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18ae9155d090b2/Documents/Bootcamp Work/"/>
    </mc:Choice>
  </mc:AlternateContent>
  <xr:revisionPtr revIDLastSave="207" documentId="8_{4CAD2DF3-305B-45A8-A6DC-18DC22A13FD1}" xr6:coauthVersionLast="47" xr6:coauthVersionMax="47" xr10:uidLastSave="{0F0293C2-528A-46EA-A1B3-A1987C666DD7}"/>
  <bookViews>
    <workbookView xWindow="-120" yWindow="-120" windowWidth="20730" windowHeight="11160" tabRatio="763" firstSheet="2" activeTab="5" xr2:uid="{00000000-000D-0000-FFFF-FFFF00000000}"/>
  </bookViews>
  <sheets>
    <sheet name="Sheet2" sheetId="3" r:id="rId1"/>
    <sheet name="Category Statistics" sheetId="5" r:id="rId2"/>
    <sheet name="Sheet5" sheetId="6" r:id="rId3"/>
    <sheet name="Sheet8" sheetId="9" r:id="rId4"/>
    <sheet name="Theater Outcomes by Launch Date" sheetId="16" r:id="rId5"/>
    <sheet name="Outcomes Based on Goals" sheetId="17" r:id="rId6"/>
    <sheet name="Kickstarter" sheetId="1" r:id="rId7"/>
    <sheet name="Descriptive Statistics" sheetId="12" r:id="rId8"/>
    <sheet name="Edinburgh Research" sheetId="10" r:id="rId9"/>
  </sheets>
  <definedNames>
    <definedName name="_xlnm._FilterDatabase" localSheetId="6" hidden="1">Kickstarter!$A$1:$T$4115</definedName>
  </definedNames>
  <calcPr calcId="191029"/>
  <pivotCaches>
    <pivotCache cacheId="28" r:id="rId10"/>
    <pivotCache cacheId="29" r:id="rId11"/>
    <pivotCache cacheId="3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17" l="1"/>
  <c r="H3" i="17"/>
  <c r="H4" i="17"/>
  <c r="H5" i="17"/>
  <c r="H6" i="17"/>
  <c r="H7" i="17"/>
  <c r="H8" i="17"/>
  <c r="H9" i="17"/>
  <c r="H10" i="17"/>
  <c r="H11" i="17"/>
  <c r="H12" i="17"/>
  <c r="H13" i="17"/>
  <c r="H14" i="17"/>
  <c r="G2" i="17"/>
  <c r="G3" i="17"/>
  <c r="G4" i="17"/>
  <c r="G5" i="17"/>
  <c r="G6" i="17"/>
  <c r="G7" i="17"/>
  <c r="G8" i="17"/>
  <c r="G9" i="17"/>
  <c r="G10" i="17"/>
  <c r="G11" i="17"/>
  <c r="G12" i="17"/>
  <c r="G13" i="17"/>
  <c r="G14" i="17"/>
  <c r="F3" i="17"/>
  <c r="F4" i="17"/>
  <c r="F5" i="17"/>
  <c r="F6" i="17"/>
  <c r="F7" i="17"/>
  <c r="F8" i="17"/>
  <c r="F9" i="17"/>
  <c r="F10" i="17"/>
  <c r="F11" i="17"/>
  <c r="F12" i="17"/>
  <c r="F13" i="17"/>
  <c r="F14" i="17"/>
  <c r="F2" i="17"/>
  <c r="E3" i="17"/>
  <c r="E4" i="17"/>
  <c r="E5" i="17"/>
  <c r="E6" i="17"/>
  <c r="E7" i="17"/>
  <c r="E8" i="17"/>
  <c r="E9" i="17"/>
  <c r="E10" i="17"/>
  <c r="E11" i="17"/>
  <c r="E12" i="17"/>
  <c r="E13" i="17"/>
  <c r="E14" i="17"/>
  <c r="E2" i="17"/>
  <c r="D13" i="17"/>
  <c r="D12" i="17"/>
  <c r="D11" i="17"/>
  <c r="D10" i="17"/>
  <c r="D9" i="17"/>
  <c r="D8" i="17"/>
  <c r="D7" i="17"/>
  <c r="D6" i="17"/>
  <c r="D5" i="17"/>
  <c r="D4" i="17"/>
  <c r="D3" i="17"/>
  <c r="D2" i="17"/>
  <c r="D14" i="17" s="1"/>
  <c r="C13" i="17"/>
  <c r="C12" i="17"/>
  <c r="C11" i="17"/>
  <c r="C10" i="17"/>
  <c r="C9" i="17"/>
  <c r="C8" i="17"/>
  <c r="C7" i="17"/>
  <c r="C6" i="17"/>
  <c r="C5" i="17"/>
  <c r="C4" i="17"/>
  <c r="C3" i="17"/>
  <c r="B12" i="17"/>
  <c r="B11" i="17"/>
  <c r="B10" i="17"/>
  <c r="B9" i="17"/>
  <c r="B8" i="17"/>
  <c r="B7" i="17"/>
  <c r="B6" i="17"/>
  <c r="B5" i="17"/>
  <c r="B4" i="17"/>
  <c r="B3" i="17"/>
  <c r="B13" i="17"/>
  <c r="C2" i="17"/>
  <c r="B2" i="17"/>
  <c r="B14" i="17" s="1"/>
  <c r="C13" i="12"/>
  <c r="C12" i="12"/>
  <c r="C14" i="12" s="1"/>
  <c r="C11" i="12"/>
  <c r="C4" i="12"/>
  <c r="B13" i="12"/>
  <c r="B12" i="12"/>
  <c r="B11" i="12"/>
  <c r="C6" i="12"/>
  <c r="C5" i="12"/>
  <c r="B6" i="12"/>
  <c r="B5" i="12"/>
  <c r="B4" i="12"/>
  <c r="C10" i="12"/>
  <c r="C9" i="12"/>
  <c r="B10" i="12"/>
  <c r="B9" i="12"/>
  <c r="C3" i="12"/>
  <c r="B3" i="12"/>
  <c r="C2" i="12"/>
  <c r="B2" i="12"/>
  <c r="D3" i="10"/>
  <c r="D4" i="10"/>
  <c r="D5" i="10"/>
  <c r="D6" i="10"/>
  <c r="D2" i="10"/>
  <c r="C3" i="10"/>
  <c r="C4" i="10"/>
  <c r="C5" i="10"/>
  <c r="C6" i="10"/>
  <c r="C2" i="10"/>
  <c r="B2" i="10"/>
  <c r="B3" i="10"/>
  <c r="B4" i="10"/>
  <c r="B5" i="10"/>
  <c r="B6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2" l="1"/>
  <c r="C14" i="17"/>
  <c r="B14" i="12"/>
  <c r="C7" i="12"/>
</calcChain>
</file>

<file path=xl/sharedStrings.xml><?xml version="1.0" encoding="utf-8"?>
<sst xmlns="http://schemas.openxmlformats.org/spreadsheetml/2006/main" count="33150" uniqueCount="8419">
  <si>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</si>
  <si>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</si>
  <si>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</si>
  <si>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</si>
  <si>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</si>
  <si>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</si>
  <si>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</si>
  <si>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</si>
  <si>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</si>
  <si>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</si>
  <si>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</si>
  <si>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</si>
  <si>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</si>
  <si>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</si>
  <si>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</si>
  <si>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</si>
  <si>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</si>
  <si>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</si>
  <si>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</si>
  <si>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</si>
  <si>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</si>
  <si>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</si>
  <si>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</si>
  <si>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</si>
  <si>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</si>
  <si>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</si>
  <si>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</si>
  <si>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</si>
  <si>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</si>
  <si>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</si>
  <si>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</si>
  <si>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</si>
  <si>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</si>
  <si>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</si>
  <si>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</si>
  <si>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</si>
  <si>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</si>
  <si>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</si>
  <si>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</si>
  <si>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</si>
  <si>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</si>
  <si>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</si>
  <si>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</si>
  <si>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</si>
  <si>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</si>
  <si>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</si>
  <si>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</si>
  <si>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</si>
  <si>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</si>
  <si>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</si>
  <si>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</si>
  <si>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</si>
  <si>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</si>
  <si>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</si>
  <si>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</si>
  <si>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</si>
  <si>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</si>
  <si>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</si>
  <si>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</si>
  <si>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</si>
  <si>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</si>
  <si>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</si>
  <si>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</si>
  <si>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</si>
  <si>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</si>
  <si>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</si>
  <si>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</si>
  <si>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</si>
  <si>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</si>
  <si>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</si>
  <si>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</si>
  <si>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</si>
  <si>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</si>
  <si>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</si>
  <si>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</si>
  <si>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</si>
  <si>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</si>
  <si>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</si>
  <si>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</si>
  <si>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</si>
  <si>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</si>
  <si>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</si>
  <si>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</si>
  <si>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</si>
  <si>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</si>
  <si>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</si>
  <si>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</si>
  <si>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</si>
  <si>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</si>
  <si>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</si>
  <si>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</si>
  <si>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</si>
  <si>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</si>
  <si>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</si>
  <si>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</si>
  <si>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</si>
  <si>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</si>
  <si>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</si>
  <si>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</si>
  <si>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</si>
  <si>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</si>
  <si>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</si>
  <si>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</si>
  <si>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</si>
  <si>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</si>
  <si>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</si>
  <si>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</si>
  <si>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</si>
  <si>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</si>
  <si>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</si>
  <si>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</si>
  <si>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</si>
  <si>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</si>
  <si>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</si>
  <si>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</si>
  <si>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</si>
  <si>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</si>
  <si>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</si>
  <si>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</si>
  <si>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</si>
  <si>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</si>
  <si>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</si>
  <si>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</si>
  <si>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</si>
  <si>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</si>
  <si>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</si>
  <si>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</si>
  <si>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</si>
  <si>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</si>
  <si>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</si>
  <si>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</si>
  <si>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</si>
  <si>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</si>
  <si>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</si>
  <si>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</si>
  <si>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</si>
  <si>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</si>
  <si>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</si>
  <si>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</si>
  <si>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</si>
  <si>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</si>
  <si>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</si>
  <si>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</si>
  <si>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</si>
  <si>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</si>
  <si>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</si>
  <si>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</si>
  <si>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</si>
  <si>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</si>
  <si>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</si>
  <si>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</si>
  <si>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</si>
  <si>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</si>
  <si>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</si>
  <si>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</si>
  <si>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</si>
  <si>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</si>
  <si>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</si>
  <si>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</si>
  <si>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</si>
  <si>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</si>
  <si>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</si>
  <si>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</si>
  <si>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</si>
  <si>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</si>
  <si>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</si>
  <si>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</si>
  <si>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</si>
  <si>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</si>
  <si>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</si>
  <si>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</si>
  <si>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</si>
  <si>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</si>
  <si>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</si>
  <si>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</si>
  <si>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</si>
  <si>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</si>
  <si>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</si>
  <si>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</si>
  <si>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</si>
  <si>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</si>
  <si>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</si>
  <si>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</si>
  <si>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</si>
  <si>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</si>
  <si>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</si>
  <si>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</si>
  <si>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</si>
  <si>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</si>
  <si>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</si>
  <si>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</si>
  <si>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</si>
  <si>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</si>
  <si>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</si>
  <si>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</si>
  <si>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</si>
  <si>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</si>
  <si>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</si>
  <si>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</si>
  <si>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</si>
  <si>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</si>
  <si>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</si>
  <si>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</si>
  <si>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</si>
  <si>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</si>
  <si>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</si>
  <si>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</si>
  <si>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</si>
  <si>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</si>
  <si>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</si>
  <si>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</si>
  <si>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</si>
  <si>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</si>
  <si>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</si>
  <si>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</si>
  <si>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</si>
  <si>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</si>
  <si>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</si>
  <si>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</si>
  <si>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</si>
  <si>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</si>
  <si>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</si>
  <si>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</si>
  <si>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</si>
  <si>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</si>
  <si>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</si>
  <si>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</si>
  <si>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</si>
  <si>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</si>
  <si>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</si>
  <si>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</si>
  <si>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</si>
  <si>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</si>
  <si>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</si>
  <si>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</si>
  <si>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</si>
  <si>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</si>
  <si>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</si>
  <si>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</si>
  <si>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</si>
  <si>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</si>
  <si>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</si>
  <si>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</si>
  <si>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</si>
  <si>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</si>
  <si>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</si>
  <si>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</si>
  <si>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</si>
  <si>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</si>
  <si>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</si>
  <si>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</si>
  <si>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</si>
  <si>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</si>
  <si>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</si>
  <si>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</si>
  <si>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</si>
  <si>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</si>
  <si>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</si>
  <si>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</si>
  <si>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</si>
  <si>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</si>
  <si>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</si>
  <si>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</si>
  <si>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</si>
  <si>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</si>
  <si>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</si>
  <si>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</si>
  <si>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</si>
  <si>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</si>
  <si>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</si>
  <si>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</si>
  <si>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</si>
  <si>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</si>
  <si>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</si>
  <si>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</si>
  <si>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</si>
  <si>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</si>
  <si>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</si>
  <si>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</si>
  <si>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</si>
  <si>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</si>
  <si>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</si>
  <si>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</si>
  <si>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</si>
  <si>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</si>
  <si>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</si>
  <si>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</si>
  <si>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</si>
  <si>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</si>
  <si>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</si>
  <si>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</si>
  <si>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</si>
  <si>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</si>
  <si>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</si>
  <si>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</si>
  <si>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</si>
  <si>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</si>
  <si>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</si>
  <si>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</si>
  <si>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</si>
  <si>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</si>
  <si>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</si>
  <si>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</si>
  <si>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</si>
  <si>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</si>
  <si>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</si>
  <si>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</si>
  <si>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</si>
  <si>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</si>
  <si>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</si>
  <si>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</si>
  <si>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</si>
  <si>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</si>
  <si>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</si>
  <si>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</si>
  <si>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</si>
  <si>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</si>
  <si>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</si>
  <si>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</si>
  <si>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</si>
  <si>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</si>
  <si>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</si>
  <si>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</si>
  <si>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</si>
  <si>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</si>
  <si>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</si>
  <si>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</si>
  <si>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</si>
  <si>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</si>
  <si>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</si>
  <si>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</si>
  <si>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</si>
  <si>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</si>
  <si>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</si>
  <si>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</si>
  <si>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</si>
  <si>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</si>
  <si>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</si>
  <si>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</si>
  <si>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</si>
  <si>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</si>
  <si>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</si>
  <si>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</si>
  <si>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</si>
  <si>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</si>
  <si>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</si>
  <si>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</si>
  <si>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</si>
  <si>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</si>
  <si>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</si>
  <si>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</si>
  <si>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</si>
  <si>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</si>
  <si>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</si>
  <si>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</si>
  <si>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</si>
  <si>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</si>
  <si>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</si>
  <si>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</si>
  <si>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</si>
  <si>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</si>
  <si>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</si>
  <si>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</si>
  <si>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</si>
  <si>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</si>
  <si>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</si>
  <si>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</si>
  <si>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</si>
  <si>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</si>
  <si>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</si>
  <si>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</si>
  <si>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</si>
  <si>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</si>
  <si>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</si>
  <si>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</si>
  <si>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</si>
  <si>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</si>
  <si>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</si>
  <si>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</si>
  <si>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</si>
  <si>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</si>
  <si>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</si>
  <si>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</si>
  <si>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</si>
  <si>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</si>
  <si>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</si>
  <si>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</si>
  <si>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</si>
  <si>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</si>
  <si>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</si>
  <si>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</si>
  <si>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</si>
  <si>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</si>
  <si>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</si>
  <si>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</si>
  <si>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</si>
  <si>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</si>
  <si>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</si>
  <si>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</si>
  <si>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</si>
  <si>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</si>
  <si>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</si>
  <si>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</si>
  <si>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</si>
  <si>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</si>
  <si>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</si>
  <si>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</si>
  <si>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</si>
  <si>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</si>
  <si>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</si>
  <si>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</si>
  <si>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</si>
  <si>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</si>
  <si>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</si>
  <si>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</si>
  <si>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</si>
  <si>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</si>
  <si>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</si>
  <si>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</si>
  <si>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</si>
  <si>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</si>
  <si>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</si>
  <si>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</si>
  <si>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</si>
  <si>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</si>
  <si>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</si>
  <si>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</si>
  <si>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</si>
  <si>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</si>
  <si>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</si>
  <si>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</si>
  <si>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</si>
  <si>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</si>
  <si>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</si>
  <si>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</si>
  <si>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</si>
  <si>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</si>
  <si>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</si>
  <si>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</si>
  <si>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</si>
  <si>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</si>
  <si>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</si>
  <si>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</si>
  <si>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</si>
  <si>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</si>
  <si>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</si>
  <si>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</si>
  <si>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</si>
  <si>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</si>
  <si>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</si>
  <si>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</si>
  <si>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</si>
  <si>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</si>
  <si>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</si>
  <si>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</si>
  <si>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</si>
  <si>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</si>
  <si>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</si>
  <si>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</si>
  <si>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</si>
  <si>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</si>
  <si>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</si>
  <si>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</si>
  <si>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</si>
  <si>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</si>
  <si>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</si>
  <si>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</si>
  <si>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</si>
  <si>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</si>
  <si>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</si>
  <si>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</si>
  <si>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</si>
  <si>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</si>
  <si>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</si>
  <si>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</si>
  <si>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</si>
  <si>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</si>
  <si>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</si>
  <si>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</si>
  <si>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</si>
  <si>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</si>
  <si>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</si>
  <si>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</si>
  <si>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</si>
  <si>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</si>
  <si>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</si>
  <si>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</si>
  <si>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</si>
  <si>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</si>
  <si>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</si>
  <si>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</si>
  <si>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</si>
  <si>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</si>
  <si>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</si>
  <si>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</si>
  <si>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</si>
  <si>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</si>
  <si>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</si>
  <si>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</si>
  <si>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</si>
  <si>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</si>
  <si>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</si>
  <si>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</si>
  <si>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</si>
  <si>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</si>
  <si>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</si>
  <si>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</si>
  <si>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</si>
  <si>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</si>
  <si>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</si>
  <si>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</si>
  <si>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</si>
  <si>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</si>
  <si>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</si>
  <si>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</si>
  <si>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</si>
  <si>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</si>
  <si>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</si>
  <si>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</si>
  <si>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</si>
  <si>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</si>
  <si>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</si>
  <si>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</si>
  <si>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</si>
  <si>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</si>
  <si>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</si>
  <si>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</si>
  <si>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</si>
  <si>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</si>
  <si>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</si>
  <si>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</si>
  <si>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</si>
  <si>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</si>
  <si>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</si>
  <si>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</si>
  <si>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</si>
  <si>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</si>
  <si>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</si>
  <si>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</si>
  <si>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</si>
  <si>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</si>
  <si>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</si>
  <si>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</si>
  <si>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</si>
  <si>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</si>
  <si>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</si>
  <si>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</si>
  <si>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</si>
  <si>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</si>
  <si>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</si>
  <si>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</si>
  <si>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</si>
  <si>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</si>
  <si>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</si>
  <si>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</si>
  <si>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</si>
  <si>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</si>
  <si>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</si>
  <si>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</si>
  <si>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</si>
  <si>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</si>
  <si>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</si>
  <si>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</si>
  <si>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</si>
  <si>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</si>
  <si>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</si>
  <si>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</si>
  <si>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</si>
  <si>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</si>
  <si>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</si>
  <si>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</si>
  <si>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</si>
  <si>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</si>
  <si>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</si>
  <si>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</si>
  <si>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</si>
  <si>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</si>
  <si>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</si>
  <si>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</si>
  <si>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</si>
  <si>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</si>
  <si>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</si>
  <si>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</si>
  <si>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</si>
  <si>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</si>
  <si>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</si>
  <si>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</si>
  <si>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</si>
  <si>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</si>
  <si>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</si>
  <si>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</si>
  <si>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</si>
  <si>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</si>
  <si>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</si>
  <si>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</si>
  <si>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</si>
  <si>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</si>
  <si>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</si>
  <si>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</si>
  <si>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</si>
  <si>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</si>
  <si>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</si>
  <si>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</si>
  <si>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</si>
  <si>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</si>
  <si>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</si>
  <si>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</si>
  <si>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</si>
  <si>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</si>
  <si>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</si>
  <si>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</si>
  <si>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</si>
  <si>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</si>
  <si>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</si>
  <si>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</si>
  <si>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</si>
  <si>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</si>
  <si>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</si>
  <si>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</si>
  <si>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</si>
  <si>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</si>
  <si>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</si>
  <si>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</si>
  <si>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</si>
  <si>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</si>
  <si>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</si>
  <si>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</si>
  <si>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</si>
  <si>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</si>
  <si>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</si>
  <si>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</si>
  <si>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</si>
  <si>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</si>
  <si>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</si>
  <si>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</si>
  <si>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</si>
  <si>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</si>
  <si>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</si>
  <si>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</si>
  <si>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</si>
  <si>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</si>
  <si>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</si>
  <si>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</si>
  <si>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</si>
  <si>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</si>
  <si>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</si>
  <si>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</si>
  <si>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</si>
  <si>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</si>
  <si>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</si>
  <si>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</si>
  <si>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</si>
  <si>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</si>
  <si>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</si>
  <si>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</si>
  <si>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</si>
  <si>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</si>
  <si>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</si>
  <si>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</si>
  <si>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</si>
  <si>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</si>
  <si>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</si>
  <si>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</si>
  <si>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</si>
  <si>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</si>
  <si>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</si>
  <si>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</si>
  <si>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</si>
  <si>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</si>
  <si>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</si>
  <si>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</si>
  <si>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</si>
  <si>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</si>
  <si>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</si>
  <si>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</si>
  <si>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</si>
  <si>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</si>
  <si>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</si>
  <si>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</si>
  <si>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</si>
  <si>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</si>
  <si>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</si>
  <si>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</si>
  <si>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</si>
  <si>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</si>
  <si>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</si>
  <si>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</si>
  <si>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</si>
  <si>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</si>
  <si>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</si>
  <si>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</si>
  <si>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</si>
  <si>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</si>
  <si>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</si>
  <si>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</si>
  <si>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</si>
  <si>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</si>
  <si>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</si>
  <si>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</si>
  <si>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</si>
  <si>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</si>
  <si>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</si>
  <si>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</si>
  <si>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</si>
  <si>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</si>
  <si>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</si>
  <si>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</si>
  <si>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</si>
  <si>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</si>
  <si>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</si>
  <si>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</si>
  <si>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</si>
  <si>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</si>
  <si>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</si>
  <si>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</si>
  <si>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</si>
  <si>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</si>
  <si>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</si>
  <si>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</si>
  <si>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</si>
  <si>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</si>
  <si>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</si>
  <si>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</si>
  <si>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</si>
  <si>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</si>
  <si>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</si>
  <si>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</si>
  <si>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</si>
  <si>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</si>
  <si>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</si>
  <si>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</si>
  <si>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</si>
  <si>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</si>
  <si>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</si>
  <si>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</si>
  <si>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</si>
  <si>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</si>
  <si>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</si>
  <si>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</si>
  <si>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</si>
  <si>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</si>
  <si>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</si>
  <si>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</si>
  <si>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</si>
  <si>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</si>
  <si>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</si>
  <si>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</si>
  <si>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</si>
  <si>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</si>
  <si>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</si>
  <si>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</si>
  <si>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</si>
  <si>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</si>
  <si>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</si>
  <si>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</si>
  <si>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</si>
  <si>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</si>
  <si>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</si>
  <si>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</si>
  <si>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</si>
  <si>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</si>
  <si>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</si>
  <si>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</si>
  <si>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</si>
  <si>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</si>
  <si>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</si>
  <si>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</si>
  <si>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</si>
  <si>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</si>
  <si>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</si>
  <si>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</si>
  <si>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</si>
  <si>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</si>
  <si>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</si>
  <si>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</si>
  <si>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</si>
  <si>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</si>
  <si>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</si>
  <si>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</si>
  <si>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</si>
  <si>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</si>
  <si>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</si>
  <si>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</si>
  <si>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</si>
  <si>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</si>
  <si>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</si>
  <si>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</si>
  <si>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</si>
  <si>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</si>
  <si>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</si>
  <si>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</si>
  <si>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</si>
  <si>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</si>
  <si>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</si>
  <si>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</si>
  <si>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</si>
  <si>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</si>
  <si>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</si>
  <si>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</si>
  <si>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</si>
  <si>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</si>
  <si>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</si>
  <si>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</si>
  <si>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</si>
  <si>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</si>
  <si>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</si>
  <si>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</si>
  <si>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</si>
  <si>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</si>
  <si>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</si>
  <si>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</si>
  <si>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</si>
  <si>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</si>
  <si>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</si>
  <si>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</si>
  <si>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</si>
  <si>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</si>
  <si>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</si>
  <si>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</si>
  <si>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</si>
  <si>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</si>
  <si>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</si>
  <si>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</si>
  <si>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</si>
  <si>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</si>
  <si>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</si>
  <si>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</si>
  <si>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</si>
  <si>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</si>
  <si>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</si>
  <si>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</si>
  <si>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</si>
  <si>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</si>
  <si>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</si>
  <si>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</si>
  <si>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</si>
  <si>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</si>
  <si>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</si>
  <si>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</si>
  <si>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</si>
  <si>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</si>
  <si>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</si>
  <si>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</si>
  <si>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</si>
  <si>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</si>
  <si>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</si>
  <si>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</si>
  <si>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</si>
  <si>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</si>
  <si>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</si>
  <si>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</si>
  <si>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</si>
  <si>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</si>
  <si>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</si>
  <si>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</si>
  <si>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</si>
  <si>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</si>
  <si>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</si>
  <si>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</si>
  <si>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</si>
  <si>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</si>
  <si>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</si>
  <si>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</si>
  <si>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</si>
  <si>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</si>
  <si>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</si>
  <si>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</si>
  <si>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</si>
  <si>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</si>
  <si>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</si>
  <si>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</si>
  <si>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</si>
  <si>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</si>
  <si>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</si>
  <si>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</si>
  <si>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</si>
  <si>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</si>
  <si>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</si>
  <si>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</si>
  <si>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</si>
  <si>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</si>
  <si>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</si>
  <si>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</si>
  <si>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</si>
  <si>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</si>
  <si>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</si>
  <si>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</si>
  <si>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</si>
  <si>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</si>
  <si>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</si>
  <si>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</si>
  <si>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</si>
  <si>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</si>
  <si>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</si>
  <si>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</si>
  <si>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</si>
  <si>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</si>
  <si>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</si>
  <si>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</si>
  <si>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</si>
  <si>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</si>
  <si>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</si>
  <si>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</si>
  <si>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</si>
  <si>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</si>
  <si>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</si>
  <si>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</si>
  <si>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</si>
  <si>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</si>
  <si>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</si>
  <si>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</si>
  <si>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</si>
  <si>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</si>
  <si>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</si>
  <si>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</si>
  <si>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</si>
  <si>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</si>
  <si>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</si>
  <si>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</si>
  <si>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</si>
  <si>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</si>
  <si>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</si>
  <si>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</si>
  <si>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</si>
  <si>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</si>
  <si>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</si>
  <si>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</si>
  <si>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</si>
  <si>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</si>
  <si>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</si>
  <si>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</si>
  <si>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</si>
  <si>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</si>
  <si>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</si>
  <si>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</si>
  <si>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</si>
  <si>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</si>
  <si>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</si>
  <si>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</si>
  <si>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</si>
  <si>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</si>
  <si>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</si>
  <si>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</si>
  <si>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</si>
  <si>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</si>
  <si>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</si>
  <si>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</si>
  <si>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</si>
  <si>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</si>
  <si>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</si>
  <si>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</si>
  <si>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</si>
  <si>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</si>
  <si>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</si>
  <si>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</si>
  <si>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</si>
  <si>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</si>
  <si>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</si>
  <si>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</si>
  <si>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</si>
  <si>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</si>
  <si>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</si>
  <si>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</si>
  <si>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</si>
  <si>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</si>
  <si>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</si>
  <si>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</si>
  <si>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</si>
  <si>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</si>
  <si>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</si>
  <si>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</si>
  <si>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</si>
  <si>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</si>
  <si>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</si>
  <si>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</si>
  <si>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</si>
  <si>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</si>
  <si>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</si>
  <si>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</si>
  <si>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</si>
  <si>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</si>
  <si>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</si>
  <si>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</si>
  <si>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</si>
  <si>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</si>
  <si>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</si>
  <si>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</si>
  <si>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</si>
  <si>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</si>
  <si>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</si>
  <si>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</si>
  <si>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</si>
  <si>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</si>
  <si>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</si>
  <si>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</si>
  <si>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</si>
  <si>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</si>
  <si>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</si>
  <si>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</si>
  <si>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</si>
  <si>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</si>
  <si>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</si>
  <si>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</si>
  <si>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</si>
  <si>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</si>
  <si>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</si>
  <si>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</si>
  <si>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</si>
  <si>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</si>
  <si>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</si>
  <si>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</si>
  <si>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</si>
  <si>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</si>
  <si>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</si>
  <si>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</si>
  <si>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</si>
  <si>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</si>
  <si>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</si>
  <si>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</si>
  <si>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</si>
  <si>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</si>
  <si>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</si>
  <si>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</si>
  <si>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</si>
  <si>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</si>
  <si>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</si>
  <si>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</si>
  <si>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</si>
  <si>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</si>
  <si>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</si>
  <si>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</si>
  <si>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</si>
  <si>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</si>
  <si>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</si>
  <si>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</si>
  <si>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</si>
  <si>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</si>
  <si>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</si>
  <si>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</si>
  <si>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</si>
  <si>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</si>
  <si>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</si>
  <si>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</si>
  <si>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</si>
  <si>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</si>
  <si>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</si>
  <si>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</si>
  <si>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</si>
  <si>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</si>
  <si>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</si>
  <si>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</si>
  <si>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</si>
  <si>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</si>
  <si>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</si>
  <si>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</si>
  <si>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</si>
  <si>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</si>
  <si>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</si>
  <si>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</si>
  <si>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</si>
  <si>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</si>
  <si>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</si>
  <si>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</si>
  <si>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</si>
  <si>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</si>
  <si>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</si>
  <si>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</si>
  <si>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</si>
  <si>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</si>
  <si>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</si>
  <si>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</si>
  <si>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</si>
  <si>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</si>
  <si>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</si>
  <si>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</si>
  <si>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</si>
  <si>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</si>
  <si>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</si>
  <si>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</si>
  <si>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</si>
  <si>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</si>
  <si>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</si>
  <si>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</si>
  <si>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</si>
  <si>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</si>
  <si>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</si>
  <si>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</si>
  <si>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</si>
  <si>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</si>
  <si>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</si>
  <si>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</si>
  <si>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</si>
  <si>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</si>
  <si>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</si>
  <si>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</si>
  <si>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</si>
  <si>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</si>
  <si>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</si>
  <si>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</si>
  <si>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</si>
  <si>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</si>
  <si>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</si>
  <si>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</si>
  <si>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</si>
  <si>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</si>
  <si>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</si>
  <si>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</si>
  <si>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</si>
  <si>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</si>
  <si>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</si>
  <si>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</si>
  <si>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</si>
  <si>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</si>
  <si>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</si>
  <si>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</si>
  <si>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</si>
  <si>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</si>
  <si>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</si>
  <si>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</si>
  <si>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</si>
  <si>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</si>
  <si>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</si>
  <si>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</si>
  <si>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</si>
  <si>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</si>
  <si>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</si>
  <si>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</si>
  <si>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</si>
  <si>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</si>
  <si>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</si>
  <si>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</si>
  <si>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</si>
  <si>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</si>
  <si>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</si>
  <si>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</si>
  <si>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</si>
  <si>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</si>
  <si>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</si>
  <si>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</si>
  <si>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</si>
  <si>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</si>
  <si>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</si>
  <si>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</si>
  <si>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</si>
  <si>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</si>
  <si>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</si>
  <si>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</si>
  <si>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</si>
  <si>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</si>
  <si>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</si>
  <si>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</si>
  <si>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</si>
  <si>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</si>
  <si>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</si>
  <si>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</si>
  <si>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</si>
  <si>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</si>
  <si>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</si>
  <si>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</si>
  <si>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</si>
  <si>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</si>
  <si>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</si>
  <si>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</si>
  <si>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</si>
  <si>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</si>
  <si>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</si>
  <si>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</si>
  <si>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</si>
  <si>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</si>
  <si>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</si>
  <si>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</si>
  <si>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</si>
  <si>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</si>
  <si>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</si>
  <si>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</si>
  <si>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</si>
  <si>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</si>
  <si>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</si>
  <si>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</si>
  <si>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</si>
  <si>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</si>
  <si>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</si>
  <si>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</si>
  <si>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</si>
  <si>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</si>
  <si>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</si>
  <si>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</si>
  <si>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</si>
  <si>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</si>
  <si>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</si>
  <si>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</si>
  <si>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</si>
  <si>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</si>
  <si>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</si>
  <si>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</si>
  <si>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</si>
  <si>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</si>
  <si>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</si>
  <si>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</si>
  <si>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</si>
  <si>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</si>
  <si>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</si>
  <si>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</si>
  <si>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</si>
  <si>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</si>
  <si>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</si>
  <si>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</si>
  <si>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</si>
  <si>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</si>
  <si>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</si>
  <si>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</si>
  <si>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</si>
  <si>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</si>
  <si>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</si>
  <si>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</si>
  <si>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</si>
  <si>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</si>
  <si>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</si>
  <si>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</si>
  <si>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</si>
  <si>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</si>
  <si>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</si>
  <si>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</si>
  <si>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</si>
  <si>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</si>
  <si>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</si>
  <si>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</si>
  <si>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</si>
  <si>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</si>
  <si>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</si>
  <si>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</si>
  <si>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</si>
  <si>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</si>
  <si>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</si>
  <si>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</si>
  <si>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</si>
  <si>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</si>
  <si>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</si>
  <si>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</si>
  <si>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</si>
  <si>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</si>
  <si>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</si>
  <si>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</si>
  <si>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</si>
  <si>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</si>
  <si>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</si>
  <si>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</si>
  <si>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</si>
  <si>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</si>
  <si>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</si>
  <si>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</si>
  <si>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</si>
  <si>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</si>
  <si>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</si>
  <si>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</si>
  <si>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</si>
  <si>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</si>
  <si>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</si>
  <si>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</si>
  <si>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</si>
  <si>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</si>
  <si>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</si>
  <si>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</si>
  <si>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</si>
  <si>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</si>
  <si>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</si>
  <si>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</si>
  <si>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</si>
  <si>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</si>
  <si>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</si>
  <si>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</si>
  <si>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</si>
  <si>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</si>
  <si>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</si>
  <si>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</si>
  <si>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</si>
  <si>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</si>
  <si>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</si>
  <si>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</si>
  <si>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</si>
  <si>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</si>
  <si>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</si>
  <si>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</si>
  <si>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</si>
  <si>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</si>
  <si>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</si>
  <si>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</si>
  <si>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</si>
  <si>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</si>
  <si>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</si>
  <si>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</si>
  <si>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</si>
  <si>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</si>
  <si>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</si>
  <si>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</si>
  <si>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</si>
  <si>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</si>
  <si>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</si>
  <si>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</si>
  <si>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</si>
  <si>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</si>
  <si>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</si>
  <si>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</si>
  <si>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</si>
  <si>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</si>
  <si>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</si>
  <si>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</si>
  <si>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</si>
  <si>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</si>
  <si>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</si>
  <si>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</si>
  <si>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</si>
  <si>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</si>
  <si>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</si>
  <si>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</si>
  <si>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</si>
  <si>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</si>
  <si>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</si>
  <si>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</si>
  <si>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</si>
  <si>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</si>
  <si>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</si>
  <si>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</si>
  <si>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</si>
  <si>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</si>
  <si>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</si>
  <si>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</si>
  <si>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</si>
  <si>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</si>
  <si>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</si>
  <si>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</si>
  <si>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</si>
  <si>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</si>
  <si>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</si>
  <si>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</si>
  <si>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</si>
  <si>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</si>
  <si>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</si>
  <si>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</si>
  <si>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</si>
  <si>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</si>
  <si>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</si>
  <si>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</si>
  <si>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</si>
  <si>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</si>
  <si>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</si>
  <si>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</si>
  <si>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</si>
  <si>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</si>
  <si>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</si>
  <si>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</si>
  <si>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</si>
  <si>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</si>
  <si>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</si>
  <si>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</si>
  <si>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</si>
  <si>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</si>
  <si>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</si>
  <si>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</si>
  <si>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</si>
  <si>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</si>
  <si>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</si>
  <si>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</si>
  <si>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</si>
  <si>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</si>
  <si>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</si>
  <si>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</si>
  <si>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</si>
  <si>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</si>
  <si>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</si>
  <si>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</si>
  <si>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</si>
  <si>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</si>
  <si>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</si>
  <si>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</si>
  <si>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</si>
  <si>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</si>
  <si>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</si>
  <si>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</si>
  <si>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</si>
  <si>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</si>
  <si>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</si>
  <si>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</si>
  <si>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</si>
  <si>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</si>
  <si>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</si>
  <si>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</si>
  <si>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</si>
  <si>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</si>
  <si>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</si>
  <si>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</si>
  <si>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</si>
  <si>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</si>
  <si>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</si>
  <si>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</si>
  <si>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</si>
  <si>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</si>
  <si>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</si>
  <si>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</si>
  <si>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</si>
  <si>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</si>
  <si>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</si>
  <si>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</si>
  <si>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</si>
  <si>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</si>
  <si>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</si>
  <si>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</si>
  <si>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</si>
  <si>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</si>
  <si>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</si>
  <si>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</si>
  <si>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</si>
  <si>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</si>
  <si>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</si>
  <si>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</si>
  <si>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</si>
  <si>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</si>
  <si>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</si>
  <si>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</si>
  <si>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</si>
  <si>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</si>
  <si>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</si>
  <si>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</si>
  <si>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</si>
  <si>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</si>
  <si>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</si>
  <si>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</si>
  <si>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</si>
  <si>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</si>
  <si>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</si>
  <si>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</si>
  <si>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</si>
  <si>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</si>
  <si>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</si>
  <si>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</si>
  <si>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</si>
  <si>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</si>
  <si>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</si>
  <si>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</si>
  <si>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</si>
  <si>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</si>
  <si>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</si>
  <si>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</si>
  <si>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</si>
  <si>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</si>
  <si>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</si>
  <si>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</si>
  <si>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</si>
  <si>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</si>
  <si>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</si>
  <si>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</si>
  <si>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</si>
  <si>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</si>
  <si>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</si>
  <si>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</si>
  <si>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</si>
  <si>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</si>
  <si>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</si>
  <si>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</si>
  <si>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</si>
  <si>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</si>
  <si>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</si>
  <si>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</si>
  <si>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</si>
  <si>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</si>
  <si>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</si>
  <si>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</si>
  <si>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</si>
  <si>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</si>
  <si>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</si>
  <si>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</si>
  <si>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</si>
  <si>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</si>
  <si>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</si>
  <si>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</si>
  <si>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</si>
  <si>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</si>
  <si>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</si>
  <si>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</si>
  <si>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</si>
  <si>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</si>
  <si>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</si>
  <si>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</si>
  <si>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</si>
  <si>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</si>
  <si>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</si>
  <si>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</si>
  <si>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</si>
  <si>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</si>
  <si>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</si>
  <si>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</si>
  <si>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</si>
  <si>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</si>
  <si>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</si>
  <si>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</si>
  <si>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</si>
  <si>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</si>
  <si>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</si>
  <si>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</si>
  <si>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</si>
  <si>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</si>
  <si>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</si>
  <si>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</si>
  <si>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</si>
  <si>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</si>
  <si>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</si>
  <si>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</si>
  <si>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</si>
  <si>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</si>
  <si>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</si>
  <si>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</si>
  <si>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</si>
  <si>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</si>
  <si>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</si>
  <si>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</si>
  <si>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</si>
  <si>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</si>
  <si>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</si>
  <si>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</si>
  <si>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</si>
  <si>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</si>
  <si>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</si>
  <si>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</si>
  <si>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</si>
  <si>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</si>
  <si>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</si>
  <si>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</si>
  <si>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</si>
  <si>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</si>
  <si>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</si>
  <si>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</si>
  <si>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</si>
  <si>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</si>
  <si>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</si>
  <si>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</si>
  <si>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</si>
  <si>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</si>
  <si>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</si>
  <si>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</si>
  <si>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</si>
  <si>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</si>
  <si>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</si>
  <si>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</si>
  <si>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</si>
  <si>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</si>
  <si>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</si>
  <si>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</si>
  <si>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</si>
  <si>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</si>
  <si>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</si>
  <si>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</si>
  <si>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</si>
  <si>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</si>
  <si>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</si>
  <si>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</si>
  <si>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</si>
  <si>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</si>
  <si>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</si>
  <si>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</si>
  <si>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</si>
  <si>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</si>
  <si>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</si>
  <si>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</si>
  <si>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</si>
  <si>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</si>
  <si>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</si>
  <si>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</si>
  <si>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</si>
  <si>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</si>
  <si>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</si>
  <si>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</si>
  <si>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</si>
  <si>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</si>
  <si>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</si>
  <si>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</si>
  <si>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</si>
  <si>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</si>
  <si>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</si>
  <si>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</si>
  <si>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</si>
  <si>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</si>
  <si>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</si>
  <si>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</si>
  <si>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</si>
  <si>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</si>
  <si>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</si>
  <si>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</si>
  <si>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</si>
  <si>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</si>
  <si>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</si>
  <si>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</si>
  <si>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</si>
  <si>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</si>
  <si>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</si>
  <si>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</si>
  <si>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</si>
  <si>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</si>
  <si>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</si>
  <si>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</si>
  <si>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</si>
  <si>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</si>
  <si>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</si>
  <si>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</si>
  <si>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</si>
  <si>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</si>
  <si>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</si>
  <si>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</si>
  <si>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</si>
  <si>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</si>
  <si>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</si>
  <si>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</si>
  <si>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</si>
  <si>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</si>
  <si>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</si>
  <si>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</si>
  <si>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</si>
  <si>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</si>
  <si>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</si>
  <si>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</si>
  <si>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</si>
  <si>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</si>
  <si>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</si>
  <si>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</si>
  <si>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</si>
  <si>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</si>
  <si>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</si>
  <si>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</si>
  <si>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</si>
  <si>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</si>
  <si>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</si>
  <si>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</si>
  <si>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</si>
  <si>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</si>
  <si>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</si>
  <si>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</si>
  <si>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</si>
  <si>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</si>
  <si>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</si>
  <si>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</si>
  <si>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</si>
  <si>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</si>
  <si>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</si>
  <si>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</si>
  <si>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</si>
  <si>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</si>
  <si>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</si>
  <si>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</si>
  <si>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</si>
  <si>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</si>
  <si>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</si>
  <si>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</si>
  <si>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</si>
  <si>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</si>
  <si>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</si>
  <si>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</si>
  <si>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</si>
  <si>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</si>
  <si>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</si>
  <si>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</si>
  <si>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</si>
  <si>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</si>
  <si>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</si>
  <si>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</si>
  <si>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</si>
  <si>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</si>
  <si>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</si>
  <si>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</si>
  <si>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</si>
  <si>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</si>
  <si>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</si>
  <si>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</si>
  <si>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</si>
  <si>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</si>
  <si>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</si>
  <si>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</si>
  <si>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</si>
  <si>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</si>
  <si>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</si>
  <si>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</si>
  <si>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</si>
  <si>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</si>
  <si>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</si>
  <si>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</si>
  <si>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</si>
  <si>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</si>
  <si>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</si>
  <si>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</si>
  <si>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</si>
  <si>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</si>
  <si>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</si>
  <si>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</si>
  <si>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</si>
  <si>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</si>
  <si>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</si>
  <si>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</si>
  <si>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</si>
  <si>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</si>
  <si>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</si>
  <si>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</si>
  <si>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</si>
  <si>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</si>
  <si>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</si>
  <si>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</si>
  <si>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</si>
  <si>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</si>
  <si>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</si>
  <si>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</si>
  <si>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</si>
  <si>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</si>
  <si>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</si>
  <si>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</si>
  <si>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</si>
  <si>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</si>
  <si>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</si>
  <si>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</si>
  <si>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</si>
  <si>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</si>
  <si>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</si>
  <si>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</si>
  <si>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</si>
  <si>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</si>
  <si>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</si>
  <si>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</si>
  <si>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</si>
  <si>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</si>
  <si>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</si>
  <si>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</si>
  <si>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</si>
  <si>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</si>
  <si>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</si>
  <si>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</si>
  <si>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</si>
  <si>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</si>
  <si>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</si>
  <si>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</si>
  <si>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</si>
  <si>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</si>
  <si>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</si>
  <si>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</si>
  <si>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</si>
  <si>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</si>
  <si>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</si>
  <si>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</si>
  <si>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</si>
  <si>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</si>
  <si>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</si>
  <si>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</si>
  <si>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</si>
  <si>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</si>
  <si>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</si>
  <si>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</si>
  <si>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</si>
  <si>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</si>
  <si>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</si>
  <si>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</si>
  <si>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</si>
  <si>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</si>
  <si>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</si>
  <si>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</si>
  <si>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</si>
  <si>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</si>
  <si>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</si>
  <si>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</si>
  <si>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</si>
  <si>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</si>
  <si>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</si>
  <si>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</si>
  <si>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</si>
  <si>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</si>
  <si>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</si>
  <si>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</si>
  <si>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</si>
  <si>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</si>
  <si>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</si>
  <si>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</si>
  <si>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</si>
  <si>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</si>
  <si>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</si>
  <si>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</si>
  <si>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</si>
  <si>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</si>
  <si>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</si>
  <si>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</si>
  <si>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</si>
  <si>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</si>
  <si>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</si>
  <si>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</si>
  <si>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</si>
  <si>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</si>
  <si>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</si>
  <si>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</si>
  <si>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</si>
  <si>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</si>
  <si>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</si>
  <si>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</si>
  <si>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</si>
  <si>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</si>
  <si>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</si>
  <si>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</si>
  <si>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</si>
  <si>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</si>
  <si>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</si>
  <si>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</si>
  <si>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</si>
  <si>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</si>
  <si>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</si>
  <si>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</si>
  <si>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</si>
  <si>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</si>
  <si>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</si>
  <si>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</si>
  <si>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</si>
  <si>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</si>
  <si>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</si>
  <si>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</si>
  <si>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</si>
  <si>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</si>
  <si>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</si>
  <si>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</si>
  <si>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</si>
  <si>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</si>
  <si>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</si>
  <si>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</si>
  <si>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</si>
  <si>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</si>
  <si>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</si>
  <si>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</si>
  <si>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</si>
  <si>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</si>
  <si>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</si>
  <si>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</si>
  <si>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</si>
  <si>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</si>
  <si>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</si>
  <si>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</si>
  <si>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</si>
  <si>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</si>
  <si>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</si>
  <si>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</si>
  <si>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</si>
  <si>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</si>
  <si>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</si>
  <si>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</si>
  <si>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</si>
  <si>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</si>
  <si>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</si>
  <si>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</si>
  <si>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</si>
  <si>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</si>
  <si>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</si>
  <si>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</si>
  <si>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</si>
  <si>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</si>
  <si>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</si>
  <si>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</si>
  <si>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</si>
  <si>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</si>
  <si>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</si>
  <si>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</si>
  <si>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</si>
  <si>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</si>
  <si>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</si>
  <si>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</si>
  <si>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</si>
  <si>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</si>
  <si>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</si>
  <si>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</si>
  <si>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</si>
  <si>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</si>
  <si>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</si>
  <si>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</si>
  <si>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</si>
  <si>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</si>
  <si>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</si>
  <si>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</si>
  <si>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</si>
  <si>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</si>
  <si>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</si>
  <si>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</si>
  <si>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</si>
  <si>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</si>
  <si>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</si>
  <si>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</si>
  <si>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</si>
  <si>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</si>
  <si>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</si>
  <si>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</si>
  <si>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</si>
  <si>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</si>
  <si>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</si>
  <si>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</si>
  <si>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</si>
  <si>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</si>
  <si>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</si>
  <si>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</si>
  <si>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</si>
  <si>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</si>
  <si>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</si>
  <si>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</si>
  <si>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</si>
  <si>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</si>
  <si>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</si>
  <si>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</si>
  <si>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</si>
  <si>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</si>
  <si>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</si>
  <si>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</si>
  <si>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</si>
  <si>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</si>
  <si>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</si>
  <si>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</si>
  <si>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</si>
  <si>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</si>
  <si>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</si>
  <si>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</si>
  <si>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</si>
  <si>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</si>
  <si>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</si>
  <si>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</si>
  <si>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</si>
  <si>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</si>
  <si>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</si>
  <si>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</si>
  <si>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</si>
  <si>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</si>
  <si>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</si>
  <si>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</si>
  <si>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</si>
  <si>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</si>
  <si>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</si>
  <si>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</si>
  <si>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</si>
  <si>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</si>
  <si>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</si>
  <si>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</si>
  <si>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</si>
  <si>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</si>
  <si>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</si>
  <si>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</si>
  <si>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</si>
  <si>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</si>
  <si>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</si>
  <si>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</si>
  <si>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</si>
  <si>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</si>
  <si>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</si>
  <si>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</si>
  <si>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</si>
  <si>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</si>
  <si>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</si>
  <si>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</si>
  <si>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</si>
  <si>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</si>
  <si>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</si>
  <si>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</si>
  <si>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</si>
  <si>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</si>
  <si>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</si>
  <si>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</si>
  <si>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</si>
  <si>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</si>
  <si>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</si>
  <si>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</si>
  <si>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</si>
  <si>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</si>
  <si>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</si>
  <si>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</si>
  <si>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</si>
  <si>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</si>
  <si>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</si>
  <si>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</si>
  <si>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</si>
  <si>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</si>
  <si>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</si>
  <si>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</si>
  <si>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</si>
  <si>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</si>
  <si>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</si>
  <si>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</si>
  <si>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</si>
  <si>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</si>
  <si>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</si>
  <si>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</si>
  <si>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</si>
  <si>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</si>
  <si>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</si>
  <si>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</si>
  <si>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</si>
  <si>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</si>
  <si>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</si>
  <si>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</si>
  <si>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</si>
  <si>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</si>
  <si>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</si>
  <si>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</si>
  <si>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</si>
  <si>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</si>
  <si>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</si>
  <si>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</si>
  <si>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</si>
  <si>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</si>
  <si>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</si>
  <si>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</si>
  <si>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</si>
  <si>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</si>
  <si>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</si>
  <si>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</si>
  <si>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</si>
  <si>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</si>
  <si>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</si>
  <si>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</si>
  <si>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</si>
  <si>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</si>
  <si>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</si>
  <si>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</si>
  <si>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</si>
  <si>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</si>
  <si>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</si>
  <si>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</si>
  <si>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</si>
  <si>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</si>
  <si>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</si>
  <si>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</si>
  <si>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</si>
  <si>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</si>
  <si>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</si>
  <si>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</si>
  <si>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</si>
  <si>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</si>
  <si>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</si>
  <si>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</si>
  <si>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</si>
  <si>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</si>
  <si>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</si>
  <si>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</si>
  <si>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</si>
  <si>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</si>
  <si>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</si>
  <si>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</si>
  <si>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</si>
  <si>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</si>
  <si>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</si>
  <si>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</si>
  <si>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</si>
  <si>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</si>
  <si>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</si>
  <si>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</si>
  <si>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</si>
  <si>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</si>
  <si>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</si>
  <si>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</si>
  <si>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</si>
  <si>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</si>
  <si>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</si>
  <si>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</si>
  <si>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</si>
  <si>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</si>
  <si>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</si>
  <si>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</si>
  <si>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</si>
  <si>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</si>
  <si>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</si>
  <si>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</si>
  <si>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</si>
  <si>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</si>
  <si>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</si>
  <si>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</si>
  <si>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</si>
  <si>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</si>
  <si>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</si>
  <si>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</si>
  <si>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</si>
  <si>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</si>
  <si>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</si>
  <si>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</si>
  <si>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</si>
  <si>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</si>
  <si>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</si>
  <si>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</si>
  <si>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</si>
  <si>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</si>
  <si>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</si>
  <si>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</si>
  <si>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</si>
  <si>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</si>
  <si>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</si>
  <si>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</si>
  <si>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</si>
  <si>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</si>
  <si>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</si>
  <si>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</si>
  <si>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</si>
  <si>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</si>
  <si>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</si>
  <si>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</si>
  <si>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</si>
  <si>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</si>
  <si>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</si>
  <si>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</si>
  <si>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</si>
  <si>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</si>
  <si>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</si>
  <si>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</si>
  <si>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</si>
  <si>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</si>
  <si>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</si>
  <si>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</si>
  <si>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</si>
  <si>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</si>
  <si>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</si>
  <si>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</si>
  <si>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</si>
  <si>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</si>
  <si>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</si>
  <si>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</si>
  <si>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</si>
  <si>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</si>
  <si>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</si>
  <si>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</si>
  <si>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</si>
  <si>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</si>
  <si>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</si>
  <si>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</si>
  <si>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</si>
  <si>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</si>
  <si>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</si>
  <si>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</si>
  <si>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</si>
  <si>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</si>
  <si>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</si>
  <si>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</si>
  <si>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</si>
  <si>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</si>
  <si>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</si>
  <si>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</si>
  <si>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</si>
  <si>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</si>
  <si>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</si>
  <si>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</si>
  <si>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</si>
  <si>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</si>
  <si>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</si>
  <si>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</si>
  <si>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</si>
  <si>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</si>
  <si>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</si>
  <si>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</si>
  <si>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</si>
  <si>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</si>
  <si>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</si>
  <si>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</si>
  <si>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</si>
  <si>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</si>
  <si>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</si>
  <si>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</si>
  <si>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</si>
  <si>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</si>
  <si>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</si>
  <si>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</si>
  <si>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</si>
  <si>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</si>
  <si>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</si>
  <si>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</si>
  <si>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</si>
  <si>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</si>
  <si>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</si>
  <si>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</si>
  <si>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</si>
  <si>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</si>
  <si>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</si>
  <si>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</si>
  <si>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</si>
  <si>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</si>
  <si>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</si>
  <si>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</si>
  <si>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</si>
  <si>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</si>
  <si>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</si>
  <si>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</si>
  <si>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</si>
  <si>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</si>
  <si>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</si>
  <si>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</si>
  <si>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</si>
  <si>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</si>
  <si>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</si>
  <si>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</si>
  <si>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</si>
  <si>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</si>
  <si>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</si>
  <si>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</si>
  <si>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</si>
  <si>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</si>
  <si>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</si>
  <si>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</si>
  <si>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</si>
  <si>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</si>
  <si>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</si>
  <si>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</si>
  <si>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</si>
  <si>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</si>
  <si>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</si>
  <si>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</si>
  <si>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</si>
  <si>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</si>
  <si>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</si>
  <si>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</si>
  <si>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</si>
  <si>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</si>
  <si>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</si>
  <si>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</si>
  <si>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</si>
  <si>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</si>
  <si>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</si>
  <si>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</si>
  <si>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</si>
  <si>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</si>
  <si>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</si>
  <si>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</si>
  <si>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</si>
  <si>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</si>
  <si>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</si>
  <si>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</si>
  <si>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</si>
  <si>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</si>
  <si>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</si>
  <si>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</si>
  <si>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</si>
  <si>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</si>
  <si>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</si>
  <si>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</si>
  <si>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</si>
  <si>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</si>
  <si>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</si>
  <si>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</si>
  <si>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</si>
  <si>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</si>
  <si>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</si>
  <si>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</si>
  <si>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</si>
  <si>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</si>
  <si>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</si>
  <si>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</si>
  <si>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</si>
  <si>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</si>
  <si>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</si>
  <si>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</si>
  <si>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</si>
  <si>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</si>
  <si>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</si>
  <si>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</si>
  <si>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</si>
  <si>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</si>
  <si>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</si>
  <si>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</si>
  <si>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</si>
  <si>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</si>
  <si>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</si>
  <si>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</si>
  <si>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</si>
  <si>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</si>
  <si>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</si>
  <si>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</si>
  <si>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</si>
  <si>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</si>
  <si>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</si>
  <si>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</si>
  <si>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</si>
  <si>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</si>
  <si>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</si>
  <si>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</si>
  <si>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</si>
  <si>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</si>
  <si>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</si>
  <si>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</si>
  <si>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</si>
  <si>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</si>
  <si>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</si>
  <si>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</si>
  <si>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</si>
  <si>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</si>
  <si>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</si>
  <si>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</si>
  <si>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</si>
  <si>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</si>
  <si>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</si>
  <si>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</si>
  <si>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</si>
  <si>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</si>
  <si>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</si>
  <si>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</si>
  <si>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</si>
  <si>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</si>
  <si>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</si>
  <si>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</si>
  <si>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</si>
  <si>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</si>
  <si>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</si>
  <si>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</si>
  <si>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</si>
  <si>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</si>
  <si>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</si>
  <si>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</si>
  <si>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</si>
  <si>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</si>
  <si>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</si>
  <si>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</si>
  <si>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</si>
  <si>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</si>
  <si>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</si>
  <si>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</si>
  <si>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</si>
  <si>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</si>
  <si>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</si>
  <si>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</si>
  <si>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</si>
  <si>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</si>
  <si>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</si>
  <si>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</si>
  <si>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</si>
  <si>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</si>
  <si>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</si>
  <si>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</si>
  <si>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</si>
  <si>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</si>
  <si>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</si>
  <si>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</si>
  <si>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</si>
  <si>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</si>
  <si>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</si>
  <si>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</si>
  <si>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</si>
  <si>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</si>
  <si>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</si>
  <si>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</si>
  <si>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</si>
  <si>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</si>
  <si>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</si>
  <si>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</si>
  <si>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</si>
  <si>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</si>
  <si>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</si>
  <si>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</si>
  <si>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</si>
  <si>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</si>
  <si>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</si>
  <si>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</si>
  <si>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</si>
  <si>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</si>
  <si>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</si>
  <si>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</si>
  <si>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</si>
  <si>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</si>
  <si>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</si>
  <si>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</si>
  <si>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</si>
  <si>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</si>
  <si>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</si>
  <si>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</si>
  <si>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</si>
  <si>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</si>
  <si>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</si>
  <si>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</si>
  <si>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</si>
  <si>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</si>
  <si>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</si>
  <si>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</si>
  <si>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</si>
  <si>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</si>
  <si>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</si>
  <si>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</si>
  <si>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</si>
  <si>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</si>
  <si>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</si>
  <si>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</si>
  <si>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</si>
  <si>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</si>
  <si>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</si>
  <si>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</si>
  <si>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</si>
  <si>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</si>
  <si>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</si>
  <si>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</si>
  <si>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</si>
  <si>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</si>
  <si>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</si>
  <si>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</si>
  <si>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</si>
  <si>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</si>
  <si>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</si>
  <si>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</si>
  <si>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</si>
  <si>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</si>
  <si>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</si>
  <si>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</si>
  <si>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</si>
  <si>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</si>
  <si>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</si>
  <si>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</si>
  <si>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</si>
  <si>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</si>
  <si>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</si>
  <si>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</si>
  <si>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</si>
  <si>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</si>
  <si>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</si>
  <si>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</si>
  <si>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</si>
  <si>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</si>
  <si>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</si>
  <si>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</si>
  <si>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</si>
  <si>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</si>
  <si>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</si>
  <si>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</si>
  <si>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</si>
  <si>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</si>
  <si>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</si>
  <si>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</si>
  <si>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</si>
  <si>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</si>
  <si>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</si>
  <si>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</si>
  <si>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</si>
  <si>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</si>
  <si>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</si>
  <si>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</si>
  <si>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</si>
  <si>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</si>
  <si>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</si>
  <si>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</si>
  <si>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</si>
  <si>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</si>
  <si>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</si>
  <si>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</si>
  <si>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</si>
  <si>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</si>
  <si>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</si>
  <si>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</si>
  <si>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</si>
  <si>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</si>
  <si>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</si>
  <si>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</si>
  <si>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</si>
  <si>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</si>
  <si>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</si>
  <si>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</si>
  <si>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</si>
  <si>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</si>
  <si>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</si>
  <si>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</si>
  <si>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</si>
  <si>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</si>
  <si>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</si>
  <si>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</si>
  <si>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</si>
  <si>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</si>
  <si>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</si>
  <si>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</si>
  <si>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</si>
  <si>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</si>
  <si>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</si>
  <si>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</si>
  <si>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</si>
  <si>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</si>
  <si>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</si>
  <si>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</si>
  <si>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</si>
  <si>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</si>
  <si>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</si>
  <si>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</si>
  <si>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</si>
  <si>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</si>
  <si>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</si>
  <si>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</si>
  <si>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</si>
  <si>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</si>
  <si>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</si>
  <si>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</si>
  <si>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</si>
  <si>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</si>
  <si>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</si>
  <si>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</si>
  <si>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</si>
  <si>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</si>
  <si>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</si>
  <si>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</si>
  <si>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</si>
  <si>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</si>
  <si>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</si>
  <si>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</si>
  <si>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</si>
  <si>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</si>
  <si>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</si>
  <si>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</si>
  <si>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</si>
  <si>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</si>
  <si>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</si>
  <si>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</si>
  <si>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</si>
  <si>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</si>
  <si>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</si>
  <si>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</si>
  <si>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</si>
  <si>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</si>
  <si>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</si>
  <si>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</si>
  <si>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</si>
  <si>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</si>
  <si>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</si>
  <si>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</si>
  <si>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</si>
  <si>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</si>
  <si>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</si>
  <si>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</si>
  <si>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</si>
  <si>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</si>
  <si>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</si>
  <si>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</si>
  <si>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</si>
  <si>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</si>
  <si>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</si>
  <si>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</si>
  <si>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</si>
  <si>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</si>
  <si>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</si>
  <si>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</si>
  <si>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</si>
  <si>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</si>
  <si>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</si>
  <si>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</si>
  <si>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</si>
  <si>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</si>
  <si>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</si>
  <si>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</si>
  <si>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</si>
  <si>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</si>
  <si>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</si>
  <si>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</si>
  <si>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</si>
  <si>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</si>
  <si>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</si>
  <si>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</si>
  <si>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</si>
  <si>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</si>
  <si>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</si>
  <si>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</si>
  <si>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</si>
  <si>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</si>
  <si>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</si>
  <si>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</si>
  <si>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</si>
  <si>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</si>
  <si>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</si>
  <si>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</si>
  <si>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</si>
  <si>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</si>
  <si>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</si>
  <si>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</si>
  <si>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</si>
  <si>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</si>
  <si>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</si>
  <si>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</si>
  <si>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</si>
  <si>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</si>
  <si>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</si>
  <si>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</si>
  <si>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</si>
  <si>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</si>
  <si>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</si>
  <si>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</si>
  <si>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</si>
  <si>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</si>
  <si>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</si>
  <si>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</si>
  <si>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</si>
  <si>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</si>
  <si>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</si>
  <si>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</si>
  <si>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</si>
  <si>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</si>
  <si>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</si>
  <si>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</si>
  <si>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</si>
  <si>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</si>
  <si>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</si>
  <si>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</si>
  <si>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</si>
  <si>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</si>
  <si>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</si>
  <si>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</si>
  <si>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</si>
  <si>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</si>
  <si>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</si>
  <si>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</si>
  <si>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</si>
  <si>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</si>
  <si>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</si>
  <si>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</si>
  <si>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</si>
  <si>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</si>
  <si>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</si>
  <si>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</si>
  <si>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</si>
  <si>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</si>
  <si>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</si>
  <si>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</si>
  <si>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</si>
  <si>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</si>
  <si>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</si>
  <si>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</si>
  <si>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</si>
  <si>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</si>
  <si>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</si>
  <si>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</si>
  <si>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</si>
  <si>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</si>
  <si>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</si>
  <si>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</si>
  <si>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</si>
  <si>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</si>
  <si>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</si>
  <si>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</si>
  <si>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</si>
  <si>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</si>
  <si>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</si>
  <si>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</si>
  <si>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</si>
  <si>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</si>
  <si>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</si>
  <si>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</si>
  <si>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</si>
  <si>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</si>
  <si>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</si>
  <si>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</si>
  <si>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</si>
  <si>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</si>
  <si>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</si>
  <si>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</si>
  <si>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</si>
  <si>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</si>
  <si>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</si>
  <si>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</si>
  <si>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</si>
  <si>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</si>
  <si>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</si>
  <si>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</si>
  <si>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</si>
  <si>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</si>
  <si>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</si>
  <si>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</si>
  <si>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</si>
  <si>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</si>
  <si>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</si>
  <si>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</si>
  <si>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</si>
  <si>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</si>
  <si>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</si>
  <si>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</si>
  <si>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</si>
  <si>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</si>
  <si>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</si>
  <si>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</si>
  <si>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</si>
  <si>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</si>
  <si>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</si>
  <si>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</si>
  <si>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</si>
  <si>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</si>
  <si>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</si>
  <si>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</si>
  <si>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</si>
  <si>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</si>
  <si>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</si>
  <si>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</si>
  <si>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</si>
  <si>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</si>
  <si>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</si>
  <si>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</si>
  <si>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</si>
  <si>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</si>
  <si>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</si>
  <si>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</si>
  <si>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</si>
  <si>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</si>
  <si>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</si>
  <si>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</si>
  <si>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</si>
  <si>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</si>
  <si>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</si>
  <si>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</si>
  <si>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</si>
  <si>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</si>
  <si>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</si>
  <si>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</si>
  <si>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</si>
  <si>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</si>
  <si>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</si>
  <si>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</si>
  <si>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</si>
  <si>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</si>
  <si>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</si>
  <si>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</si>
  <si>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</si>
  <si>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</si>
  <si>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</si>
  <si>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</si>
  <si>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</si>
  <si>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</si>
  <si>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</si>
  <si>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</si>
  <si>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</si>
  <si>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</si>
  <si>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</si>
  <si>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</si>
  <si>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</si>
  <si>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</si>
  <si>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</si>
  <si>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</si>
  <si>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</si>
  <si>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</si>
  <si>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</si>
  <si>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</si>
  <si>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</si>
  <si>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</si>
  <si>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</si>
  <si>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</si>
  <si>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</si>
  <si>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</si>
  <si>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</si>
  <si>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</si>
  <si>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</si>
  <si>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</si>
  <si>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</si>
  <si>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</si>
  <si>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</si>
  <si>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</si>
  <si>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</si>
  <si>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</si>
  <si>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</si>
  <si>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</si>
  <si>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</si>
  <si>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</si>
  <si>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</si>
  <si>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</si>
  <si>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</si>
  <si>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</si>
  <si>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</si>
  <si>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</si>
  <si>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</si>
  <si>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</si>
  <si>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</si>
  <si>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</si>
  <si>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</si>
  <si>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</si>
  <si>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</si>
  <si>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</si>
  <si>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</si>
  <si>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</si>
  <si>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</si>
  <si>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</si>
  <si>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</si>
  <si>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</si>
  <si>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</si>
  <si>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</si>
  <si>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</si>
  <si>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</si>
  <si>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</si>
  <si>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</si>
  <si>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</si>
  <si>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</si>
  <si>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</si>
  <si>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</si>
  <si>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</si>
  <si>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</si>
  <si>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</si>
  <si>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</si>
  <si>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</si>
  <si>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</si>
  <si>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</si>
  <si>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</si>
  <si>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</si>
  <si>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</si>
  <si>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</si>
  <si>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</si>
  <si>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</si>
  <si>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</si>
  <si>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</si>
  <si>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</si>
  <si>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</si>
  <si>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</si>
  <si>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</si>
  <si>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</si>
  <si>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</si>
  <si>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</si>
  <si>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</si>
  <si>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</si>
  <si>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</si>
  <si>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</si>
  <si>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</si>
  <si>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</si>
  <si>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</si>
  <si>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</si>
  <si>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</si>
  <si>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</si>
  <si>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</si>
  <si>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</si>
  <si>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</si>
  <si>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</si>
  <si>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</si>
  <si>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</si>
  <si>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</si>
  <si>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</si>
  <si>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</si>
  <si>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</si>
  <si>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</si>
  <si>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</si>
  <si>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</si>
  <si>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</si>
  <si>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</si>
  <si>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</si>
  <si>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</si>
  <si>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</si>
  <si>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</si>
  <si>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</si>
  <si>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</si>
  <si>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</si>
  <si>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</si>
  <si>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</si>
  <si>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</si>
  <si>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</si>
  <si>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</si>
  <si>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</si>
  <si>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</si>
  <si>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</si>
  <si>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</si>
  <si>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</si>
  <si>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</si>
  <si>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</si>
  <si>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</si>
  <si>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</si>
  <si>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</si>
  <si>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</si>
  <si>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</si>
  <si>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</si>
  <si>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</si>
  <si>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</si>
  <si>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</si>
  <si>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</si>
  <si>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</si>
  <si>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</si>
  <si>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</si>
  <si>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</si>
  <si>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</si>
  <si>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</si>
  <si>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</si>
  <si>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</si>
  <si>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</si>
  <si>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</si>
  <si>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</si>
  <si>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</si>
  <si>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</si>
  <si>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</si>
  <si>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</si>
  <si>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</si>
  <si>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</si>
  <si>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</si>
  <si>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</si>
  <si>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</si>
  <si>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</si>
  <si>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</si>
  <si>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</si>
  <si>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</si>
  <si>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</si>
  <si>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</si>
  <si>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</si>
  <si>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</si>
  <si>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</si>
  <si>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</si>
  <si>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</si>
  <si>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</si>
  <si>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</si>
  <si>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</si>
  <si>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</si>
  <si>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</si>
  <si>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</si>
  <si>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</si>
  <si>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</si>
  <si>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</si>
  <si>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</si>
  <si>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</si>
  <si>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</si>
  <si>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</si>
  <si>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</si>
  <si>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</si>
  <si>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</si>
  <si>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</si>
  <si>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</si>
  <si>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</si>
  <si>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</si>
  <si>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</si>
  <si>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</si>
  <si>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</si>
  <si>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</si>
  <si>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</si>
  <si>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</si>
  <si>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</si>
  <si>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</si>
  <si>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</si>
  <si>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</si>
  <si>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</si>
  <si>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</si>
  <si>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</si>
  <si>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</si>
  <si>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</si>
  <si>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</si>
  <si>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</si>
  <si>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</si>
  <si>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</si>
  <si>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</si>
  <si>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</si>
  <si>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</si>
  <si>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</si>
  <si>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</si>
  <si>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</si>
  <si>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</si>
  <si>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</si>
  <si>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</si>
  <si>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</si>
  <si>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</si>
  <si>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</si>
  <si>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</si>
  <si>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</si>
  <si>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</si>
  <si>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</si>
  <si>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</si>
  <si>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</si>
  <si>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</si>
  <si>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</si>
  <si>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</si>
  <si>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</si>
  <si>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</si>
  <si>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</si>
  <si>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</si>
  <si>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</si>
  <si>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</si>
  <si>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</si>
  <si>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</si>
  <si>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</si>
  <si>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</si>
  <si>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</si>
  <si>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</si>
  <si>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</si>
  <si>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</si>
  <si>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</si>
  <si>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</si>
  <si>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</si>
  <si>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</si>
  <si>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</si>
  <si>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</si>
  <si>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</si>
  <si>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</si>
  <si>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</si>
  <si>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</si>
  <si>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</si>
  <si>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</si>
  <si>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</si>
  <si>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</si>
  <si>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</si>
  <si>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</si>
  <si>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</si>
  <si>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</si>
  <si>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</si>
  <si>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</si>
  <si>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</si>
  <si>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</si>
  <si>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</si>
  <si>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</si>
  <si>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</si>
  <si>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</si>
  <si>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</si>
  <si>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</si>
  <si>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</si>
  <si>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</si>
  <si>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</si>
  <si>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</si>
  <si>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</si>
  <si>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</si>
  <si>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</si>
  <si>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</si>
  <si>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</si>
  <si>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</si>
  <si>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</si>
  <si>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</si>
  <si>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</si>
  <si>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</si>
  <si>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</si>
  <si>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</si>
  <si>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</si>
  <si>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</si>
  <si>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</si>
  <si>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</si>
  <si>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</si>
  <si>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</si>
  <si>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</si>
  <si>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</si>
  <si>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</si>
  <si>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</si>
  <si>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</si>
  <si>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</si>
  <si>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</si>
  <si>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</si>
  <si>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</si>
  <si>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</si>
  <si>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</si>
  <si>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</si>
  <si>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</si>
  <si>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</si>
  <si>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</si>
  <si>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</si>
  <si>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</si>
  <si>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</si>
  <si>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</si>
  <si>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</si>
  <si>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</si>
  <si>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</si>
  <si>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</si>
  <si>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</si>
  <si>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</si>
  <si>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</si>
  <si>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</si>
  <si>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</si>
  <si>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</si>
  <si>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</si>
  <si>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</si>
  <si>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</si>
  <si>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</si>
  <si>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</si>
  <si>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</si>
  <si>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</si>
  <si>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</si>
  <si>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</si>
  <si>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</si>
  <si>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</si>
  <si>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</si>
  <si>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</si>
  <si>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</si>
  <si>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</si>
  <si>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</si>
  <si>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</si>
  <si>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</si>
  <si>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</si>
  <si>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</si>
  <si>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</si>
  <si>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</si>
  <si>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</si>
  <si>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</si>
  <si>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</si>
  <si>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</si>
  <si>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</si>
  <si>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</si>
  <si>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</si>
  <si>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</si>
  <si>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</si>
  <si>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</si>
  <si>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</si>
  <si>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</si>
  <si>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</si>
  <si>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</si>
  <si>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</si>
  <si>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</si>
  <si>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</si>
  <si>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</si>
  <si>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</si>
  <si>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</si>
  <si>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</si>
  <si>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</si>
  <si>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</si>
  <si>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</si>
  <si>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</si>
  <si>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</si>
  <si>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</si>
  <si>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</si>
  <si>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</si>
  <si>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</si>
  <si>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</si>
  <si>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</si>
  <si>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</si>
  <si>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</si>
  <si>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</si>
  <si>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</si>
  <si>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</si>
  <si>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</si>
  <si>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</si>
  <si>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</si>
  <si>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</si>
  <si>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</si>
  <si>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</si>
  <si>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</si>
  <si>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</si>
  <si>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</si>
  <si>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</si>
  <si>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</si>
  <si>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</si>
  <si>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</si>
  <si>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</si>
  <si>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</si>
  <si>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</si>
  <si>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</si>
  <si>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</si>
  <si>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</si>
  <si>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</si>
  <si>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</si>
  <si>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</si>
  <si>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</si>
  <si>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</si>
  <si>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</si>
  <si>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</si>
  <si>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</si>
  <si>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</si>
  <si>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</si>
  <si>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</si>
  <si>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</si>
  <si>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</si>
  <si>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</si>
  <si>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</si>
  <si>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</si>
  <si>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</si>
  <si>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</si>
  <si>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</si>
  <si>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</si>
  <si>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</si>
  <si>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</si>
  <si>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</si>
  <si>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</si>
  <si>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</si>
  <si>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</si>
  <si>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</si>
  <si>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</si>
  <si>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</si>
  <si>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</si>
  <si>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</si>
  <si>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</si>
  <si>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</si>
  <si>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</si>
  <si>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</si>
  <si>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</si>
  <si>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</si>
  <si>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</si>
  <si>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</si>
  <si>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</si>
  <si>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</si>
  <si>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</si>
  <si>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</si>
  <si>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</si>
  <si>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</si>
  <si>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</si>
  <si>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</si>
  <si>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</si>
  <si>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</si>
  <si>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</si>
  <si>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</si>
  <si>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</si>
  <si>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</si>
  <si>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</si>
  <si>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</si>
  <si>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</si>
  <si>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</si>
  <si>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</si>
  <si>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</si>
  <si>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</si>
  <si>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</si>
  <si>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</si>
  <si>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</si>
  <si>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</si>
  <si>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</si>
  <si>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</si>
  <si>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</si>
  <si>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</si>
  <si>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</si>
  <si>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</si>
  <si>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</si>
  <si>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</si>
  <si>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</si>
  <si>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</si>
  <si>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</si>
  <si>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</si>
  <si>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</si>
  <si>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</si>
  <si>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</si>
  <si>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</si>
  <si>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</si>
  <si>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</si>
  <si>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</si>
  <si>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</si>
  <si>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</si>
  <si>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</si>
  <si>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</si>
  <si>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</si>
  <si>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</si>
  <si>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</si>
  <si>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</si>
  <si>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</si>
  <si>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</si>
  <si>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</si>
  <si>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</si>
  <si>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</si>
  <si>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</si>
  <si>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</si>
  <si>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</si>
  <si>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</si>
  <si>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</si>
  <si>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</si>
  <si>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</si>
  <si>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</si>
  <si>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</si>
  <si>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</si>
  <si>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</si>
  <si>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</si>
  <si>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</si>
  <si>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</si>
  <si>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</si>
  <si>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</si>
  <si>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</si>
  <si>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</si>
  <si>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</si>
  <si>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</si>
  <si>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</si>
  <si>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</si>
  <si>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</si>
  <si>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</si>
  <si>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</si>
  <si>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</si>
  <si>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</si>
  <si>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</si>
  <si>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</si>
  <si>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</si>
  <si>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</si>
  <si>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</si>
  <si>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</si>
  <si>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</si>
  <si>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</si>
  <si>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</si>
  <si>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</si>
  <si>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</si>
  <si>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</si>
  <si>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</si>
  <si>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</si>
  <si>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</si>
  <si>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</si>
  <si>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</si>
  <si>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</si>
  <si>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</si>
  <si>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</si>
  <si>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</si>
  <si>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</si>
  <si>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</si>
  <si>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</si>
  <si>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</si>
  <si>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</si>
  <si>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</si>
  <si>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</si>
  <si>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</si>
  <si>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</si>
  <si>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</si>
  <si>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</si>
  <si>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</si>
  <si>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</si>
  <si>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</si>
  <si>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</si>
  <si>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</si>
  <si>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</si>
  <si>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</si>
  <si>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</si>
  <si>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</si>
  <si>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</si>
  <si>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</si>
  <si>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</si>
  <si>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</si>
  <si>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</si>
  <si>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</si>
  <si>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</si>
  <si>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</si>
  <si>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</si>
  <si>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</si>
  <si>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</si>
  <si>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</si>
  <si>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</si>
  <si>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</si>
  <si>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</si>
  <si>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</si>
  <si>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</si>
  <si>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</si>
  <si>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</si>
  <si>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</si>
  <si>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</si>
  <si>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</si>
  <si>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</si>
  <si>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</si>
  <si>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</si>
  <si>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</si>
  <si>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</si>
  <si>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</si>
  <si>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</si>
  <si>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</si>
  <si>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</si>
  <si>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</si>
  <si>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</si>
  <si>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</si>
  <si>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</si>
  <si>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</si>
  <si>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</si>
  <si>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</si>
  <si>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</si>
  <si>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</si>
  <si>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</si>
  <si>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</si>
  <si>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</si>
  <si>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</si>
  <si>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</si>
  <si>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</si>
  <si>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</si>
  <si>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</si>
  <si>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</si>
  <si>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</si>
  <si>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</si>
  <si>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</si>
  <si>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</si>
  <si>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</si>
  <si>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</si>
  <si>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</si>
  <si>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</si>
  <si>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</si>
  <si>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</si>
  <si>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</si>
  <si>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</si>
  <si>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</si>
  <si>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</si>
  <si>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</si>
  <si>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</si>
  <si>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</si>
  <si>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</si>
  <si>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</si>
  <si>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</si>
  <si>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</si>
  <si>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</si>
  <si>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</si>
  <si>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</si>
  <si>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</si>
  <si>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</si>
  <si>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</si>
  <si>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</si>
  <si>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</si>
  <si>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</si>
  <si>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</si>
  <si>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</si>
  <si>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</si>
  <si>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</si>
  <si>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</si>
  <si>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</si>
  <si>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</si>
  <si>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</si>
  <si>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</si>
  <si>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</si>
  <si>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</si>
  <si>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</si>
  <si>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</si>
  <si>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</si>
  <si>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</si>
  <si>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</si>
  <si>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</si>
  <si>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</si>
  <si>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</si>
  <si>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</si>
  <si>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</si>
  <si>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</si>
  <si>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</si>
  <si>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</si>
  <si>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</si>
  <si>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</si>
  <si>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</si>
  <si>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</si>
  <si>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</si>
  <si>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</si>
  <si>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</si>
  <si>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</si>
  <si>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</si>
  <si>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</si>
  <si>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</si>
  <si>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</si>
  <si>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</si>
  <si>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</si>
  <si>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</si>
  <si>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</si>
  <si>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</si>
  <si>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</si>
  <si>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</si>
  <si>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</si>
  <si>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</si>
  <si>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</si>
  <si>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</si>
  <si>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</si>
  <si>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</si>
  <si>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</si>
  <si>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</si>
  <si>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</si>
  <si>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</si>
  <si>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</si>
  <si>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</si>
  <si>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</si>
  <si>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</si>
  <si>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</si>
  <si>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</si>
  <si>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</si>
  <si>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</si>
  <si>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</si>
  <si>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</si>
  <si>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</si>
  <si>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</si>
  <si>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</si>
  <si>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</si>
  <si>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</si>
  <si>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</si>
  <si>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</si>
  <si>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</si>
  <si>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</si>
  <si>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</si>
  <si>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</si>
  <si>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</si>
  <si>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</si>
  <si>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</si>
  <si>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</si>
  <si>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</si>
  <si>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</si>
  <si>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</si>
  <si>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</si>
  <si>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</si>
  <si>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</si>
  <si>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</si>
  <si>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</si>
  <si>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</si>
  <si>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</si>
  <si>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</si>
  <si>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</si>
  <si>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</si>
  <si>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</si>
  <si>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</si>
  <si>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</si>
  <si>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</si>
  <si>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</si>
  <si>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</si>
  <si>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</si>
  <si>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</si>
  <si>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</si>
  <si>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</si>
  <si>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</si>
  <si>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</si>
  <si>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</si>
  <si>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</si>
  <si>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</si>
  <si>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</si>
  <si>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</si>
  <si>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</si>
  <si>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</si>
  <si>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</si>
  <si>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</si>
  <si>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</si>
  <si>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</si>
  <si>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</si>
  <si>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</si>
  <si>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</si>
  <si>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</si>
  <si>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</si>
  <si>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</si>
  <si>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</si>
  <si>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</si>
  <si>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</si>
  <si>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</si>
  <si>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</si>
  <si>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</si>
  <si>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</si>
  <si>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</si>
  <si>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</si>
  <si>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</si>
  <si>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</si>
  <si>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</si>
  <si>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</si>
  <si>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</si>
  <si>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</si>
  <si>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</si>
  <si>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</si>
  <si>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</si>
  <si>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</si>
  <si>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</si>
  <si>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</si>
  <si>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</si>
  <si>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</si>
  <si>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</si>
  <si>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</si>
  <si>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</si>
  <si>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</si>
  <si>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</si>
  <si>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</si>
  <si>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</si>
  <si>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</si>
  <si>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</si>
  <si>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</si>
  <si>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</si>
  <si>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</si>
  <si>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</si>
  <si>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</si>
  <si>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</si>
  <si>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</si>
  <si>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</si>
  <si>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</si>
  <si>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</si>
  <si>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</si>
  <si>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</si>
  <si>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</si>
  <si>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</si>
  <si>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</si>
  <si>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</si>
  <si>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</si>
  <si>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</si>
  <si>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</si>
  <si>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</si>
  <si>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</si>
  <si>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</si>
  <si>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</si>
  <si>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</si>
  <si>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</si>
  <si>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</si>
  <si>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</si>
  <si>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</si>
  <si>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</si>
  <si>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</si>
  <si>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</si>
  <si>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</si>
  <si>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</si>
  <si>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</si>
  <si>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</si>
  <si>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</si>
  <si>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</si>
  <si>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</si>
  <si>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</si>
  <si>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</si>
  <si>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</si>
  <si>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</si>
  <si>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</si>
  <si>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</si>
  <si>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</si>
  <si>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</si>
  <si>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</si>
  <si>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</si>
  <si>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</si>
  <si>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</si>
  <si>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</si>
  <si>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</si>
  <si>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</si>
  <si>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</si>
  <si>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</si>
  <si>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</si>
  <si>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</si>
  <si>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</si>
  <si>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</si>
  <si>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</si>
  <si>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</si>
  <si>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</si>
  <si>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</si>
  <si>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</si>
  <si>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</si>
  <si>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</si>
  <si>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</si>
  <si>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</si>
  <si>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</si>
  <si>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</si>
  <si>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</si>
  <si>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</si>
  <si>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</si>
  <si>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</si>
  <si>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</si>
  <si>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</si>
  <si>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</si>
  <si>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</si>
  <si>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</si>
  <si>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</si>
  <si>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</si>
  <si>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</si>
  <si>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</si>
  <si>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</si>
  <si>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</si>
  <si>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</si>
  <si>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</si>
  <si>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</si>
  <si>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</si>
  <si>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</si>
  <si>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</si>
  <si>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</si>
  <si>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</si>
  <si>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</si>
  <si>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</si>
  <si>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</si>
  <si>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</si>
  <si>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</si>
  <si>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</si>
  <si>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</si>
  <si>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</si>
  <si>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</si>
  <si>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</si>
  <si>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</si>
  <si>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</si>
  <si>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</si>
  <si>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</si>
  <si>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</si>
  <si>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</si>
  <si>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</si>
  <si>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</si>
  <si>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</si>
  <si>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</si>
  <si>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</si>
  <si>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</si>
  <si>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</si>
  <si>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</si>
  <si>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</si>
  <si>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</si>
  <si>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</si>
  <si>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</si>
  <si>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</si>
  <si>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</si>
  <si>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</si>
  <si>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</si>
  <si>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</si>
  <si>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</si>
  <si>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</si>
  <si>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</si>
  <si>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</si>
  <si>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</si>
  <si>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</si>
  <si>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</si>
  <si>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</si>
  <si>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</si>
  <si>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</si>
  <si>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</si>
  <si>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</si>
  <si>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</si>
  <si>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</si>
  <si>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</si>
  <si>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</si>
  <si>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</si>
  <si>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</si>
  <si>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</si>
  <si>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</si>
  <si>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</si>
  <si>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</si>
  <si>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</si>
  <si>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</si>
  <si>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</si>
  <si>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</si>
  <si>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</si>
  <si>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</si>
  <si>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</si>
  <si>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</si>
  <si>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</si>
  <si>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</si>
  <si>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</si>
  <si>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</si>
  <si>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</si>
  <si>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</si>
  <si>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</si>
  <si>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</si>
  <si>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</si>
  <si>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</si>
  <si>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</si>
  <si>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</si>
  <si>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</si>
  <si>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</si>
  <si>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</si>
  <si>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</si>
  <si>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</si>
  <si>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</si>
  <si>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</si>
  <si>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</si>
  <si>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</si>
  <si>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</si>
  <si>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</si>
  <si>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</si>
  <si>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</si>
  <si>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</si>
  <si>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</si>
  <si>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</si>
  <si>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</si>
  <si>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</si>
  <si>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</si>
  <si>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</si>
  <si>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</si>
  <si>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</si>
  <si>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</si>
  <si>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</si>
  <si>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</si>
  <si>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</si>
  <si>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</si>
  <si>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</si>
  <si>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</si>
  <si>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</si>
  <si>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</si>
  <si>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</si>
  <si>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</si>
  <si>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</si>
  <si>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</si>
  <si>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</si>
  <si>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</si>
  <si>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</si>
  <si>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</si>
  <si>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</si>
  <si>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</si>
  <si>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</si>
  <si>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</si>
  <si>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</si>
  <si>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</si>
  <si>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</si>
  <si>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</si>
  <si>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</si>
  <si>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</si>
  <si>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</si>
  <si>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</si>
  <si>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</si>
  <si>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</si>
  <si>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</si>
  <si>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</si>
  <si>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</si>
  <si>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</si>
  <si>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</si>
  <si>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</si>
  <si>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</si>
  <si>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</si>
  <si>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</si>
  <si>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</si>
  <si>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</si>
  <si>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</si>
  <si>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</si>
  <si>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</si>
  <si>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</si>
  <si>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</si>
  <si>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</si>
  <si>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</si>
  <si>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</si>
  <si>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</si>
  <si>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</si>
  <si>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</si>
  <si>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</si>
  <si>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</si>
  <si>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</si>
  <si>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</si>
  <si>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</si>
  <si>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</si>
  <si>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</si>
  <si>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</si>
  <si>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</si>
  <si>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</si>
  <si>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</si>
  <si>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</si>
  <si>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</si>
  <si>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</si>
  <si>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</si>
  <si>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</si>
  <si>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</si>
  <si>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</si>
  <si>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</si>
  <si>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</si>
  <si>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</si>
  <si>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</si>
  <si>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</si>
  <si>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</si>
  <si>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</si>
  <si>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</si>
  <si>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</si>
  <si>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</si>
  <si>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</si>
  <si>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</si>
  <si>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</si>
  <si>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</si>
  <si>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</si>
  <si>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</si>
  <si>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</si>
  <si>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</si>
  <si>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</si>
  <si>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</si>
  <si>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</si>
  <si>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</si>
  <si>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</si>
  <si>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</si>
  <si>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</si>
  <si>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</si>
  <si>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</si>
  <si>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</si>
  <si>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</si>
  <si>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</si>
  <si>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</si>
  <si>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</si>
  <si>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</si>
  <si>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</si>
  <si>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</si>
  <si>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</si>
  <si>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</si>
  <si>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</si>
  <si>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</si>
  <si>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</si>
  <si>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</si>
  <si>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</si>
  <si>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</si>
  <si>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</si>
  <si>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</si>
  <si>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</si>
  <si>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</si>
  <si>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</si>
  <si>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</si>
  <si>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</si>
  <si>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</si>
  <si>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</si>
  <si>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</si>
  <si>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</si>
  <si>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</si>
  <si>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</si>
  <si>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</si>
  <si>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</si>
  <si>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</si>
  <si>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</si>
  <si>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</si>
  <si>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</si>
  <si>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</si>
  <si>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</si>
  <si>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</si>
  <si>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</si>
  <si>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</si>
  <si>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</si>
  <si>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</si>
  <si>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</si>
  <si>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</si>
  <si>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</si>
  <si>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</si>
  <si>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</si>
  <si>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</si>
  <si>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</si>
  <si>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</si>
  <si>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</si>
  <si>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</si>
  <si>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</si>
  <si>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</si>
  <si>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</si>
  <si>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</si>
  <si>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</si>
  <si>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</si>
  <si>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</si>
  <si>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</si>
  <si>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</si>
  <si>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</si>
  <si>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</si>
  <si>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</si>
  <si>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</si>
  <si>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</si>
  <si>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</si>
  <si>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</si>
  <si>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</si>
  <si>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</si>
  <si>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</si>
  <si>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</si>
  <si>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</si>
  <si>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</si>
  <si>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</si>
  <si>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</si>
  <si>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</si>
  <si>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</si>
  <si>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</si>
  <si>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</si>
  <si>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</si>
  <si>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</si>
  <si>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</si>
  <si>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</si>
  <si>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</si>
  <si>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</si>
  <si>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</si>
  <si>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</si>
  <si>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</si>
  <si>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</si>
  <si>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</si>
  <si>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</si>
  <si>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</si>
  <si>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</si>
  <si>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</si>
  <si>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</si>
  <si>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</si>
  <si>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</si>
  <si>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</si>
  <si>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</si>
  <si>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</si>
  <si>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</si>
  <si>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</si>
  <si>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</si>
  <si>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</si>
  <si>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</si>
  <si>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</si>
  <si>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</si>
  <si>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</si>
  <si>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</si>
  <si>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</si>
  <si>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</si>
  <si>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</si>
  <si>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</si>
  <si>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</si>
  <si>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</si>
  <si>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</si>
  <si>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</si>
  <si>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</si>
  <si>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</si>
  <si>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</si>
  <si>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</si>
  <si>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</si>
  <si>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</si>
  <si>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</si>
  <si>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</si>
  <si>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</si>
  <si>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</si>
  <si>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</si>
  <si>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</si>
  <si>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</si>
  <si>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</si>
  <si>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</si>
  <si>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</si>
  <si>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</si>
  <si>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</si>
  <si>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</si>
  <si>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</si>
  <si>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</si>
  <si>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</si>
  <si>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</si>
  <si>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</si>
  <si>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</si>
  <si>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</si>
  <si>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</si>
  <si>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</si>
  <si>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</si>
  <si>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</si>
  <si>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</si>
  <si>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</si>
  <si>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</si>
  <si>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</si>
  <si>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</si>
  <si>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</si>
  <si>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</si>
  <si>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</si>
  <si>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</si>
  <si>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</si>
  <si>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</si>
  <si>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</si>
  <si>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</si>
  <si>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</si>
  <si>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</si>
  <si>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</si>
  <si>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</si>
  <si>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</si>
  <si>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</si>
  <si>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</si>
  <si>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</si>
  <si>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</si>
  <si>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</si>
  <si>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</si>
  <si>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</si>
  <si>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</si>
  <si>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</si>
  <si>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</si>
  <si>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</si>
  <si>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</si>
  <si>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</si>
  <si>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</si>
  <si>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</si>
  <si>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</si>
  <si>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</si>
  <si>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</si>
  <si>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</si>
  <si>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</si>
  <si>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</si>
  <si>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</si>
  <si>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</si>
  <si>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</si>
  <si>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</si>
  <si>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</si>
  <si>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</si>
  <si>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</si>
  <si>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</si>
  <si>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</si>
  <si>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</si>
  <si>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</si>
  <si>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</si>
  <si>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</si>
  <si>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</si>
  <si>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</si>
  <si>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</si>
  <si>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</si>
  <si>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</si>
  <si>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</si>
  <si>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</si>
  <si>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</si>
  <si>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</si>
  <si>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</si>
  <si>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</si>
  <si>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</si>
  <si>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</si>
  <si>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</si>
  <si>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</si>
  <si>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</si>
  <si>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</si>
  <si>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</si>
  <si>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</si>
  <si>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</si>
  <si>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</si>
  <si>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</si>
  <si>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</si>
  <si>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</si>
  <si>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</si>
  <si>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</si>
  <si>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</si>
  <si>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</si>
  <si>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</si>
  <si>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</si>
  <si>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</si>
  <si>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</si>
  <si>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</si>
  <si>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</si>
  <si>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</si>
  <si>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</si>
  <si>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</si>
  <si>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</si>
  <si>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</si>
  <si>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</si>
  <si>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</si>
  <si>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</si>
  <si>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</si>
  <si>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</si>
  <si>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</si>
  <si>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</si>
  <si>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</si>
  <si>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</si>
  <si>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</si>
  <si>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</si>
  <si>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</si>
  <si>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</si>
  <si>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</si>
  <si>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</si>
  <si>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</si>
  <si>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</si>
  <si>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</si>
  <si>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</si>
  <si>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</si>
  <si>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</si>
  <si>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</si>
  <si>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</si>
  <si>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</si>
  <si>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</si>
  <si>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</si>
  <si>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</si>
  <si>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</si>
  <si>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</si>
  <si>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</si>
  <si>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</si>
  <si>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</si>
  <si>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</si>
  <si>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</si>
  <si>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</si>
  <si>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</si>
  <si>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</si>
  <si>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</si>
  <si>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</si>
  <si>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</si>
  <si>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</si>
  <si>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</si>
  <si>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</si>
  <si>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</si>
  <si>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</si>
  <si>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</si>
  <si>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</si>
  <si>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</si>
  <si>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</si>
  <si>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</si>
  <si>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</si>
  <si>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</si>
  <si>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</si>
  <si>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</si>
  <si>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</si>
  <si>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</si>
  <si>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</si>
  <si>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</si>
  <si>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</si>
  <si>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</si>
  <si>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</si>
  <si>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</si>
  <si>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</si>
  <si>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</si>
  <si>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</si>
  <si>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</si>
  <si>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</si>
  <si>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</si>
  <si>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</si>
  <si>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</si>
  <si>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</si>
  <si>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</si>
  <si>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</si>
  <si>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</si>
  <si>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</si>
  <si>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</si>
  <si>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</si>
  <si>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</si>
  <si>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</si>
  <si>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</si>
  <si>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</si>
  <si>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</si>
  <si>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</si>
  <si>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</si>
  <si>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</si>
  <si>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</si>
  <si>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</si>
  <si>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</si>
  <si>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</si>
  <si>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</si>
  <si>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</si>
  <si>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</si>
  <si>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</si>
  <si>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</si>
  <si>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</si>
  <si>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</si>
  <si>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</si>
  <si>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</si>
  <si>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</si>
  <si>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</si>
  <si>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</si>
  <si>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</si>
  <si>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</si>
  <si>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</si>
  <si>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</si>
  <si>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</si>
  <si>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</si>
  <si>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</si>
  <si>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</si>
  <si>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</si>
  <si>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</si>
  <si>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</si>
  <si>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</si>
  <si>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</si>
  <si>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</si>
  <si>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</si>
  <si>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</si>
  <si>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</si>
  <si>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</si>
  <si>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</si>
  <si>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</si>
  <si>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</si>
  <si>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</si>
  <si>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</si>
  <si>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</si>
  <si>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</si>
  <si>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</si>
  <si>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</si>
  <si>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</si>
  <si>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</si>
  <si>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</si>
  <si>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</si>
  <si>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</si>
  <si>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</si>
  <si>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</si>
  <si>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</si>
  <si>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</si>
  <si>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</si>
  <si>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</si>
  <si>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</si>
  <si>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</si>
  <si>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</si>
  <si>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</si>
  <si>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</si>
  <si>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</si>
  <si>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</si>
  <si>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</si>
  <si>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</si>
  <si>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</si>
  <si>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</si>
  <si>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</si>
  <si>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</si>
  <si>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</si>
  <si>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</si>
  <si>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</si>
  <si>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</si>
  <si>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</si>
  <si>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</si>
  <si>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</si>
  <si>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</si>
  <si>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</si>
  <si>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</si>
  <si>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</si>
  <si>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</si>
  <si>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</si>
  <si>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</si>
  <si>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</si>
  <si>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</si>
  <si>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</si>
  <si>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</si>
  <si>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</si>
  <si>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</si>
  <si>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</si>
  <si>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</si>
  <si>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</si>
  <si>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</si>
  <si>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</si>
  <si>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</si>
  <si>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</si>
  <si>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</si>
  <si>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</si>
  <si>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</si>
  <si>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</si>
  <si>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</si>
  <si>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</si>
  <si>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</si>
  <si>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</si>
  <si>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</si>
  <si>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</si>
  <si>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</si>
  <si>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</si>
  <si>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</si>
  <si>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</si>
  <si>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</si>
  <si>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</si>
  <si>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</si>
  <si>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</si>
  <si>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</si>
  <si>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</si>
  <si>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</si>
  <si>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</si>
  <si>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</si>
  <si>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</si>
  <si>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</si>
  <si>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</si>
  <si>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</si>
  <si>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</si>
  <si>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</si>
  <si>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</si>
  <si>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</si>
  <si>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</si>
  <si>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</si>
  <si>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</si>
  <si>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</si>
  <si>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</si>
  <si>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</si>
  <si>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</si>
  <si>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</si>
  <si>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</si>
  <si>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</si>
  <si>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</si>
  <si>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</si>
  <si>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</si>
  <si>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</si>
  <si>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</si>
  <si>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</si>
  <si>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</si>
  <si>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</si>
  <si>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</si>
  <si>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</si>
  <si>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</si>
  <si>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</si>
  <si>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</si>
  <si>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</si>
  <si>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</si>
  <si>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</si>
  <si>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</si>
  <si>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</si>
  <si>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</si>
  <si>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</si>
  <si>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</si>
  <si>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</si>
  <si>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</si>
  <si>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</si>
  <si>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</si>
  <si>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</si>
  <si>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</si>
  <si>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</si>
  <si>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</si>
  <si>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</si>
  <si>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</si>
  <si>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</si>
  <si>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</si>
  <si>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</si>
  <si>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</si>
  <si>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</si>
  <si>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</si>
  <si>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</si>
  <si>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</si>
  <si>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</si>
  <si>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</si>
  <si>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</si>
  <si>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</si>
  <si>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</si>
  <si>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</si>
  <si>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</si>
  <si>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</si>
  <si>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</si>
  <si>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</si>
  <si>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</si>
  <si>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</si>
  <si>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</si>
  <si>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</si>
  <si>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</si>
  <si>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</si>
  <si>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</si>
  <si>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</si>
  <si>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</si>
  <si>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</si>
  <si>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</si>
  <si>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</si>
  <si>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</si>
  <si>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</si>
  <si>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</si>
  <si>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</si>
  <si>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</si>
  <si>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</si>
  <si>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</si>
  <si>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</si>
  <si>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</si>
  <si>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</si>
  <si>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</si>
  <si>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</si>
  <si>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</si>
  <si>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</si>
  <si>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</si>
  <si>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</si>
  <si>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</si>
  <si>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</si>
  <si>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</si>
  <si>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</si>
  <si>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</si>
  <si>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</si>
  <si>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</si>
  <si>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</si>
  <si>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</si>
  <si>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</si>
  <si>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</si>
  <si>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</si>
  <si>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</si>
  <si>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</si>
  <si>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</si>
  <si>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</si>
  <si>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</si>
  <si>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</si>
  <si>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</si>
  <si>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</si>
  <si>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</si>
  <si>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</si>
  <si>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</si>
  <si>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</si>
  <si>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</si>
  <si>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</si>
  <si>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</si>
  <si>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</si>
  <si>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</si>
  <si>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</si>
  <si>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</si>
  <si>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</si>
  <si>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</si>
  <si>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</si>
  <si>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</si>
  <si>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</si>
  <si>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</si>
  <si>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</si>
  <si>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</si>
  <si>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</si>
  <si>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</si>
  <si>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</si>
  <si>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</si>
  <si>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</si>
  <si>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</si>
  <si>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</si>
  <si>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</si>
  <si>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</si>
  <si>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</si>
  <si>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</si>
  <si>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</si>
  <si>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</si>
  <si>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</si>
  <si>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</si>
  <si>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</si>
  <si>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</si>
  <si>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</si>
  <si>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</si>
  <si>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</si>
  <si>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</si>
  <si>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</si>
  <si>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</si>
  <si>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</si>
  <si>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</si>
  <si>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</si>
  <si>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</si>
  <si>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</si>
  <si>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</si>
  <si>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</si>
  <si>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</si>
  <si>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</si>
  <si>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</si>
  <si>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</si>
  <si>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</si>
  <si>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</si>
  <si>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</si>
  <si>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</si>
  <si>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</si>
  <si>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</si>
  <si>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</si>
  <si>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</si>
  <si>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</si>
  <si>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</si>
  <si>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</si>
  <si>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</si>
  <si>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</si>
  <si>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</si>
  <si>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</si>
  <si>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</si>
  <si>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</si>
  <si>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</si>
  <si>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</si>
  <si>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</si>
  <si>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</si>
  <si>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</si>
  <si>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</si>
  <si>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</si>
  <si>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</si>
  <si>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</si>
  <si>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</si>
  <si>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</si>
  <si>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</si>
  <si>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</si>
  <si>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</si>
  <si>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</si>
  <si>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</si>
  <si>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</si>
  <si>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</si>
  <si>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</si>
  <si>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</si>
  <si>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</si>
  <si>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</si>
  <si>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</si>
  <si>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</si>
  <si>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</si>
  <si>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</si>
  <si>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</si>
  <si>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</si>
  <si>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</si>
  <si>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</si>
  <si>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</si>
  <si>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</si>
  <si>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</si>
  <si>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</si>
  <si>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</si>
  <si>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</si>
  <si>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</si>
  <si>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</si>
  <si>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</si>
  <si>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</si>
  <si>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</si>
  <si>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</si>
  <si>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</si>
  <si>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</si>
  <si>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</si>
  <si>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</si>
  <si>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</si>
  <si>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</si>
  <si>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</si>
  <si>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</si>
  <si>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</si>
  <si>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</si>
  <si>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</si>
  <si>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</si>
  <si>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</si>
  <si>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</si>
  <si>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</si>
  <si>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</si>
  <si>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</si>
  <si>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</si>
  <si>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</si>
  <si>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</si>
  <si>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</si>
  <si>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</si>
  <si>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</si>
  <si>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</si>
  <si>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</si>
  <si>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</si>
  <si>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</si>
  <si>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</si>
  <si>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</si>
  <si>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</si>
  <si>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</si>
  <si>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</si>
  <si>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</si>
  <si>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</si>
  <si>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</si>
  <si>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</si>
  <si>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</si>
  <si>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</si>
  <si>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</si>
  <si>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</si>
  <si>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</si>
  <si>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</si>
  <si>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</si>
  <si>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</si>
  <si>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</si>
  <si>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</si>
  <si>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</si>
  <si>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</si>
  <si>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</si>
  <si>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</si>
  <si>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</si>
  <si>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</si>
  <si>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</si>
  <si>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</si>
  <si>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</si>
  <si>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</si>
  <si>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</si>
  <si>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</si>
  <si>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</si>
  <si>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</si>
  <si>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</si>
  <si>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</si>
  <si>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</si>
  <si>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</si>
  <si>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</si>
  <si>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</si>
  <si>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</si>
  <si>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</si>
  <si>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</si>
  <si>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</si>
  <si>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</si>
  <si>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</si>
  <si>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</si>
  <si>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</si>
  <si>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</si>
  <si>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</si>
  <si>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</si>
  <si>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</si>
  <si>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</si>
  <si>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</si>
  <si>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</si>
  <si>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</si>
  <si>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</si>
  <si>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</si>
  <si>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</si>
  <si>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</si>
  <si>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</si>
  <si>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</si>
  <si>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</si>
  <si>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</si>
  <si>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</si>
  <si>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</si>
  <si>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</si>
  <si>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</si>
  <si>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</si>
  <si>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</si>
  <si>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</si>
  <si>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</si>
  <si>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</si>
  <si>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</si>
  <si>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</si>
  <si>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</si>
  <si>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</si>
  <si>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</si>
  <si>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</si>
  <si>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</si>
  <si>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</si>
  <si>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</si>
  <si>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</si>
  <si>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</si>
  <si>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</si>
  <si>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</si>
  <si>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</si>
  <si>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</si>
  <si>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</si>
  <si>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</si>
  <si>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</si>
  <si>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</si>
  <si>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</si>
  <si>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</si>
  <si>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</si>
  <si>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</si>
  <si>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</si>
  <si>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</si>
  <si>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</si>
  <si>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</si>
  <si>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</si>
  <si>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</si>
  <si>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</si>
  <si>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</si>
  <si>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</si>
  <si>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</si>
  <si>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</si>
  <si>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</si>
  <si>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</si>
  <si>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</si>
  <si>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</si>
  <si>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</si>
  <si>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</si>
  <si>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</si>
  <si>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</si>
  <si>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</si>
  <si>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</si>
  <si>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</si>
  <si>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</si>
  <si>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</si>
  <si>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</si>
  <si>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</si>
  <si>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</si>
  <si>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</si>
  <si>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</si>
  <si>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</si>
  <si>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</si>
  <si>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</si>
  <si>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</si>
  <si>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</si>
  <si>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</si>
  <si>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</si>
  <si>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</si>
  <si>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</si>
  <si>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</si>
  <si>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</si>
  <si>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</si>
  <si>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</si>
  <si>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</si>
  <si>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</si>
  <si>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</si>
  <si>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</si>
  <si>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</si>
  <si>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</si>
  <si>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</si>
  <si>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</si>
  <si>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</si>
  <si>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</si>
  <si>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</si>
  <si>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</si>
  <si>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</si>
  <si>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</si>
  <si>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</si>
  <si>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</si>
  <si>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</si>
  <si>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</si>
  <si>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</si>
  <si>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</si>
  <si>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</si>
  <si>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</si>
  <si>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</si>
  <si>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</si>
  <si>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</si>
  <si>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</si>
  <si>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</si>
  <si>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</si>
  <si>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</si>
  <si>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</si>
  <si>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</si>
  <si>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</si>
  <si>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</si>
  <si>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</si>
  <si>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</si>
  <si>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</si>
  <si>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</si>
  <si>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</si>
  <si>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</si>
  <si>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</si>
  <si>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</si>
  <si>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</si>
  <si>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</si>
  <si>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</si>
  <si>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</si>
  <si>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</si>
  <si>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</si>
  <si>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</si>
  <si>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</si>
  <si>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</si>
  <si>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</si>
  <si>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</si>
  <si>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</si>
  <si>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</si>
  <si>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</si>
  <si>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</si>
  <si>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</si>
  <si>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</si>
  <si>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</si>
  <si>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</si>
  <si>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</si>
  <si>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</si>
  <si>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</si>
  <si>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</si>
  <si>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</si>
  <si>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</si>
  <si>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</si>
  <si>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</si>
  <si>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</si>
  <si>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</si>
  <si>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</si>
  <si>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</si>
  <si>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</si>
  <si>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</si>
  <si>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</si>
  <si>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</si>
  <si>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</si>
  <si>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</si>
  <si>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</si>
  <si>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</si>
  <si>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</si>
  <si>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</si>
  <si>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</si>
  <si>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</si>
  <si>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</si>
  <si>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</si>
  <si>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</si>
  <si>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</si>
  <si>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</si>
  <si>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</si>
  <si>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</si>
  <si>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</si>
  <si>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</si>
  <si>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</si>
  <si>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</si>
  <si>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</si>
  <si>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</si>
  <si>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</si>
  <si>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</si>
  <si>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</si>
  <si>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</si>
  <si>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</si>
  <si>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</si>
  <si>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</si>
  <si>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</si>
  <si>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</si>
  <si>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</si>
  <si>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</si>
  <si>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</si>
  <si>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</si>
  <si>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</si>
  <si>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</si>
  <si>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</si>
  <si>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</si>
  <si>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</si>
  <si>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</si>
  <si>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</si>
  <si>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</si>
  <si>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</si>
  <si>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</si>
  <si>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</si>
  <si>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</si>
  <si>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</si>
  <si>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</si>
  <si>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</si>
  <si>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</si>
  <si>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</si>
  <si>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</si>
  <si>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</si>
  <si>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</si>
  <si>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</si>
  <si>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</si>
  <si>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</si>
  <si>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</si>
  <si>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</si>
  <si>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</si>
  <si>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</si>
  <si>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</si>
  <si>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</si>
  <si>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</si>
  <si>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</si>
  <si>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</si>
  <si>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</si>
  <si>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</si>
  <si>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</si>
  <si>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</si>
  <si>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</si>
  <si>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</si>
  <si>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</si>
  <si>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</si>
  <si>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</si>
  <si>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</si>
  <si>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</si>
  <si>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</si>
  <si>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</si>
  <si>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</si>
  <si>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</si>
  <si>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</si>
  <si>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</si>
  <si>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</si>
  <si>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</si>
  <si>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</si>
  <si>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</si>
  <si>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</si>
  <si>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</si>
  <si>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</si>
  <si>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</si>
  <si>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</si>
  <si>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</si>
  <si>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</si>
  <si>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</si>
  <si>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</si>
  <si>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</si>
  <si>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</si>
  <si>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</si>
  <si>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</si>
  <si>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</si>
  <si>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</si>
  <si>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</si>
  <si>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</si>
  <si>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</si>
  <si>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</si>
  <si>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</si>
  <si>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</si>
  <si>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</si>
  <si>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</si>
  <si>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</si>
  <si>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</si>
  <si>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</si>
  <si>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</si>
  <si>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</si>
  <si>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</si>
  <si>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</si>
  <si>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</si>
  <si>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</si>
  <si>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</si>
  <si>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</si>
  <si>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</si>
  <si>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</si>
  <si>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</si>
  <si>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</si>
  <si>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</si>
  <si>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</si>
  <si>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</si>
  <si>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</si>
  <si>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</si>
  <si>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</si>
  <si>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</si>
  <si>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</si>
  <si>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</si>
  <si>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</si>
  <si>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</si>
  <si>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</si>
  <si>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</si>
  <si>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</si>
  <si>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</si>
  <si>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</si>
  <si>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</si>
  <si>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</si>
  <si>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</si>
  <si>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</si>
  <si>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</si>
  <si>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</si>
  <si>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</si>
  <si>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</si>
  <si>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</si>
  <si>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</si>
  <si>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</si>
  <si>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</si>
  <si>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</si>
  <si>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</si>
  <si>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</si>
  <si>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</si>
  <si>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</si>
  <si>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</si>
  <si>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</si>
  <si>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</si>
  <si>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</si>
  <si>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</si>
  <si>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</si>
  <si>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</si>
  <si>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</si>
  <si>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</si>
  <si>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</si>
  <si>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</si>
  <si>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</si>
  <si>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</si>
  <si>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</si>
  <si>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</si>
  <si>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</si>
  <si>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</si>
  <si>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</si>
  <si>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</si>
  <si>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</si>
  <si>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</si>
  <si>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</si>
  <si>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</si>
  <si>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</si>
  <si>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</si>
  <si>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</si>
  <si>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</si>
  <si>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</si>
  <si>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</si>
  <si>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</si>
  <si>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</si>
  <si>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</si>
  <si>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</si>
  <si>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</si>
  <si>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</si>
  <si>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</si>
  <si>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</si>
  <si>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</si>
  <si>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</si>
  <si>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</si>
  <si>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</si>
  <si>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</si>
  <si>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</si>
  <si>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</si>
  <si>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</si>
  <si>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</si>
  <si>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</si>
  <si>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</si>
  <si>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</si>
  <si>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</si>
  <si>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</si>
  <si>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</si>
  <si>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</si>
  <si>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</si>
  <si>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</si>
  <si>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</si>
  <si>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</si>
  <si>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</si>
  <si>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</si>
  <si>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</si>
  <si>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</si>
  <si>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</si>
  <si>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</si>
  <si>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</si>
  <si>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</si>
  <si>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</si>
  <si>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</si>
  <si>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</si>
  <si>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</si>
  <si>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</si>
  <si>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</si>
  <si>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</si>
  <si>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</si>
  <si>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</si>
  <si>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</si>
  <si>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</si>
  <si>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</si>
  <si>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</si>
  <si>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</si>
  <si>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</si>
  <si>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</si>
  <si>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</si>
  <si>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</si>
  <si>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</si>
  <si>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</si>
  <si>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</si>
  <si>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</si>
  <si>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</si>
  <si>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</si>
  <si>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</si>
  <si>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</si>
  <si>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</si>
  <si>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</si>
  <si>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</si>
  <si>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</si>
  <si>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</si>
  <si>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</si>
  <si>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</si>
  <si>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</si>
  <si>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</si>
  <si>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</si>
  <si>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</si>
  <si>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</si>
  <si>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</si>
  <si>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</si>
  <si>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</si>
  <si>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</si>
  <si>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</si>
  <si>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</si>
  <si>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</si>
  <si>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</si>
  <si>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</si>
  <si>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</si>
  <si>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</si>
  <si>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</si>
  <si>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</si>
  <si>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</si>
  <si>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</si>
  <si>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</si>
  <si>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</si>
  <si>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</si>
  <si>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</si>
  <si>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</si>
  <si>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</si>
  <si>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</si>
  <si>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</si>
  <si>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</si>
  <si>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</si>
  <si>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</si>
  <si>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</si>
  <si>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</si>
  <si>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</si>
  <si>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</si>
  <si>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</si>
  <si>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</si>
  <si>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</si>
  <si>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</si>
  <si>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</si>
  <si>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</si>
  <si>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</si>
  <si>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</si>
  <si>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</si>
  <si>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</si>
  <si>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</si>
  <si>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</si>
  <si>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</si>
  <si>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</si>
  <si>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</si>
  <si>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</si>
  <si>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</si>
  <si>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</si>
  <si>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</si>
  <si>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</si>
  <si>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</si>
  <si>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</si>
  <si>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</si>
  <si>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</si>
  <si>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</si>
  <si>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</si>
  <si>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</si>
  <si>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</si>
  <si>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</si>
  <si>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</si>
  <si>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</si>
  <si>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</si>
  <si>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</si>
  <si>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</si>
  <si>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</si>
  <si>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</si>
  <si>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</si>
  <si>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</si>
  <si>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</si>
  <si>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</si>
  <si>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</si>
  <si>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</si>
  <si>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</si>
  <si>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</si>
  <si>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</si>
  <si>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</si>
  <si>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</si>
  <si>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</si>
  <si>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</si>
  <si>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</si>
  <si>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</si>
  <si>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</si>
  <si>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</si>
  <si>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</si>
  <si>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</si>
  <si>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</si>
  <si>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</si>
  <si>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</si>
  <si>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</si>
  <si>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</si>
  <si>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</si>
  <si>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</si>
  <si>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</si>
  <si>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</si>
  <si>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</si>
  <si>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</si>
  <si>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</si>
  <si>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</si>
  <si>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</si>
  <si>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</si>
  <si>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</si>
  <si>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</si>
  <si>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</si>
  <si>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</si>
  <si>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</si>
  <si>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</si>
  <si>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</si>
  <si>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</si>
  <si>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</si>
  <si>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</si>
  <si>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</si>
  <si>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</si>
  <si>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</si>
  <si>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</si>
  <si>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</si>
  <si>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</si>
  <si>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</si>
  <si>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</si>
  <si>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</si>
  <si>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</si>
  <si>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</si>
  <si>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</si>
  <si>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</si>
  <si>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</si>
  <si>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</si>
  <si>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</si>
  <si>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</si>
  <si>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</si>
  <si>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</si>
  <si>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</si>
  <si>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</si>
  <si>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</si>
  <si>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</si>
  <si>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</si>
  <si>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</si>
  <si>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</si>
  <si>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</si>
  <si>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</si>
  <si>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</si>
  <si>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</si>
  <si>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</si>
  <si>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</si>
  <si>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</si>
  <si>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</si>
  <si>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</si>
  <si>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</si>
  <si>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</si>
  <si>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</si>
  <si>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</si>
  <si>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</si>
  <si>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</si>
  <si>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</si>
  <si>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</si>
  <si>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</si>
  <si>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</si>
  <si>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</si>
  <si>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</si>
  <si>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</si>
  <si>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</si>
  <si>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</si>
  <si>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</si>
  <si>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</si>
  <si>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</si>
  <si>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</si>
  <si>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</si>
  <si>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</si>
  <si>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</si>
  <si>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</si>
  <si>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</si>
  <si>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</si>
  <si>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</si>
  <si>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</si>
  <si>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</si>
  <si>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</si>
  <si>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</si>
  <si>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</si>
  <si>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</si>
  <si>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</si>
  <si>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</si>
  <si>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</si>
  <si>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</si>
  <si>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</si>
  <si>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</si>
  <si>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</si>
  <si>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</si>
  <si>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</si>
  <si>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</si>
  <si>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</si>
  <si>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</si>
  <si>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</si>
  <si>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</si>
  <si>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</si>
  <si>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</si>
  <si>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</si>
  <si>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</si>
  <si>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</si>
  <si>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</si>
  <si>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</si>
  <si>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</si>
  <si>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</si>
  <si>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</si>
  <si>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</si>
  <si>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</si>
  <si>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</si>
  <si>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</si>
  <si>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</si>
  <si>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</si>
  <si>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</si>
  <si>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</si>
  <si>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</si>
  <si>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</si>
  <si>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</si>
  <si>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</si>
  <si>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</si>
  <si>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</si>
  <si>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</si>
  <si>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</si>
  <si>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</si>
  <si>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</si>
  <si>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</si>
  <si>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</si>
  <si>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</si>
  <si>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</si>
  <si>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</si>
  <si>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</si>
  <si>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</si>
  <si>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</si>
  <si>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</si>
  <si>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</si>
  <si>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</si>
  <si>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</si>
  <si>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</si>
  <si>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</si>
  <si>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</si>
  <si>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</si>
  <si>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</si>
  <si>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</si>
  <si>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</si>
  <si>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</si>
  <si>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</si>
  <si>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</si>
  <si>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</si>
  <si>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</si>
  <si>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</si>
  <si>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</si>
  <si>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</si>
  <si>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</si>
  <si>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</si>
  <si>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</si>
  <si>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</si>
  <si>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</si>
  <si>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</si>
  <si>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</si>
  <si>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</si>
  <si>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</si>
  <si>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</si>
  <si>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</si>
  <si>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</si>
  <si>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</si>
  <si>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</si>
  <si>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</si>
  <si>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</si>
  <si>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</si>
  <si>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</si>
  <si>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</si>
  <si>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</si>
  <si>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</si>
  <si>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</si>
  <si>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</si>
  <si>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</si>
  <si>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</si>
  <si>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</si>
  <si>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</si>
  <si>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</si>
  <si>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</si>
  <si>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</si>
  <si>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</si>
  <si>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</si>
  <si>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</si>
  <si>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</si>
  <si>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</si>
  <si>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</si>
  <si>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</si>
  <si>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</si>
  <si>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</si>
  <si>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</si>
  <si>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</si>
  <si>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</si>
  <si>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</si>
  <si>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</si>
  <si>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</si>
  <si>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</si>
  <si>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</si>
  <si>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</si>
  <si>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</si>
  <si>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</si>
  <si>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</si>
  <si>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</si>
  <si>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</si>
  <si>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</si>
  <si>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</si>
  <si>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</si>
  <si>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</si>
  <si>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</si>
  <si>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</si>
  <si>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</si>
  <si>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</si>
  <si>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</si>
  <si>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</si>
  <si>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</si>
  <si>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</si>
  <si>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</si>
  <si>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</si>
  <si>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</si>
  <si>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</si>
  <si>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</si>
  <si>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</si>
  <si>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</si>
  <si>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</si>
  <si>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</si>
  <si>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</si>
  <si>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</si>
  <si>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</si>
  <si>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</si>
  <si>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</si>
  <si>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</si>
  <si>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</si>
  <si>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</si>
  <si>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</si>
  <si>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</si>
  <si>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</si>
  <si>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</si>
  <si>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</si>
  <si>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</si>
  <si>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</si>
  <si>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</si>
  <si>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</si>
  <si>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</si>
  <si>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</si>
  <si>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</si>
  <si>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</si>
  <si>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</si>
  <si>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</si>
  <si>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</si>
  <si>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</si>
  <si>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</si>
  <si>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</si>
  <si>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</si>
  <si>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</si>
  <si>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</si>
  <si>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</si>
  <si>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</si>
  <si>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</si>
  <si>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</si>
  <si>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</si>
  <si>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</si>
  <si>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</si>
  <si>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</si>
  <si>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</si>
  <si>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</si>
  <si>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</si>
  <si>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</si>
  <si>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</si>
  <si>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</si>
  <si>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</si>
  <si>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</si>
  <si>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</si>
  <si>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</si>
  <si>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</si>
  <si>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</si>
  <si>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</si>
  <si>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</si>
  <si>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</si>
  <si>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</si>
  <si>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</si>
  <si>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</si>
  <si>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</si>
  <si>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</si>
  <si>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</si>
  <si>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</si>
  <si>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</si>
  <si>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</si>
  <si>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</si>
  <si>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</si>
  <si>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</si>
  <si>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</si>
  <si>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</si>
  <si>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</si>
  <si>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</si>
  <si>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</si>
  <si>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</si>
  <si>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</si>
  <si>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</si>
  <si>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</si>
  <si>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</si>
  <si>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</si>
  <si>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</si>
  <si>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</si>
  <si>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</si>
  <si>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</si>
  <si>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</si>
  <si>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</si>
  <si>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</si>
  <si>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</si>
  <si>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</si>
  <si>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</si>
  <si>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</si>
  <si>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</si>
  <si>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</si>
  <si>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</si>
  <si>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</si>
  <si>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</si>
  <si>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</si>
  <si>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</si>
  <si>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</si>
  <si>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</si>
  <si>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</si>
  <si>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</si>
  <si>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</si>
  <si>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</si>
  <si>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</si>
  <si>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</si>
  <si>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</si>
  <si>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</si>
  <si>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</si>
  <si>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</si>
  <si>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</si>
  <si>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</si>
  <si>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</si>
  <si>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</si>
  <si>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</si>
  <si>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</si>
  <si>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</si>
  <si>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</si>
  <si>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</si>
  <si>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</si>
  <si>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</si>
  <si>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</si>
  <si>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</si>
  <si>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</si>
  <si>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</si>
  <si>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</si>
  <si>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</si>
  <si>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</si>
  <si>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</si>
  <si>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</si>
  <si>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</si>
  <si>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</si>
  <si>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</si>
  <si>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</si>
  <si>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</si>
  <si>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</si>
  <si>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</si>
  <si>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</si>
  <si>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</si>
  <si>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</si>
  <si>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</si>
  <si>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</si>
  <si>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</si>
  <si>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</si>
  <si>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</si>
  <si>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</si>
  <si>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</si>
  <si>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</si>
  <si>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</si>
  <si>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</si>
  <si>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</si>
  <si>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</si>
  <si>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</si>
  <si>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</si>
  <si>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</si>
  <si>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</si>
  <si>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</si>
  <si>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</si>
  <si>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</si>
  <si>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</si>
  <si>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</si>
  <si>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</si>
  <si>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</si>
  <si>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</si>
  <si>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</si>
  <si>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</si>
  <si>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</si>
  <si>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</si>
  <si>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</si>
  <si>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</si>
  <si>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</si>
  <si>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</si>
  <si>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</si>
  <si>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</si>
  <si>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</si>
  <si>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</si>
  <si>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</si>
  <si>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</si>
  <si>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</si>
  <si>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</si>
  <si>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</si>
  <si>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</si>
  <si>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</si>
  <si>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</si>
  <si>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</si>
  <si>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</si>
  <si>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</si>
  <si>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</si>
  <si>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</si>
  <si>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</si>
  <si>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</si>
  <si>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</si>
  <si>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</si>
  <si>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</si>
  <si>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</si>
  <si>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</si>
  <si>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</si>
  <si>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</si>
  <si>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</si>
  <si>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</si>
  <si>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</si>
  <si>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</si>
  <si>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</si>
  <si>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</si>
  <si>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</si>
  <si>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</si>
  <si>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</si>
  <si>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</si>
  <si>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</si>
  <si>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</si>
  <si>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</si>
  <si>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</si>
  <si>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</si>
  <si>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</si>
  <si>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</si>
  <si>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</si>
  <si>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</si>
  <si>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</si>
  <si>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</si>
  <si>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</si>
  <si>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</si>
  <si>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</si>
  <si>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</si>
  <si>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</si>
  <si>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</si>
  <si>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</si>
  <si>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</si>
  <si>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</si>
  <si>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</si>
  <si>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</si>
  <si>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</si>
  <si>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</si>
  <si>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</si>
  <si>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</si>
  <si>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</si>
  <si>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</si>
  <si>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</si>
  <si>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</si>
  <si>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</si>
  <si>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</si>
  <si>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</si>
  <si>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</si>
  <si>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</si>
  <si>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</si>
  <si>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</si>
  <si>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</si>
  <si>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</si>
  <si>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</si>
  <si>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</si>
  <si>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</si>
  <si>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</si>
  <si>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</si>
  <si>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</si>
  <si>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</si>
  <si>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</si>
  <si>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</si>
  <si>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</si>
  <si>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</si>
  <si>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</si>
  <si>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</si>
  <si>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</si>
  <si>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</si>
  <si>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</si>
  <si>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</si>
  <si>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</si>
  <si>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</si>
  <si>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</si>
  <si>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</si>
  <si>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</si>
  <si>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</si>
  <si>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</si>
  <si>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</si>
  <si>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</si>
  <si>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</si>
  <si>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</si>
  <si>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</si>
  <si>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</si>
  <si>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</si>
  <si>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</si>
  <si>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</si>
  <si>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</si>
  <si>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</si>
  <si>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</si>
  <si>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</si>
  <si>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</si>
  <si>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</si>
  <si>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</si>
  <si>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</si>
  <si>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</si>
  <si>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</si>
  <si>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</si>
  <si>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</si>
  <si>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</si>
  <si>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</si>
  <si>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</si>
  <si>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</si>
  <si>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</si>
  <si>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</si>
  <si>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</si>
  <si>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</si>
  <si>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</si>
  <si>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</si>
  <si>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</si>
  <si>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</si>
  <si>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</si>
  <si>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</si>
  <si>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</si>
  <si>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</si>
  <si>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</si>
  <si>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</si>
  <si>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</si>
  <si>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</si>
  <si>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</si>
  <si>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</si>
  <si>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</si>
  <si>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</si>
  <si>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</si>
  <si>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</si>
  <si>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</si>
  <si>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</si>
  <si>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</si>
  <si>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</si>
  <si>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</si>
  <si>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</si>
  <si>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</si>
  <si>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</si>
  <si>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</si>
  <si>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</si>
  <si>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</si>
  <si>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</si>
  <si>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</si>
  <si>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</si>
  <si>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</si>
  <si>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</si>
  <si>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</si>
  <si>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</si>
  <si>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</si>
  <si>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</si>
  <si>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</si>
  <si>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</si>
  <si>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</si>
  <si>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</si>
  <si>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</si>
  <si>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</si>
  <si>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</si>
  <si>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</si>
  <si>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</si>
  <si>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</si>
  <si>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</si>
  <si>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</si>
  <si>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</si>
  <si>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</si>
  <si>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</si>
  <si>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</si>
  <si>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</si>
  <si>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</si>
  <si>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</si>
  <si>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</si>
  <si>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</si>
  <si>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</si>
  <si>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</si>
  <si>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</si>
  <si>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</si>
  <si>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</si>
  <si>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</si>
  <si>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</si>
  <si>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</si>
  <si>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</si>
  <si>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</si>
  <si>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</si>
  <si>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</si>
  <si>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</si>
  <si>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</si>
  <si>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</si>
  <si>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</si>
  <si>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</si>
  <si>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</si>
  <si>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</si>
  <si>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</si>
  <si>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</si>
  <si>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</si>
  <si>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</si>
  <si>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</si>
  <si>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</si>
  <si>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</si>
  <si>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</si>
  <si>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</si>
  <si>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</si>
  <si>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</si>
  <si>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</si>
  <si>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</si>
  <si>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</si>
  <si>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</si>
  <si>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</si>
  <si>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</si>
  <si>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</si>
  <si>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</si>
  <si>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</si>
  <si>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</si>
  <si>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</si>
  <si>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</si>
  <si>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</si>
  <si>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</si>
  <si>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</si>
  <si>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</si>
  <si>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</si>
  <si>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</si>
  <si>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</si>
  <si>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</si>
  <si>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</si>
  <si>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</si>
  <si>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</si>
  <si>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</si>
  <si>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</si>
  <si>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</si>
  <si>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</si>
  <si>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</si>
  <si>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</si>
  <si>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</si>
  <si>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</si>
  <si>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</si>
  <si>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</si>
  <si>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</si>
  <si>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</si>
  <si>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</si>
  <si>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</si>
  <si>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</si>
  <si>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</si>
  <si>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</si>
  <si>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</si>
  <si>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</si>
  <si>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</si>
  <si>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</si>
  <si>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</si>
  <si>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</si>
  <si>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</si>
  <si>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</si>
  <si>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</si>
  <si>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</si>
  <si>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</si>
  <si>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</si>
  <si>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</si>
  <si>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</si>
  <si>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</si>
  <si>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</si>
  <si>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</si>
  <si>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</si>
  <si>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</si>
  <si>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</si>
  <si>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</si>
  <si>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</si>
  <si>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</si>
  <si>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</si>
  <si>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</si>
  <si>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</si>
  <si>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</si>
  <si>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</si>
  <si>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</si>
  <si>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</si>
  <si>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</si>
  <si>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</si>
  <si>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</si>
  <si>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</si>
  <si>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</si>
  <si>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</si>
  <si>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</si>
  <si>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</si>
  <si>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</si>
  <si>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</si>
  <si>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</si>
  <si>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</si>
  <si>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</si>
  <si>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</si>
  <si>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</si>
  <si>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</si>
  <si>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</si>
  <si>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</si>
  <si>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</si>
  <si>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</si>
  <si>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</si>
  <si>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</si>
  <si>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</si>
  <si>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</si>
  <si>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</si>
  <si>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</si>
  <si>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</si>
  <si>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</si>
  <si>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</si>
  <si>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</si>
  <si>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</si>
  <si>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</si>
  <si>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</si>
  <si>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</si>
  <si>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</si>
  <si>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</si>
  <si>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</si>
  <si>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</si>
  <si>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</si>
  <si>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</si>
  <si>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</si>
  <si>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</si>
  <si>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</si>
  <si>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</si>
  <si>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</si>
  <si>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</si>
  <si>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</si>
  <si>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</si>
  <si>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</si>
  <si>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</si>
  <si>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</si>
  <si>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</si>
  <si>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</si>
  <si>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</si>
  <si>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</si>
  <si>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</si>
  <si>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</si>
  <si>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</si>
  <si>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</si>
  <si>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</si>
  <si>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</si>
  <si>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</si>
  <si>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</si>
  <si>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</si>
  <si>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</si>
  <si>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</si>
  <si>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</si>
  <si>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</si>
  <si>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</si>
  <si>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</si>
  <si>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</si>
  <si>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</si>
  <si>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</si>
  <si>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</si>
  <si>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</si>
  <si>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</si>
  <si>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</si>
  <si>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</si>
  <si>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</si>
  <si>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</si>
  <si>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</si>
  <si>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</si>
  <si>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</si>
  <si>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</si>
  <si>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</si>
  <si>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</si>
  <si>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</si>
  <si>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</si>
  <si>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</si>
  <si>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</si>
  <si>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</si>
  <si>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</si>
  <si>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</si>
  <si>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</si>
  <si>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</si>
  <si>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</si>
  <si>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</si>
  <si>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</si>
  <si>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</si>
  <si>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</si>
  <si>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</si>
  <si>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</si>
  <si>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</si>
  <si>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</si>
  <si>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</si>
  <si>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</si>
  <si>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</si>
  <si>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</si>
  <si>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</si>
  <si>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</si>
  <si>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</si>
  <si>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</si>
  <si>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</si>
  <si>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</si>
  <si>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</si>
  <si>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</si>
  <si>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</si>
  <si>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</si>
  <si>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</si>
  <si>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</si>
  <si>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</si>
  <si>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</si>
  <si>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</si>
  <si>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</si>
  <si>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</si>
  <si>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</si>
  <si>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</si>
  <si>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</si>
  <si>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</si>
  <si>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</si>
  <si>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</si>
  <si>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</si>
  <si>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</si>
  <si>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</si>
  <si>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</si>
  <si>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</si>
  <si>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</si>
  <si>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</si>
  <si>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</si>
  <si>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</si>
  <si>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</si>
  <si>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</si>
  <si>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</si>
  <si>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</si>
  <si>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</si>
  <si>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</si>
  <si>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</si>
  <si>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</si>
  <si>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</si>
  <si>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</si>
  <si>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</si>
  <si>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</si>
  <si>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</si>
  <si>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</si>
  <si>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</si>
  <si>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</si>
  <si>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</si>
  <si>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</si>
  <si>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</si>
  <si>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</si>
  <si>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</si>
  <si>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</si>
  <si>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</si>
  <si>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</si>
  <si>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</si>
  <si>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</si>
  <si>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</si>
  <si>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</si>
  <si>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</si>
  <si>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</si>
  <si>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</si>
  <si>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</si>
  <si>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</si>
  <si>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</si>
  <si>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</si>
  <si>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</si>
  <si>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</si>
  <si>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</si>
  <si>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</si>
  <si>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</si>
  <si>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</si>
  <si>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</si>
  <si>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</si>
  <si>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</si>
  <si>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</si>
  <si>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</si>
  <si>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</si>
  <si>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</si>
  <si>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</si>
  <si>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</si>
  <si>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</si>
  <si>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</si>
  <si>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</si>
  <si>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</si>
  <si>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</si>
  <si>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</si>
  <si>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</si>
  <si>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</si>
  <si>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</si>
  <si>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</si>
  <si>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</si>
  <si>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</si>
  <si>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</si>
  <si>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</si>
  <si>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</si>
  <si>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</si>
  <si>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</si>
  <si>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</si>
  <si>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</si>
  <si>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</si>
  <si>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</si>
  <si>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</si>
  <si>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</si>
  <si>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</si>
  <si>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</si>
  <si>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</si>
  <si>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</si>
  <si>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</si>
  <si>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</si>
  <si>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</si>
  <si>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</si>
  <si>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</si>
  <si>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</si>
  <si>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</si>
  <si>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</si>
  <si>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</si>
  <si>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</si>
  <si>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</si>
  <si>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</si>
  <si>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</si>
  <si>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</si>
  <si>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</si>
  <si>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</si>
  <si>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</si>
  <si>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</si>
  <si>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</si>
  <si>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</si>
  <si>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</si>
  <si>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</si>
  <si>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</si>
  <si>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</si>
  <si>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</si>
  <si>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</si>
  <si>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</si>
  <si>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</si>
  <si>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</si>
  <si>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</si>
  <si>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</si>
  <si>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</si>
  <si>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</si>
  <si>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</si>
  <si>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</si>
  <si>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</si>
  <si>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</si>
  <si>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</si>
  <si>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</si>
  <si>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</si>
  <si>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</si>
  <si>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</si>
  <si>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</si>
  <si>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</si>
  <si>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</si>
  <si>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</si>
  <si>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</si>
  <si>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</si>
  <si>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</si>
  <si>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</si>
  <si>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</si>
  <si>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</si>
  <si>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</si>
  <si>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</si>
  <si>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</si>
  <si>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</si>
  <si>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</si>
  <si>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</si>
  <si>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</si>
  <si>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</si>
  <si>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</si>
  <si>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</si>
  <si>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</si>
  <si>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</si>
  <si>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</si>
  <si>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</si>
  <si>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</si>
  <si>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</si>
  <si>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</si>
  <si>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</si>
  <si>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</si>
  <si>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</si>
  <si>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</si>
  <si>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</si>
  <si>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</si>
  <si>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</si>
  <si>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</si>
  <si>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</si>
  <si>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</si>
  <si>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</si>
  <si>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</si>
  <si>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</si>
  <si>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</si>
  <si>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</si>
  <si>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</si>
  <si>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</si>
  <si>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</si>
  <si>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</si>
  <si>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</si>
  <si>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</si>
  <si>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</si>
  <si>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</si>
  <si>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</si>
  <si>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</si>
  <si>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</si>
  <si>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</si>
  <si>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</si>
  <si>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</si>
  <si>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</si>
  <si>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</si>
  <si>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</si>
  <si>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</si>
  <si>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</si>
  <si>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</si>
  <si>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</si>
  <si>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</si>
  <si>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</si>
  <si>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</si>
  <si>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</si>
  <si>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</si>
  <si>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</si>
  <si>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</si>
  <si>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</si>
  <si>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</si>
  <si>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</si>
  <si>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</si>
  <si>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</si>
  <si>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</si>
  <si>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</si>
  <si>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</si>
  <si>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</si>
  <si>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</si>
  <si>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</si>
  <si>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</si>
  <si>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</si>
  <si>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</si>
  <si>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</si>
  <si>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</si>
  <si>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</si>
  <si>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</si>
  <si>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</si>
  <si>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</si>
  <si>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</si>
  <si>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</si>
  <si>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</si>
  <si>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</si>
  <si>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</si>
  <si>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</si>
  <si>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</si>
  <si>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</si>
  <si>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</si>
  <si>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</si>
  <si>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</si>
  <si>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</si>
  <si>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</si>
  <si>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</si>
  <si>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</si>
  <si>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</si>
  <si>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</si>
  <si>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</si>
  <si>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</si>
  <si>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</si>
  <si>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</si>
  <si>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</si>
  <si>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</si>
  <si>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</si>
  <si>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</si>
  <si>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</si>
  <si>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</si>
  <si>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</si>
  <si>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</si>
  <si>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</si>
  <si>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</si>
  <si>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</si>
  <si>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</si>
  <si>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</si>
  <si>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</si>
  <si>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</si>
  <si>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</si>
  <si>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</si>
  <si>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</si>
  <si>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</si>
  <si>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</si>
  <si>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</si>
  <si>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</si>
  <si>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</si>
  <si>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</si>
  <si>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</si>
  <si>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</si>
  <si>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</si>
  <si>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</si>
  <si>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</si>
  <si>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</si>
  <si>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</si>
  <si>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</si>
  <si>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</si>
  <si>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</si>
  <si>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</si>
  <si>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</si>
  <si>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</si>
  <si>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</si>
  <si>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</si>
  <si>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</si>
  <si>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</si>
  <si>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</si>
  <si>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</si>
  <si>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</si>
  <si>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</si>
  <si>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</si>
  <si>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</si>
  <si>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</si>
  <si>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</si>
  <si>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</si>
  <si>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</si>
  <si>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</si>
  <si>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</si>
  <si>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</si>
  <si>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</si>
  <si>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</si>
  <si>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</si>
  <si>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</si>
  <si>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</si>
  <si>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</si>
  <si>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</si>
  <si>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</si>
  <si>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</si>
  <si>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</si>
  <si>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</si>
  <si>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</si>
  <si>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</si>
  <si>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</si>
  <si>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</si>
  <si>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</si>
  <si>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</si>
  <si>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</si>
  <si>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</si>
  <si>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</si>
  <si>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</si>
  <si>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</si>
  <si>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</si>
  <si>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</si>
  <si>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</si>
  <si>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</si>
  <si>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</si>
  <si>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</si>
  <si>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</si>
  <si>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</si>
  <si>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</si>
  <si>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</si>
  <si>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</si>
  <si>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</si>
  <si>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</si>
  <si>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</si>
  <si>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</si>
  <si>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</si>
  <si>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</si>
  <si>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</si>
  <si>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</si>
  <si>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</si>
  <si>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</si>
  <si>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</si>
  <si>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</si>
  <si>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</si>
  <si>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</si>
  <si>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</si>
  <si>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</si>
  <si>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</si>
  <si>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</si>
  <si>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</si>
  <si>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</si>
  <si>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</si>
  <si>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</si>
  <si>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</si>
  <si>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</si>
  <si>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</si>
  <si>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</si>
  <si>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</si>
  <si>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</si>
  <si>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</si>
  <si>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</si>
  <si>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</si>
  <si>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</si>
  <si>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</si>
  <si>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</si>
  <si>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</si>
  <si>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</si>
  <si>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</si>
  <si>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</si>
  <si>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</si>
  <si>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</si>
  <si>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</si>
  <si>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</si>
  <si>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</si>
  <si>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</si>
  <si>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</si>
  <si>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</si>
  <si>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</si>
  <si>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</si>
  <si>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</si>
  <si>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</si>
  <si>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</si>
  <si>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</si>
  <si>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</si>
  <si>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</si>
  <si>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</si>
  <si>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</si>
  <si>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</si>
  <si>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</si>
  <si>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</si>
  <si>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</si>
  <si>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</si>
  <si>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</si>
  <si>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</si>
  <si>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</si>
  <si>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</si>
  <si>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</si>
  <si>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</si>
  <si>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</si>
  <si>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</si>
  <si>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</si>
  <si>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</si>
  <si>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</si>
  <si>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</si>
  <si>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</si>
  <si>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</si>
  <si>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</si>
  <si>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</si>
  <si>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</si>
  <si>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</si>
  <si>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</si>
  <si>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</si>
  <si>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</si>
  <si>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</si>
  <si>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</si>
  <si>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</si>
  <si>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</si>
  <si>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</si>
  <si>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</si>
  <si>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</si>
  <si>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</si>
  <si>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</si>
  <si>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</si>
  <si>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</si>
  <si>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</si>
  <si>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</si>
  <si>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</si>
  <si>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</si>
  <si>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</si>
  <si>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</si>
  <si>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</si>
  <si>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</si>
  <si>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</si>
  <si>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</si>
  <si>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</si>
  <si>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</si>
  <si>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</si>
  <si>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</si>
  <si>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</si>
  <si>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</si>
  <si>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</si>
  <si>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</si>
  <si>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</si>
  <si>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</si>
  <si>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</si>
  <si>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</si>
  <si>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</si>
  <si>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</si>
  <si>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</si>
  <si>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</si>
  <si>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</si>
  <si>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</si>
  <si>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</si>
  <si>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</si>
  <si>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</si>
  <si>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</si>
  <si>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</si>
  <si>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</si>
  <si>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</si>
  <si>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</si>
  <si>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</si>
  <si>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</si>
  <si>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</si>
  <si>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</si>
  <si>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</si>
  <si>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</si>
  <si>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</si>
  <si>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</si>
  <si>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</si>
  <si>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</si>
  <si>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</si>
  <si>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</si>
  <si>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</si>
  <si>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</si>
  <si>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</si>
  <si>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</si>
  <si>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</si>
  <si>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</si>
  <si>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</si>
  <si>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</si>
  <si>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</si>
  <si>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</si>
  <si>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</si>
  <si>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</si>
  <si>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</si>
  <si>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</si>
  <si>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</si>
  <si>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</si>
  <si>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</si>
  <si>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</si>
  <si>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</si>
  <si>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</si>
  <si>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</si>
  <si>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</si>
  <si>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</si>
  <si>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</si>
  <si>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</si>
  <si>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</si>
  <si>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</si>
  <si>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</si>
  <si>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</si>
  <si>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</si>
  <si>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</si>
  <si>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</si>
  <si>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</si>
  <si>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</si>
  <si>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</si>
  <si>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</si>
  <si>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</si>
  <si>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</si>
  <si>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</si>
  <si>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</si>
  <si>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</si>
  <si>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</si>
  <si>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</si>
  <si>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</si>
  <si>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</si>
  <si>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</si>
  <si>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</si>
  <si>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</si>
  <si>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</si>
  <si>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</si>
  <si>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</si>
  <si>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</si>
  <si>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</si>
  <si>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</si>
  <si>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</si>
  <si>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</si>
  <si>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</si>
  <si>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</si>
  <si>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</si>
  <si>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</si>
  <si>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</si>
  <si>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</si>
  <si>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</si>
  <si>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</si>
  <si>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</si>
  <si>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</si>
  <si>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</si>
  <si>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</si>
  <si>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</si>
  <si>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</si>
  <si>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</si>
  <si>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</si>
  <si>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</si>
  <si>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</si>
  <si>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</si>
  <si>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</si>
  <si>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</si>
  <si>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</si>
  <si>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</si>
  <si>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</si>
  <si>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</si>
  <si>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</si>
  <si>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</si>
  <si>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</si>
  <si>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</si>
  <si>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</si>
  <si>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</si>
  <si>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</si>
  <si>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</si>
  <si>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</si>
  <si>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</si>
  <si>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</si>
  <si>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</si>
  <si>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</si>
  <si>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</si>
  <si>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</si>
  <si>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</si>
  <si>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</si>
  <si>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</si>
  <si>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</si>
  <si>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</si>
  <si>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</si>
  <si>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</si>
  <si>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</si>
  <si>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</si>
  <si>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</si>
  <si>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</si>
  <si>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</si>
  <si>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</si>
  <si>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</si>
  <si>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</si>
  <si>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</si>
  <si>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</si>
  <si>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</si>
  <si>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</si>
  <si>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</si>
  <si>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</si>
  <si>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</si>
  <si>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</si>
  <si>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</si>
  <si>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</si>
  <si>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</si>
  <si>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</si>
  <si>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</si>
  <si>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</si>
  <si>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</si>
  <si>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</si>
  <si>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</si>
  <si>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</si>
  <si>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</si>
  <si>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</si>
  <si>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</si>
  <si>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</si>
  <si>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</si>
  <si>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</si>
  <si>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</si>
  <si>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</si>
  <si>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</si>
  <si>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</si>
  <si>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</si>
  <si>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</si>
  <si>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</si>
  <si>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</si>
  <si>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</si>
  <si>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</si>
  <si>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</si>
  <si>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</si>
  <si>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</si>
  <si>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</si>
  <si>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</si>
  <si>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</si>
  <si>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</si>
  <si>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</si>
  <si>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</si>
  <si>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</si>
  <si>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</si>
  <si>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</si>
  <si>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</si>
  <si>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</si>
  <si>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</si>
  <si>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</si>
  <si>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</si>
  <si>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</si>
  <si>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</si>
  <si>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</si>
  <si>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</si>
  <si>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</si>
  <si>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</si>
  <si>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</si>
  <si>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</si>
  <si>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</si>
  <si>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</si>
  <si>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</si>
  <si>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</si>
  <si>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</si>
  <si>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</si>
  <si>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</si>
  <si>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</si>
  <si>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</si>
  <si>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</si>
  <si>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</si>
  <si>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</si>
  <si>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</si>
  <si>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</si>
  <si>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</si>
  <si>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</si>
  <si>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</si>
  <si>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</si>
  <si>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</si>
  <si>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</si>
  <si>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</si>
  <si>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</si>
  <si>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</si>
  <si>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</si>
  <si>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</si>
  <si>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</si>
  <si>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</si>
  <si>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</si>
  <si>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</si>
  <si>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</si>
  <si>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</si>
  <si>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</si>
  <si>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</si>
  <si>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</si>
  <si>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</si>
  <si>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</si>
  <si>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</si>
  <si>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</si>
  <si>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</si>
  <si>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</si>
  <si>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</si>
  <si>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</si>
  <si>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</si>
  <si>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</si>
  <si>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</si>
  <si>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</si>
  <si>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</si>
  <si>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</si>
  <si>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</si>
  <si>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</si>
  <si>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</si>
  <si>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</si>
  <si>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</si>
  <si>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</si>
  <si>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</si>
  <si>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</si>
  <si>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</si>
  <si>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</si>
  <si>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</si>
  <si>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</si>
  <si>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</si>
  <si>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</si>
  <si>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</si>
  <si>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</si>
  <si>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</si>
  <si>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</si>
  <si>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</si>
  <si>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</si>
  <si>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</si>
  <si>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</si>
  <si>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</si>
  <si>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</si>
  <si>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</si>
  <si>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</si>
  <si>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</si>
  <si>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</si>
  <si>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</si>
  <si>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</si>
  <si>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</si>
  <si>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</si>
  <si>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</si>
  <si>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</si>
  <si>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</si>
  <si>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</si>
  <si>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</si>
  <si>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</si>
  <si>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</si>
  <si>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</si>
  <si>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</si>
  <si>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</si>
  <si>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</si>
  <si>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</si>
  <si>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</si>
  <si>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</si>
  <si>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</si>
  <si>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</si>
  <si>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</si>
  <si>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</si>
  <si>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</si>
  <si>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</si>
  <si>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</si>
  <si>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</si>
  <si>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</si>
  <si>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</si>
  <si>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</si>
  <si>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</si>
  <si>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</si>
  <si>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</si>
  <si>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</si>
  <si>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</si>
  <si>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</si>
  <si>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</si>
  <si>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</si>
  <si>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</si>
  <si>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</si>
  <si>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</si>
  <si>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</si>
  <si>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</si>
  <si>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</si>
  <si>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</si>
  <si>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</si>
  <si>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</si>
  <si>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</si>
  <si>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</si>
  <si>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</si>
  <si>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</si>
  <si>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</si>
  <si>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</si>
  <si>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</si>
  <si>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</si>
  <si>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</si>
  <si>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</si>
  <si>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</si>
  <si>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</si>
  <si>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</si>
  <si>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</si>
  <si>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</si>
  <si>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</si>
  <si>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</si>
  <si>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</si>
  <si>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</si>
  <si>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</si>
  <si>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</si>
  <si>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</si>
  <si>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</si>
  <si>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</si>
  <si>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</si>
  <si>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</si>
  <si>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</si>
  <si>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</si>
  <si>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</si>
  <si>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</si>
  <si>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</si>
  <si>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</si>
  <si>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</si>
  <si>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</si>
  <si>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</si>
  <si>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</si>
  <si>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</si>
  <si>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</si>
  <si>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</si>
  <si>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</si>
  <si>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</si>
  <si>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</si>
  <si>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</si>
  <si>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</si>
  <si>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</si>
  <si>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</si>
  <si>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</si>
  <si>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</si>
  <si>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</si>
  <si>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</si>
  <si>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</si>
  <si>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</si>
  <si>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</si>
  <si>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</si>
  <si>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</si>
  <si>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</si>
  <si>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</si>
  <si>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</si>
  <si>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</si>
  <si>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</si>
  <si>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</si>
  <si>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</si>
  <si>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</si>
  <si>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</si>
  <si>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</si>
  <si>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</si>
  <si>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</si>
  <si>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</si>
  <si>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</si>
  <si>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</si>
  <si>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</si>
  <si>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</si>
  <si>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</si>
  <si>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</si>
  <si>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</si>
  <si>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</si>
  <si>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</si>
  <si>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</si>
  <si>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</si>
  <si>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</si>
  <si>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</si>
  <si>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</si>
  <si>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</si>
  <si>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</si>
  <si>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</si>
  <si>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</si>
  <si>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</si>
  <si>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</si>
  <si>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</si>
  <si>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</si>
  <si>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</si>
  <si>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</si>
  <si>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</si>
  <si>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</si>
  <si>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</si>
  <si>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</si>
  <si>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</si>
  <si>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</si>
  <si>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</si>
  <si>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</si>
  <si>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</si>
  <si>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</si>
  <si>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</si>
  <si>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</si>
  <si>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</si>
  <si>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</si>
  <si>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</si>
  <si>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</si>
  <si>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</si>
  <si>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</si>
  <si>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</si>
  <si>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</si>
  <si>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</si>
  <si>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</si>
  <si>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</si>
  <si>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</si>
  <si>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</si>
  <si>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</si>
  <si>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</si>
  <si>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</si>
  <si>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</si>
  <si>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</si>
  <si>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</si>
  <si>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</si>
  <si>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</si>
  <si>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</si>
  <si>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</si>
  <si>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</si>
  <si>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</si>
  <si>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</si>
  <si>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</si>
  <si>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</si>
  <si>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</si>
  <si>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</si>
  <si>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</si>
  <si>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</si>
  <si>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</si>
  <si>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</si>
  <si>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</si>
  <si>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</si>
  <si>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</si>
  <si>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</si>
  <si>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</si>
  <si>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</si>
  <si>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</si>
  <si>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</si>
  <si>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</si>
  <si>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</si>
  <si>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</si>
  <si>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</si>
  <si>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</si>
  <si>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</si>
  <si>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</si>
  <si>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</si>
  <si>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</si>
  <si>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</si>
  <si>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</si>
  <si>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</si>
  <si>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</si>
  <si>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</si>
  <si>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</si>
  <si>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</si>
  <si>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</si>
  <si>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</si>
  <si>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</si>
  <si>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</si>
  <si>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</si>
  <si>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</si>
  <si>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</si>
  <si>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</si>
  <si>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</si>
  <si>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</si>
  <si>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</si>
  <si>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</si>
  <si>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</si>
  <si>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</si>
  <si>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</si>
  <si>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</si>
  <si>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</si>
  <si>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</si>
  <si>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</si>
  <si>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</si>
  <si>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</si>
  <si>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</si>
  <si>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</si>
  <si>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</si>
  <si>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</si>
  <si>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</si>
  <si>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</si>
  <si>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</si>
  <si>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</si>
  <si>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</si>
  <si>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</si>
  <si>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</si>
  <si>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</si>
  <si>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</si>
  <si>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</si>
  <si>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</si>
  <si>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</si>
  <si>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</si>
  <si>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</si>
  <si>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</si>
  <si>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</si>
  <si>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</si>
  <si>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</si>
  <si>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</si>
  <si>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</si>
  <si>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</si>
  <si>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</si>
  <si>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</si>
  <si>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</si>
  <si>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</si>
  <si>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</si>
  <si>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</si>
  <si>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</si>
  <si>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</si>
  <si>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</si>
  <si>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</si>
  <si>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</si>
  <si>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</si>
  <si>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</si>
  <si>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</si>
  <si>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</si>
  <si>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</si>
  <si>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</si>
  <si>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</si>
  <si>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</si>
  <si>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</si>
  <si>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</si>
  <si>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</si>
  <si>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</si>
  <si>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</si>
  <si>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</si>
  <si>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</si>
  <si>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</si>
  <si>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</si>
  <si>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</si>
  <si>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</si>
  <si>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</si>
  <si>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</si>
  <si>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</si>
  <si>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</si>
  <si>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</si>
  <si>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</si>
  <si>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</si>
  <si>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</si>
  <si>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</si>
  <si>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</si>
  <si>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</si>
  <si>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</si>
  <si>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</si>
  <si>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</si>
  <si>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</si>
  <si>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</si>
  <si>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</si>
  <si>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</si>
  <si>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</si>
  <si>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</si>
  <si>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</si>
  <si>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</si>
  <si>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</si>
  <si>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</si>
  <si>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</si>
  <si>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</si>
  <si>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</si>
  <si>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</si>
  <si>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</si>
  <si>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</si>
  <si>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</si>
  <si>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</si>
  <si>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</si>
  <si>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</si>
  <si>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</si>
  <si>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</si>
  <si>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</si>
  <si>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</si>
  <si>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</si>
  <si>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</si>
  <si>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</si>
  <si>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</si>
  <si>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</si>
  <si>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</si>
  <si>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</si>
  <si>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</si>
  <si>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</si>
  <si>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</si>
  <si>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</si>
  <si>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</si>
  <si>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</si>
  <si>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</si>
  <si>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</si>
  <si>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</si>
  <si>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</si>
  <si>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</si>
  <si>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</si>
  <si>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</si>
  <si>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</si>
  <si>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</si>
  <si>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</si>
  <si>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</si>
  <si>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</si>
  <si>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</si>
  <si>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</si>
  <si>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</si>
  <si>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</si>
  <si>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</si>
  <si>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</si>
  <si>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</si>
  <si>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</si>
  <si>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</si>
  <si>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</si>
  <si>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</si>
  <si>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</si>
  <si>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</si>
  <si>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</si>
  <si>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</si>
  <si>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</si>
  <si>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</si>
  <si>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</si>
  <si>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</si>
  <si>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</si>
  <si>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</si>
  <si>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</si>
  <si>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</si>
  <si>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</si>
  <si>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</si>
  <si>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</si>
  <si>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</si>
  <si>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</si>
  <si>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</si>
  <si>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</si>
  <si>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</si>
  <si>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</si>
  <si>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</si>
  <si>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</si>
  <si>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</si>
  <si>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</si>
  <si>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</si>
  <si>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</si>
  <si>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</si>
  <si>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</si>
  <si>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</si>
  <si>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</si>
  <si>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</si>
  <si>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</si>
  <si>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</si>
  <si>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</si>
  <si>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</si>
  <si>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</si>
  <si>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</si>
  <si>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</si>
  <si>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</si>
  <si>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</si>
  <si>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</si>
  <si>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</si>
  <si>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</si>
  <si>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</si>
  <si>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</si>
  <si>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</si>
  <si>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</si>
  <si>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</si>
  <si>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</si>
  <si>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</si>
  <si>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</si>
  <si>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</si>
  <si>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</si>
  <si>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</si>
  <si>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</si>
  <si>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</si>
  <si>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</si>
  <si>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</si>
  <si>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</si>
  <si>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</si>
  <si>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</si>
  <si>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</si>
  <si>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</si>
  <si>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</si>
  <si>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</si>
  <si>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</si>
  <si>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</si>
  <si>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</si>
  <si>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</si>
  <si>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</si>
  <si>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</si>
  <si>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</si>
  <si>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</si>
  <si>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</si>
  <si>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</si>
  <si>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</si>
  <si>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</si>
  <si>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</si>
  <si>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</si>
  <si>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</si>
  <si>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</si>
  <si>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</si>
  <si>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</si>
  <si>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</si>
  <si>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</si>
  <si>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</si>
  <si>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</si>
  <si>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</si>
  <si>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</si>
  <si>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</si>
  <si>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</si>
  <si>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</si>
  <si>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</si>
  <si>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</si>
  <si>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</si>
  <si>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</si>
  <si>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</si>
  <si>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</si>
  <si>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</si>
  <si>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</si>
  <si>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</si>
  <si>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</si>
  <si>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</si>
  <si>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</si>
  <si>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</si>
  <si>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</si>
  <si>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</si>
  <si>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</si>
  <si>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</si>
  <si>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</si>
  <si>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</si>
  <si>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</si>
  <si>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</si>
  <si>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</si>
  <si>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</si>
  <si>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</si>
  <si>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</si>
  <si>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</si>
  <si>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</si>
  <si>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</si>
  <si>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</si>
  <si>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</si>
  <si>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</si>
  <si>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</si>
  <si>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</si>
  <si>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</si>
  <si>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</si>
  <si>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</si>
  <si>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</si>
  <si>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</si>
  <si>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</si>
  <si>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</si>
  <si>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</si>
  <si>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</si>
  <si>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</si>
  <si>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</si>
  <si>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</si>
  <si>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</si>
  <si>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</si>
  <si>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</si>
  <si>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</si>
  <si>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</si>
  <si>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</si>
  <si>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</si>
  <si>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</si>
  <si>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</si>
  <si>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</si>
  <si>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</si>
  <si>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</si>
  <si>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</si>
  <si>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</si>
  <si>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</si>
  <si>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</si>
  <si>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</si>
  <si>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</si>
  <si>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</si>
  <si>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</si>
  <si>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</si>
  <si>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</si>
  <si>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</si>
  <si>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</si>
  <si>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</si>
  <si>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</si>
  <si>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</si>
  <si>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</si>
  <si>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</si>
  <si>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</si>
  <si>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</si>
  <si>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</si>
  <si>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</si>
  <si>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</si>
  <si>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</si>
  <si>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</si>
  <si>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</si>
  <si>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</si>
  <si>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</si>
  <si>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</si>
  <si>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</si>
  <si>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</si>
  <si>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</si>
  <si>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</si>
  <si>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</si>
  <si>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</si>
  <si>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</si>
  <si>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</si>
  <si>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</si>
  <si>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</si>
  <si>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</si>
  <si>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</si>
  <si>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</si>
  <si>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</si>
  <si>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</si>
  <si>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</si>
  <si>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</si>
  <si>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</si>
  <si>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</si>
  <si>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</si>
  <si>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</si>
  <si>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</si>
  <si>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</si>
  <si>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</si>
  <si>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</si>
  <si>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</si>
  <si>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</si>
  <si>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</si>
  <si>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</si>
  <si>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</si>
  <si>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</si>
  <si>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</si>
  <si>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</si>
  <si>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</si>
  <si>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</si>
  <si>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</si>
  <si>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</si>
  <si>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</si>
  <si>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</si>
  <si>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</si>
  <si>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</si>
  <si>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</si>
  <si>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</si>
  <si>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</si>
  <si>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</si>
  <si>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</si>
  <si>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</si>
  <si>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</si>
  <si>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</si>
  <si>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</si>
  <si>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</si>
  <si>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</si>
  <si>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</si>
  <si>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</si>
  <si>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</si>
  <si>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</si>
  <si>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</si>
  <si>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</si>
  <si>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</si>
  <si>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</si>
  <si>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</si>
  <si>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</si>
  <si>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</si>
  <si>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</si>
  <si>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</si>
  <si>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</si>
  <si>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</si>
  <si>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</si>
  <si>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</si>
  <si>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</si>
  <si>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</si>
  <si>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</si>
  <si>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</si>
  <si>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</si>
  <si>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</si>
  <si>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</si>
  <si>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</si>
  <si>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</si>
  <si>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</si>
  <si>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</si>
  <si>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</si>
  <si>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</si>
  <si>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</si>
  <si>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</si>
  <si>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</si>
  <si>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</si>
  <si>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</si>
  <si>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</si>
  <si>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</si>
  <si>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</si>
  <si>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</si>
  <si>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</si>
  <si>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</si>
  <si>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</si>
  <si>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</si>
  <si>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</si>
  <si>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</si>
  <si>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</si>
  <si>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</si>
  <si>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</si>
  <si>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</si>
  <si>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</si>
  <si>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</si>
  <si>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</si>
  <si>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</si>
  <si>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</si>
  <si>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</si>
  <si>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</si>
  <si>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</si>
  <si>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</si>
  <si>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</si>
  <si>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</si>
  <si>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</si>
  <si>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</si>
  <si>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</si>
  <si>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</si>
  <si>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</si>
  <si>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</si>
  <si>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</si>
  <si>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</si>
  <si>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</si>
  <si>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</si>
  <si>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</si>
  <si>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</si>
  <si>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</si>
  <si>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</si>
  <si>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</si>
  <si>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</si>
  <si>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</si>
  <si>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</si>
  <si>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</si>
  <si>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</si>
  <si>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</si>
  <si>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</si>
  <si>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</si>
  <si>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</si>
  <si>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</si>
  <si>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</si>
  <si>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</si>
  <si>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</si>
  <si>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</si>
  <si>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</si>
  <si>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</si>
  <si>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</si>
  <si>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</si>
  <si>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</si>
  <si>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</si>
  <si>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</si>
  <si>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</si>
  <si>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</si>
  <si>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</si>
  <si>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</si>
  <si>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</si>
  <si>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</si>
  <si>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</si>
  <si>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</si>
  <si>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</si>
  <si>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</si>
  <si>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</si>
  <si>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</si>
  <si>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</si>
  <si>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</si>
  <si>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</si>
  <si>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</si>
  <si>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</si>
  <si>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</si>
  <si>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</si>
  <si>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</si>
  <si>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</si>
  <si>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</si>
  <si>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</si>
  <si>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</si>
  <si>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</si>
  <si>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</si>
  <si>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</si>
  <si>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</si>
  <si>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</si>
  <si>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</si>
  <si>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</si>
  <si>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</si>
  <si>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</si>
  <si>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</si>
  <si>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</si>
  <si>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</si>
  <si>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</si>
  <si>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</si>
  <si>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</si>
  <si>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</si>
  <si>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</si>
  <si>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</si>
  <si>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</si>
  <si>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</si>
  <si>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</si>
  <si>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</si>
  <si>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</si>
  <si>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</si>
  <si>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</si>
  <si>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</si>
  <si>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</si>
  <si>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</si>
  <si>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</si>
  <si>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</si>
  <si>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</si>
  <si>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</si>
  <si>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</si>
  <si>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</si>
  <si>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</si>
  <si>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</si>
  <si>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</si>
  <si>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</si>
  <si>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</si>
  <si>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</si>
  <si>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</si>
  <si>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</si>
  <si>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</si>
  <si>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</si>
  <si>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</si>
  <si>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</si>
  <si>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</si>
  <si>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</si>
  <si>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</si>
  <si>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</si>
  <si>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</si>
  <si>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</si>
  <si>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</si>
  <si>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</si>
  <si>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</si>
  <si>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</si>
  <si>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</si>
  <si>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</si>
  <si>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</si>
  <si>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</si>
  <si>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</si>
  <si>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</si>
  <si>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</si>
  <si>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</si>
  <si>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</si>
  <si>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</si>
  <si>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</si>
  <si>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</si>
  <si>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</si>
  <si>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</si>
  <si>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</si>
  <si>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</si>
  <si>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</si>
  <si>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</si>
  <si>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</si>
  <si>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</si>
  <si>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</si>
  <si>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</si>
  <si>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</si>
  <si>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</si>
  <si>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</si>
  <si>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</si>
  <si>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</si>
  <si>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</si>
  <si>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</si>
  <si>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</si>
  <si>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</si>
  <si>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</si>
  <si>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</si>
  <si>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</si>
  <si>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</si>
  <si>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</si>
  <si>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</si>
  <si>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</si>
  <si>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</si>
  <si>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</si>
  <si>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</si>
  <si>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</si>
  <si>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</si>
  <si>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</si>
  <si>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</si>
  <si>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</si>
  <si>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</si>
  <si>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</si>
  <si>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</si>
  <si>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</si>
  <si>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</si>
  <si>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</si>
  <si>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</si>
  <si>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</si>
  <si>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</si>
  <si>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</si>
  <si>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</si>
  <si>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</si>
  <si>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</si>
  <si>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</si>
  <si>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</si>
  <si>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</si>
  <si>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</si>
  <si>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</si>
  <si>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</si>
  <si>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</si>
  <si>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</si>
  <si>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</si>
  <si>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</si>
  <si>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</si>
  <si>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</si>
  <si>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</si>
  <si>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</si>
  <si>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</si>
  <si>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</si>
  <si>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</si>
  <si>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</si>
  <si>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</si>
  <si>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</si>
  <si>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</si>
  <si>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</si>
  <si>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</si>
  <si>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</si>
  <si>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</si>
  <si>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</si>
  <si>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</si>
  <si>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</si>
  <si>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</si>
  <si>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</si>
  <si>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</si>
  <si>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</si>
  <si>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</si>
  <si>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</si>
  <si>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</si>
  <si>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</si>
  <si>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</si>
  <si>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</si>
  <si>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</si>
  <si>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</si>
  <si>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</si>
  <si>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</si>
  <si>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</si>
  <si>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</si>
  <si>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</si>
  <si>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</si>
  <si>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</si>
  <si>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</si>
  <si>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</si>
  <si>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</si>
  <si>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</si>
  <si>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</si>
  <si>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</si>
  <si>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</si>
  <si>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</si>
  <si>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</si>
  <si>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</si>
  <si>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</si>
  <si>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</si>
  <si>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</si>
  <si>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</si>
  <si>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</si>
  <si>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</si>
  <si>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</si>
  <si>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</si>
  <si>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</si>
  <si>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</si>
  <si>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</si>
  <si>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</si>
  <si>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</si>
  <si>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</si>
  <si>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</si>
  <si>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</si>
  <si>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</si>
  <si>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</si>
  <si>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</si>
  <si>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</si>
  <si>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</si>
  <si>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</si>
  <si>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</si>
  <si>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</si>
  <si>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</si>
  <si>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</si>
  <si>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</si>
  <si>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</si>
  <si>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</si>
  <si>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</si>
  <si>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</si>
  <si>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</si>
  <si>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</si>
  <si>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</si>
  <si>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</si>
  <si>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</si>
  <si>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</si>
  <si>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</si>
  <si>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</si>
  <si>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</si>
  <si>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</si>
  <si>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</si>
  <si>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</si>
  <si>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</si>
  <si>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</si>
  <si>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</si>
  <si>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</si>
  <si>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</si>
  <si>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</si>
  <si>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</si>
  <si>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</si>
  <si>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</si>
  <si>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</si>
  <si>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</si>
  <si>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</si>
  <si>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</si>
  <si>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</si>
  <si>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</si>
  <si>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</si>
  <si>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</si>
  <si>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</si>
  <si>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</si>
  <si>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</si>
  <si>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</si>
  <si>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</si>
  <si>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</si>
  <si>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</si>
  <si>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</si>
  <si>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</si>
  <si>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</si>
  <si>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</si>
  <si>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</si>
  <si>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</si>
  <si>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</si>
  <si>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</si>
  <si>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</si>
  <si>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</si>
  <si>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</si>
  <si>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</si>
  <si>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</si>
  <si>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</si>
  <si>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</si>
  <si>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</si>
  <si>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</si>
  <si>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</si>
  <si>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</si>
  <si>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</si>
  <si>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</si>
  <si>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</si>
  <si>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</si>
  <si>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</si>
  <si>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</si>
  <si>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</si>
  <si>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</si>
  <si>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</si>
  <si>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</si>
  <si>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</si>
  <si>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</si>
  <si>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</si>
  <si>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</si>
  <si>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</si>
  <si>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</si>
  <si>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</si>
  <si>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</si>
  <si>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</si>
  <si>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</si>
  <si>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</si>
  <si>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</si>
  <si>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</si>
  <si>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</si>
  <si>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</si>
  <si>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</si>
  <si>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</si>
  <si>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</si>
  <si>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</si>
  <si>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</si>
  <si>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</si>
  <si>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</si>
  <si>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</si>
  <si>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</si>
  <si>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</si>
  <si>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</si>
  <si>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</si>
  <si>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</si>
  <si>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</si>
  <si>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</si>
  <si>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</si>
  <si>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</si>
  <si>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</si>
  <si>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</si>
  <si>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</si>
  <si>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</si>
  <si>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</si>
  <si>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</si>
  <si>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</si>
  <si>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</si>
  <si>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</si>
  <si>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</si>
  <si>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</si>
  <si>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</si>
  <si>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</si>
  <si>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</si>
  <si>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</si>
  <si>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</si>
  <si>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</si>
  <si>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</si>
  <si>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</si>
  <si>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</si>
  <si>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</si>
  <si>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</si>
  <si>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</si>
  <si>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</si>
  <si>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</si>
  <si>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</si>
  <si>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</si>
  <si>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</si>
  <si>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</si>
  <si>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</si>
  <si>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</si>
  <si>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</si>
  <si>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</si>
  <si>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</si>
  <si>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</si>
  <si>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</si>
  <si>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</si>
  <si>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</si>
  <si>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</si>
  <si>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</si>
  <si>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</si>
  <si>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</si>
  <si>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</si>
  <si>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</si>
  <si>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</si>
  <si>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</si>
  <si>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</si>
  <si>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</si>
  <si>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</si>
  <si>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</si>
  <si>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</si>
  <si>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</si>
  <si>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</si>
  <si>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</si>
  <si>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</si>
  <si>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</si>
  <si>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</si>
  <si>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</si>
  <si>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</si>
  <si>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</si>
  <si>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</si>
  <si>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</si>
  <si>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</si>
  <si>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</si>
  <si>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</si>
  <si>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</si>
  <si>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</si>
  <si>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</si>
  <si>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</si>
  <si>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</si>
  <si>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</si>
  <si>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</si>
  <si>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</si>
  <si>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</si>
  <si>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</si>
  <si>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</si>
  <si>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</si>
  <si>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</si>
  <si>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</si>
  <si>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</si>
  <si>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</si>
  <si>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</si>
  <si>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</si>
  <si>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</si>
  <si>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</si>
  <si>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</si>
  <si>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</si>
  <si>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</si>
  <si>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</si>
  <si>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</si>
  <si>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</si>
  <si>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</si>
  <si>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</si>
  <si>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</si>
  <si>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</si>
  <si>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</si>
  <si>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</si>
  <si>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</si>
  <si>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</si>
  <si>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</si>
  <si>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</si>
  <si>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</si>
  <si>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</si>
  <si>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</si>
  <si>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</si>
  <si>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</si>
  <si>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</si>
  <si>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</si>
  <si>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</si>
  <si>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</si>
  <si>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</si>
  <si>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</si>
  <si>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</si>
  <si>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</si>
  <si>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</si>
  <si>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</si>
  <si>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</si>
  <si>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</si>
  <si>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</si>
  <si>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</si>
  <si>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</si>
  <si>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</si>
  <si>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</si>
  <si>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</si>
  <si>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</si>
  <si>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</si>
  <si>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</si>
  <si>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</si>
  <si>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</si>
  <si>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</si>
  <si>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</si>
  <si>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</si>
  <si>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</si>
  <si>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</si>
  <si>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</si>
  <si>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</si>
  <si>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</si>
  <si>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</si>
  <si>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</si>
  <si>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</si>
  <si>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</si>
  <si>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</si>
  <si>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</si>
  <si>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</si>
  <si>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</si>
  <si>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</si>
  <si>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</si>
  <si>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</si>
  <si>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</si>
  <si>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</si>
  <si>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</si>
  <si>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</si>
  <si>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</si>
  <si>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</si>
  <si>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</si>
  <si>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</si>
  <si>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</si>
  <si>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</si>
  <si>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</si>
  <si>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</si>
  <si>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</si>
  <si>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</si>
  <si>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</si>
  <si>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</si>
  <si>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</si>
  <si>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</si>
  <si>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</si>
  <si>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</si>
  <si>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</si>
  <si>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</si>
  <si>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</si>
  <si>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</si>
  <si>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</si>
  <si>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</si>
  <si>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</si>
  <si>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</si>
  <si>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</si>
  <si>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</si>
  <si>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</si>
  <si>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</si>
  <si>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</si>
  <si>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</si>
  <si>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</si>
  <si>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</si>
  <si>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</si>
  <si>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</si>
  <si>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</si>
  <si>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</si>
  <si>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</si>
  <si>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</si>
  <si>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</si>
  <si>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</si>
  <si>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</si>
  <si>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</si>
  <si>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</si>
  <si>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</si>
  <si>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</si>
  <si>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</si>
  <si>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</si>
  <si>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</si>
  <si>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</si>
  <si>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</si>
  <si>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</si>
  <si>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</si>
  <si>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</si>
  <si>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</si>
  <si>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</si>
  <si>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</si>
  <si>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</si>
  <si>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</si>
  <si>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</si>
  <si>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</si>
  <si>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</si>
  <si>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</si>
  <si>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</si>
  <si>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</si>
  <si>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</si>
  <si>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</si>
  <si>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</si>
  <si>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</si>
  <si>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</si>
  <si>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</si>
  <si>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</si>
  <si>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</si>
  <si>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</si>
  <si>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</si>
  <si>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</si>
  <si>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</si>
  <si>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</si>
  <si>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</si>
  <si>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</si>
  <si>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</si>
  <si>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</si>
  <si>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</si>
  <si>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</si>
  <si>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</si>
  <si>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</si>
  <si>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</si>
  <si>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</si>
  <si>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</si>
  <si>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</si>
  <si>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</si>
  <si>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</si>
  <si>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</si>
  <si>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</si>
  <si>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</si>
  <si>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</si>
  <si>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</si>
  <si>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</si>
  <si>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</si>
  <si>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</si>
  <si>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</si>
  <si>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</si>
  <si>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</si>
  <si>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</si>
  <si>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</si>
  <si>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</si>
  <si>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</si>
  <si>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</si>
  <si>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</si>
  <si>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</si>
  <si>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</si>
  <si>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</si>
  <si>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</si>
  <si>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</si>
  <si>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</si>
  <si>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</si>
  <si>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</si>
  <si>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</si>
  <si>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</si>
  <si>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</si>
  <si>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</si>
  <si>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</si>
  <si>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</si>
  <si>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</si>
  <si>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</si>
  <si>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</si>
  <si>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</si>
  <si>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</si>
  <si>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</si>
  <si>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</si>
  <si>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</si>
  <si>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</si>
  <si>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</si>
  <si>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</si>
  <si>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</si>
  <si>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</si>
  <si>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</si>
  <si>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</si>
  <si>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</si>
  <si>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</si>
  <si>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</si>
  <si>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</si>
  <si>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</si>
  <si>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</si>
  <si>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</si>
  <si>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</si>
  <si>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</si>
  <si>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</si>
  <si>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</si>
  <si>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</si>
  <si>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</si>
  <si>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</si>
  <si>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</si>
  <si>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</si>
  <si>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</si>
  <si>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</si>
  <si>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</si>
  <si>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</si>
  <si>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</si>
  <si>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</si>
  <si>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</si>
  <si>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</si>
  <si>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</si>
  <si>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</si>
  <si>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</si>
  <si>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</si>
  <si>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</si>
  <si>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</si>
  <si>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</si>
  <si>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</si>
  <si>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</si>
  <si>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</si>
  <si>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</si>
  <si>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</si>
  <si>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</si>
  <si>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</si>
  <si>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</si>
  <si>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</si>
  <si>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</si>
  <si>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</si>
  <si>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</si>
  <si>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</si>
  <si>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</si>
  <si>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</si>
  <si>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</si>
  <si>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</si>
  <si>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</si>
  <si>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</si>
  <si>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</si>
  <si>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</si>
  <si>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</si>
  <si>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</si>
  <si>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</si>
  <si>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</si>
  <si>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</si>
  <si>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</si>
  <si>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</si>
  <si>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</si>
  <si>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</si>
  <si>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</si>
  <si>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</si>
  <si>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</si>
  <si>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</si>
  <si>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</si>
  <si>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</si>
  <si>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</si>
  <si>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</si>
  <si>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</si>
  <si>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</si>
  <si>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</si>
  <si>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</si>
  <si>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</si>
  <si>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</si>
  <si>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</si>
  <si>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</si>
  <si>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</si>
  <si>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</si>
  <si>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</si>
  <si>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</si>
  <si>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</si>
  <si>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</si>
  <si>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</si>
  <si>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</si>
  <si>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</si>
  <si>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</si>
  <si>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</si>
  <si>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</si>
  <si>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</si>
  <si>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</si>
  <si>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</si>
  <si>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</si>
  <si>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</si>
  <si>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</si>
  <si>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</si>
  <si>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</si>
  <si>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</si>
  <si>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</si>
  <si>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</si>
  <si>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</si>
  <si>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</si>
  <si>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</si>
  <si>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</si>
  <si>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</si>
  <si>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</si>
  <si>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</si>
  <si>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</si>
  <si>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</si>
  <si>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</si>
  <si>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</si>
  <si>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</si>
  <si>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</si>
  <si>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</si>
  <si>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</si>
  <si>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</si>
  <si>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</si>
  <si>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</si>
  <si>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</si>
  <si>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</si>
  <si>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</si>
  <si>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</si>
  <si>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</si>
  <si>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</si>
  <si>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</si>
  <si>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</si>
  <si>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</si>
  <si>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</si>
  <si>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</si>
  <si>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</si>
  <si>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</si>
  <si>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</si>
  <si>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</si>
  <si>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</si>
  <si>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</si>
  <si>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</si>
  <si>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</si>
  <si>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</si>
  <si>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</si>
  <si>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</si>
  <si>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</si>
  <si>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</si>
  <si>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</si>
  <si>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</si>
  <si>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</si>
  <si>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</si>
  <si>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</si>
  <si>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</si>
  <si>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</si>
  <si>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</si>
  <si>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</si>
  <si>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</si>
  <si>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</si>
  <si>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</si>
  <si>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</si>
  <si>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</si>
  <si>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</si>
  <si>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</si>
  <si>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</si>
  <si>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</si>
  <si>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</si>
  <si>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</si>
  <si>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</si>
  <si>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</si>
  <si>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</si>
  <si>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</si>
  <si>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</si>
  <si>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</si>
  <si>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</si>
  <si>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</si>
  <si>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</si>
  <si>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</si>
  <si>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</si>
  <si>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</si>
  <si>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</si>
  <si>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</si>
  <si>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</si>
  <si>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</si>
  <si>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</si>
  <si>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</si>
  <si>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</si>
  <si>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</si>
  <si>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</si>
  <si>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</si>
  <si>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</si>
  <si>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</si>
  <si>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</si>
  <si>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</si>
  <si>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</si>
  <si>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</si>
  <si>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</si>
  <si>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</si>
  <si>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</si>
  <si>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</si>
  <si>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</si>
  <si>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</si>
  <si>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</si>
  <si>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</si>
  <si>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</si>
  <si>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</si>
  <si>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</si>
  <si>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</si>
  <si>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</si>
  <si>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</si>
  <si>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</si>
  <si>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</si>
  <si>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</si>
  <si>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</si>
  <si>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</si>
  <si>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</si>
  <si>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</si>
  <si>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</si>
  <si>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</si>
  <si>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</si>
  <si>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</si>
  <si>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</si>
  <si>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</si>
  <si>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</si>
  <si>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</si>
  <si>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</si>
  <si>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</si>
  <si>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</si>
  <si>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</si>
  <si>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</si>
  <si>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</si>
  <si>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</si>
  <si>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</si>
  <si>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</si>
  <si>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</si>
  <si>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</si>
  <si>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</si>
  <si>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</si>
  <si>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</si>
  <si>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</si>
  <si>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</si>
  <si>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</si>
  <si>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</si>
  <si>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</si>
  <si>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</si>
  <si>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</si>
  <si>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</si>
  <si>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</si>
  <si>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</si>
  <si>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</si>
  <si>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</si>
  <si>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</si>
  <si>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</si>
  <si>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</si>
  <si>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</si>
  <si>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</si>
  <si>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</si>
  <si>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</si>
  <si>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</si>
  <si>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</si>
  <si>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</si>
  <si>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</si>
  <si>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</si>
  <si>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</si>
  <si>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</si>
  <si>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</si>
  <si>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</si>
  <si>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</si>
  <si>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</si>
  <si>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</si>
  <si>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</si>
  <si>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</si>
  <si>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</si>
  <si>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</si>
  <si>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</si>
  <si>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</si>
  <si>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</si>
  <si>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</si>
  <si>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</si>
  <si>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</si>
  <si>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</si>
  <si>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</si>
  <si>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</si>
  <si>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</si>
  <si>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</si>
  <si>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</si>
  <si>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</si>
  <si>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</si>
  <si>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</si>
  <si>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</si>
  <si>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</si>
  <si>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</si>
  <si>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</si>
  <si>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</si>
  <si>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</si>
  <si>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</si>
  <si>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</si>
  <si>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</si>
  <si>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</si>
  <si>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</si>
  <si>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</si>
  <si>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</si>
  <si>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</si>
  <si>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</si>
  <si>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</si>
  <si>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</si>
  <si>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</si>
  <si>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</si>
  <si>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</si>
  <si>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</si>
  <si>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</si>
  <si>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</si>
  <si>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</si>
  <si>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</si>
  <si>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</si>
  <si>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</si>
  <si>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</si>
  <si>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</si>
  <si>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</si>
  <si>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</si>
  <si>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</si>
  <si>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</si>
  <si>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</si>
  <si>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</si>
  <si>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</si>
  <si>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</si>
  <si>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</si>
  <si>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</si>
  <si>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</si>
  <si>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</si>
  <si>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</si>
  <si>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</si>
  <si>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</si>
  <si>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</si>
  <si>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</si>
  <si>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</si>
  <si>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</si>
  <si>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</si>
  <si>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</si>
  <si>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</si>
  <si>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</si>
  <si>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</si>
  <si>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</si>
  <si>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</si>
  <si>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</si>
  <si>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</si>
  <si>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</si>
  <si>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</si>
  <si>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</si>
  <si>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</si>
  <si>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</si>
  <si>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</si>
  <si>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</si>
  <si>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</si>
  <si>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</si>
  <si>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</si>
  <si>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</si>
  <si>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</si>
  <si>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</si>
  <si>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</si>
  <si>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</si>
  <si>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</si>
  <si>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</si>
  <si>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</si>
  <si>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</si>
  <si>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</si>
  <si>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</si>
  <si>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</si>
  <si>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</si>
  <si>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</si>
  <si>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</si>
  <si>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</si>
  <si>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</si>
  <si>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</si>
  <si>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</si>
  <si>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</si>
  <si>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</si>
  <si>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</si>
  <si>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</si>
  <si>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</si>
  <si>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</si>
  <si>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</si>
  <si>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</si>
  <si>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</si>
  <si>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</si>
  <si>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</si>
  <si>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</si>
  <si>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</si>
  <si>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</si>
  <si>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</si>
  <si>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</si>
  <si>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</si>
  <si>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</si>
  <si>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</si>
  <si>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</si>
  <si>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</si>
  <si>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</si>
  <si>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</si>
  <si>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</si>
  <si>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</si>
  <si>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</si>
  <si>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</si>
  <si>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</si>
  <si>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</si>
  <si>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</si>
  <si>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</si>
  <si>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</si>
  <si>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</si>
  <si>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</si>
  <si>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</si>
  <si>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</si>
  <si>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</si>
  <si>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</si>
  <si>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</si>
  <si>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</si>
  <si>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</si>
  <si>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</si>
  <si>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</si>
  <si>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</si>
  <si>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</si>
  <si>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</si>
  <si>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</si>
  <si>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</si>
  <si>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</si>
  <si>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</si>
  <si>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</si>
  <si>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</si>
  <si>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</si>
  <si>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</si>
  <si>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</si>
  <si>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</si>
  <si>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</si>
  <si>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</si>
  <si>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</si>
  <si>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</si>
  <si>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</si>
  <si>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</si>
  <si>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</si>
  <si>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</si>
  <si>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</si>
  <si>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</si>
  <si>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</si>
  <si>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</si>
  <si>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</si>
  <si>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</si>
  <si>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</si>
  <si>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</si>
  <si>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</si>
  <si>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</si>
  <si>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</si>
  <si>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</si>
  <si>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</si>
  <si>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</si>
  <si>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</si>
  <si>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</si>
  <si>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</si>
  <si>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</si>
  <si>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</si>
  <si>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</si>
  <si>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</si>
  <si>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</si>
  <si>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</si>
  <si>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</si>
  <si>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</si>
  <si>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</si>
  <si>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</si>
  <si>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</si>
  <si>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</si>
  <si>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</si>
  <si>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</si>
  <si>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</si>
  <si>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</si>
  <si>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</si>
  <si>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</si>
  <si>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</si>
  <si>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</si>
  <si>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</si>
  <si>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</si>
  <si>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</si>
  <si>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</si>
  <si>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</si>
  <si>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</si>
  <si>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</si>
  <si>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</si>
  <si>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</si>
  <si>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</si>
  <si>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(blank)</t>
  </si>
  <si>
    <t>Grand Total</t>
  </si>
  <si>
    <t>Count of outcomes</t>
  </si>
  <si>
    <t>(All)</t>
  </si>
  <si>
    <t>Row Labels</t>
  </si>
  <si>
    <t>Date Created Conversion</t>
  </si>
  <si>
    <t>Date Ended Conversion</t>
  </si>
  <si>
    <t>Category</t>
  </si>
  <si>
    <t>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</si>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</sst>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Sheet2!$B$5:$B$46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0-47A2-8ED1-78BC6C322C8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Sheet2!$C$5:$C$46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0-47A2-8ED1-78BC6C322C8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Sheet2!$D$5:$D$46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B0-47A2-8ED1-78BC6C322C8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Sheet2!$E$5:$E$46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B0-47A2-8ED1-78BC6C322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0370488"/>
        <c:axId val="580372408"/>
      </c:barChart>
      <c:catAx>
        <c:axId val="58037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72408"/>
        <c:crosses val="autoZero"/>
        <c:auto val="1"/>
        <c:lblAlgn val="ctr"/>
        <c:lblOffset val="100"/>
        <c:noMultiLvlLbl val="0"/>
      </c:catAx>
      <c:valAx>
        <c:axId val="58037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7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3-4F35-B84A-04CF0A0AB158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D3-4F35-B84A-04CF0A0AB15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D3-4F35-B84A-04CF0A0AB158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D3-4F35-B84A-04CF0A0AB158}"/>
            </c:ext>
          </c:extLst>
        </c:ser>
        <c:ser>
          <c:idx val="4"/>
          <c:order val="4"/>
          <c:tx>
            <c:strRef>
              <c:f>'Category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39D3-4F35-B84A-04CF0A0AB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1585744"/>
        <c:axId val="641584144"/>
      </c:barChart>
      <c:catAx>
        <c:axId val="64158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84144"/>
        <c:crosses val="autoZero"/>
        <c:auto val="1"/>
        <c:lblAlgn val="ctr"/>
        <c:lblOffset val="100"/>
        <c:noMultiLvlLbl val="0"/>
      </c:catAx>
      <c:valAx>
        <c:axId val="64158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8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Sheet5!$B$6:$B$43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E-4B98-B0D9-6AF5F39DCC59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Sheet5!$C$6:$C$43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FE-4B98-B0D9-6AF5F39DCC59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Sheet5!$D$6:$D$43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FE-4B98-B0D9-6AF5F39DCC59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Sheet5!$E$6:$E$43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FE-4B98-B0D9-6AF5F39DC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3762360"/>
        <c:axId val="903766200"/>
      </c:barChart>
      <c:catAx>
        <c:axId val="90376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766200"/>
        <c:crosses val="autoZero"/>
        <c:auto val="1"/>
        <c:lblAlgn val="ctr"/>
        <c:lblOffset val="100"/>
        <c:noMultiLvlLbl val="0"/>
      </c:catAx>
      <c:valAx>
        <c:axId val="90376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76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[Kickstarter_Challenge.xlsx]Sheet8!PivotTable7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F-4218-A9DF-C61EA9D7590E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7F-4218-A9DF-C61EA9D7590E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7F-4218-A9DF-C61EA9D7590E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7F-4218-A9DF-C61EA9D75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891768"/>
        <c:axId val="951887928"/>
      </c:lineChart>
      <c:catAx>
        <c:axId val="951891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887928"/>
        <c:crosses val="autoZero"/>
        <c:auto val="1"/>
        <c:lblAlgn val="ctr"/>
        <c:lblOffset val="100"/>
        <c:noMultiLvlLbl val="0"/>
      </c:catAx>
      <c:valAx>
        <c:axId val="95188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89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BE-47E3-B8DB-E556E449FB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BE-47E3-B8DB-E556E449FB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BE-47E3-B8DB-E556E449F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774520"/>
        <c:axId val="903776760"/>
      </c:lineChart>
      <c:catAx>
        <c:axId val="90377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776760"/>
        <c:crosses val="autoZero"/>
        <c:auto val="1"/>
        <c:lblAlgn val="ctr"/>
        <c:lblOffset val="100"/>
        <c:noMultiLvlLbl val="0"/>
      </c:catAx>
      <c:valAx>
        <c:axId val="90377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77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98-4D47-8E4D-536A88DDA78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98-4D47-8E4D-536A88DDA78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98-4D47-8E4D-536A88DDA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5770504"/>
        <c:axId val="1335768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C98-4D47-8E4D-536A88DDA78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C98-4D47-8E4D-536A88DDA7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C98-4D47-8E4D-536A88DDA78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C98-4D47-8E4D-536A88DDA788}"/>
                  </c:ext>
                </c:extLst>
              </c15:ser>
            </c15:filteredLineSeries>
          </c:ext>
        </c:extLst>
      </c:lineChart>
      <c:catAx>
        <c:axId val="1335770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68264"/>
        <c:crosses val="autoZero"/>
        <c:auto val="1"/>
        <c:lblAlgn val="ctr"/>
        <c:lblOffset val="100"/>
        <c:noMultiLvlLbl val="0"/>
      </c:catAx>
      <c:valAx>
        <c:axId val="133576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7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280986</xdr:colOff>
      <xdr:row>3</xdr:row>
      <xdr:rowOff>152405</xdr:rowOff>
    </xdr:from>
    <xdr:to>
      <xdr:col>13</xdr:col>
      <xdr:colOff>581024</xdr:colOff>
      <xdr:row>18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4B4CE-DBE7-4D59-BAA3-71B320B72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1252537</xdr:colOff>
      <xdr:row>17</xdr:row>
      <xdr:rowOff>33337</xdr:rowOff>
    </xdr:from>
    <xdr:to>
      <xdr:col>7</xdr:col>
      <xdr:colOff>519112</xdr:colOff>
      <xdr:row>31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72371-DBB4-4B0D-B72B-97C32C815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27</xdr:row>
      <xdr:rowOff>138112</xdr:rowOff>
    </xdr:from>
    <xdr:to>
      <xdr:col>11</xdr:col>
      <xdr:colOff>581025</xdr:colOff>
      <xdr:row>42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6DF75-03F3-4F52-9157-1829064A1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80962</xdr:rowOff>
    </xdr:from>
    <xdr:to>
      <xdr:col>6</xdr:col>
      <xdr:colOff>171450</xdr:colOff>
      <xdr:row>27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BC5261-2FE3-426C-BDA8-2924F7FD5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328612</xdr:colOff>
      <xdr:row>3</xdr:row>
      <xdr:rowOff>157162</xdr:rowOff>
    </xdr:from>
    <xdr:to>
      <xdr:col>13</xdr:col>
      <xdr:colOff>4762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0D1CC-E154-4835-B84B-44EF62D1C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14</xdr:row>
      <xdr:rowOff>180974</xdr:rowOff>
    </xdr:from>
    <xdr:to>
      <xdr:col>7</xdr:col>
      <xdr:colOff>571500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217A4-97D1-4885-912E-0D1BDB273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Amaya" refreshedDate="44619.972938425926" createdVersion="7" refreshedVersion="7" minRefreshableVersion="3" recordCount="4117" xr:uid="{FEEC21ED-6138-4B4A-BB9E-3A1AB0EC083F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Amaya" refreshedDate="44625.65912916667" createdVersion="7" refreshedVersion="7" minRefreshableVersion="3" recordCount="4114" xr:uid="{1412103D-673F-4391-B1B0-87EFA00C21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Amaya" refreshedDate="44626.42181550926" createdVersion="7" refreshedVersion="7" minRefreshableVersion="3" recordCount="4115" xr:uid="{2E3B6C48-B553-46A4-AB11-6A9D69437295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</r>
  <r>
    <m/>
    <m/>
    <m/>
    <m/>
    <m/>
    <x v="4"/>
    <x v="21"/>
    <m/>
    <m/>
    <m/>
    <m/>
    <m/>
    <m/>
    <x v="41"/>
    <m/>
    <m/>
    <x v="9"/>
  </r>
  <r>
    <m/>
    <m/>
    <m/>
    <m/>
    <m/>
    <x v="4"/>
    <x v="21"/>
    <m/>
    <m/>
    <m/>
    <m/>
    <m/>
    <m/>
    <x v="41"/>
    <m/>
    <m/>
    <x v="9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6BD33-FA0B-4E9E-BA1B-89B0BC229F31}" name="PivotTable2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4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DB391-4D89-422A-9DFA-B232DC967FEB}" name="PivotTable3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6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A6916-9112-415A-9573-85A3F42CDA80}" name="PivotTable4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0C89CB-05BC-4809-A7F3-2AB3731E98F1}" name="PivotTable7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582128-AD0A-4649-A3F1-ABC3C5E14012}" name="PivotTable11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3"/>
        <item x="1"/>
        <item x="2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0D8CC-7225-4066-B0C4-4E26F63B2BE1}">
  <dimension ref="A1:F46"/>
  <sheetViews>
    <sheetView workbookViewId="0">
      <selection activeCell="A3" sqref="A3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8361</v>
      </c>
      <c r="B3" s="11" t="s">
        <v>8358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8268</v>
      </c>
      <c r="B5" s="12"/>
      <c r="C5" s="12">
        <v>78</v>
      </c>
      <c r="D5" s="12"/>
      <c r="E5" s="12"/>
      <c r="F5" s="12">
        <v>78</v>
      </c>
    </row>
    <row r="6" spans="1:6" x14ac:dyDescent="0.25">
      <c r="A6" s="13" t="s">
        <v>8267</v>
      </c>
      <c r="B6" s="12"/>
      <c r="C6" s="12"/>
      <c r="D6" s="12"/>
      <c r="E6" s="12">
        <v>164</v>
      </c>
      <c r="F6" s="12">
        <v>164</v>
      </c>
    </row>
    <row r="7" spans="1:6" x14ac:dyDescent="0.25">
      <c r="A7" s="13" t="s">
        <v>8266</v>
      </c>
      <c r="B7" s="12"/>
      <c r="C7" s="12">
        <v>52</v>
      </c>
      <c r="D7" s="12"/>
      <c r="E7" s="12"/>
      <c r="F7" s="12">
        <v>52</v>
      </c>
    </row>
    <row r="8" spans="1:6" x14ac:dyDescent="0.25">
      <c r="A8" s="13" t="s">
        <v>8265</v>
      </c>
      <c r="B8" s="12">
        <v>31</v>
      </c>
      <c r="C8" s="12"/>
      <c r="D8" s="12"/>
      <c r="E8" s="12"/>
      <c r="F8" s="12">
        <v>31</v>
      </c>
    </row>
    <row r="9" spans="1:6" x14ac:dyDescent="0.25">
      <c r="A9" s="13" t="s">
        <v>8264</v>
      </c>
      <c r="B9" s="12"/>
      <c r="C9" s="12"/>
      <c r="D9" s="12"/>
      <c r="E9" s="12">
        <v>48</v>
      </c>
      <c r="F9" s="12">
        <v>48</v>
      </c>
    </row>
    <row r="10" spans="1:6" x14ac:dyDescent="0.25">
      <c r="A10" s="13" t="s">
        <v>8263</v>
      </c>
      <c r="B10" s="12"/>
      <c r="C10" s="12"/>
      <c r="D10" s="12"/>
      <c r="E10" s="12">
        <v>49</v>
      </c>
      <c r="F10" s="12">
        <v>49</v>
      </c>
    </row>
    <row r="11" spans="1:6" x14ac:dyDescent="0.25">
      <c r="A11" s="13" t="s">
        <v>8282</v>
      </c>
      <c r="B11" s="12">
        <v>15</v>
      </c>
      <c r="C11" s="12">
        <v>101</v>
      </c>
      <c r="D11" s="12"/>
      <c r="E11" s="12"/>
      <c r="F11" s="12">
        <v>116</v>
      </c>
    </row>
    <row r="12" spans="1:6" x14ac:dyDescent="0.25">
      <c r="A12" s="13" t="s">
        <v>8297</v>
      </c>
      <c r="B12" s="12"/>
      <c r="C12" s="12">
        <v>14</v>
      </c>
      <c r="D12" s="12"/>
      <c r="E12" s="12"/>
      <c r="F12" s="12">
        <v>14</v>
      </c>
    </row>
    <row r="13" spans="1:6" x14ac:dyDescent="0.25">
      <c r="A13" s="13" t="s">
        <v>8296</v>
      </c>
      <c r="B13" s="12"/>
      <c r="C13" s="12"/>
      <c r="D13" s="12">
        <v>4</v>
      </c>
      <c r="E13" s="12">
        <v>34</v>
      </c>
      <c r="F13" s="12">
        <v>38</v>
      </c>
    </row>
    <row r="14" spans="1:6" x14ac:dyDescent="0.25">
      <c r="A14" s="13" t="s">
        <v>8281</v>
      </c>
      <c r="B14" s="12"/>
      <c r="C14" s="12">
        <v>23</v>
      </c>
      <c r="D14" s="12"/>
      <c r="E14" s="12"/>
      <c r="F14" s="12">
        <v>23</v>
      </c>
    </row>
    <row r="15" spans="1:6" x14ac:dyDescent="0.25">
      <c r="A15" s="13" t="s">
        <v>8295</v>
      </c>
      <c r="B15" s="12"/>
      <c r="C15" s="12"/>
      <c r="D15" s="12"/>
      <c r="E15" s="12">
        <v>52</v>
      </c>
      <c r="F15" s="12">
        <v>52</v>
      </c>
    </row>
    <row r="16" spans="1:6" x14ac:dyDescent="0.25">
      <c r="A16" s="13" t="s">
        <v>8280</v>
      </c>
      <c r="B16" s="12"/>
      <c r="C16" s="12">
        <v>73</v>
      </c>
      <c r="D16" s="12"/>
      <c r="E16" s="12"/>
      <c r="F16" s="12">
        <v>73</v>
      </c>
    </row>
    <row r="17" spans="1:6" x14ac:dyDescent="0.25">
      <c r="A17" s="13" t="s">
        <v>8279</v>
      </c>
      <c r="B17" s="12">
        <v>23</v>
      </c>
      <c r="C17" s="12"/>
      <c r="D17" s="12"/>
      <c r="E17" s="12"/>
      <c r="F17" s="12">
        <v>23</v>
      </c>
    </row>
    <row r="18" spans="1:6" x14ac:dyDescent="0.25">
      <c r="A18" s="13" t="s">
        <v>8298</v>
      </c>
      <c r="B18" s="12"/>
      <c r="C18" s="12"/>
      <c r="D18" s="12"/>
      <c r="E18" s="12">
        <v>33</v>
      </c>
      <c r="F18" s="12">
        <v>33</v>
      </c>
    </row>
    <row r="19" spans="1:6" x14ac:dyDescent="0.25">
      <c r="A19" s="13" t="s">
        <v>8278</v>
      </c>
      <c r="B19" s="12"/>
      <c r="C19" s="12"/>
      <c r="D19" s="12"/>
      <c r="E19" s="12">
        <v>30</v>
      </c>
      <c r="F19" s="12">
        <v>30</v>
      </c>
    </row>
    <row r="20" spans="1:6" x14ac:dyDescent="0.25">
      <c r="A20" s="13" t="s">
        <v>8291</v>
      </c>
      <c r="B20" s="12"/>
      <c r="C20" s="12">
        <v>37</v>
      </c>
      <c r="D20" s="12">
        <v>17</v>
      </c>
      <c r="E20" s="12"/>
      <c r="F20" s="12">
        <v>54</v>
      </c>
    </row>
    <row r="21" spans="1:6" x14ac:dyDescent="0.25">
      <c r="A21" s="13" t="s">
        <v>8277</v>
      </c>
      <c r="B21" s="12"/>
      <c r="C21" s="12">
        <v>20</v>
      </c>
      <c r="D21" s="12"/>
      <c r="E21" s="12">
        <v>138</v>
      </c>
      <c r="F21" s="12">
        <v>158</v>
      </c>
    </row>
    <row r="22" spans="1:6" x14ac:dyDescent="0.25">
      <c r="A22" s="13" t="s">
        <v>8276</v>
      </c>
      <c r="B22" s="12"/>
      <c r="C22" s="12">
        <v>53</v>
      </c>
      <c r="D22" s="12"/>
      <c r="E22" s="12"/>
      <c r="F22" s="12">
        <v>53</v>
      </c>
    </row>
    <row r="23" spans="1:6" x14ac:dyDescent="0.25">
      <c r="A23" s="13" t="s">
        <v>8275</v>
      </c>
      <c r="B23" s="12"/>
      <c r="C23" s="12"/>
      <c r="D23" s="12"/>
      <c r="E23" s="12">
        <v>14</v>
      </c>
      <c r="F23" s="12">
        <v>14</v>
      </c>
    </row>
    <row r="24" spans="1:6" x14ac:dyDescent="0.25">
      <c r="A24" s="13" t="s">
        <v>8290</v>
      </c>
      <c r="B24" s="12"/>
      <c r="C24" s="12"/>
      <c r="D24" s="12"/>
      <c r="E24" s="12">
        <v>35</v>
      </c>
      <c r="F24" s="12">
        <v>35</v>
      </c>
    </row>
    <row r="25" spans="1:6" x14ac:dyDescent="0.25">
      <c r="A25" s="13" t="s">
        <v>8274</v>
      </c>
      <c r="B25" s="12"/>
      <c r="C25" s="12"/>
      <c r="D25" s="12"/>
      <c r="E25" s="12">
        <v>240</v>
      </c>
      <c r="F25" s="12">
        <v>240</v>
      </c>
    </row>
    <row r="26" spans="1:6" x14ac:dyDescent="0.25">
      <c r="A26" s="13" t="s">
        <v>8284</v>
      </c>
      <c r="B26" s="12">
        <v>19</v>
      </c>
      <c r="C26" s="12"/>
      <c r="D26" s="12"/>
      <c r="E26" s="12"/>
      <c r="F26" s="12">
        <v>19</v>
      </c>
    </row>
    <row r="27" spans="1:6" x14ac:dyDescent="0.25">
      <c r="A27" s="13" t="s">
        <v>8287</v>
      </c>
      <c r="B27" s="12"/>
      <c r="C27" s="12">
        <v>14</v>
      </c>
      <c r="D27" s="12"/>
      <c r="E27" s="12"/>
      <c r="F27" s="12">
        <v>14</v>
      </c>
    </row>
    <row r="28" spans="1:6" x14ac:dyDescent="0.25">
      <c r="A28" s="13" t="s">
        <v>8294</v>
      </c>
      <c r="B28" s="12"/>
      <c r="C28" s="12">
        <v>11</v>
      </c>
      <c r="D28" s="12"/>
      <c r="E28" s="12"/>
      <c r="F28" s="12">
        <v>11</v>
      </c>
    </row>
    <row r="29" spans="1:6" x14ac:dyDescent="0.25">
      <c r="A29" s="13" t="s">
        <v>8283</v>
      </c>
      <c r="B29" s="12"/>
      <c r="C29" s="12">
        <v>34</v>
      </c>
      <c r="D29" s="12"/>
      <c r="E29" s="12">
        <v>62</v>
      </c>
      <c r="F29" s="12">
        <v>96</v>
      </c>
    </row>
    <row r="30" spans="1:6" x14ac:dyDescent="0.25">
      <c r="A30" s="13" t="s">
        <v>8289</v>
      </c>
      <c r="B30" s="12"/>
      <c r="C30" s="12">
        <v>13</v>
      </c>
      <c r="D30" s="12"/>
      <c r="E30" s="12"/>
      <c r="F30" s="12">
        <v>13</v>
      </c>
    </row>
    <row r="31" spans="1:6" x14ac:dyDescent="0.25">
      <c r="A31" s="13" t="s">
        <v>8288</v>
      </c>
      <c r="B31" s="12">
        <v>16</v>
      </c>
      <c r="C31" s="12"/>
      <c r="D31" s="12"/>
      <c r="E31" s="12"/>
      <c r="F31" s="12">
        <v>16</v>
      </c>
    </row>
    <row r="32" spans="1:6" x14ac:dyDescent="0.25">
      <c r="A32" s="13" t="s">
        <v>8302</v>
      </c>
      <c r="B32" s="12"/>
      <c r="C32" s="12">
        <v>32</v>
      </c>
      <c r="D32" s="12"/>
      <c r="E32" s="12"/>
      <c r="F32" s="12">
        <v>32</v>
      </c>
    </row>
    <row r="33" spans="1:6" x14ac:dyDescent="0.25">
      <c r="A33" s="13" t="s">
        <v>8273</v>
      </c>
      <c r="B33" s="12"/>
      <c r="C33" s="12">
        <v>34</v>
      </c>
      <c r="D33" s="12"/>
      <c r="E33" s="12"/>
      <c r="F33" s="12">
        <v>34</v>
      </c>
    </row>
    <row r="34" spans="1:6" x14ac:dyDescent="0.25">
      <c r="A34" s="13" t="s">
        <v>8272</v>
      </c>
      <c r="B34" s="12"/>
      <c r="C34" s="12"/>
      <c r="D34" s="12"/>
      <c r="E34" s="12">
        <v>49</v>
      </c>
      <c r="F34" s="12">
        <v>49</v>
      </c>
    </row>
    <row r="35" spans="1:6" x14ac:dyDescent="0.25">
      <c r="A35" s="13" t="s">
        <v>8286</v>
      </c>
      <c r="B35" s="12"/>
      <c r="C35" s="12"/>
      <c r="D35" s="12"/>
      <c r="E35" s="12">
        <v>20</v>
      </c>
      <c r="F35" s="12">
        <v>20</v>
      </c>
    </row>
    <row r="36" spans="1:6" x14ac:dyDescent="0.25">
      <c r="A36" s="13" t="s">
        <v>8285</v>
      </c>
      <c r="B36" s="12">
        <v>6</v>
      </c>
      <c r="C36" s="12">
        <v>21</v>
      </c>
      <c r="D36" s="12"/>
      <c r="E36" s="12"/>
      <c r="F36" s="12">
        <v>27</v>
      </c>
    </row>
    <row r="37" spans="1:6" x14ac:dyDescent="0.25">
      <c r="A37" s="13" t="s">
        <v>8292</v>
      </c>
      <c r="B37" s="12"/>
      <c r="C37" s="12">
        <v>13</v>
      </c>
      <c r="D37" s="12"/>
      <c r="E37" s="12"/>
      <c r="F37" s="12">
        <v>13</v>
      </c>
    </row>
    <row r="38" spans="1:6" x14ac:dyDescent="0.25">
      <c r="A38" s="13" t="s">
        <v>8293</v>
      </c>
      <c r="B38" s="12"/>
      <c r="C38" s="12"/>
      <c r="D38" s="12"/>
      <c r="E38" s="12">
        <v>103</v>
      </c>
      <c r="F38" s="12">
        <v>103</v>
      </c>
    </row>
    <row r="39" spans="1:6" x14ac:dyDescent="0.25">
      <c r="A39" s="13" t="s">
        <v>8300</v>
      </c>
      <c r="B39" s="12"/>
      <c r="C39" s="12">
        <v>7</v>
      </c>
      <c r="D39" s="12"/>
      <c r="E39" s="12">
        <v>7</v>
      </c>
      <c r="F39" s="12">
        <v>14</v>
      </c>
    </row>
    <row r="40" spans="1:6" x14ac:dyDescent="0.25">
      <c r="A40" s="13" t="s">
        <v>8299</v>
      </c>
      <c r="B40" s="12">
        <v>15</v>
      </c>
      <c r="C40" s="12">
        <v>1</v>
      </c>
      <c r="D40" s="12"/>
      <c r="E40" s="12">
        <v>31</v>
      </c>
      <c r="F40" s="12">
        <v>47</v>
      </c>
    </row>
    <row r="41" spans="1:6" x14ac:dyDescent="0.25">
      <c r="A41" s="13" t="s">
        <v>8271</v>
      </c>
      <c r="B41" s="12">
        <v>47</v>
      </c>
      <c r="C41" s="12">
        <v>81</v>
      </c>
      <c r="D41" s="12"/>
      <c r="E41" s="12">
        <v>17</v>
      </c>
      <c r="F41" s="12">
        <v>145</v>
      </c>
    </row>
    <row r="42" spans="1:6" x14ac:dyDescent="0.25">
      <c r="A42" s="13" t="s">
        <v>8270</v>
      </c>
      <c r="B42" s="12">
        <v>59</v>
      </c>
      <c r="C42" s="12">
        <v>36</v>
      </c>
      <c r="D42" s="12"/>
      <c r="E42" s="12"/>
      <c r="F42" s="12">
        <v>95</v>
      </c>
    </row>
    <row r="43" spans="1:6" x14ac:dyDescent="0.25">
      <c r="A43" s="13" t="s">
        <v>8303</v>
      </c>
      <c r="B43" s="12">
        <v>11</v>
      </c>
      <c r="C43" s="12">
        <v>40</v>
      </c>
      <c r="D43" s="12"/>
      <c r="E43" s="12">
        <v>45</v>
      </c>
      <c r="F43" s="12">
        <v>96</v>
      </c>
    </row>
    <row r="44" spans="1:6" x14ac:dyDescent="0.25">
      <c r="A44" s="13" t="s">
        <v>8269</v>
      </c>
      <c r="B44" s="12"/>
      <c r="C44" s="12">
        <v>250</v>
      </c>
      <c r="D44" s="12">
        <v>9</v>
      </c>
      <c r="E44" s="12">
        <v>412</v>
      </c>
      <c r="F44" s="12">
        <v>671</v>
      </c>
    </row>
    <row r="45" spans="1:6" x14ac:dyDescent="0.25">
      <c r="A45" s="13" t="s">
        <v>8301</v>
      </c>
      <c r="B45" s="12">
        <v>15</v>
      </c>
      <c r="C45" s="12">
        <v>59</v>
      </c>
      <c r="D45" s="12">
        <v>3</v>
      </c>
      <c r="E45" s="12">
        <v>68</v>
      </c>
      <c r="F45" s="12">
        <v>145</v>
      </c>
    </row>
    <row r="46" spans="1:6" x14ac:dyDescent="0.25">
      <c r="A46" s="13" t="s">
        <v>8360</v>
      </c>
      <c r="B46" s="12">
        <v>257</v>
      </c>
      <c r="C46" s="12">
        <v>1097</v>
      </c>
      <c r="D46" s="12">
        <v>33</v>
      </c>
      <c r="E46" s="12">
        <v>1651</v>
      </c>
      <c r="F46" s="1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E964E-F618-4B8D-B329-29AB711C6ED4}">
  <dimension ref="A1:G16"/>
  <sheetViews>
    <sheetView workbookViewId="0">
      <selection activeCell="D3" sqref="D3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8222</v>
      </c>
      <c r="B1" t="s">
        <v>8362</v>
      </c>
    </row>
    <row r="2" spans="1:7" x14ac:dyDescent="0.25">
      <c r="A2" s="11" t="s">
        <v>8305</v>
      </c>
      <c r="B2" t="s">
        <v>8362</v>
      </c>
    </row>
    <row r="4" spans="1:7" x14ac:dyDescent="0.25">
      <c r="A4" s="11" t="s">
        <v>8361</v>
      </c>
      <c r="B4" s="11" t="s">
        <v>8358</v>
      </c>
    </row>
    <row r="5" spans="1:7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  <c r="G5" t="s">
        <v>8360</v>
      </c>
    </row>
    <row r="6" spans="1:7" x14ac:dyDescent="0.25">
      <c r="A6" s="13" t="s">
        <v>8321</v>
      </c>
      <c r="B6" s="12">
        <v>40</v>
      </c>
      <c r="C6" s="12">
        <v>180</v>
      </c>
      <c r="D6" s="12"/>
      <c r="E6" s="12">
        <v>300</v>
      </c>
      <c r="F6" s="12"/>
      <c r="G6" s="12">
        <v>520</v>
      </c>
    </row>
    <row r="7" spans="1:7" x14ac:dyDescent="0.25">
      <c r="A7" s="13" t="s">
        <v>8319</v>
      </c>
      <c r="B7" s="12">
        <v>20</v>
      </c>
      <c r="C7" s="12">
        <v>140</v>
      </c>
      <c r="D7" s="12">
        <v>6</v>
      </c>
      <c r="E7" s="12">
        <v>34</v>
      </c>
      <c r="F7" s="12"/>
      <c r="G7" s="12">
        <v>200</v>
      </c>
    </row>
    <row r="8" spans="1:7" x14ac:dyDescent="0.25">
      <c r="A8" s="13" t="s">
        <v>8316</v>
      </c>
      <c r="B8" s="12"/>
      <c r="C8" s="12">
        <v>140</v>
      </c>
      <c r="D8" s="12"/>
      <c r="E8" s="12">
        <v>80</v>
      </c>
      <c r="F8" s="12"/>
      <c r="G8" s="12">
        <v>220</v>
      </c>
    </row>
    <row r="9" spans="1:7" x14ac:dyDescent="0.25">
      <c r="A9" s="13" t="s">
        <v>8346</v>
      </c>
      <c r="B9" s="12">
        <v>24</v>
      </c>
      <c r="C9" s="12"/>
      <c r="D9" s="12"/>
      <c r="E9" s="12"/>
      <c r="F9" s="12"/>
      <c r="G9" s="12">
        <v>24</v>
      </c>
    </row>
    <row r="10" spans="1:7" x14ac:dyDescent="0.25">
      <c r="A10" s="13" t="s">
        <v>8327</v>
      </c>
      <c r="B10" s="12">
        <v>20</v>
      </c>
      <c r="C10" s="12">
        <v>120</v>
      </c>
      <c r="D10" s="12">
        <v>20</v>
      </c>
      <c r="E10" s="12">
        <v>540</v>
      </c>
      <c r="F10" s="12"/>
      <c r="G10" s="12">
        <v>700</v>
      </c>
    </row>
    <row r="11" spans="1:7" x14ac:dyDescent="0.25">
      <c r="A11" s="13" t="s">
        <v>8313</v>
      </c>
      <c r="B11" s="12"/>
      <c r="C11" s="12">
        <v>117</v>
      </c>
      <c r="D11" s="12"/>
      <c r="E11" s="12">
        <v>103</v>
      </c>
      <c r="F11" s="12"/>
      <c r="G11" s="12">
        <v>220</v>
      </c>
    </row>
    <row r="12" spans="1:7" x14ac:dyDescent="0.25">
      <c r="A12" s="13" t="s">
        <v>8311</v>
      </c>
      <c r="B12" s="12">
        <v>30</v>
      </c>
      <c r="C12" s="12">
        <v>127</v>
      </c>
      <c r="D12" s="12"/>
      <c r="E12" s="12">
        <v>80</v>
      </c>
      <c r="F12" s="12"/>
      <c r="G12" s="12">
        <v>237</v>
      </c>
    </row>
    <row r="13" spans="1:7" x14ac:dyDescent="0.25">
      <c r="A13" s="13" t="s">
        <v>8308</v>
      </c>
      <c r="B13" s="12">
        <v>178</v>
      </c>
      <c r="C13" s="12">
        <v>213</v>
      </c>
      <c r="D13" s="12"/>
      <c r="E13" s="12">
        <v>209</v>
      </c>
      <c r="F13" s="12"/>
      <c r="G13" s="12">
        <v>600</v>
      </c>
    </row>
    <row r="14" spans="1:7" x14ac:dyDescent="0.25">
      <c r="A14" s="13" t="s">
        <v>8323</v>
      </c>
      <c r="B14" s="12">
        <v>37</v>
      </c>
      <c r="C14" s="12">
        <v>493</v>
      </c>
      <c r="D14" s="12">
        <v>24</v>
      </c>
      <c r="E14" s="12">
        <v>839</v>
      </c>
      <c r="F14" s="12"/>
      <c r="G14" s="12">
        <v>1393</v>
      </c>
    </row>
    <row r="15" spans="1:7" x14ac:dyDescent="0.25">
      <c r="A15" s="13" t="s">
        <v>8359</v>
      </c>
      <c r="B15" s="12"/>
      <c r="C15" s="12"/>
      <c r="D15" s="12"/>
      <c r="E15" s="12"/>
      <c r="F15" s="12"/>
      <c r="G15" s="12"/>
    </row>
    <row r="16" spans="1:7" x14ac:dyDescent="0.25">
      <c r="A16" s="13" t="s">
        <v>8360</v>
      </c>
      <c r="B16" s="12">
        <v>349</v>
      </c>
      <c r="C16" s="12">
        <v>1530</v>
      </c>
      <c r="D16" s="12">
        <v>50</v>
      </c>
      <c r="E16" s="12">
        <v>2185</v>
      </c>
      <c r="F16" s="12"/>
      <c r="G1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F639-8F78-48B7-801F-843F044E1C0E}">
  <dimension ref="A1:F43"/>
  <sheetViews>
    <sheetView topLeftCell="A26" workbookViewId="0">
      <selection activeCell="G46" sqref="G4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8366</v>
      </c>
      <c r="B2" t="s">
        <v>8362</v>
      </c>
    </row>
    <row r="4" spans="1:6" x14ac:dyDescent="0.25">
      <c r="A4" s="11" t="s">
        <v>8361</v>
      </c>
      <c r="B4" s="11" t="s">
        <v>8358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8339</v>
      </c>
      <c r="B6" s="12"/>
      <c r="C6" s="12">
        <v>14</v>
      </c>
      <c r="D6" s="12"/>
      <c r="E6" s="12"/>
      <c r="F6" s="12">
        <v>14</v>
      </c>
    </row>
    <row r="7" spans="1:6" x14ac:dyDescent="0.25">
      <c r="A7" s="13" t="s">
        <v>8349</v>
      </c>
      <c r="B7" s="12">
        <v>3</v>
      </c>
      <c r="C7" s="12"/>
      <c r="D7" s="12"/>
      <c r="E7" s="12"/>
      <c r="F7" s="12">
        <v>3</v>
      </c>
    </row>
    <row r="8" spans="1:6" x14ac:dyDescent="0.25">
      <c r="A8" s="13" t="s">
        <v>8356</v>
      </c>
      <c r="B8" s="12"/>
      <c r="C8" s="12">
        <v>2</v>
      </c>
      <c r="D8" s="12"/>
      <c r="E8" s="12"/>
      <c r="F8" s="12">
        <v>2</v>
      </c>
    </row>
    <row r="9" spans="1:6" x14ac:dyDescent="0.25">
      <c r="A9" s="13" t="s">
        <v>8341</v>
      </c>
      <c r="B9" s="12"/>
      <c r="C9" s="12"/>
      <c r="D9" s="12"/>
      <c r="E9" s="12">
        <v>5</v>
      </c>
      <c r="F9" s="12">
        <v>5</v>
      </c>
    </row>
    <row r="10" spans="1:6" x14ac:dyDescent="0.25">
      <c r="A10" s="13" t="s">
        <v>8322</v>
      </c>
      <c r="B10" s="12"/>
      <c r="C10" s="12"/>
      <c r="D10" s="12"/>
      <c r="E10" s="12">
        <v>8</v>
      </c>
      <c r="F10" s="12">
        <v>8</v>
      </c>
    </row>
    <row r="11" spans="1:6" x14ac:dyDescent="0.25">
      <c r="A11" s="13" t="s">
        <v>8325</v>
      </c>
      <c r="B11" s="12"/>
      <c r="C11" s="12">
        <v>16</v>
      </c>
      <c r="D11" s="12"/>
      <c r="E11" s="12"/>
      <c r="F11" s="12">
        <v>16</v>
      </c>
    </row>
    <row r="12" spans="1:6" x14ac:dyDescent="0.25">
      <c r="A12" s="13" t="s">
        <v>8329</v>
      </c>
      <c r="B12" s="12"/>
      <c r="C12" s="12"/>
      <c r="D12" s="12"/>
      <c r="E12" s="12">
        <v>6</v>
      </c>
      <c r="F12" s="12">
        <v>6</v>
      </c>
    </row>
    <row r="13" spans="1:6" x14ac:dyDescent="0.25">
      <c r="A13" s="13" t="s">
        <v>8330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25">
      <c r="A14" s="13" t="s">
        <v>8352</v>
      </c>
      <c r="B14" s="12"/>
      <c r="C14" s="12">
        <v>2</v>
      </c>
      <c r="D14" s="12"/>
      <c r="E14" s="12"/>
      <c r="F14" s="12">
        <v>2</v>
      </c>
    </row>
    <row r="15" spans="1:6" x14ac:dyDescent="0.25">
      <c r="A15" s="13" t="s">
        <v>8345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25">
      <c r="A16" s="13" t="s">
        <v>8318</v>
      </c>
      <c r="B16" s="12"/>
      <c r="C16" s="12">
        <v>3</v>
      </c>
      <c r="D16" s="12"/>
      <c r="E16" s="12"/>
      <c r="F16" s="12">
        <v>3</v>
      </c>
    </row>
    <row r="17" spans="1:6" x14ac:dyDescent="0.25">
      <c r="A17" s="13" t="s">
        <v>8309</v>
      </c>
      <c r="B17" s="12"/>
      <c r="C17" s="12"/>
      <c r="D17" s="12"/>
      <c r="E17" s="12">
        <v>19</v>
      </c>
      <c r="F17" s="12">
        <v>19</v>
      </c>
    </row>
    <row r="18" spans="1:6" x14ac:dyDescent="0.25">
      <c r="A18" s="13" t="s">
        <v>8350</v>
      </c>
      <c r="B18" s="12"/>
      <c r="C18" s="12">
        <v>6</v>
      </c>
      <c r="D18" s="12"/>
      <c r="E18" s="12"/>
      <c r="F18" s="12">
        <v>6</v>
      </c>
    </row>
    <row r="19" spans="1:6" x14ac:dyDescent="0.25">
      <c r="A19" s="13" t="s">
        <v>8336</v>
      </c>
      <c r="B19" s="12"/>
      <c r="C19" s="12"/>
      <c r="D19" s="12"/>
      <c r="E19" s="12">
        <v>2</v>
      </c>
      <c r="F19" s="12">
        <v>2</v>
      </c>
    </row>
    <row r="20" spans="1:6" x14ac:dyDescent="0.25">
      <c r="A20" s="13" t="s">
        <v>8344</v>
      </c>
      <c r="B20" s="12"/>
      <c r="C20" s="12">
        <v>7</v>
      </c>
      <c r="D20" s="12"/>
      <c r="E20" s="12"/>
      <c r="F20" s="12">
        <v>7</v>
      </c>
    </row>
    <row r="21" spans="1:6" x14ac:dyDescent="0.25">
      <c r="A21" s="13" t="s">
        <v>8335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25">
      <c r="A22" s="13" t="s">
        <v>8355</v>
      </c>
      <c r="B22" s="12"/>
      <c r="C22" s="12">
        <v>3</v>
      </c>
      <c r="D22" s="12"/>
      <c r="E22" s="12"/>
      <c r="F22" s="12">
        <v>3</v>
      </c>
    </row>
    <row r="23" spans="1:6" x14ac:dyDescent="0.25">
      <c r="A23" s="13" t="s">
        <v>8333</v>
      </c>
      <c r="B23" s="12"/>
      <c r="C23" s="12"/>
      <c r="D23" s="12"/>
      <c r="E23" s="12">
        <v>6</v>
      </c>
      <c r="F23" s="12">
        <v>6</v>
      </c>
    </row>
    <row r="24" spans="1:6" x14ac:dyDescent="0.25">
      <c r="A24" s="13" t="s">
        <v>8353</v>
      </c>
      <c r="B24" s="12"/>
      <c r="C24" s="12">
        <v>5</v>
      </c>
      <c r="D24" s="12"/>
      <c r="E24" s="12"/>
      <c r="F24" s="12">
        <v>5</v>
      </c>
    </row>
    <row r="25" spans="1:6" x14ac:dyDescent="0.25">
      <c r="A25" s="13" t="s">
        <v>8314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25">
      <c r="A26" s="13" t="s">
        <v>8351</v>
      </c>
      <c r="B26" s="12"/>
      <c r="C26" s="12">
        <v>5</v>
      </c>
      <c r="D26" s="12"/>
      <c r="E26" s="12"/>
      <c r="F26" s="12">
        <v>5</v>
      </c>
    </row>
    <row r="27" spans="1:6" x14ac:dyDescent="0.25">
      <c r="A27" s="13" t="s">
        <v>8326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25">
      <c r="A28" s="13" t="s">
        <v>8338</v>
      </c>
      <c r="B28" s="12"/>
      <c r="C28" s="12"/>
      <c r="D28" s="12"/>
      <c r="E28" s="12">
        <v>2</v>
      </c>
      <c r="F28" s="12">
        <v>2</v>
      </c>
    </row>
    <row r="29" spans="1:6" x14ac:dyDescent="0.25">
      <c r="A29" s="13" t="s">
        <v>8357</v>
      </c>
      <c r="B29" s="12"/>
      <c r="C29" s="12">
        <v>3</v>
      </c>
      <c r="D29" s="12"/>
      <c r="E29" s="12"/>
      <c r="F29" s="12">
        <v>3</v>
      </c>
    </row>
    <row r="30" spans="1:6" x14ac:dyDescent="0.25">
      <c r="A30" s="13" t="s">
        <v>8331</v>
      </c>
      <c r="B30" s="12"/>
      <c r="C30" s="12"/>
      <c r="D30" s="12"/>
      <c r="E30" s="12">
        <v>10</v>
      </c>
      <c r="F30" s="12">
        <v>10</v>
      </c>
    </row>
    <row r="31" spans="1:6" x14ac:dyDescent="0.25">
      <c r="A31" s="13" t="s">
        <v>8337</v>
      </c>
      <c r="B31" s="12">
        <v>2</v>
      </c>
      <c r="C31" s="12"/>
      <c r="D31" s="12"/>
      <c r="E31" s="12"/>
      <c r="F31" s="12">
        <v>2</v>
      </c>
    </row>
    <row r="32" spans="1:6" x14ac:dyDescent="0.25">
      <c r="A32" s="13" t="s">
        <v>8343</v>
      </c>
      <c r="B32" s="12"/>
      <c r="C32" s="12"/>
      <c r="D32" s="12"/>
      <c r="E32" s="12">
        <v>6</v>
      </c>
      <c r="F32" s="12">
        <v>6</v>
      </c>
    </row>
    <row r="33" spans="1:6" x14ac:dyDescent="0.25">
      <c r="A33" s="13" t="s">
        <v>8320</v>
      </c>
      <c r="B33" s="12"/>
      <c r="C33" s="12"/>
      <c r="D33" s="12">
        <v>1</v>
      </c>
      <c r="E33" s="12"/>
      <c r="F33" s="12">
        <v>1</v>
      </c>
    </row>
    <row r="34" spans="1:6" x14ac:dyDescent="0.25">
      <c r="A34" s="13" t="s">
        <v>8315</v>
      </c>
      <c r="B34" s="12"/>
      <c r="C34" s="12"/>
      <c r="D34" s="12"/>
      <c r="E34" s="12">
        <v>3</v>
      </c>
      <c r="F34" s="12">
        <v>3</v>
      </c>
    </row>
    <row r="35" spans="1:6" x14ac:dyDescent="0.25">
      <c r="A35" s="13" t="s">
        <v>8324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25">
      <c r="A36" s="13" t="s">
        <v>8317</v>
      </c>
      <c r="B36" s="12"/>
      <c r="C36" s="12"/>
      <c r="D36" s="12"/>
      <c r="E36" s="12">
        <v>16</v>
      </c>
      <c r="F36" s="12">
        <v>16</v>
      </c>
    </row>
    <row r="37" spans="1:6" x14ac:dyDescent="0.25">
      <c r="A37" s="13" t="s">
        <v>8332</v>
      </c>
      <c r="B37" s="12"/>
      <c r="C37" s="12"/>
      <c r="D37" s="12"/>
      <c r="E37" s="12">
        <v>7</v>
      </c>
      <c r="F37" s="12">
        <v>7</v>
      </c>
    </row>
    <row r="38" spans="1:6" x14ac:dyDescent="0.25">
      <c r="A38" s="13" t="s">
        <v>8348</v>
      </c>
      <c r="B38" s="12"/>
      <c r="C38" s="12">
        <v>4</v>
      </c>
      <c r="D38" s="12"/>
      <c r="E38" s="12"/>
      <c r="F38" s="12">
        <v>4</v>
      </c>
    </row>
    <row r="39" spans="1:6" x14ac:dyDescent="0.25">
      <c r="A39" s="13" t="s">
        <v>8334</v>
      </c>
      <c r="B39" s="12"/>
      <c r="C39" s="12">
        <v>10</v>
      </c>
      <c r="D39" s="12"/>
      <c r="E39" s="12"/>
      <c r="F39" s="12">
        <v>10</v>
      </c>
    </row>
    <row r="40" spans="1:6" x14ac:dyDescent="0.25">
      <c r="A40" s="13" t="s">
        <v>8310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25">
      <c r="A41" s="13" t="s">
        <v>8342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25">
      <c r="A42" s="13" t="s">
        <v>8354</v>
      </c>
      <c r="B42" s="12">
        <v>1</v>
      </c>
      <c r="C42" s="12"/>
      <c r="D42" s="12"/>
      <c r="E42" s="12"/>
      <c r="F42" s="12">
        <v>1</v>
      </c>
    </row>
    <row r="43" spans="1:6" x14ac:dyDescent="0.25">
      <c r="A43" s="13" t="s">
        <v>8360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5ACE1-A872-4257-83D6-A6214CB41A3B}">
  <dimension ref="A1:F18"/>
  <sheetViews>
    <sheetView topLeftCell="A9"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8366</v>
      </c>
      <c r="B1" t="s">
        <v>8323</v>
      </c>
    </row>
    <row r="2" spans="1:6" x14ac:dyDescent="0.25">
      <c r="A2" s="11" t="s">
        <v>8380</v>
      </c>
      <c r="B2" t="s">
        <v>8362</v>
      </c>
    </row>
    <row r="4" spans="1:6" x14ac:dyDescent="0.25">
      <c r="A4" s="11" t="s">
        <v>8361</v>
      </c>
      <c r="B4" s="11" t="s">
        <v>8358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5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8360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E511-F0E7-45D3-97E0-FEE9B67194A7}">
  <dimension ref="A1:E18"/>
  <sheetViews>
    <sheetView workbookViewId="0">
      <selection activeCell="E18" sqref="A1: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8366</v>
      </c>
      <c r="B1" t="s">
        <v>8323</v>
      </c>
    </row>
    <row r="2" spans="1:5" x14ac:dyDescent="0.25">
      <c r="A2" s="11" t="s">
        <v>8380</v>
      </c>
      <c r="B2" t="s">
        <v>8362</v>
      </c>
    </row>
    <row r="4" spans="1:5" x14ac:dyDescent="0.25">
      <c r="A4" s="11" t="s">
        <v>8361</v>
      </c>
      <c r="B4" s="11" t="s">
        <v>8358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3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FA71B-CB9F-4A58-9638-E201AC39D30D}">
  <dimension ref="A1:H14"/>
  <sheetViews>
    <sheetView tabSelected="1" workbookViewId="0">
      <selection activeCell="G14" sqref="A1:G14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8383</v>
      </c>
      <c r="B1" s="16" t="s">
        <v>8399</v>
      </c>
      <c r="C1" s="16" t="s">
        <v>8400</v>
      </c>
      <c r="D1" s="16" t="s">
        <v>8401</v>
      </c>
      <c r="E1" s="16" t="s">
        <v>8402</v>
      </c>
      <c r="F1" s="16" t="s">
        <v>8403</v>
      </c>
      <c r="G1" s="16" t="s">
        <v>8404</v>
      </c>
      <c r="H1" s="16" t="s">
        <v>8405</v>
      </c>
    </row>
    <row r="2" spans="1:8" x14ac:dyDescent="0.25">
      <c r="A2" s="16" t="s">
        <v>8406</v>
      </c>
      <c r="B2">
        <f>COUNTIFS(Kickstarter!$F:$F, "successful",Kickstarter!$D:$D, "&lt;1000", Kickstarter!$R:$R, "plays")</f>
        <v>141</v>
      </c>
      <c r="C2">
        <f>COUNTIFS(Kickstarter!$F:$F, "failed",Kickstarter!$D:$D, "&lt;1000", Kickstarter!$R:$R, "plays")</f>
        <v>45</v>
      </c>
      <c r="D2">
        <f>COUNTIFS(Kickstarter!$F:$F, "canceled",Kickstarter!$D:$D, "&lt;1000", Kickstarter!$R:$R, "plays")</f>
        <v>0</v>
      </c>
      <c r="E2">
        <f>SUM(B2:D2)</f>
        <v>186</v>
      </c>
      <c r="F2" s="17">
        <f>(B2/$E2)</f>
        <v>0.75806451612903225</v>
      </c>
      <c r="G2" s="17">
        <f>(C2/$E2)</f>
        <v>0.24193548387096775</v>
      </c>
      <c r="H2" s="17">
        <f>(D2/$E2)</f>
        <v>0</v>
      </c>
    </row>
    <row r="3" spans="1:8" x14ac:dyDescent="0.25">
      <c r="A3" s="16" t="s">
        <v>8407</v>
      </c>
      <c r="B3">
        <f>COUNTIFS(Kickstarter!$F:$F,"successful",Kickstarter!$D:$D,"&gt;=1000",Kickstarter!$R:$R,"plays",Kickstarter!$D:$D,"&lt;5000")</f>
        <v>388</v>
      </c>
      <c r="C3">
        <f>COUNTIFS(Kickstarter!$F:$F,"failed",Kickstarter!$D:$D,"&gt;=1000",Kickstarter!$R:$R,"plays",Kickstarter!$D:$D,"&lt;5000")</f>
        <v>146</v>
      </c>
      <c r="D3">
        <f>COUNTIFS(Kickstarter!$F:$F,"canceled",Kickstarter!$D:$D,"&gt;=1000",Kickstarter!$R:$R,"plays",Kickstarter!$D:$D,"&lt;5000")</f>
        <v>0</v>
      </c>
      <c r="E3">
        <f t="shared" ref="E3:E14" si="0">SUM(B3:D3)</f>
        <v>534</v>
      </c>
      <c r="F3" s="17">
        <f t="shared" ref="F3:H14" si="1">(B3/$E3)</f>
        <v>0.72659176029962547</v>
      </c>
      <c r="G3" s="17">
        <f t="shared" si="1"/>
        <v>0.27340823970037453</v>
      </c>
      <c r="H3" s="17">
        <f t="shared" si="1"/>
        <v>0</v>
      </c>
    </row>
    <row r="4" spans="1:8" x14ac:dyDescent="0.25">
      <c r="A4" s="16" t="s">
        <v>8408</v>
      </c>
      <c r="B4">
        <f>COUNTIFS(Kickstarter!$F:$F,"successful",Kickstarter!$D:$D,"&gt;=5000",Kickstarter!$R:$R,"plays",Kickstarter!$D:$D,"&lt;10000")</f>
        <v>93</v>
      </c>
      <c r="C4">
        <f>COUNTIFS(Kickstarter!$F:$F,"failed",Kickstarter!$D:$D,"&gt;=5000",Kickstarter!$R:$R,"plays",Kickstarter!$D:$D,"&lt;10000")</f>
        <v>76</v>
      </c>
      <c r="D4">
        <f>COUNTIFS(Kickstarter!$F:$F,"canceled",Kickstarter!$D:$D,"&gt;=5000",Kickstarter!$R:$R,"plays",Kickstarter!$D:$D,"&lt;10000")</f>
        <v>0</v>
      </c>
      <c r="E4">
        <f t="shared" si="0"/>
        <v>169</v>
      </c>
      <c r="F4" s="17">
        <f t="shared" si="1"/>
        <v>0.55029585798816572</v>
      </c>
      <c r="G4" s="17">
        <f t="shared" si="1"/>
        <v>0.44970414201183434</v>
      </c>
      <c r="H4" s="17">
        <f t="shared" si="1"/>
        <v>0</v>
      </c>
    </row>
    <row r="5" spans="1:8" x14ac:dyDescent="0.25">
      <c r="A5" s="16" t="s">
        <v>8409</v>
      </c>
      <c r="B5">
        <f>COUNTIFS(Kickstarter!$F:$F,"successful",Kickstarter!$D:$D,"&gt;=10000",Kickstarter!$R:$R,"plays",Kickstarter!$D:$D,"&lt;15000")</f>
        <v>39</v>
      </c>
      <c r="C5">
        <f>COUNTIFS(Kickstarter!$F:$F,"failed",Kickstarter!$D:$D,"&gt;=10000",Kickstarter!$R:$R,"plays",Kickstarter!$D:$D,"&lt;15000")</f>
        <v>33</v>
      </c>
      <c r="D5">
        <f>COUNTIFS(Kickstarter!$F:$F,"canceled",Kickstarter!$D:$D,"&gt;=10000",Kickstarter!$R:$R,"plays",Kickstarter!$D:$D,"&lt;15000")</f>
        <v>0</v>
      </c>
      <c r="E5">
        <f t="shared" si="0"/>
        <v>72</v>
      </c>
      <c r="F5" s="17">
        <f t="shared" si="1"/>
        <v>0.54166666666666663</v>
      </c>
      <c r="G5" s="17">
        <f t="shared" si="1"/>
        <v>0.45833333333333331</v>
      </c>
      <c r="H5" s="17">
        <f t="shared" si="1"/>
        <v>0</v>
      </c>
    </row>
    <row r="6" spans="1:8" x14ac:dyDescent="0.25">
      <c r="A6" s="16" t="s">
        <v>8410</v>
      </c>
      <c r="B6">
        <f>COUNTIFS(Kickstarter!$F:$F,"successful",Kickstarter!$D:$D,"&gt;=15000",Kickstarter!$R:$R,"plays",Kickstarter!$D:$D,"&lt;20000")</f>
        <v>12</v>
      </c>
      <c r="C6">
        <f>COUNTIFS(Kickstarter!$F:$F,"failed",Kickstarter!$D:$D,"&gt;=15000",Kickstarter!$R:$R,"plays",Kickstarter!$D:$D,"&lt;20000")</f>
        <v>12</v>
      </c>
      <c r="D6">
        <f>COUNTIFS(Kickstarter!$F:$F,"canceled",Kickstarter!$D:$D,"&gt;=15000",Kickstarter!$R:$R,"plays",Kickstarter!$D:$D,"&lt;20000")</f>
        <v>0</v>
      </c>
      <c r="E6">
        <f t="shared" si="0"/>
        <v>24</v>
      </c>
      <c r="F6" s="17">
        <f t="shared" si="1"/>
        <v>0.5</v>
      </c>
      <c r="G6" s="17">
        <f t="shared" si="1"/>
        <v>0.5</v>
      </c>
      <c r="H6" s="17">
        <f t="shared" si="1"/>
        <v>0</v>
      </c>
    </row>
    <row r="7" spans="1:8" x14ac:dyDescent="0.25">
      <c r="A7" s="16" t="s">
        <v>8411</v>
      </c>
      <c r="B7">
        <f>COUNTIFS(Kickstarter!$F:$F,"successful",Kickstarter!$D:$D,"&gt;=20000",Kickstarter!$R:$R,"plays",Kickstarter!$D:$D,"&lt;25000")</f>
        <v>9</v>
      </c>
      <c r="C7">
        <f>COUNTIFS(Kickstarter!$F:$F,"failed",Kickstarter!$D:$D,"&gt;=20000",Kickstarter!$R:$R,"plays",Kickstarter!$D:$D,"&lt;25000")</f>
        <v>11</v>
      </c>
      <c r="D7">
        <f>COUNTIFS(Kickstarter!$F:$F,"canceled",Kickstarter!$D:$D,"&gt;=20000",Kickstarter!$R:$R,"plays",Kickstarter!$D:$D,"&lt;25000")</f>
        <v>0</v>
      </c>
      <c r="E7">
        <f t="shared" si="0"/>
        <v>20</v>
      </c>
      <c r="F7" s="17">
        <f t="shared" si="1"/>
        <v>0.45</v>
      </c>
      <c r="G7" s="17">
        <f t="shared" si="1"/>
        <v>0.55000000000000004</v>
      </c>
      <c r="H7" s="17">
        <f t="shared" si="1"/>
        <v>0</v>
      </c>
    </row>
    <row r="8" spans="1:8" x14ac:dyDescent="0.25">
      <c r="A8" s="16" t="s">
        <v>8412</v>
      </c>
      <c r="B8">
        <f>COUNTIFS(Kickstarter!$F:$F,"successful",Kickstarter!$D:$D,"&gt;=25000",Kickstarter!$R:$R,"plays",Kickstarter!$D:$D,"&lt;30000")</f>
        <v>1</v>
      </c>
      <c r="C8">
        <f>COUNTIFS(Kickstarter!$F:$F,"failed",Kickstarter!$D:$D,"&gt;=25000",Kickstarter!$R:$R,"plays",Kickstarter!$D:$D,"&lt;30000")</f>
        <v>4</v>
      </c>
      <c r="D8">
        <f>COUNTIFS(Kickstarter!$F:$F,"canceled",Kickstarter!$D:$D,"&gt;=25000",Kickstarter!$R:$R,"plays",Kickstarter!$D:$D,"&lt;30000")</f>
        <v>0</v>
      </c>
      <c r="E8">
        <f t="shared" si="0"/>
        <v>5</v>
      </c>
      <c r="F8" s="17">
        <f t="shared" si="1"/>
        <v>0.2</v>
      </c>
      <c r="G8" s="17">
        <f t="shared" si="1"/>
        <v>0.8</v>
      </c>
      <c r="H8" s="17">
        <f t="shared" si="1"/>
        <v>0</v>
      </c>
    </row>
    <row r="9" spans="1:8" x14ac:dyDescent="0.25">
      <c r="A9" s="16" t="s">
        <v>8413</v>
      </c>
      <c r="B9">
        <f>COUNTIFS(Kickstarter!$F:$F,"successful",Kickstarter!$D:$D,"&gt;=30000",Kickstarter!$R:$R,"plays",Kickstarter!$D:$D,"&lt;35000")</f>
        <v>3</v>
      </c>
      <c r="C9">
        <f>COUNTIFS(Kickstarter!$F:$F,"failed",Kickstarter!$D:$D,"&gt;=30000",Kickstarter!$R:$R,"plays",Kickstarter!$D:$D,"&lt;35000")</f>
        <v>8</v>
      </c>
      <c r="D9">
        <f>COUNTIFS(Kickstarter!$F:$F,"canceled",Kickstarter!$D:$D,"&gt;=30000",Kickstarter!$R:$R,"plays",Kickstarter!$D:$D,"&lt;35000")</f>
        <v>0</v>
      </c>
      <c r="E9">
        <f t="shared" si="0"/>
        <v>11</v>
      </c>
      <c r="F9" s="17">
        <f t="shared" si="1"/>
        <v>0.27272727272727271</v>
      </c>
      <c r="G9" s="17">
        <f t="shared" si="1"/>
        <v>0.72727272727272729</v>
      </c>
      <c r="H9" s="17">
        <f t="shared" si="1"/>
        <v>0</v>
      </c>
    </row>
    <row r="10" spans="1:8" x14ac:dyDescent="0.25">
      <c r="A10" s="16" t="s">
        <v>8414</v>
      </c>
      <c r="B10">
        <f>COUNTIFS(Kickstarter!$F:$F,"successful",Kickstarter!$D:$D,"&gt;=35000",Kickstarter!$R:$R,"plays",Kickstarter!$D:$D,"&lt;40000")</f>
        <v>4</v>
      </c>
      <c r="C10">
        <f>COUNTIFS(Kickstarter!$F:$F,"failed",Kickstarter!$D:$D,"&gt;=35000",Kickstarter!$R:$R,"plays",Kickstarter!$D:$D,"&lt;40000")</f>
        <v>2</v>
      </c>
      <c r="D10">
        <f>COUNTIFS(Kickstarter!$F:$F,"canceled",Kickstarter!$D:$D,"&gt;=35000",Kickstarter!$R:$R,"plays",Kickstarter!$D:$D,"&lt;40000")</f>
        <v>0</v>
      </c>
      <c r="E10">
        <f t="shared" si="0"/>
        <v>6</v>
      </c>
      <c r="F10" s="17">
        <f t="shared" si="1"/>
        <v>0.66666666666666663</v>
      </c>
      <c r="G10" s="17">
        <f t="shared" si="1"/>
        <v>0.33333333333333331</v>
      </c>
      <c r="H10" s="17">
        <f t="shared" si="1"/>
        <v>0</v>
      </c>
    </row>
    <row r="11" spans="1:8" x14ac:dyDescent="0.25">
      <c r="A11" s="16" t="s">
        <v>8415</v>
      </c>
      <c r="B11">
        <f>COUNTIFS(Kickstarter!$F:$F,"successful",Kickstarter!$D:$D,"&gt;=40000",Kickstarter!$R:$R,"plays",Kickstarter!$D:$D,"&lt;45000")</f>
        <v>2</v>
      </c>
      <c r="C11">
        <f>COUNTIFS(Kickstarter!$F:$F,"failed",Kickstarter!$D:$D,"&gt;=40000",Kickstarter!$R:$R,"plays",Kickstarter!$D:$D,"&lt;45000")</f>
        <v>1</v>
      </c>
      <c r="D11">
        <f>COUNTIFS(Kickstarter!$F:$F,"canceled",Kickstarter!$D:$D,"&gt;=40000",Kickstarter!$R:$R,"plays",Kickstarter!$D:$D,"&lt;45000")</f>
        <v>0</v>
      </c>
      <c r="E11">
        <f t="shared" si="0"/>
        <v>3</v>
      </c>
      <c r="F11" s="17">
        <f t="shared" si="1"/>
        <v>0.66666666666666663</v>
      </c>
      <c r="G11" s="17">
        <f t="shared" si="1"/>
        <v>0.33333333333333331</v>
      </c>
      <c r="H11" s="17">
        <f t="shared" si="1"/>
        <v>0</v>
      </c>
    </row>
    <row r="12" spans="1:8" x14ac:dyDescent="0.25">
      <c r="A12" s="16" t="s">
        <v>8416</v>
      </c>
      <c r="B12">
        <f>COUNTIFS(Kickstarter!$F:$F,"successful",Kickstarter!$D:$D,"&gt;=45000",Kickstarter!$R:$R,"plays",Kickstarter!$D:$D,"&lt;50000")</f>
        <v>0</v>
      </c>
      <c r="C12">
        <f>COUNTIFS(Kickstarter!$F:$F,"failed",Kickstarter!$D:$D,"&gt;=45000",Kickstarter!$R:$R,"plays",Kickstarter!$D:$D,"&lt;50000")</f>
        <v>1</v>
      </c>
      <c r="D12">
        <f>COUNTIFS(Kickstarter!$F:$F,"canceled",Kickstarter!$D:$D,"&gt;=45000",Kickstarter!$R:$R,"plays",Kickstarter!$D:$D,"&lt;50000")</f>
        <v>0</v>
      </c>
      <c r="E12">
        <f t="shared" si="0"/>
        <v>1</v>
      </c>
      <c r="F12" s="17">
        <f t="shared" si="1"/>
        <v>0</v>
      </c>
      <c r="G12" s="17">
        <f t="shared" si="1"/>
        <v>1</v>
      </c>
      <c r="H12" s="17">
        <f t="shared" si="1"/>
        <v>0</v>
      </c>
    </row>
    <row r="13" spans="1:8" x14ac:dyDescent="0.25">
      <c r="A13" s="16" t="s">
        <v>8417</v>
      </c>
      <c r="B13">
        <f>COUNTIFS(Kickstarter!$F:$F, "successful",Kickstarter!$D:$D, "&gt;=50000", Kickstarter!$R:$R, "plays")</f>
        <v>2</v>
      </c>
      <c r="C13">
        <f>COUNTIFS(Kickstarter!$F:$F, "failed",Kickstarter!$D:$D, "&gt;=50000", Kickstarter!$R:$R, "plays")</f>
        <v>14</v>
      </c>
      <c r="D13">
        <f>COUNTIFS(Kickstarter!$F:$F, "canceled",Kickstarter!$D:$D, "&gt;=50000", Kickstarter!$R:$R, "plays")</f>
        <v>0</v>
      </c>
      <c r="E13">
        <f t="shared" si="0"/>
        <v>16</v>
      </c>
      <c r="F13" s="17">
        <f t="shared" si="1"/>
        <v>0.125</v>
      </c>
      <c r="G13" s="17">
        <f t="shared" si="1"/>
        <v>0.875</v>
      </c>
      <c r="H13" s="17">
        <f t="shared" si="1"/>
        <v>0</v>
      </c>
    </row>
    <row r="14" spans="1:8" x14ac:dyDescent="0.25">
      <c r="A14" s="16" t="s">
        <v>8418</v>
      </c>
      <c r="B14">
        <f>SUM(B2:B13)</f>
        <v>694</v>
      </c>
      <c r="C14">
        <f t="shared" ref="C14:D14" si="2">SUM(C2:C13)</f>
        <v>353</v>
      </c>
      <c r="D14">
        <f t="shared" si="2"/>
        <v>0</v>
      </c>
      <c r="E14" s="16">
        <f t="shared" si="0"/>
        <v>1047</v>
      </c>
      <c r="F14" s="17">
        <f t="shared" si="1"/>
        <v>0.6628462273161414</v>
      </c>
      <c r="G14" s="17">
        <f t="shared" si="1"/>
        <v>0.33715377268385865</v>
      </c>
      <c r="H14" s="17">
        <f t="shared" si="1"/>
        <v>0</v>
      </c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F713" sqref="F71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8366</v>
      </c>
      <c r="R1" s="1" t="s">
        <v>8367</v>
      </c>
      <c r="S1" s="1" t="s">
        <v>8364</v>
      </c>
      <c r="T1" s="1" t="s">
        <v>8365</v>
      </c>
      <c r="U1" s="1" t="s">
        <v>8380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1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1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1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1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  <c r="U713">
        <f>YEAR(S713)</f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1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1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1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4">
        <f t="shared" si="74"/>
        <v>40847.171018518515</v>
      </c>
      <c r="T1218" s="14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4">
        <f t="shared" ref="S1219:S1282" si="78">(((J1219/60)/60)/24)+DATE(1970,1,1)</f>
        <v>42081.731273148151</v>
      </c>
      <c r="T1219" s="14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4">
        <f t="shared" ref="S1411:S1474" si="90">(((J1411/60)/60)/24)+DATE(1970,1,1)</f>
        <v>42438.667071759264</v>
      </c>
      <c r="T1411" s="14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4">
        <f t="shared" si="94"/>
        <v>42556.667245370365</v>
      </c>
      <c r="T1514" s="14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1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1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1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1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1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  <c r="U1550">
        <f>YEAR(S1550)</f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4">
        <f t="shared" si="102"/>
        <v>42268.531631944439</v>
      </c>
      <c r="T1644" s="14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4">
        <f t="shared" si="114"/>
        <v>41921.842627314814</v>
      </c>
      <c r="T1833" s="14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1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1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1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</row>
    <row r="1852" spans="1:21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1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1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  <c r="U1855">
        <f>YEAR(S1855)</f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1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1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4">
        <f t="shared" ref="S1859:S1922" si="118">(((J1859/60)/60)/24)+DATE(1970,1,1)</f>
        <v>42614.722013888888</v>
      </c>
      <c r="T1859" s="14">
        <f t="shared" ref="T1859:T1922" si="119">(((I1859/60)/60)/24)+DATE(1970,1,1)</f>
        <v>42644.722013888888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4">
        <f t="shared" si="118"/>
        <v>42774.792071759264</v>
      </c>
      <c r="T1860" s="14">
        <f t="shared" si="119"/>
        <v>42804.792071759264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1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1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1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1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1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1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1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  <c r="U1871">
        <f>YEAR(S1871)</f>
        <v>2016</v>
      </c>
    </row>
    <row r="1872" spans="1:21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1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1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</row>
    <row r="1911" spans="1:21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</row>
    <row r="1912" spans="1:21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</row>
    <row r="1913" spans="1:21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</row>
    <row r="1914" spans="1:21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  <c r="U1914">
        <f>YEAR(S1914)</f>
        <v>2014</v>
      </c>
    </row>
    <row r="1915" spans="1:21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</row>
    <row r="1916" spans="1:21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</row>
    <row r="1917" spans="1:21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</row>
    <row r="1918" spans="1:21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</row>
    <row r="1919" spans="1:21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</row>
    <row r="1920" spans="1:21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  <c r="U1920">
        <f>YEAR(S1920)</f>
        <v>2015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4">
        <f t="shared" si="126"/>
        <v>41832.672685185185</v>
      </c>
      <c r="T2049" s="14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4">
        <f t="shared" si="130"/>
        <v>41793.17219907407</v>
      </c>
      <c r="T2106" s="14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4">
        <f t="shared" si="130"/>
        <v>40754.729259259257</v>
      </c>
      <c r="T2113" s="14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1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1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</row>
    <row r="2167" spans="1:21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</row>
    <row r="2168" spans="1:21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  <c r="U2169">
        <f>YEAR(S2169)</f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1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1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1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4">
        <f t="shared" si="146"/>
        <v>42427.01807870371</v>
      </c>
      <c r="T2323" s="14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4">
        <f t="shared" si="146"/>
        <v>42528.626620370371</v>
      </c>
      <c r="T2334" s="14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</row>
    <row r="2369" spans="1:21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</row>
    <row r="2370" spans="1:21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4">
        <f t="shared" si="146"/>
        <v>41829.977326388893</v>
      </c>
      <c r="T2370" s="14">
        <f t="shared" si="147"/>
        <v>41836.977326388893</v>
      </c>
    </row>
    <row r="2371" spans="1:21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4">
        <f t="shared" ref="S2371:S2434" si="150">(((J2371/60)/60)/24)+DATE(1970,1,1)</f>
        <v>42297.748738425929</v>
      </c>
      <c r="T2371" s="14">
        <f t="shared" ref="T2371:T2434" si="151">(((I2371/60)/60)/24)+DATE(1970,1,1)</f>
        <v>42327.790405092594</v>
      </c>
    </row>
    <row r="2372" spans="1:21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</row>
    <row r="2373" spans="1:21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</row>
    <row r="2374" spans="1:21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4">
        <f t="shared" si="150"/>
        <v>41815.815046296295</v>
      </c>
      <c r="T2380" s="14">
        <f t="shared" si="151"/>
        <v>41850.958333333336</v>
      </c>
      <c r="U2380">
        <f>YEAR(S2380)</f>
        <v>2014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1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4">
        <f t="shared" si="150"/>
        <v>41953.158854166672</v>
      </c>
      <c r="T2415" s="14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4">
        <f t="shared" si="150"/>
        <v>41948.00209490741</v>
      </c>
      <c r="T2434" s="14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4">
        <f t="shared" ref="S2435:S2498" si="154">(((J2435/60)/60)/24)+DATE(1970,1,1)</f>
        <v>41572.229849537034</v>
      </c>
      <c r="T2435" s="14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4">
        <f t="shared" si="158"/>
        <v>41780.525937500002</v>
      </c>
      <c r="T2502" s="14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4">
        <f t="shared" si="158"/>
        <v>41890.086805555555</v>
      </c>
      <c r="T2503" s="14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4">
        <f t="shared" si="158"/>
        <v>42141.741307870368</v>
      </c>
      <c r="T2512" s="14">
        <f t="shared" si="159"/>
        <v>42171.741307870368</v>
      </c>
    </row>
    <row r="2513" spans="1:21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4">
        <f t="shared" si="158"/>
        <v>42101.423541666663</v>
      </c>
      <c r="T2513" s="14">
        <f t="shared" si="159"/>
        <v>42131.423541666663</v>
      </c>
    </row>
    <row r="2514" spans="1:21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4">
        <f t="shared" si="158"/>
        <v>42061.963263888887</v>
      </c>
      <c r="T2514" s="14">
        <f t="shared" si="159"/>
        <v>42091.921597222223</v>
      </c>
    </row>
    <row r="2515" spans="1:21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  <c r="U2516">
        <f>YEAR(S2516)</f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1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1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1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4">
        <f t="shared" si="158"/>
        <v>42543.862777777773</v>
      </c>
      <c r="T2525" s="14">
        <f t="shared" si="159"/>
        <v>42573.862777777773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4">
        <f t="shared" si="158"/>
        <v>42090.831273148149</v>
      </c>
      <c r="T2526" s="14">
        <f t="shared" si="159"/>
        <v>42135.831273148149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4">
        <f t="shared" si="158"/>
        <v>42025.357094907406</v>
      </c>
      <c r="T2543" s="14">
        <f t="shared" si="15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4">
        <f t="shared" si="158"/>
        <v>42265.683182870373</v>
      </c>
      <c r="T2544" s="14">
        <f t="shared" si="159"/>
        <v>42293.207638888889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4">
        <f t="shared" si="158"/>
        <v>42140.879259259258</v>
      </c>
      <c r="T2545" s="14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4">
        <f t="shared" si="158"/>
        <v>42129.82540509259</v>
      </c>
      <c r="T2546" s="14">
        <f t="shared" si="15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4">
        <f t="shared" si="158"/>
        <v>42672.955138888887</v>
      </c>
      <c r="T2547" s="14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4">
        <f t="shared" si="158"/>
        <v>42053.106111111112</v>
      </c>
      <c r="T2548" s="14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4">
        <f t="shared" si="158"/>
        <v>42053.733078703706</v>
      </c>
      <c r="T2549" s="14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41841.651597222226</v>
      </c>
      <c r="T2550" s="14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4">
        <f t="shared" si="158"/>
        <v>42692.109328703707</v>
      </c>
      <c r="T2554" s="14">
        <f t="shared" si="15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4">
        <f t="shared" si="158"/>
        <v>42640.278171296297</v>
      </c>
      <c r="T2557" s="14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4">
        <f t="shared" si="162"/>
        <v>40730.896354166667</v>
      </c>
      <c r="T2564" s="14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4">
        <f t="shared" si="162"/>
        <v>41913.521064814813</v>
      </c>
      <c r="T2565" s="14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4">
        <f t="shared" si="162"/>
        <v>42465.16851851852</v>
      </c>
      <c r="T2566" s="14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4">
        <f t="shared" si="162"/>
        <v>42198.750254629631</v>
      </c>
      <c r="T2568" s="14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4">
        <f t="shared" si="162"/>
        <v>42503.539976851855</v>
      </c>
      <c r="T2569" s="14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4">
        <f t="shared" si="162"/>
        <v>41072.739953703705</v>
      </c>
      <c r="T2579" s="14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4">
        <f t="shared" si="162"/>
        <v>40960.861562500002</v>
      </c>
      <c r="T2580" s="14">
        <f t="shared" si="163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4">
        <f t="shared" si="162"/>
        <v>41983.752847222218</v>
      </c>
      <c r="T2581" s="14">
        <f t="shared" si="163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4">
        <f t="shared" si="162"/>
        <v>41830.858344907407</v>
      </c>
      <c r="T2582" s="14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4">
        <f t="shared" si="162"/>
        <v>42278.453668981485</v>
      </c>
      <c r="T2586" s="14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4">
        <f t="shared" si="162"/>
        <v>42246.883784722217</v>
      </c>
      <c r="T2588" s="14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4">
        <f t="shared" si="162"/>
        <v>42107.621018518519</v>
      </c>
      <c r="T2593" s="14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4">
        <f t="shared" si="162"/>
        <v>42559.776724537034</v>
      </c>
      <c r="T2594" s="14">
        <f t="shared" si="163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4">
        <f t="shared" si="162"/>
        <v>42255.791909722218</v>
      </c>
      <c r="T2595" s="14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4">
        <f t="shared" si="162"/>
        <v>42211.951284722221</v>
      </c>
      <c r="T2596" s="14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4">
        <f t="shared" si="162"/>
        <v>42340.701504629629</v>
      </c>
      <c r="T2597" s="14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4">
        <f t="shared" si="162"/>
        <v>41995.752986111111</v>
      </c>
      <c r="T2598" s="14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4">
        <f t="shared" si="162"/>
        <v>40612.695208333331</v>
      </c>
      <c r="T2599" s="14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4">
        <f t="shared" si="162"/>
        <v>41657.985081018516</v>
      </c>
      <c r="T2600" s="14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4">
        <f t="shared" si="162"/>
        <v>42457.871516203704</v>
      </c>
      <c r="T2601" s="14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4">
        <f t="shared" si="162"/>
        <v>42630.922893518517</v>
      </c>
      <c r="T2609" s="14">
        <f t="shared" si="163"/>
        <v>42665.922893518517</v>
      </c>
    </row>
    <row r="2610" spans="1:21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4">
        <f t="shared" si="162"/>
        <v>42010.968240740738</v>
      </c>
      <c r="T2610" s="14">
        <f t="shared" si="163"/>
        <v>42055.968240740738</v>
      </c>
      <c r="U2610">
        <f>YEAR(S2610)</f>
        <v>2015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1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1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1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1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1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1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  <c r="U2622">
        <f>YEAR(S2622)</f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4">
        <f t="shared" si="162"/>
        <v>41900.505312499998</v>
      </c>
      <c r="T2626" s="14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4">
        <f t="shared" si="166"/>
        <v>41255.833611111113</v>
      </c>
      <c r="T2628" s="14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4">
        <f t="shared" si="166"/>
        <v>41971.866574074069</v>
      </c>
      <c r="T2632" s="14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4">
        <f t="shared" si="166"/>
        <v>41880.068437499998</v>
      </c>
      <c r="T2633" s="14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4">
        <f t="shared" si="166"/>
        <v>41246.874814814815</v>
      </c>
      <c r="T2635" s="14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4">
        <f t="shared" si="166"/>
        <v>40855.765092592592</v>
      </c>
      <c r="T2636" s="14">
        <f t="shared" si="167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4">
        <f t="shared" si="166"/>
        <v>42258.646504629629</v>
      </c>
      <c r="T2637" s="14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4">
        <f t="shared" si="166"/>
        <v>42020.846666666665</v>
      </c>
      <c r="T2638" s="14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4">
        <f t="shared" si="166"/>
        <v>42233.671747685185</v>
      </c>
      <c r="T2639" s="14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4">
        <f t="shared" si="166"/>
        <v>41120.882881944446</v>
      </c>
      <c r="T2641" s="14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4">
        <f t="shared" si="166"/>
        <v>42609.311990740738</v>
      </c>
      <c r="T2642" s="14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4">
        <f t="shared" si="166"/>
        <v>41779.310034722221</v>
      </c>
      <c r="T2643" s="14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4">
        <f t="shared" si="166"/>
        <v>41889.768229166664</v>
      </c>
      <c r="T2656" s="14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4">
        <f t="shared" si="166"/>
        <v>42458.127175925925</v>
      </c>
      <c r="T2657" s="14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4">
        <f t="shared" si="166"/>
        <v>42504.801388888889</v>
      </c>
      <c r="T2659" s="14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4">
        <f t="shared" si="166"/>
        <v>41081.69027777778</v>
      </c>
      <c r="T2660" s="14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4">
        <f t="shared" si="166"/>
        <v>42430.702210648145</v>
      </c>
      <c r="T2661" s="14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4">
        <f t="shared" si="166"/>
        <v>41828.646319444444</v>
      </c>
      <c r="T2662" s="14">
        <f t="shared" si="167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4">
        <f t="shared" si="166"/>
        <v>42679.958472222221</v>
      </c>
      <c r="T2663" s="14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1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4">
        <f t="shared" si="166"/>
        <v>40648.757939814815</v>
      </c>
      <c r="T2676" s="14">
        <f t="shared" si="167"/>
        <v>40678.757939814815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4">
        <f t="shared" si="166"/>
        <v>42187.920972222222</v>
      </c>
      <c r="T2677" s="14">
        <f t="shared" si="167"/>
        <v>42197.920972222222</v>
      </c>
    </row>
    <row r="2678" spans="1:21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4">
        <f t="shared" si="166"/>
        <v>40576.539664351854</v>
      </c>
      <c r="T2678" s="14">
        <f t="shared" si="167"/>
        <v>40606.539664351854</v>
      </c>
    </row>
    <row r="2679" spans="1:21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4">
        <f t="shared" si="166"/>
        <v>41869.714166666665</v>
      </c>
      <c r="T2679" s="14">
        <f t="shared" si="167"/>
        <v>41876.875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  <c r="U2680">
        <f>YEAR(S2680)</f>
        <v>2015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1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</row>
    <row r="2683" spans="1:21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</row>
    <row r="2684" spans="1:21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</row>
    <row r="2685" spans="1:21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  <c r="U2686">
        <f>YEAR(S2686)</f>
        <v>2015</v>
      </c>
    </row>
    <row r="2687" spans="1:21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4">
        <f t="shared" si="166"/>
        <v>42333.695821759262</v>
      </c>
      <c r="T2687" s="14">
        <f t="shared" si="167"/>
        <v>42361.679166666669</v>
      </c>
    </row>
    <row r="2688" spans="1:21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4">
        <f t="shared" si="170"/>
        <v>42107.703877314809</v>
      </c>
      <c r="T2698" s="14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4">
        <f t="shared" si="170"/>
        <v>42411.828287037039</v>
      </c>
      <c r="T2699" s="14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4">
        <f t="shared" si="170"/>
        <v>42240.852534722217</v>
      </c>
      <c r="T2705" s="14">
        <f t="shared" si="171"/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4">
        <f t="shared" si="170"/>
        <v>41989.853692129633</v>
      </c>
      <c r="T2706" s="14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4">
        <f t="shared" si="170"/>
        <v>40844.691643518519</v>
      </c>
      <c r="T2707" s="14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4">
        <f t="shared" si="170"/>
        <v>40935.005104166667</v>
      </c>
      <c r="T2708" s="14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4">
        <f t="shared" si="170"/>
        <v>42204.875868055555</v>
      </c>
      <c r="T2709" s="14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4">
        <f t="shared" si="170"/>
        <v>42198.695138888885</v>
      </c>
      <c r="T2710" s="14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4">
        <f t="shared" si="170"/>
        <v>42383.793124999997</v>
      </c>
      <c r="T2711" s="14">
        <f t="shared" si="171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4">
        <f t="shared" si="170"/>
        <v>41904.650578703702</v>
      </c>
      <c r="T2712" s="14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4">
        <f t="shared" si="170"/>
        <v>42064.785613425927</v>
      </c>
      <c r="T2718" s="14">
        <f t="shared" si="171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4">
        <f t="shared" si="170"/>
        <v>41795.598923611113</v>
      </c>
      <c r="T2719" s="14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4">
        <f t="shared" si="170"/>
        <v>42213.505474537036</v>
      </c>
      <c r="T2722" s="14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4">
        <f t="shared" si="170"/>
        <v>41982.87364583333</v>
      </c>
      <c r="T2723" s="14">
        <f t="shared" si="171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4">
        <f t="shared" si="170"/>
        <v>41835.126805555556</v>
      </c>
      <c r="T2725" s="14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4">
        <f t="shared" si="170"/>
        <v>41619.998310185183</v>
      </c>
      <c r="T2726" s="14">
        <f t="shared" si="171"/>
        <v>41629.197222222225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4">
        <f t="shared" si="170"/>
        <v>42027.056793981479</v>
      </c>
      <c r="T2727" s="14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4">
        <f t="shared" si="170"/>
        <v>42607.316122685181</v>
      </c>
      <c r="T2730" s="14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4">
        <f t="shared" si="170"/>
        <v>42309.191307870366</v>
      </c>
      <c r="T2732" s="14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4">
        <f t="shared" si="170"/>
        <v>42160.651817129634</v>
      </c>
      <c r="T2733" s="14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4">
        <f t="shared" si="170"/>
        <v>42022.661527777775</v>
      </c>
      <c r="T2734" s="14">
        <f t="shared" si="171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4">
        <f t="shared" si="170"/>
        <v>40706.135208333333</v>
      </c>
      <c r="T2738" s="14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4">
        <f t="shared" si="170"/>
        <v>42094.667256944449</v>
      </c>
      <c r="T2740" s="14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4">
        <f t="shared" si="170"/>
        <v>42306.848854166667</v>
      </c>
      <c r="T2742" s="14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4">
        <f t="shared" si="170"/>
        <v>41989.91134259259</v>
      </c>
      <c r="T2751" s="14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4">
        <f t="shared" si="170"/>
        <v>41793.659525462965</v>
      </c>
      <c r="T2752" s="14">
        <f t="shared" si="171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4">
        <f t="shared" si="170"/>
        <v>42770.290590277778</v>
      </c>
      <c r="T2753" s="14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4">
        <f t="shared" si="174"/>
        <v>41788.381909722222</v>
      </c>
      <c r="T2757" s="14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4">
        <f t="shared" si="174"/>
        <v>42715.688437500001</v>
      </c>
      <c r="T2758" s="14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4">
        <f t="shared" si="174"/>
        <v>41961.813518518517</v>
      </c>
      <c r="T2759" s="14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4">
        <f t="shared" si="174"/>
        <v>42689.214988425927</v>
      </c>
      <c r="T2766" s="14">
        <f t="shared" si="175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4">
        <f t="shared" si="174"/>
        <v>42750.530312499999</v>
      </c>
      <c r="T2768" s="14">
        <f t="shared" si="175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4">
        <f t="shared" si="174"/>
        <v>42535.97865740741</v>
      </c>
      <c r="T2772" s="14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4">
        <f t="shared" si="174"/>
        <v>42093.588263888887</v>
      </c>
      <c r="T2773" s="14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4">
        <f t="shared" si="174"/>
        <v>42023.818622685183</v>
      </c>
      <c r="T2776" s="14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4">
        <f t="shared" si="174"/>
        <v>42029.907858796301</v>
      </c>
      <c r="T2777" s="14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4">
        <f t="shared" si="174"/>
        <v>41117.900729166664</v>
      </c>
      <c r="T2778" s="14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4">
        <f t="shared" si="174"/>
        <v>42425.576898148152</v>
      </c>
      <c r="T2780" s="14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4">
        <f t="shared" si="174"/>
        <v>41940.028287037036</v>
      </c>
      <c r="T2781" s="14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4">
        <f t="shared" si="174"/>
        <v>40937.679560185185</v>
      </c>
      <c r="T2782" s="14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4">
        <f t="shared" si="174"/>
        <v>41799.814340277779</v>
      </c>
      <c r="T2783" s="14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4">
        <f t="shared" si="174"/>
        <v>42808.640231481477</v>
      </c>
      <c r="T2784" s="14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4">
        <f t="shared" si="174"/>
        <v>42088.911354166667</v>
      </c>
      <c r="T2803" s="14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4">
        <f t="shared" si="174"/>
        <v>42041.581307870365</v>
      </c>
      <c r="T2804" s="14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4">
        <f t="shared" si="174"/>
        <v>40949.98364583333</v>
      </c>
      <c r="T2811" s="14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4">
        <f t="shared" si="174"/>
        <v>41905.95684027778</v>
      </c>
      <c r="T2812" s="14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4">
        <f t="shared" si="174"/>
        <v>42536.862800925926</v>
      </c>
      <c r="T2813" s="14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4">
        <f t="shared" si="174"/>
        <v>42245.274699074071</v>
      </c>
      <c r="T2814" s="14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4">
        <f t="shared" ref="S2819:S2882" si="178">(((J2819/60)/60)/24)+DATE(1970,1,1)</f>
        <v>42052.83530092593</v>
      </c>
      <c r="T2819" s="14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4">
        <f t="shared" si="178"/>
        <v>42216.977812500001</v>
      </c>
      <c r="T2820" s="14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4">
        <f t="shared" si="178"/>
        <v>42460.94222222222</v>
      </c>
      <c r="T2824" s="14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4">
        <f t="shared" si="178"/>
        <v>42493.546851851846</v>
      </c>
      <c r="T2825" s="14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4">
        <f t="shared" si="178"/>
        <v>40927.473460648151</v>
      </c>
      <c r="T2830" s="14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4">
        <f t="shared" si="178"/>
        <v>42712.300567129627</v>
      </c>
      <c r="T2831" s="14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4">
        <f t="shared" si="178"/>
        <v>41909.892453703702</v>
      </c>
      <c r="T2832" s="14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4">
        <f t="shared" si="178"/>
        <v>41169.845590277779</v>
      </c>
      <c r="T2838" s="14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4">
        <f t="shared" si="178"/>
        <v>40772.848749999997</v>
      </c>
      <c r="T2839" s="14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4">
        <f t="shared" si="178"/>
        <v>41869.798726851855</v>
      </c>
      <c r="T2840" s="14">
        <f t="shared" si="179"/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4">
        <f t="shared" si="178"/>
        <v>42078.792048611111</v>
      </c>
      <c r="T2842" s="14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4">
        <f t="shared" si="178"/>
        <v>42021.832280092596</v>
      </c>
      <c r="T2843" s="14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4">
        <f t="shared" si="178"/>
        <v>41634.797013888885</v>
      </c>
      <c r="T2844" s="14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4">
        <f t="shared" si="178"/>
        <v>41365.928159722222</v>
      </c>
      <c r="T2845" s="14">
        <f t="shared" si="179"/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4">
        <f t="shared" si="178"/>
        <v>42327.825289351851</v>
      </c>
      <c r="T2846" s="14">
        <f t="shared" si="179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4">
        <f t="shared" si="178"/>
        <v>42370.007766203707</v>
      </c>
      <c r="T2847" s="14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4">
        <f t="shared" si="178"/>
        <v>42013.15253472222</v>
      </c>
      <c r="T2848" s="14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4">
        <f t="shared" si="178"/>
        <v>42171.383530092593</v>
      </c>
      <c r="T2849" s="14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4">
        <f t="shared" si="178"/>
        <v>42496.447071759263</v>
      </c>
      <c r="T2850" s="14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4">
        <f t="shared" si="178"/>
        <v>42305.670914351853</v>
      </c>
      <c r="T2851" s="14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4">
        <f t="shared" si="178"/>
        <v>42414.235879629632</v>
      </c>
      <c r="T2860" s="14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4">
        <f t="shared" si="178"/>
        <v>41779.695092592592</v>
      </c>
      <c r="T2861" s="14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4">
        <f t="shared" si="178"/>
        <v>40646.099097222221</v>
      </c>
      <c r="T2864" s="14">
        <f t="shared" si="179"/>
        <v>40691.099097222221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4">
        <f t="shared" si="178"/>
        <v>41780.050092592595</v>
      </c>
      <c r="T2866" s="14">
        <f t="shared" si="179"/>
        <v>41808.842361111114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4">
        <f t="shared" si="178"/>
        <v>42031.011249999996</v>
      </c>
      <c r="T2868" s="14">
        <f t="shared" si="179"/>
        <v>42090.969583333332</v>
      </c>
    </row>
    <row r="2869" spans="1:21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</row>
    <row r="2873" spans="1:21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1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  <c r="U2877">
        <f>YEAR(S2877)</f>
        <v>2015</v>
      </c>
    </row>
    <row r="2878" spans="1:21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1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4">
        <f t="shared" si="178"/>
        <v>42327.671631944439</v>
      </c>
      <c r="T2880" s="14">
        <f t="shared" si="179"/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4">
        <f t="shared" si="178"/>
        <v>42360.932152777779</v>
      </c>
      <c r="T2881" s="14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4">
        <f t="shared" si="182"/>
        <v>41716.717847222222</v>
      </c>
      <c r="T2889" s="14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4">
        <f t="shared" si="182"/>
        <v>42158.028310185182</v>
      </c>
      <c r="T2890" s="14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4">
        <f t="shared" si="182"/>
        <v>41828.789942129632</v>
      </c>
      <c r="T2892" s="14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4">
        <f t="shared" si="182"/>
        <v>42072.790821759263</v>
      </c>
      <c r="T2893" s="14">
        <f t="shared" si="183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4">
        <f t="shared" si="182"/>
        <v>41829.73715277778</v>
      </c>
      <c r="T2894" s="14">
        <f t="shared" si="183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4">
        <f t="shared" si="182"/>
        <v>42056.1324537037</v>
      </c>
      <c r="T2895" s="14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4">
        <f t="shared" si="182"/>
        <v>42075.807395833333</v>
      </c>
      <c r="T2901" s="14">
        <f t="shared" si="183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4">
        <f t="shared" si="182"/>
        <v>42509.814108796301</v>
      </c>
      <c r="T2902" s="14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4">
        <f t="shared" si="182"/>
        <v>42239.441412037035</v>
      </c>
      <c r="T2903" s="14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4">
        <f t="shared" si="182"/>
        <v>42106.666018518517</v>
      </c>
      <c r="T2904" s="14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4">
        <f t="shared" si="182"/>
        <v>42297.110300925924</v>
      </c>
      <c r="T2905" s="14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4">
        <f t="shared" si="182"/>
        <v>41466.552314814813</v>
      </c>
      <c r="T2906" s="14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4">
        <f t="shared" si="182"/>
        <v>41946.232175925928</v>
      </c>
      <c r="T2907" s="14">
        <f t="shared" si="183"/>
        <v>41976.232175925921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4">
        <f t="shared" si="182"/>
        <v>42702.809201388889</v>
      </c>
      <c r="T2908" s="14">
        <f t="shared" si="183"/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4">
        <f t="shared" si="182"/>
        <v>42579.708437499998</v>
      </c>
      <c r="T2909" s="14">
        <f t="shared" si="183"/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4">
        <f t="shared" si="182"/>
        <v>42449.341678240744</v>
      </c>
      <c r="T2910" s="14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4">
        <f t="shared" si="182"/>
        <v>42242.988680555558</v>
      </c>
      <c r="T2911" s="14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4">
        <f t="shared" si="182"/>
        <v>42437.398680555561</v>
      </c>
      <c r="T2912" s="14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4">
        <f t="shared" si="182"/>
        <v>42124.841111111105</v>
      </c>
      <c r="T2913" s="14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4">
        <f t="shared" si="182"/>
        <v>41971.881076388891</v>
      </c>
      <c r="T2914" s="14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4">
        <f t="shared" si="182"/>
        <v>42151.237685185188</v>
      </c>
      <c r="T2915" s="14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4">
        <f t="shared" si="182"/>
        <v>41866.640648148146</v>
      </c>
      <c r="T2916" s="14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4">
        <f t="shared" si="182"/>
        <v>41409.040011574078</v>
      </c>
      <c r="T2919" s="14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4">
        <f t="shared" si="182"/>
        <v>42032.510243055556</v>
      </c>
      <c r="T2920" s="14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4">
        <f t="shared" si="182"/>
        <v>42503.740868055553</v>
      </c>
      <c r="T2939" s="14">
        <f t="shared" si="183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4">
        <f t="shared" si="182"/>
        <v>42074.219699074078</v>
      </c>
      <c r="T2940" s="14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4">
        <f t="shared" si="182"/>
        <v>42377.554756944446</v>
      </c>
      <c r="T2941" s="14">
        <f t="shared" si="183"/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4">
        <f t="shared" si="182"/>
        <v>42786.000023148154</v>
      </c>
      <c r="T2942" s="14">
        <f t="shared" si="183"/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4">
        <f t="shared" si="186"/>
        <v>42538.75680555556</v>
      </c>
      <c r="T2951" s="14">
        <f t="shared" si="187"/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4">
        <f t="shared" si="186"/>
        <v>42155.129652777774</v>
      </c>
      <c r="T2953" s="14">
        <f t="shared" si="187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4">
        <f t="shared" si="186"/>
        <v>41583.135405092595</v>
      </c>
      <c r="T2956" s="14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4">
        <f t="shared" si="186"/>
        <v>41854.389780092592</v>
      </c>
      <c r="T2957" s="14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4">
        <f t="shared" si="186"/>
        <v>42042.615613425922</v>
      </c>
      <c r="T2958" s="14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4">
        <f t="shared" si="186"/>
        <v>41838.840474537035</v>
      </c>
      <c r="T2960" s="14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4">
        <f t="shared" si="186"/>
        <v>42603.870520833334</v>
      </c>
      <c r="T2961" s="14">
        <f t="shared" si="187"/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4">
        <f t="shared" si="186"/>
        <v>40399.065868055557</v>
      </c>
      <c r="T2962" s="14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4">
        <f t="shared" si="186"/>
        <v>42445.712754629625</v>
      </c>
      <c r="T2963" s="14">
        <f t="shared" si="187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4">
        <f t="shared" si="186"/>
        <v>42399.882615740738</v>
      </c>
      <c r="T2966" s="14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4">
        <f t="shared" si="186"/>
        <v>42621.389340277776</v>
      </c>
      <c r="T2967" s="14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4">
        <f t="shared" si="186"/>
        <v>42101.828819444447</v>
      </c>
      <c r="T2969" s="14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4">
        <f t="shared" si="186"/>
        <v>42020.587349537032</v>
      </c>
      <c r="T2970" s="14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4">
        <f t="shared" si="186"/>
        <v>42403.080497685187</v>
      </c>
      <c r="T2971" s="14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4">
        <f t="shared" si="186"/>
        <v>42345.860150462962</v>
      </c>
      <c r="T2972" s="14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4">
        <f t="shared" si="186"/>
        <v>42065.897719907407</v>
      </c>
      <c r="T2973" s="14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4">
        <f t="shared" si="186"/>
        <v>42396.8440625</v>
      </c>
      <c r="T2974" s="14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4">
        <f t="shared" si="186"/>
        <v>42013.915613425925</v>
      </c>
      <c r="T2975" s="14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4">
        <f t="shared" si="186"/>
        <v>42226.938414351855</v>
      </c>
      <c r="T2976" s="14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4">
        <f t="shared" si="186"/>
        <v>42467.144166666665</v>
      </c>
      <c r="T2977" s="14">
        <f t="shared" si="187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4">
        <f t="shared" si="186"/>
        <v>42067.947337962964</v>
      </c>
      <c r="T2978" s="14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4">
        <f t="shared" si="186"/>
        <v>42662.021539351852</v>
      </c>
      <c r="T2983" s="14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4">
        <f t="shared" si="186"/>
        <v>42031.833587962959</v>
      </c>
      <c r="T2984" s="14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4">
        <f t="shared" si="186"/>
        <v>42070.047754629632</v>
      </c>
      <c r="T2994" s="14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4">
        <f t="shared" si="186"/>
        <v>41153.066400462965</v>
      </c>
      <c r="T2996" s="14">
        <f t="shared" si="187"/>
        <v>41167.066400462965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4">
        <f t="shared" si="186"/>
        <v>42088.069108796291</v>
      </c>
      <c r="T2997" s="14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4">
        <f t="shared" si="186"/>
        <v>42115.143634259264</v>
      </c>
      <c r="T3001" s="14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4">
        <f t="shared" si="186"/>
        <v>42540.593530092592</v>
      </c>
      <c r="T3002" s="14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4">
        <f t="shared" si="186"/>
        <v>41968.852118055554</v>
      </c>
      <c r="T3003" s="14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4">
        <f t="shared" si="186"/>
        <v>42263.691574074073</v>
      </c>
      <c r="T3004" s="14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4">
        <f t="shared" si="186"/>
        <v>40863.060127314813</v>
      </c>
      <c r="T3006" s="14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4">
        <f t="shared" si="186"/>
        <v>41559.5549537037</v>
      </c>
      <c r="T3007" s="14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4">
        <f t="shared" si="186"/>
        <v>42281.136099537034</v>
      </c>
      <c r="T3008" s="14">
        <f t="shared" si="187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4">
        <f t="shared" si="186"/>
        <v>41793.191875000004</v>
      </c>
      <c r="T3009" s="14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4">
        <f t="shared" si="186"/>
        <v>42132.809953703705</v>
      </c>
      <c r="T3010" s="14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4">
        <f t="shared" ref="S3011:S3074" si="190">(((J3011/60)/60)/24)+DATE(1970,1,1)</f>
        <v>40973.740451388891</v>
      </c>
      <c r="T3011" s="14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4">
        <f t="shared" si="190"/>
        <v>42031.666898148149</v>
      </c>
      <c r="T3012" s="14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4">
        <f t="shared" si="190"/>
        <v>41149.796064814815</v>
      </c>
      <c r="T3014" s="14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4">
        <f t="shared" si="190"/>
        <v>41575.880914351852</v>
      </c>
      <c r="T3015" s="14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4">
        <f t="shared" si="190"/>
        <v>42793.700821759259</v>
      </c>
      <c r="T3019" s="14">
        <f t="shared" si="191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4">
        <f t="shared" si="190"/>
        <v>41906.819513888891</v>
      </c>
      <c r="T3020" s="14">
        <f t="shared" si="191"/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41918.628240740742</v>
      </c>
      <c r="T3023" s="14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42211.732430555552</v>
      </c>
      <c r="T3024" s="14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4">
        <f t="shared" si="190"/>
        <v>41340.303032407406</v>
      </c>
      <c r="T3027" s="14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4">
        <f t="shared" si="190"/>
        <v>42130.795983796299</v>
      </c>
      <c r="T3028" s="14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4">
        <f t="shared" si="190"/>
        <v>42673.577534722222</v>
      </c>
      <c r="T3029" s="14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4">
        <f t="shared" si="190"/>
        <v>40863.013356481482</v>
      </c>
      <c r="T3030" s="14">
        <f t="shared" si="191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4">
        <f t="shared" si="190"/>
        <v>42708.668576388889</v>
      </c>
      <c r="T3034" s="14">
        <f t="shared" si="191"/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4">
        <f t="shared" si="190"/>
        <v>42234.105462962965</v>
      </c>
      <c r="T3035" s="14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4">
        <f t="shared" si="190"/>
        <v>41844.922662037039</v>
      </c>
      <c r="T3038" s="14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4">
        <f t="shared" si="190"/>
        <v>41957.833726851852</v>
      </c>
      <c r="T3039" s="14">
        <f t="shared" si="191"/>
        <v>41987.833726851852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4">
        <f t="shared" si="190"/>
        <v>42136.092488425929</v>
      </c>
      <c r="T3047" s="14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4">
        <f t="shared" si="190"/>
        <v>41863.359282407408</v>
      </c>
      <c r="T3048" s="14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4">
        <f t="shared" si="190"/>
        <v>42657.38726851852</v>
      </c>
      <c r="T3049" s="14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4">
        <f t="shared" si="190"/>
        <v>41787.681527777779</v>
      </c>
      <c r="T3050" s="14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4">
        <f t="shared" si="190"/>
        <v>41509.905995370369</v>
      </c>
      <c r="T3052" s="14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4">
        <f t="shared" si="190"/>
        <v>42033.001087962963</v>
      </c>
      <c r="T3053" s="14">
        <f t="shared" si="191"/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1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4">
        <f t="shared" si="190"/>
        <v>42031.769884259258</v>
      </c>
      <c r="T3057" s="14">
        <f t="shared" si="191"/>
        <v>42090.110416666663</v>
      </c>
    </row>
    <row r="3058" spans="1:21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4">
        <f t="shared" si="190"/>
        <v>41599.855682870373</v>
      </c>
      <c r="T3058" s="14">
        <f t="shared" si="191"/>
        <v>41629.855682870373</v>
      </c>
    </row>
    <row r="3059" spans="1:21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4">
        <f t="shared" si="190"/>
        <v>42047.07640046296</v>
      </c>
      <c r="T3059" s="14">
        <f t="shared" si="191"/>
        <v>42077.034733796296</v>
      </c>
    </row>
    <row r="3060" spans="1:21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4">
        <f t="shared" si="190"/>
        <v>42144.415532407409</v>
      </c>
      <c r="T3060" s="14">
        <f t="shared" si="191"/>
        <v>42165.415532407409</v>
      </c>
      <c r="U3060">
        <f>YEAR(S3060)</f>
        <v>2015</v>
      </c>
    </row>
    <row r="3061" spans="1:21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4">
        <f t="shared" si="190"/>
        <v>42620.91097222222</v>
      </c>
      <c r="T3061" s="14">
        <f t="shared" si="191"/>
        <v>42650.91097222222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4">
        <f t="shared" si="190"/>
        <v>41557.013182870374</v>
      </c>
      <c r="T3063" s="14">
        <f t="shared" si="191"/>
        <v>41587.054849537039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4">
        <f t="shared" si="190"/>
        <v>42435.942083333335</v>
      </c>
      <c r="T3064" s="14">
        <f t="shared" si="191"/>
        <v>42495.900416666671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4">
        <f t="shared" si="190"/>
        <v>41999.164340277777</v>
      </c>
      <c r="T3065" s="14">
        <f t="shared" si="191"/>
        <v>42029.164340277777</v>
      </c>
    </row>
    <row r="3066" spans="1:21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4">
        <f t="shared" si="190"/>
        <v>41981.57230324074</v>
      </c>
      <c r="T3066" s="14">
        <f t="shared" si="191"/>
        <v>42012.570138888885</v>
      </c>
    </row>
    <row r="3067" spans="1:21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4">
        <f t="shared" si="190"/>
        <v>41576.834513888891</v>
      </c>
      <c r="T3068" s="14">
        <f t="shared" si="191"/>
        <v>41609.876180555555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4">
        <f t="shared" si="190"/>
        <v>41569.698831018519</v>
      </c>
      <c r="T3069" s="14">
        <f t="shared" si="191"/>
        <v>41599.740497685183</v>
      </c>
    </row>
    <row r="3070" spans="1:21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4">
        <f t="shared" si="190"/>
        <v>42736.9066087963</v>
      </c>
      <c r="T3070" s="14">
        <f t="shared" si="191"/>
        <v>42756.9066087963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4">
        <f t="shared" si="190"/>
        <v>42404.033090277779</v>
      </c>
      <c r="T3071" s="14">
        <f t="shared" si="191"/>
        <v>42428.999305555553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4">
        <f t="shared" si="190"/>
        <v>42742.246493055558</v>
      </c>
      <c r="T3072" s="14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4">
        <f t="shared" si="190"/>
        <v>42665.150347222225</v>
      </c>
      <c r="T3073" s="14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4">
        <f t="shared" si="190"/>
        <v>41843.775011574071</v>
      </c>
      <c r="T3074" s="14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4">
        <f t="shared" ref="S3075:S3138" si="194">(((J3075/60)/60)/24)+DATE(1970,1,1)</f>
        <v>41878.911550925928</v>
      </c>
      <c r="T3075" s="14">
        <f t="shared" ref="T3075:T3138" si="195">(((I3075/60)/60)/24)+DATE(1970,1,1)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4">
        <f t="shared" si="194"/>
        <v>41711.169085648151</v>
      </c>
      <c r="T3080" s="14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4">
        <f t="shared" si="194"/>
        <v>42807.755173611105</v>
      </c>
      <c r="T3081" s="14">
        <f t="shared" si="195"/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4">
        <f t="shared" si="194"/>
        <v>41954.688310185185</v>
      </c>
      <c r="T3082" s="14">
        <f t="shared" si="195"/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4">
        <f t="shared" si="194"/>
        <v>42087.878912037035</v>
      </c>
      <c r="T3083" s="14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4">
        <f t="shared" si="194"/>
        <v>42425.730671296296</v>
      </c>
      <c r="T3084" s="14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4">
        <f t="shared" si="194"/>
        <v>41843.664618055554</v>
      </c>
      <c r="T3085" s="14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4">
        <f t="shared" si="194"/>
        <v>40939.948773148149</v>
      </c>
      <c r="T3088" s="14">
        <f t="shared" si="195"/>
        <v>40960.948773148149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4">
        <f t="shared" si="194"/>
        <v>42678.932083333333</v>
      </c>
      <c r="T3089" s="14">
        <f t="shared" si="195"/>
        <v>42683.973750000005</v>
      </c>
    </row>
    <row r="3090" spans="1:21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4">
        <f t="shared" si="194"/>
        <v>42138.798819444448</v>
      </c>
      <c r="T3090" s="14">
        <f t="shared" si="195"/>
        <v>42170.798819444448</v>
      </c>
      <c r="U3090">
        <f>YEAR(S3090)</f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4">
        <f t="shared" si="194"/>
        <v>42070.677604166667</v>
      </c>
      <c r="T3092" s="14">
        <f t="shared" si="195"/>
        <v>42100.635937500003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4">
        <f t="shared" si="194"/>
        <v>42430.747511574074</v>
      </c>
      <c r="T3094" s="14">
        <f t="shared" si="195"/>
        <v>42460.70584490741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1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4">
        <f t="shared" si="194"/>
        <v>42032.82576388889</v>
      </c>
      <c r="T3097" s="14">
        <f t="shared" si="195"/>
        <v>42062.82576388889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4">
        <f t="shared" si="194"/>
        <v>42559.814178240747</v>
      </c>
      <c r="T3098" s="14">
        <f t="shared" si="195"/>
        <v>42589.814178240747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4">
        <f t="shared" si="194"/>
        <v>42068.799039351856</v>
      </c>
      <c r="T3099" s="14">
        <f t="shared" si="195"/>
        <v>42098.757372685184</v>
      </c>
    </row>
    <row r="3100" spans="1:21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4">
        <f t="shared" si="194"/>
        <v>42013.424502314811</v>
      </c>
      <c r="T3100" s="14">
        <f t="shared" si="195"/>
        <v>42051.424502314811</v>
      </c>
    </row>
    <row r="3101" spans="1:21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4">
        <f t="shared" si="194"/>
        <v>42069.903437500005</v>
      </c>
      <c r="T3101" s="14">
        <f t="shared" si="195"/>
        <v>42092.833333333328</v>
      </c>
    </row>
    <row r="3102" spans="1:21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4">
        <f t="shared" si="194"/>
        <v>41991.022488425922</v>
      </c>
      <c r="T3102" s="14">
        <f t="shared" si="195"/>
        <v>42015.041666666672</v>
      </c>
    </row>
    <row r="3103" spans="1:21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4">
        <f t="shared" si="194"/>
        <v>42804.034120370372</v>
      </c>
      <c r="T3105" s="14">
        <f t="shared" si="195"/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4">
        <f t="shared" si="194"/>
        <v>42094.101145833338</v>
      </c>
      <c r="T3106" s="14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4">
        <f t="shared" si="194"/>
        <v>42192.816238425927</v>
      </c>
      <c r="T3108" s="14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4">
        <f t="shared" si="194"/>
        <v>41836.847615740742</v>
      </c>
      <c r="T3109" s="14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4">
        <f t="shared" si="194"/>
        <v>42061.11583333333</v>
      </c>
      <c r="T3110" s="14">
        <f t="shared" si="195"/>
        <v>42091.074166666673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4">
        <f t="shared" si="194"/>
        <v>42115.656539351854</v>
      </c>
      <c r="T3111" s="14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4">
        <f t="shared" si="194"/>
        <v>42141.762800925921</v>
      </c>
      <c r="T3112" s="14">
        <f t="shared" si="195"/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4">
        <f t="shared" si="194"/>
        <v>42408.714814814812</v>
      </c>
      <c r="T3113" s="14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4">
        <f t="shared" si="194"/>
        <v>41550.922974537039</v>
      </c>
      <c r="T3116" s="14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4">
        <f t="shared" si="194"/>
        <v>42524.36650462963</v>
      </c>
      <c r="T3117" s="14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4">
        <f t="shared" si="194"/>
        <v>42766.956921296296</v>
      </c>
      <c r="T3118" s="14">
        <f t="shared" si="195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4">
        <f t="shared" si="194"/>
        <v>41856.672152777777</v>
      </c>
      <c r="T3119" s="14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  <c r="U3122">
        <f>YEAR(S3122)</f>
        <v>2015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4">
        <f t="shared" si="194"/>
        <v>42683.420312500006</v>
      </c>
      <c r="T3123" s="14">
        <f t="shared" si="195"/>
        <v>42698.958333333328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4">
        <f t="shared" si="194"/>
        <v>42599.965324074074</v>
      </c>
      <c r="T3124" s="14">
        <f t="shared" si="195"/>
        <v>42629.965324074074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1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4">
        <f t="shared" si="194"/>
        <v>42615.142870370371</v>
      </c>
      <c r="T3126" s="14">
        <f t="shared" si="195"/>
        <v>42645.142870370371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4">
        <f t="shared" si="194"/>
        <v>42079.628344907411</v>
      </c>
      <c r="T3127" s="14">
        <f t="shared" si="195"/>
        <v>42139.628344907411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4">
        <f t="shared" si="194"/>
        <v>42073.798171296294</v>
      </c>
      <c r="T3128" s="14">
        <f t="shared" si="195"/>
        <v>42133.798171296294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4">
        <f t="shared" si="194"/>
        <v>41227.641724537039</v>
      </c>
      <c r="T3129" s="14">
        <f t="shared" si="195"/>
        <v>41262.641724537039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4">
        <f t="shared" si="194"/>
        <v>42384.110775462963</v>
      </c>
      <c r="T3130" s="14">
        <f t="shared" si="195"/>
        <v>42414.110775462963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4">
        <f t="shared" si="194"/>
        <v>41854.747592592597</v>
      </c>
      <c r="T3131" s="14">
        <f t="shared" si="195"/>
        <v>41914.747592592597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4">
        <f t="shared" si="194"/>
        <v>42124.893182870372</v>
      </c>
      <c r="T3132" s="14">
        <f t="shared" si="195"/>
        <v>42154.893182870372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4">
        <f t="shared" si="194"/>
        <v>42656.86137731481</v>
      </c>
      <c r="T3133" s="14">
        <f t="shared" si="195"/>
        <v>42676.165972222225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4">
        <f t="shared" si="194"/>
        <v>42172.816423611104</v>
      </c>
      <c r="T3134" s="14">
        <f t="shared" si="195"/>
        <v>42202.816423611104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4">
        <f t="shared" si="194"/>
        <v>42360.437152777777</v>
      </c>
      <c r="T3135" s="14">
        <f t="shared" si="195"/>
        <v>42420.437152777777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4">
        <f t="shared" si="194"/>
        <v>42340.360312500001</v>
      </c>
      <c r="T3136" s="14">
        <f t="shared" si="195"/>
        <v>42370.360312500001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4">
        <f t="shared" si="194"/>
        <v>41991.713460648149</v>
      </c>
      <c r="T3137" s="14">
        <f t="shared" si="195"/>
        <v>42050.651388888888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4">
        <f t="shared" si="194"/>
        <v>41871.65315972222</v>
      </c>
      <c r="T3138" s="14">
        <f t="shared" si="195"/>
        <v>41902.65315972222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4">
        <f t="shared" ref="S3139:S3202" si="198">(((J3139/60)/60)/24)+DATE(1970,1,1)</f>
        <v>40672.729872685188</v>
      </c>
      <c r="T3139" s="14">
        <f t="shared" ref="T3139:T3202" si="199">(((I3139/60)/60)/24)+DATE(1970,1,1)</f>
        <v>40702.729872685188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4">
        <f t="shared" si="198"/>
        <v>42063.721817129626</v>
      </c>
      <c r="T3140" s="14">
        <f t="shared" si="199"/>
        <v>42108.680150462969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4">
        <f t="shared" si="198"/>
        <v>42440.650335648148</v>
      </c>
      <c r="T3141" s="14">
        <f t="shared" si="199"/>
        <v>42499.868055555555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4">
        <f t="shared" si="198"/>
        <v>40736.668032407404</v>
      </c>
      <c r="T3142" s="14">
        <f t="shared" si="199"/>
        <v>40766.668032407404</v>
      </c>
    </row>
    <row r="3143" spans="1:21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4">
        <f t="shared" si="198"/>
        <v>42132.9143287037</v>
      </c>
      <c r="T3143" s="14">
        <f t="shared" si="199"/>
        <v>42162.9143287037</v>
      </c>
    </row>
    <row r="3144" spans="1:21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4">
        <f t="shared" si="198"/>
        <v>42649.54923611111</v>
      </c>
      <c r="T3144" s="14">
        <f t="shared" si="199"/>
        <v>42709.590902777782</v>
      </c>
    </row>
    <row r="3145" spans="1:21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4">
        <f t="shared" si="198"/>
        <v>41946.936909722222</v>
      </c>
      <c r="T3145" s="14">
        <f t="shared" si="199"/>
        <v>41966.936909722222</v>
      </c>
      <c r="U3145">
        <f>YEAR(S3145)</f>
        <v>2014</v>
      </c>
    </row>
    <row r="3146" spans="1:21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1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4">
        <f t="shared" si="198"/>
        <v>41858.214629629627</v>
      </c>
      <c r="T3147" s="14">
        <f t="shared" si="199"/>
        <v>41888.214629629627</v>
      </c>
    </row>
    <row r="3148" spans="1:21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4">
        <f t="shared" si="198"/>
        <v>41914.590011574073</v>
      </c>
      <c r="T3148" s="14">
        <f t="shared" si="199"/>
        <v>41955.907638888893</v>
      </c>
    </row>
    <row r="3149" spans="1:21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4">
        <f t="shared" si="198"/>
        <v>42125.644467592589</v>
      </c>
      <c r="T3149" s="14">
        <f t="shared" si="199"/>
        <v>42155.644467592589</v>
      </c>
    </row>
    <row r="3150" spans="1:21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4">
        <f t="shared" si="198"/>
        <v>42057.190960648149</v>
      </c>
      <c r="T3150" s="14">
        <f t="shared" si="199"/>
        <v>42087.149293981478</v>
      </c>
    </row>
    <row r="3151" spans="1:21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4">
        <f t="shared" si="198"/>
        <v>42188.83293981482</v>
      </c>
      <c r="T3151" s="14">
        <f t="shared" si="199"/>
        <v>42242.772222222222</v>
      </c>
    </row>
    <row r="3152" spans="1:21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4">
        <f t="shared" si="198"/>
        <v>41920.963472222218</v>
      </c>
      <c r="T3155" s="14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4">
        <f t="shared" si="198"/>
        <v>42446.060694444444</v>
      </c>
      <c r="T3156" s="14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4">
        <f t="shared" si="198"/>
        <v>41936.020752314813</v>
      </c>
      <c r="T3157" s="14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4">
        <f t="shared" si="198"/>
        <v>42029.135879629626</v>
      </c>
      <c r="T3158" s="14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4">
        <f t="shared" si="198"/>
        <v>42752.845451388886</v>
      </c>
      <c r="T3163" s="14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4">
        <f t="shared" si="198"/>
        <v>40921.117662037039</v>
      </c>
      <c r="T3164" s="14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4">
        <f t="shared" si="198"/>
        <v>41829.965532407405</v>
      </c>
      <c r="T3165" s="14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4">
        <f t="shared" si="198"/>
        <v>41373.579675925925</v>
      </c>
      <c r="T3167" s="14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4">
        <f t="shared" si="198"/>
        <v>42358.684872685189</v>
      </c>
      <c r="T3168" s="14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4">
        <f t="shared" si="198"/>
        <v>41652.742488425924</v>
      </c>
      <c r="T3171" s="14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4">
        <f t="shared" si="198"/>
        <v>41841.56381944444</v>
      </c>
      <c r="T3172" s="14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4">
        <f t="shared" si="198"/>
        <v>41767.587094907409</v>
      </c>
      <c r="T3173" s="14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4">
        <f t="shared" si="198"/>
        <v>41832.086377314816</v>
      </c>
      <c r="T3174" s="14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4">
        <f t="shared" si="198"/>
        <v>41018.711863425924</v>
      </c>
      <c r="T3175" s="14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4">
        <f t="shared" si="198"/>
        <v>42804.895474537043</v>
      </c>
      <c r="T3176" s="14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4">
        <f t="shared" si="198"/>
        <v>41938.717256944445</v>
      </c>
      <c r="T3180" s="14">
        <f t="shared" si="199"/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4">
        <f t="shared" si="198"/>
        <v>41961.18913194444</v>
      </c>
      <c r="T3181" s="14">
        <f t="shared" si="199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4">
        <f t="shared" si="198"/>
        <v>42632.443368055552</v>
      </c>
      <c r="T3184" s="14">
        <f t="shared" si="199"/>
        <v>42662.443368055552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4">
        <f t="shared" si="198"/>
        <v>42144.769479166673</v>
      </c>
      <c r="T3185" s="14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4">
        <f t="shared" si="198"/>
        <v>42257.590833333335</v>
      </c>
      <c r="T3187" s="14">
        <f t="shared" si="19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4">
        <f t="shared" si="198"/>
        <v>42497.070775462969</v>
      </c>
      <c r="T3188" s="14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4">
        <f t="shared" si="198"/>
        <v>41946.898090277777</v>
      </c>
      <c r="T3193" s="14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4">
        <f t="shared" si="198"/>
        <v>42529.730717592596</v>
      </c>
      <c r="T3195" s="14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4">
        <f t="shared" si="198"/>
        <v>41941.430196759262</v>
      </c>
      <c r="T3196" s="14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4">
        <f t="shared" si="198"/>
        <v>42195.187534722223</v>
      </c>
      <c r="T3198" s="14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4">
        <f t="shared" si="198"/>
        <v>42078.997361111105</v>
      </c>
      <c r="T3199" s="14">
        <f t="shared" si="199"/>
        <v>42138.997361111105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4">
        <f t="shared" si="198"/>
        <v>42594.524756944447</v>
      </c>
      <c r="T3200" s="14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4">
        <f t="shared" si="198"/>
        <v>42416.691655092596</v>
      </c>
      <c r="T3201" s="14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4">
        <f t="shared" si="198"/>
        <v>41940.967951388891</v>
      </c>
      <c r="T3202" s="14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4">
        <f t="shared" ref="S3203:S3266" si="202">(((J3203/60)/60)/24)+DATE(1970,1,1)</f>
        <v>42122.670069444444</v>
      </c>
      <c r="T3203" s="14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41851.700925925928</v>
      </c>
      <c r="T3204" s="14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4">
        <f t="shared" si="202"/>
        <v>42048.181921296295</v>
      </c>
      <c r="T3209" s="14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4">
        <f t="shared" si="202"/>
        <v>42031.138831018514</v>
      </c>
      <c r="T3210" s="14">
        <f t="shared" si="203"/>
        <v>42061.138831018514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4">
        <f t="shared" si="202"/>
        <v>42709.993981481486</v>
      </c>
      <c r="T3211" s="14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4">
        <f t="shared" si="202"/>
        <v>40878.758217592593</v>
      </c>
      <c r="T3213" s="14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4">
        <f t="shared" si="202"/>
        <v>41163.011828703704</v>
      </c>
      <c r="T3214" s="14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4">
        <f t="shared" si="202"/>
        <v>41870.87467592593</v>
      </c>
      <c r="T3215" s="14">
        <f t="shared" si="203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4">
        <f t="shared" si="202"/>
        <v>42123.648831018523</v>
      </c>
      <c r="T3216" s="14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4">
        <f t="shared" si="202"/>
        <v>42493.597013888888</v>
      </c>
      <c r="T3217" s="14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4">
        <f t="shared" si="202"/>
        <v>41869.872685185182</v>
      </c>
      <c r="T3219" s="14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4">
        <f t="shared" si="202"/>
        <v>42163.636828703704</v>
      </c>
      <c r="T3222" s="14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4">
        <f t="shared" si="202"/>
        <v>42022.069988425923</v>
      </c>
      <c r="T3223" s="14">
        <f t="shared" si="203"/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4">
        <f t="shared" si="202"/>
        <v>40567.825543981482</v>
      </c>
      <c r="T3225" s="14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40505.232916666668</v>
      </c>
      <c r="T3226" s="14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4">
        <f t="shared" si="202"/>
        <v>41817.866435185184</v>
      </c>
      <c r="T3227" s="14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4">
        <f t="shared" si="202"/>
        <v>41809.155138888891</v>
      </c>
      <c r="T3229" s="14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4">
        <f t="shared" si="202"/>
        <v>42432.701724537037</v>
      </c>
      <c r="T3230" s="14">
        <f t="shared" si="203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4">
        <f t="shared" si="202"/>
        <v>41834.135370370372</v>
      </c>
      <c r="T3231" s="14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4">
        <f t="shared" si="202"/>
        <v>41547.694456018515</v>
      </c>
      <c r="T3235" s="14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4">
        <f t="shared" si="202"/>
        <v>42177.543171296296</v>
      </c>
      <c r="T3236" s="14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4">
        <f t="shared" si="202"/>
        <v>41948.041192129633</v>
      </c>
      <c r="T3237" s="14">
        <f t="shared" si="203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4">
        <f t="shared" si="202"/>
        <v>42087.343090277776</v>
      </c>
      <c r="T3240" s="14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4">
        <f t="shared" si="202"/>
        <v>42286.88217592593</v>
      </c>
      <c r="T3241" s="14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4">
        <f t="shared" si="202"/>
        <v>41929.174456018518</v>
      </c>
      <c r="T3242" s="14">
        <f t="shared" si="203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4">
        <f t="shared" si="202"/>
        <v>42295.891828703709</v>
      </c>
      <c r="T3243" s="14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4">
        <f t="shared" si="202"/>
        <v>42177.964201388888</v>
      </c>
      <c r="T3244" s="14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4">
        <f t="shared" si="202"/>
        <v>42178.815891203703</v>
      </c>
      <c r="T3245" s="14">
        <f t="shared" si="203"/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4">
        <f t="shared" si="202"/>
        <v>42020.854247685187</v>
      </c>
      <c r="T3249" s="14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4">
        <f t="shared" si="202"/>
        <v>41101.906111111115</v>
      </c>
      <c r="T3250" s="14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4">
        <f t="shared" si="202"/>
        <v>41853.563402777778</v>
      </c>
      <c r="T3251" s="14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4">
        <f t="shared" si="202"/>
        <v>42232.15016203704</v>
      </c>
      <c r="T3253" s="14">
        <f t="shared" si="203"/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4">
        <f t="shared" si="202"/>
        <v>41054.847777777781</v>
      </c>
      <c r="T3254" s="14">
        <f t="shared" si="203"/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4">
        <f t="shared" si="202"/>
        <v>42096.918240740735</v>
      </c>
      <c r="T3255" s="14">
        <f t="shared" si="203"/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4">
        <f t="shared" si="202"/>
        <v>42248.793310185181</v>
      </c>
      <c r="T3256" s="14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4">
        <f t="shared" si="202"/>
        <v>41784.789687500001</v>
      </c>
      <c r="T3258" s="14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4">
        <f t="shared" si="202"/>
        <v>42318.098217592589</v>
      </c>
      <c r="T3264" s="14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4">
        <f t="shared" si="202"/>
        <v>42249.667997685188</v>
      </c>
      <c r="T3265" s="14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4">
        <f t="shared" ref="S3267:S3330" si="206">(((J3267/60)/60)/24)+DATE(1970,1,1)</f>
        <v>41825.791226851856</v>
      </c>
      <c r="T3267" s="14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4">
        <f t="shared" si="206"/>
        <v>41605.167696759258</v>
      </c>
      <c r="T3268" s="14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4">
        <f t="shared" si="206"/>
        <v>41645.832141203704</v>
      </c>
      <c r="T3269" s="14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4">
        <f t="shared" si="206"/>
        <v>42187.281678240746</v>
      </c>
      <c r="T3270" s="14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4">
        <f t="shared" si="206"/>
        <v>42528.899398148147</v>
      </c>
      <c r="T3271" s="14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4">
        <f t="shared" si="206"/>
        <v>42555.698738425926</v>
      </c>
      <c r="T3272" s="14">
        <f t="shared" si="207"/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4">
        <f t="shared" si="206"/>
        <v>42110.326423611114</v>
      </c>
      <c r="T3273" s="14">
        <f t="shared" si="207"/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4">
        <f t="shared" si="206"/>
        <v>42055.600995370376</v>
      </c>
      <c r="T3274" s="14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4">
        <f t="shared" si="206"/>
        <v>42527.650995370372</v>
      </c>
      <c r="T3276" s="14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4">
        <f t="shared" si="206"/>
        <v>42377.577187499999</v>
      </c>
      <c r="T3277" s="14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4">
        <f t="shared" si="206"/>
        <v>40894.906956018516</v>
      </c>
      <c r="T3278" s="14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4">
        <f t="shared" si="206"/>
        <v>41761.94258101852</v>
      </c>
      <c r="T3279" s="14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4">
        <f t="shared" si="206"/>
        <v>41830.613969907405</v>
      </c>
      <c r="T3280" s="14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4">
        <f t="shared" si="206"/>
        <v>42321.283101851848</v>
      </c>
      <c r="T3281" s="14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4">
        <f t="shared" si="206"/>
        <v>40068.056932870371</v>
      </c>
      <c r="T3282" s="14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4">
        <f t="shared" si="206"/>
        <v>41616.027754629627</v>
      </c>
      <c r="T3283" s="14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4">
        <f t="shared" si="206"/>
        <v>42368.333668981482</v>
      </c>
      <c r="T3284" s="14">
        <f t="shared" si="207"/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4">
        <f t="shared" si="206"/>
        <v>42079.913113425922</v>
      </c>
      <c r="T3285" s="14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4">
        <f t="shared" si="206"/>
        <v>42558.989513888882</v>
      </c>
      <c r="T3286" s="14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4">
        <f t="shared" si="206"/>
        <v>42143.714178240742</v>
      </c>
      <c r="T3287" s="14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4">
        <f t="shared" si="206"/>
        <v>42548.192997685182</v>
      </c>
      <c r="T3288" s="14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4">
        <f t="shared" si="206"/>
        <v>42108.05322916666</v>
      </c>
      <c r="T3289" s="14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4">
        <f t="shared" si="206"/>
        <v>41887.801064814819</v>
      </c>
      <c r="T3290" s="14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4">
        <f t="shared" si="206"/>
        <v>42326.685428240744</v>
      </c>
      <c r="T3291" s="14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4">
        <f t="shared" si="206"/>
        <v>42685.680648148147</v>
      </c>
      <c r="T3292" s="14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4">
        <f t="shared" si="206"/>
        <v>40198.424849537041</v>
      </c>
      <c r="T3293" s="14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4">
        <f t="shared" si="206"/>
        <v>41683.832280092596</v>
      </c>
      <c r="T3294" s="14">
        <f t="shared" si="207"/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4">
        <f t="shared" si="206"/>
        <v>42215.662314814821</v>
      </c>
      <c r="T3295" s="14">
        <f t="shared" si="207"/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4">
        <f t="shared" si="206"/>
        <v>42194.648344907408</v>
      </c>
      <c r="T3296" s="14">
        <f t="shared" si="207"/>
        <v>42224.648344907408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4">
        <f t="shared" si="206"/>
        <v>42285.91506944444</v>
      </c>
      <c r="T3297" s="14">
        <f t="shared" si="207"/>
        <v>42345.956736111111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4">
        <f t="shared" si="206"/>
        <v>42584.666597222225</v>
      </c>
      <c r="T3298" s="14">
        <f t="shared" si="207"/>
        <v>42614.666597222225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4">
        <f t="shared" si="206"/>
        <v>41795.963333333333</v>
      </c>
      <c r="T3299" s="14">
        <f t="shared" si="207"/>
        <v>41825.963333333333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4">
        <f t="shared" si="206"/>
        <v>41887.801168981481</v>
      </c>
      <c r="T3300" s="14">
        <f t="shared" si="207"/>
        <v>41917.801168981481</v>
      </c>
    </row>
    <row r="3301" spans="1:21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4">
        <f t="shared" si="206"/>
        <v>42173.67082175926</v>
      </c>
      <c r="T3301" s="14">
        <f t="shared" si="207"/>
        <v>42233.67082175926</v>
      </c>
    </row>
    <row r="3302" spans="1:21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4">
        <f t="shared" si="206"/>
        <v>42523.025231481486</v>
      </c>
      <c r="T3302" s="14">
        <f t="shared" si="207"/>
        <v>42583.025231481486</v>
      </c>
    </row>
    <row r="3303" spans="1:21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1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4">
        <f t="shared" si="206"/>
        <v>42132.58048611111</v>
      </c>
      <c r="T3304" s="14">
        <f t="shared" si="207"/>
        <v>42162.58048611111</v>
      </c>
      <c r="U3304">
        <f>YEAR(S3304)</f>
        <v>2015</v>
      </c>
    </row>
    <row r="3305" spans="1:21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4">
        <f t="shared" si="206"/>
        <v>42032.250208333338</v>
      </c>
      <c r="T3305" s="14">
        <f t="shared" si="207"/>
        <v>42063.250208333338</v>
      </c>
    </row>
    <row r="3306" spans="1:21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4">
        <f t="shared" si="206"/>
        <v>41940.587233796294</v>
      </c>
      <c r="T3306" s="14">
        <f t="shared" si="207"/>
        <v>41968.041666666672</v>
      </c>
    </row>
    <row r="3307" spans="1:21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4">
        <f t="shared" si="206"/>
        <v>42570.850381944445</v>
      </c>
      <c r="T3307" s="14">
        <f t="shared" si="207"/>
        <v>42615.850381944445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1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1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4">
        <f t="shared" si="206"/>
        <v>41534.568113425928</v>
      </c>
      <c r="T3312" s="14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4">
        <f t="shared" si="206"/>
        <v>41230.77311342593</v>
      </c>
      <c r="T3314" s="14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4">
        <f t="shared" si="206"/>
        <v>41184.167129629634</v>
      </c>
      <c r="T3315" s="14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4">
        <f t="shared" si="206"/>
        <v>42440.371111111104</v>
      </c>
      <c r="T3316" s="14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4">
        <f t="shared" si="206"/>
        <v>41005.904120370367</v>
      </c>
      <c r="T3317" s="14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4">
        <f t="shared" si="206"/>
        <v>40701.195844907408</v>
      </c>
      <c r="T3318" s="14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4">
        <f t="shared" si="206"/>
        <v>42662.752199074079</v>
      </c>
      <c r="T3319" s="14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4">
        <f t="shared" si="206"/>
        <v>42432.379826388889</v>
      </c>
      <c r="T3320" s="14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4">
        <f t="shared" si="206"/>
        <v>42338.615393518514</v>
      </c>
      <c r="T3321" s="14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4">
        <f t="shared" si="206"/>
        <v>41030.292025462964</v>
      </c>
      <c r="T3322" s="14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4">
        <f t="shared" si="206"/>
        <v>42627.955104166671</v>
      </c>
      <c r="T3323" s="14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4">
        <f t="shared" si="206"/>
        <v>42783.513182870374</v>
      </c>
      <c r="T3324" s="14">
        <f t="shared" si="207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4">
        <f t="shared" si="206"/>
        <v>42342.845555555556</v>
      </c>
      <c r="T3325" s="14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4">
        <f t="shared" si="206"/>
        <v>42311.621458333335</v>
      </c>
      <c r="T3326" s="14">
        <f t="shared" si="207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4">
        <f t="shared" si="206"/>
        <v>41801.711550925924</v>
      </c>
      <c r="T3327" s="14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4">
        <f t="shared" si="206"/>
        <v>42728.827407407407</v>
      </c>
      <c r="T3329" s="14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4">
        <f t="shared" si="206"/>
        <v>41859.925856481481</v>
      </c>
      <c r="T3330" s="14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4">
        <f t="shared" si="210"/>
        <v>42241.429120370376</v>
      </c>
      <c r="T3332" s="14">
        <f t="shared" si="211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4">
        <f t="shared" si="210"/>
        <v>41883.916678240741</v>
      </c>
      <c r="T3333" s="14">
        <f t="shared" si="211"/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4">
        <f t="shared" si="210"/>
        <v>42397.281666666662</v>
      </c>
      <c r="T3334" s="14">
        <f t="shared" si="211"/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4">
        <f t="shared" si="210"/>
        <v>42115.547395833331</v>
      </c>
      <c r="T3335" s="14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4">
        <f t="shared" si="210"/>
        <v>41551.798113425924</v>
      </c>
      <c r="T3336" s="14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4">
        <f t="shared" si="210"/>
        <v>41416.763171296298</v>
      </c>
      <c r="T3337" s="14">
        <f t="shared" si="211"/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4">
        <f t="shared" si="210"/>
        <v>41956.250034722223</v>
      </c>
      <c r="T3339" s="14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4">
        <f t="shared" si="210"/>
        <v>41940.89166666667</v>
      </c>
      <c r="T3340" s="14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4">
        <f t="shared" si="210"/>
        <v>41876.433680555558</v>
      </c>
      <c r="T3341" s="14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4">
        <f t="shared" si="210"/>
        <v>41834.138495370367</v>
      </c>
      <c r="T3342" s="14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4">
        <f t="shared" si="210"/>
        <v>42172.613506944443</v>
      </c>
      <c r="T3343" s="14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4">
        <f t="shared" si="210"/>
        <v>41862.761724537035</v>
      </c>
      <c r="T3344" s="14">
        <f t="shared" si="211"/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4">
        <f t="shared" si="210"/>
        <v>42763.780671296292</v>
      </c>
      <c r="T3345" s="14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4">
        <f t="shared" si="210"/>
        <v>41872.807696759257</v>
      </c>
      <c r="T3346" s="14">
        <f t="shared" si="211"/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4">
        <f t="shared" si="210"/>
        <v>42164.615856481483</v>
      </c>
      <c r="T3351" s="14">
        <f t="shared" si="211"/>
        <v>42193.697916666672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4">
        <f t="shared" si="210"/>
        <v>42200.261793981481</v>
      </c>
      <c r="T3352" s="14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4">
        <f t="shared" si="210"/>
        <v>42034.75509259259</v>
      </c>
      <c r="T3353" s="14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4">
        <f t="shared" si="210"/>
        <v>41247.063576388886</v>
      </c>
      <c r="T3354" s="14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4">
        <f t="shared" si="210"/>
        <v>42753.678761574076</v>
      </c>
      <c r="T3355" s="14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4">
        <f t="shared" si="210"/>
        <v>41952.09175925926</v>
      </c>
      <c r="T3356" s="14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4">
        <f t="shared" si="210"/>
        <v>41876.683611111112</v>
      </c>
      <c r="T3357" s="14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4">
        <f t="shared" si="210"/>
        <v>42185.397673611107</v>
      </c>
      <c r="T3358" s="14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4">
        <f t="shared" si="210"/>
        <v>41869.534618055557</v>
      </c>
      <c r="T3359" s="14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4">
        <f t="shared" si="210"/>
        <v>42089.724039351851</v>
      </c>
      <c r="T3361" s="14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4">
        <f t="shared" si="210"/>
        <v>41911.657430555555</v>
      </c>
      <c r="T3362" s="14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42170.447013888886</v>
      </c>
      <c r="T3364" s="14">
        <f t="shared" si="211"/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4">
        <f t="shared" si="210"/>
        <v>42079.857974537037</v>
      </c>
      <c r="T3365" s="14">
        <f t="shared" si="211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4">
        <f t="shared" si="210"/>
        <v>42341.59129629629</v>
      </c>
      <c r="T3367" s="14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4">
        <f t="shared" si="210"/>
        <v>41974.911087962959</v>
      </c>
      <c r="T3368" s="14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4">
        <f t="shared" si="210"/>
        <v>41799.830613425926</v>
      </c>
      <c r="T3373" s="14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4">
        <f t="shared" si="210"/>
        <v>42047.812523148154</v>
      </c>
      <c r="T3374" s="14">
        <f t="shared" si="211"/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4">
        <f t="shared" si="210"/>
        <v>41945.037789351853</v>
      </c>
      <c r="T3376" s="14">
        <f t="shared" si="211"/>
        <v>41998.208333333328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4">
        <f t="shared" si="210"/>
        <v>40877.25099537037</v>
      </c>
      <c r="T3377" s="14">
        <f t="shared" si="211"/>
        <v>40922.25099537037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4">
        <f t="shared" si="210"/>
        <v>41194.109340277777</v>
      </c>
      <c r="T3378" s="14">
        <f t="shared" si="211"/>
        <v>41254.151006944441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1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4">
        <f t="shared" si="210"/>
        <v>42184.185844907406</v>
      </c>
      <c r="T3380" s="14">
        <f t="shared" si="211"/>
        <v>42219.185844907406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4">
        <f t="shared" si="210"/>
        <v>40682.884791666671</v>
      </c>
      <c r="T3381" s="14">
        <f t="shared" si="211"/>
        <v>40712.884791666671</v>
      </c>
    </row>
    <row r="3382" spans="1:21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4">
        <f t="shared" si="210"/>
        <v>42252.788900462961</v>
      </c>
      <c r="T3382" s="14">
        <f t="shared" si="211"/>
        <v>42282.788900462961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4">
        <f t="shared" si="210"/>
        <v>42179.653379629628</v>
      </c>
      <c r="T3383" s="14">
        <f t="shared" si="211"/>
        <v>42210.915972222225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4">
        <f t="shared" si="210"/>
        <v>41919.140706018516</v>
      </c>
      <c r="T3384" s="14">
        <f t="shared" si="211"/>
        <v>41949.182372685187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4">
        <f t="shared" si="210"/>
        <v>42258.297094907408</v>
      </c>
      <c r="T3385" s="14">
        <f t="shared" si="211"/>
        <v>42280.875</v>
      </c>
    </row>
    <row r="3386" spans="1:21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4">
        <f t="shared" si="210"/>
        <v>42709.546064814815</v>
      </c>
      <c r="T3386" s="14">
        <f t="shared" si="211"/>
        <v>42739.546064814815</v>
      </c>
    </row>
    <row r="3387" spans="1:21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4">
        <f t="shared" si="210"/>
        <v>42598.749155092592</v>
      </c>
      <c r="T3387" s="14">
        <f t="shared" si="211"/>
        <v>42643.749155092592</v>
      </c>
      <c r="U3387">
        <f>YEAR(S3387)</f>
        <v>2016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4">
        <f t="shared" si="210"/>
        <v>41464.106087962966</v>
      </c>
      <c r="T3389" s="14">
        <f t="shared" si="211"/>
        <v>41485.106087962966</v>
      </c>
    </row>
    <row r="3390" spans="1:21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4">
        <f t="shared" si="210"/>
        <v>42359.725243055553</v>
      </c>
      <c r="T3390" s="14">
        <f t="shared" si="211"/>
        <v>42389.725243055553</v>
      </c>
    </row>
    <row r="3391" spans="1:21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4">
        <f t="shared" si="210"/>
        <v>42417.675879629634</v>
      </c>
      <c r="T3391" s="14">
        <f t="shared" si="211"/>
        <v>42475.686111111107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4">
        <f t="shared" si="214"/>
        <v>42038.824988425928</v>
      </c>
      <c r="T3396" s="14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4">
        <f t="shared" si="214"/>
        <v>42446.780162037037</v>
      </c>
      <c r="T3397" s="14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4">
        <f t="shared" si="214"/>
        <v>41855.784305555557</v>
      </c>
      <c r="T3398" s="14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4">
        <f t="shared" si="214"/>
        <v>42604.239629629628</v>
      </c>
      <c r="T3399" s="14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4">
        <f t="shared" si="214"/>
        <v>42529.969131944439</v>
      </c>
      <c r="T3400" s="14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4">
        <f t="shared" si="214"/>
        <v>40710.731180555551</v>
      </c>
      <c r="T3401" s="14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4">
        <f t="shared" si="214"/>
        <v>42180.18604166666</v>
      </c>
      <c r="T3402" s="14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4">
        <f t="shared" si="214"/>
        <v>42382.906527777777</v>
      </c>
      <c r="T3403" s="14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4">
        <f t="shared" si="214"/>
        <v>42062.680486111116</v>
      </c>
      <c r="T3404" s="14">
        <f t="shared" si="215"/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4">
        <f t="shared" si="214"/>
        <v>41977.780104166668</v>
      </c>
      <c r="T3405" s="14">
        <f t="shared" si="215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41848.84002314815</v>
      </c>
      <c r="T3406" s="14">
        <f t="shared" si="215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4">
        <f t="shared" si="214"/>
        <v>42021.301192129627</v>
      </c>
      <c r="T3407" s="14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4">
        <f t="shared" si="214"/>
        <v>40800.6403587963</v>
      </c>
      <c r="T3408" s="14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4">
        <f t="shared" si="214"/>
        <v>41759.542534722219</v>
      </c>
      <c r="T3409" s="14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4">
        <f t="shared" si="214"/>
        <v>42276.046689814815</v>
      </c>
      <c r="T3410" s="14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4">
        <f t="shared" si="214"/>
        <v>41124.479722222226</v>
      </c>
      <c r="T3411" s="14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4">
        <f t="shared" si="214"/>
        <v>42440.820277777777</v>
      </c>
      <c r="T3412" s="14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4">
        <f t="shared" si="214"/>
        <v>42107.836435185185</v>
      </c>
      <c r="T3413" s="14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4">
        <f t="shared" si="214"/>
        <v>41938.804710648146</v>
      </c>
      <c r="T3414" s="14">
        <f t="shared" si="215"/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4">
        <f t="shared" si="214"/>
        <v>40985.459803240738</v>
      </c>
      <c r="T3415" s="14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4">
        <f t="shared" si="214"/>
        <v>41820.752268518518</v>
      </c>
      <c r="T3416" s="14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4">
        <f t="shared" si="214"/>
        <v>42206.763217592597</v>
      </c>
      <c r="T3417" s="14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4">
        <f t="shared" si="214"/>
        <v>41843.772789351853</v>
      </c>
      <c r="T3418" s="14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4">
        <f t="shared" si="214"/>
        <v>42167.207071759258</v>
      </c>
      <c r="T3419" s="14">
        <f t="shared" si="215"/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4">
        <f t="shared" si="214"/>
        <v>41954.722916666666</v>
      </c>
      <c r="T3420" s="14">
        <f t="shared" si="215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4">
        <f t="shared" si="214"/>
        <v>42064.794490740736</v>
      </c>
      <c r="T3421" s="14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4">
        <f t="shared" si="214"/>
        <v>41760.10974537037</v>
      </c>
      <c r="T3422" s="14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4">
        <f t="shared" si="214"/>
        <v>42058.334027777775</v>
      </c>
      <c r="T3423" s="14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4">
        <f t="shared" si="214"/>
        <v>40927.036979166667</v>
      </c>
      <c r="T3424" s="14">
        <f t="shared" si="215"/>
        <v>40986.995312500003</v>
      </c>
    </row>
    <row r="3425" spans="1:21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4">
        <f t="shared" si="214"/>
        <v>41953.773090277777</v>
      </c>
      <c r="T3425" s="14">
        <f t="shared" si="215"/>
        <v>42013.083333333328</v>
      </c>
    </row>
    <row r="3426" spans="1:21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4">
        <f t="shared" si="214"/>
        <v>42210.439768518518</v>
      </c>
      <c r="T3426" s="14">
        <f t="shared" si="215"/>
        <v>42240.439768518518</v>
      </c>
    </row>
    <row r="3427" spans="1:21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4">
        <f t="shared" si="214"/>
        <v>42297.823113425926</v>
      </c>
      <c r="T3427" s="14">
        <f t="shared" si="215"/>
        <v>42327.864780092597</v>
      </c>
    </row>
    <row r="3428" spans="1:21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4">
        <f t="shared" si="214"/>
        <v>42207.795787037037</v>
      </c>
      <c r="T3428" s="14">
        <f t="shared" si="215"/>
        <v>42267.795787037037</v>
      </c>
    </row>
    <row r="3429" spans="1:21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4">
        <f t="shared" si="214"/>
        <v>41861.767094907409</v>
      </c>
      <c r="T3429" s="14">
        <f t="shared" si="215"/>
        <v>41882.767094907409</v>
      </c>
      <c r="U3429">
        <f>YEAR(S3429)</f>
        <v>2014</v>
      </c>
    </row>
    <row r="3430" spans="1:21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4">
        <f t="shared" si="214"/>
        <v>42164.299722222218</v>
      </c>
      <c r="T3430" s="14">
        <f t="shared" si="215"/>
        <v>42190.957638888889</v>
      </c>
    </row>
    <row r="3431" spans="1:21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4">
        <f t="shared" si="214"/>
        <v>42059.970729166671</v>
      </c>
      <c r="T3431" s="14">
        <f t="shared" si="215"/>
        <v>42089.929062499999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4">
        <f t="shared" si="214"/>
        <v>42756.018506944441</v>
      </c>
      <c r="T3432" s="14">
        <f t="shared" si="215"/>
        <v>42786.018506944441</v>
      </c>
    </row>
    <row r="3433" spans="1:21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4">
        <f t="shared" si="214"/>
        <v>42317.826377314821</v>
      </c>
      <c r="T3433" s="14">
        <f t="shared" si="215"/>
        <v>42357.826377314821</v>
      </c>
    </row>
    <row r="3434" spans="1:21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4">
        <f t="shared" si="214"/>
        <v>41830.267407407409</v>
      </c>
      <c r="T3434" s="14">
        <f t="shared" si="215"/>
        <v>41860.267407407409</v>
      </c>
    </row>
    <row r="3435" spans="1:21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4">
        <f t="shared" si="214"/>
        <v>42439.702314814815</v>
      </c>
      <c r="T3435" s="14">
        <f t="shared" si="215"/>
        <v>42468.774305555555</v>
      </c>
    </row>
    <row r="3436" spans="1:21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4">
        <f t="shared" si="214"/>
        <v>42243.790393518517</v>
      </c>
      <c r="T3436" s="14">
        <f t="shared" si="215"/>
        <v>42303.790393518517</v>
      </c>
    </row>
    <row r="3437" spans="1:21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4">
        <f t="shared" si="214"/>
        <v>42479.039212962962</v>
      </c>
      <c r="T3437" s="14">
        <f t="shared" si="215"/>
        <v>42509.039212962962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4">
        <f t="shared" si="214"/>
        <v>41513.107256944444</v>
      </c>
      <c r="T3438" s="14">
        <f t="shared" si="215"/>
        <v>41528.107256944444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4">
        <f t="shared" si="214"/>
        <v>42097.649224537032</v>
      </c>
      <c r="T3439" s="14">
        <f t="shared" si="215"/>
        <v>42157.649224537032</v>
      </c>
    </row>
    <row r="3440" spans="1:21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41811.555462962962</v>
      </c>
      <c r="T3440" s="14">
        <f t="shared" si="215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41879.043530092589</v>
      </c>
      <c r="T3441" s="14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4">
        <f t="shared" si="214"/>
        <v>42286.861493055556</v>
      </c>
      <c r="T3442" s="14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4">
        <f t="shared" si="214"/>
        <v>42409.571284722217</v>
      </c>
      <c r="T3443" s="14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4">
        <f t="shared" si="214"/>
        <v>41456.981215277774</v>
      </c>
      <c r="T3444" s="14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4">
        <f t="shared" si="214"/>
        <v>42429.84956018519</v>
      </c>
      <c r="T3445" s="14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4">
        <f t="shared" si="214"/>
        <v>41250.025902777779</v>
      </c>
      <c r="T3446" s="14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4">
        <f t="shared" si="214"/>
        <v>42496.264965277776</v>
      </c>
      <c r="T3447" s="14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4">
        <f t="shared" si="214"/>
        <v>42382.130833333329</v>
      </c>
      <c r="T3448" s="14">
        <f t="shared" si="215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4">
        <f t="shared" si="214"/>
        <v>41831.742962962962</v>
      </c>
      <c r="T3449" s="14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4">
        <f t="shared" si="214"/>
        <v>41745.891319444447</v>
      </c>
      <c r="T3450" s="14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4">
        <f t="shared" si="214"/>
        <v>42559.474004629628</v>
      </c>
      <c r="T3451" s="14">
        <f t="shared" si="215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41995.084074074075</v>
      </c>
      <c r="T3452" s="14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4">
        <f t="shared" si="214"/>
        <v>42202.594293981485</v>
      </c>
      <c r="T3453" s="14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4">
        <f t="shared" si="214"/>
        <v>42340.847361111111</v>
      </c>
      <c r="T3454" s="14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4">
        <f t="shared" si="214"/>
        <v>42545.705266203702</v>
      </c>
      <c r="T3455" s="14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4">
        <f t="shared" si="214"/>
        <v>40981.802615740737</v>
      </c>
      <c r="T3456" s="14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4">
        <f t="shared" si="214"/>
        <v>41821.407187500001</v>
      </c>
      <c r="T3457" s="14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4">
        <f t="shared" si="214"/>
        <v>42170.996527777781</v>
      </c>
      <c r="T3458" s="14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4">
        <f t="shared" si="218"/>
        <v>41831.675034722226</v>
      </c>
      <c r="T3460" s="14">
        <f t="shared" si="219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4">
        <f t="shared" si="218"/>
        <v>41929.266215277778</v>
      </c>
      <c r="T3461" s="14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4">
        <f t="shared" si="218"/>
        <v>42122.693159722221</v>
      </c>
      <c r="T3462" s="14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4">
        <f t="shared" si="218"/>
        <v>42065.190694444449</v>
      </c>
      <c r="T3463" s="14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4">
        <f t="shared" si="218"/>
        <v>42039.194988425923</v>
      </c>
      <c r="T3464" s="14">
        <f t="shared" si="219"/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4">
        <f t="shared" si="218"/>
        <v>40619.097210648149</v>
      </c>
      <c r="T3471" s="14">
        <f t="shared" si="219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4">
        <f t="shared" si="218"/>
        <v>42169.958506944444</v>
      </c>
      <c r="T3472" s="14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4">
        <f t="shared" si="218"/>
        <v>42775.172824074078</v>
      </c>
      <c r="T3474" s="14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4">
        <f t="shared" si="218"/>
        <v>42297.432951388888</v>
      </c>
      <c r="T3476" s="14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4">
        <f t="shared" si="218"/>
        <v>41838.536782407406</v>
      </c>
      <c r="T3477" s="14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4">
        <f t="shared" si="218"/>
        <v>42258.780324074076</v>
      </c>
      <c r="T3478" s="14">
        <f t="shared" si="219"/>
        <v>42288.780324074076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4">
        <f t="shared" si="218"/>
        <v>42463.866666666669</v>
      </c>
      <c r="T3479" s="14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4">
        <f t="shared" si="218"/>
        <v>41877.904988425929</v>
      </c>
      <c r="T3480" s="14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4">
        <f t="shared" si="218"/>
        <v>41860.91002314815</v>
      </c>
      <c r="T3481" s="14">
        <f t="shared" si="219"/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4">
        <f t="shared" si="218"/>
        <v>42577.607361111113</v>
      </c>
      <c r="T3482" s="14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4">
        <f t="shared" si="218"/>
        <v>41880.827118055553</v>
      </c>
      <c r="T3483" s="14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4">
        <f t="shared" si="218"/>
        <v>41820.870821759258</v>
      </c>
      <c r="T3485" s="14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4">
        <f t="shared" si="218"/>
        <v>41970.085046296299</v>
      </c>
      <c r="T3486" s="14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4">
        <f t="shared" si="218"/>
        <v>42649.742210648154</v>
      </c>
      <c r="T3495" s="14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4">
        <f t="shared" si="218"/>
        <v>41830.947013888886</v>
      </c>
      <c r="T3496" s="14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4">
        <f t="shared" si="218"/>
        <v>41718.5237037037</v>
      </c>
      <c r="T3497" s="14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4">
        <f t="shared" si="218"/>
        <v>41908.996527777781</v>
      </c>
      <c r="T3498" s="14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4">
        <f t="shared" si="218"/>
        <v>42064.217418981483</v>
      </c>
      <c r="T3499" s="14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4">
        <f t="shared" si="218"/>
        <v>42107.156319444446</v>
      </c>
      <c r="T3500" s="14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42402.947002314817</v>
      </c>
      <c r="T3501" s="14">
        <f t="shared" si="219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4">
        <f t="shared" si="218"/>
        <v>41961.492488425924</v>
      </c>
      <c r="T3502" s="14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42447.863553240735</v>
      </c>
      <c r="T3503" s="14">
        <f t="shared" si="219"/>
        <v>42477.863553240735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8"/>
        <v>42616.049849537041</v>
      </c>
      <c r="T3504" s="14">
        <f t="shared" si="219"/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4">
        <f t="shared" si="218"/>
        <v>41938.893263888887</v>
      </c>
      <c r="T3505" s="14">
        <f t="shared" si="219"/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8"/>
        <v>42514.434548611112</v>
      </c>
      <c r="T3506" s="14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4">
        <f t="shared" si="218"/>
        <v>42375.230115740742</v>
      </c>
      <c r="T3507" s="14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4">
        <f t="shared" si="218"/>
        <v>41650.015057870369</v>
      </c>
      <c r="T3508" s="14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4">
        <f t="shared" si="218"/>
        <v>42447.896875000006</v>
      </c>
      <c r="T3509" s="14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4">
        <f t="shared" si="218"/>
        <v>42153.631597222222</v>
      </c>
      <c r="T3510" s="14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4">
        <f t="shared" si="218"/>
        <v>42450.589143518519</v>
      </c>
      <c r="T3511" s="14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4">
        <f t="shared" si="218"/>
        <v>42049.716620370367</v>
      </c>
      <c r="T3512" s="14">
        <f t="shared" si="219"/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8"/>
        <v>42102.650567129633</v>
      </c>
      <c r="T3513" s="14">
        <f t="shared" si="219"/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4">
        <f t="shared" si="218"/>
        <v>42223.619456018518</v>
      </c>
      <c r="T3514" s="14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4">
        <f t="shared" si="218"/>
        <v>42349.824097222227</v>
      </c>
      <c r="T3515" s="14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4">
        <f t="shared" si="218"/>
        <v>42165.79833333334</v>
      </c>
      <c r="T3516" s="14">
        <f t="shared" si="219"/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4">
        <f t="shared" si="218"/>
        <v>41851.696157407408</v>
      </c>
      <c r="T3517" s="14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4">
        <f t="shared" si="218"/>
        <v>40802.964594907404</v>
      </c>
      <c r="T3518" s="14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4">
        <f t="shared" si="218"/>
        <v>41526.345914351856</v>
      </c>
      <c r="T3519" s="14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4">
        <f t="shared" si="218"/>
        <v>42535.327476851846</v>
      </c>
      <c r="T3520" s="14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4">
        <f t="shared" si="218"/>
        <v>42746.019652777773</v>
      </c>
      <c r="T3521" s="14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4">
        <f t="shared" si="218"/>
        <v>41935.509652777779</v>
      </c>
      <c r="T3522" s="14">
        <f t="shared" si="219"/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4">
        <f t="shared" ref="S3523:S3586" si="222">(((J3523/60)/60)/24)+DATE(1970,1,1)</f>
        <v>42121.367002314815</v>
      </c>
      <c r="T3523" s="14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4">
        <f t="shared" si="222"/>
        <v>41989.664409722223</v>
      </c>
      <c r="T3524" s="14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4">
        <f t="shared" si="222"/>
        <v>41772.797280092593</v>
      </c>
      <c r="T3525" s="14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4">
        <f t="shared" si="222"/>
        <v>42649.924907407403</v>
      </c>
      <c r="T3526" s="14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4">
        <f t="shared" si="222"/>
        <v>41830.033958333333</v>
      </c>
      <c r="T3527" s="14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4">
        <f t="shared" si="222"/>
        <v>41951.973229166666</v>
      </c>
      <c r="T3528" s="14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4">
        <f t="shared" si="222"/>
        <v>42109.826145833329</v>
      </c>
      <c r="T3529" s="14">
        <f t="shared" si="223"/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4">
        <f t="shared" si="222"/>
        <v>42017.843287037031</v>
      </c>
      <c r="T3530" s="14">
        <f t="shared" si="223"/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4">
        <f t="shared" si="222"/>
        <v>42262.849050925928</v>
      </c>
      <c r="T3531" s="14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4">
        <f t="shared" si="222"/>
        <v>42383.899456018517</v>
      </c>
      <c r="T3532" s="14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4">
        <f t="shared" si="222"/>
        <v>42061.69594907407</v>
      </c>
      <c r="T3533" s="14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4">
        <f t="shared" si="222"/>
        <v>42573.65662037037</v>
      </c>
      <c r="T3534" s="14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4">
        <f t="shared" si="222"/>
        <v>42172.669027777782</v>
      </c>
      <c r="T3535" s="14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4">
        <f t="shared" si="222"/>
        <v>42291.739548611105</v>
      </c>
      <c r="T3536" s="14">
        <f t="shared" si="223"/>
        <v>42351.781215277777</v>
      </c>
    </row>
    <row r="3537" spans="1:21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4">
        <f t="shared" si="222"/>
        <v>42261.632916666669</v>
      </c>
      <c r="T3537" s="14">
        <f t="shared" si="223"/>
        <v>42266.165972222225</v>
      </c>
    </row>
    <row r="3538" spans="1:21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4">
        <f t="shared" si="222"/>
        <v>41825.055231481485</v>
      </c>
      <c r="T3538" s="14">
        <f t="shared" si="223"/>
        <v>41850.055231481485</v>
      </c>
    </row>
    <row r="3539" spans="1:21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4">
        <f t="shared" si="222"/>
        <v>42745.031469907408</v>
      </c>
      <c r="T3539" s="14">
        <f t="shared" si="223"/>
        <v>42785.031469907408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</row>
    <row r="3541" spans="1:21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42803.842812499999</v>
      </c>
      <c r="T3541" s="14">
        <f t="shared" si="223"/>
        <v>42843.801145833335</v>
      </c>
    </row>
    <row r="3542" spans="1:21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42786.350231481483</v>
      </c>
      <c r="T3542" s="14">
        <f t="shared" si="223"/>
        <v>42846.308564814812</v>
      </c>
    </row>
    <row r="3543" spans="1:21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4">
        <f t="shared" si="222"/>
        <v>42048.711724537032</v>
      </c>
      <c r="T3543" s="14">
        <f t="shared" si="223"/>
        <v>42086.75</v>
      </c>
    </row>
    <row r="3544" spans="1:21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41831.697939814818</v>
      </c>
      <c r="T3544" s="14">
        <f t="shared" si="223"/>
        <v>41861.697939814818</v>
      </c>
    </row>
    <row r="3545" spans="1:21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4">
        <f t="shared" si="222"/>
        <v>42201.436226851853</v>
      </c>
      <c r="T3545" s="14">
        <f t="shared" si="223"/>
        <v>42244.9375</v>
      </c>
      <c r="U3545">
        <f>YEAR(S3545)</f>
        <v>2015</v>
      </c>
    </row>
    <row r="3546" spans="1:21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4">
        <f t="shared" si="222"/>
        <v>42128.431064814817</v>
      </c>
      <c r="T3546" s="14">
        <f t="shared" si="223"/>
        <v>42146.875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4">
        <f t="shared" si="222"/>
        <v>41865.659780092588</v>
      </c>
      <c r="T3547" s="14">
        <f t="shared" si="223"/>
        <v>41890.659780092588</v>
      </c>
      <c r="U3547">
        <f>YEAR(S3547)</f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4">
        <f t="shared" si="222"/>
        <v>42154.818819444445</v>
      </c>
      <c r="T3548" s="14">
        <f t="shared" si="223"/>
        <v>42185.165972222225</v>
      </c>
    </row>
    <row r="3549" spans="1:21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41863.527326388888</v>
      </c>
      <c r="T3549" s="14">
        <f t="shared" si="223"/>
        <v>41893.527326388888</v>
      </c>
    </row>
    <row r="3550" spans="1:21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42437.64534722222</v>
      </c>
      <c r="T3550" s="14">
        <f t="shared" si="223"/>
        <v>42497.603680555556</v>
      </c>
    </row>
    <row r="3551" spans="1:21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42217.670104166667</v>
      </c>
      <c r="T3551" s="14">
        <f t="shared" si="223"/>
        <v>42247.670104166667</v>
      </c>
    </row>
    <row r="3552" spans="1:21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4">
        <f t="shared" si="222"/>
        <v>42622.436412037037</v>
      </c>
      <c r="T3552" s="14">
        <f t="shared" si="223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4">
        <f t="shared" si="222"/>
        <v>42058.603877314818</v>
      </c>
      <c r="T3553" s="14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4">
        <f t="shared" si="222"/>
        <v>42396.911712962959</v>
      </c>
      <c r="T3555" s="14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4">
        <f t="shared" si="222"/>
        <v>41838.832152777781</v>
      </c>
      <c r="T3556" s="14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4">
        <f t="shared" si="222"/>
        <v>41864.04886574074</v>
      </c>
      <c r="T3557" s="14">
        <f t="shared" si="223"/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4">
        <f t="shared" si="222"/>
        <v>41974.704745370371</v>
      </c>
      <c r="T3559" s="14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4">
        <f t="shared" si="222"/>
        <v>42013.059027777781</v>
      </c>
      <c r="T3560" s="14">
        <f t="shared" si="223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4">
        <f t="shared" si="222"/>
        <v>42513.976319444439</v>
      </c>
      <c r="T3562" s="14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42525.656944444447</v>
      </c>
      <c r="T3564" s="14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4">
        <f t="shared" si="222"/>
        <v>42646.896898148145</v>
      </c>
      <c r="T3565" s="14">
        <f t="shared" si="223"/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4">
        <f t="shared" si="222"/>
        <v>42395.456412037034</v>
      </c>
      <c r="T3567" s="14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4">
        <f t="shared" si="222"/>
        <v>41974.712245370371</v>
      </c>
      <c r="T3568" s="14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4">
        <f t="shared" si="222"/>
        <v>42413.649641203709</v>
      </c>
      <c r="T3569" s="14">
        <f t="shared" si="223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4">
        <f t="shared" si="222"/>
        <v>41982.904386574075</v>
      </c>
      <c r="T3570" s="14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4">
        <f t="shared" si="222"/>
        <v>41792.687442129631</v>
      </c>
      <c r="T3571" s="14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4">
        <f t="shared" si="222"/>
        <v>42423.985567129625</v>
      </c>
      <c r="T3572" s="14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4">
        <f t="shared" si="222"/>
        <v>41331.555127314816</v>
      </c>
      <c r="T3573" s="14">
        <f t="shared" si="223"/>
        <v>41356.513460648144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4">
        <f t="shared" si="222"/>
        <v>42307.034074074079</v>
      </c>
      <c r="T3574" s="14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4">
        <f t="shared" si="222"/>
        <v>41471.446851851848</v>
      </c>
      <c r="T3575" s="14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4">
        <f t="shared" si="222"/>
        <v>42123.185798611114</v>
      </c>
      <c r="T3576" s="14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41835.977083333331</v>
      </c>
      <c r="T3577" s="14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4">
        <f t="shared" si="222"/>
        <v>41722.792407407411</v>
      </c>
      <c r="T3578" s="14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4">
        <f t="shared" si="222"/>
        <v>41975.347523148142</v>
      </c>
      <c r="T3579" s="14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4">
        <f t="shared" si="222"/>
        <v>41837.905694444446</v>
      </c>
      <c r="T3580" s="14">
        <f t="shared" si="223"/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4">
        <f t="shared" si="222"/>
        <v>40782.165532407409</v>
      </c>
      <c r="T3581" s="14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4">
        <f t="shared" si="222"/>
        <v>41136.85805555556</v>
      </c>
      <c r="T3582" s="14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42527.007326388892</v>
      </c>
      <c r="T3583" s="14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4">
        <f t="shared" si="222"/>
        <v>42325.448958333334</v>
      </c>
      <c r="T3584" s="14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4">
        <f t="shared" si="222"/>
        <v>42791.669837962967</v>
      </c>
      <c r="T3585" s="14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2"/>
        <v>42019.737766203703</v>
      </c>
      <c r="T3586" s="14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4">
        <f t="shared" ref="S3587:S3650" si="226">(((J3587/60)/60)/24)+DATE(1970,1,1)</f>
        <v>42027.856990740736</v>
      </c>
      <c r="T3587" s="14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4">
        <f t="shared" si="226"/>
        <v>42019.76944444445</v>
      </c>
      <c r="T3588" s="14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4">
        <f t="shared" si="226"/>
        <v>42333.330277777779</v>
      </c>
      <c r="T3589" s="14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4">
        <f t="shared" si="226"/>
        <v>42422.536192129628</v>
      </c>
      <c r="T3590" s="14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42453.428240740745</v>
      </c>
      <c r="T3591" s="14">
        <f t="shared" si="227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41985.427361111113</v>
      </c>
      <c r="T3592" s="14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4">
        <f t="shared" si="226"/>
        <v>42060.04550925926</v>
      </c>
      <c r="T3593" s="14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4">
        <f t="shared" si="226"/>
        <v>41799.259039351848</v>
      </c>
      <c r="T3594" s="14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4">
        <f t="shared" si="226"/>
        <v>42492.98505787037</v>
      </c>
      <c r="T3595" s="14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4">
        <f t="shared" si="226"/>
        <v>41915.400219907409</v>
      </c>
      <c r="T3596" s="14">
        <f t="shared" si="227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4">
        <f t="shared" si="226"/>
        <v>42109.801712962959</v>
      </c>
      <c r="T3597" s="14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4">
        <f t="shared" si="226"/>
        <v>41809.389930555553</v>
      </c>
      <c r="T3598" s="14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4">
        <f t="shared" si="226"/>
        <v>41848.772928240738</v>
      </c>
      <c r="T3599" s="14">
        <f t="shared" si="227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42510.938900462963</v>
      </c>
      <c r="T3600" s="14">
        <f t="shared" si="227"/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4">
        <f t="shared" si="226"/>
        <v>42131.455439814818</v>
      </c>
      <c r="T3601" s="14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4">
        <f t="shared" si="226"/>
        <v>42645.367442129631</v>
      </c>
      <c r="T3603" s="14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4">
        <f t="shared" si="226"/>
        <v>42375.996886574074</v>
      </c>
      <c r="T3605" s="14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4">
        <f t="shared" si="226"/>
        <v>42615.753310185188</v>
      </c>
      <c r="T3607" s="14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4">
        <f t="shared" si="226"/>
        <v>42524.667662037042</v>
      </c>
      <c r="T3608" s="14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4">
        <f t="shared" si="226"/>
        <v>42033.845543981486</v>
      </c>
      <c r="T3609" s="14">
        <f t="shared" si="227"/>
        <v>42063.845543981486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4">
        <f t="shared" si="226"/>
        <v>42031.362187499995</v>
      </c>
      <c r="T3610" s="14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4">
        <f t="shared" si="226"/>
        <v>42460.374305555553</v>
      </c>
      <c r="T3611" s="14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4">
        <f t="shared" si="226"/>
        <v>41849.887037037035</v>
      </c>
      <c r="T3612" s="14">
        <f t="shared" si="227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4">
        <f t="shared" si="226"/>
        <v>42095.229166666672</v>
      </c>
      <c r="T3613" s="14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4">
        <f t="shared" si="226"/>
        <v>42107.864722222221</v>
      </c>
      <c r="T3614" s="14">
        <f t="shared" si="227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4">
        <f t="shared" si="226"/>
        <v>42358.573182870372</v>
      </c>
      <c r="T3616" s="14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4">
        <f t="shared" si="226"/>
        <v>42130.335358796292</v>
      </c>
      <c r="T3617" s="14">
        <f t="shared" si="227"/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4">
        <f t="shared" si="226"/>
        <v>42076.092152777783</v>
      </c>
      <c r="T3618" s="14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4">
        <f t="shared" si="226"/>
        <v>41729.702314814815</v>
      </c>
      <c r="T3619" s="14">
        <f t="shared" si="227"/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4">
        <f t="shared" si="226"/>
        <v>41931.959016203706</v>
      </c>
      <c r="T3620" s="14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4">
        <f t="shared" si="226"/>
        <v>42023.143414351856</v>
      </c>
      <c r="T3621" s="14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4">
        <f t="shared" si="226"/>
        <v>42066.733587962968</v>
      </c>
      <c r="T3622" s="14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4">
        <f t="shared" si="226"/>
        <v>41647.632256944446</v>
      </c>
      <c r="T3623" s="14">
        <f t="shared" si="227"/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4">
        <f t="shared" si="226"/>
        <v>42377.70694444445</v>
      </c>
      <c r="T3624" s="14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4">
        <f t="shared" si="226"/>
        <v>42489.099687499998</v>
      </c>
      <c r="T3625" s="14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4">
        <f t="shared" si="226"/>
        <v>42041.218715277777</v>
      </c>
      <c r="T3626" s="14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4">
        <f t="shared" si="226"/>
        <v>41745.826273148145</v>
      </c>
      <c r="T3627" s="14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4">
        <f t="shared" si="226"/>
        <v>42444.877743055549</v>
      </c>
      <c r="T3628" s="14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4">
        <f t="shared" si="226"/>
        <v>41828.922905092593</v>
      </c>
      <c r="T3629" s="14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4">
        <f t="shared" si="226"/>
        <v>42567.531157407408</v>
      </c>
      <c r="T3630" s="14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4">
        <f t="shared" si="226"/>
        <v>42658.690532407403</v>
      </c>
      <c r="T3631" s="14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4">
        <f t="shared" si="226"/>
        <v>42391.772997685184</v>
      </c>
      <c r="T3633" s="14">
        <f t="shared" si="227"/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4">
        <f t="shared" si="226"/>
        <v>42096.704976851848</v>
      </c>
      <c r="T3634" s="14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4">
        <f t="shared" si="226"/>
        <v>42534.180717592593</v>
      </c>
      <c r="T3635" s="14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4">
        <f t="shared" si="226"/>
        <v>42416.881018518514</v>
      </c>
      <c r="T3636" s="14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4">
        <f t="shared" si="226"/>
        <v>42009.64061342593</v>
      </c>
      <c r="T3637" s="14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4">
        <f t="shared" si="226"/>
        <v>42488.848784722228</v>
      </c>
      <c r="T3638" s="14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4">
        <f t="shared" si="226"/>
        <v>42753.329039351855</v>
      </c>
      <c r="T3639" s="14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4">
        <f t="shared" si="226"/>
        <v>41620.93141203704</v>
      </c>
      <c r="T3640" s="14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42009.817199074074</v>
      </c>
      <c r="T3641" s="14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4">
        <f t="shared" si="226"/>
        <v>42433.737453703703</v>
      </c>
      <c r="T3642" s="14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4">
        <f t="shared" si="226"/>
        <v>42411.942997685182</v>
      </c>
      <c r="T3643" s="14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4">
        <f t="shared" si="226"/>
        <v>42535.68440972222</v>
      </c>
      <c r="T3644" s="14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4">
        <f t="shared" si="226"/>
        <v>42031.471666666665</v>
      </c>
      <c r="T3645" s="14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4">
        <f t="shared" si="226"/>
        <v>42605.908182870371</v>
      </c>
      <c r="T3646" s="14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4">
        <f t="shared" si="226"/>
        <v>42052.93850694444</v>
      </c>
      <c r="T3647" s="14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4">
        <f t="shared" si="226"/>
        <v>42178.614571759259</v>
      </c>
      <c r="T3648" s="14">
        <f t="shared" si="227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4">
        <f t="shared" si="226"/>
        <v>41908.650347222225</v>
      </c>
      <c r="T3649" s="14">
        <f t="shared" si="227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4">
        <f t="shared" si="226"/>
        <v>42031.928576388891</v>
      </c>
      <c r="T3650" s="14">
        <f t="shared" si="227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4">
        <f t="shared" ref="S3651:S3714" si="230">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4">
        <f t="shared" si="230"/>
        <v>42639.805601851855</v>
      </c>
      <c r="T3652" s="14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4">
        <f t="shared" si="230"/>
        <v>41815.927106481482</v>
      </c>
      <c r="T3653" s="14">
        <f t="shared" si="231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4">
        <f t="shared" si="230"/>
        <v>41918.818460648145</v>
      </c>
      <c r="T3654" s="14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4">
        <f t="shared" si="230"/>
        <v>42347.203587962969</v>
      </c>
      <c r="T3655" s="14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4">
        <f t="shared" si="230"/>
        <v>41828.649502314816</v>
      </c>
      <c r="T3656" s="14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4">
        <f t="shared" si="230"/>
        <v>41958.285046296296</v>
      </c>
      <c r="T3657" s="14">
        <f t="shared" si="231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4">
        <f t="shared" si="230"/>
        <v>42393.961909722217</v>
      </c>
      <c r="T3658" s="14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4">
        <f t="shared" si="230"/>
        <v>42479.318518518514</v>
      </c>
      <c r="T3659" s="14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4">
        <f t="shared" si="230"/>
        <v>42708.25309027778</v>
      </c>
      <c r="T3660" s="14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4">
        <f t="shared" si="230"/>
        <v>42486.748414351852</v>
      </c>
      <c r="T3661" s="14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4">
        <f t="shared" si="230"/>
        <v>42390.171261574069</v>
      </c>
      <c r="T3662" s="14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4">
        <f t="shared" si="230"/>
        <v>41444.64261574074</v>
      </c>
      <c r="T3663" s="14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4">
        <f t="shared" si="230"/>
        <v>42031.884652777779</v>
      </c>
      <c r="T3664" s="14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4">
        <f t="shared" si="230"/>
        <v>41956.950983796298</v>
      </c>
      <c r="T3665" s="14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4">
        <f t="shared" si="230"/>
        <v>42151.667337962965</v>
      </c>
      <c r="T3666" s="14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4">
        <f t="shared" si="230"/>
        <v>42063.869791666672</v>
      </c>
      <c r="T3667" s="14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4">
        <f t="shared" si="230"/>
        <v>42425.960983796293</v>
      </c>
      <c r="T3668" s="14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4">
        <f t="shared" si="230"/>
        <v>42044.927974537044</v>
      </c>
      <c r="T3669" s="14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4">
        <f t="shared" si="230"/>
        <v>42102.036527777775</v>
      </c>
      <c r="T3670" s="14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4">
        <f t="shared" si="230"/>
        <v>42435.874212962968</v>
      </c>
      <c r="T3671" s="14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4">
        <f t="shared" si="230"/>
        <v>42413.433831018512</v>
      </c>
      <c r="T3672" s="14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4">
        <f t="shared" si="230"/>
        <v>42397.679513888885</v>
      </c>
      <c r="T3673" s="14">
        <f t="shared" si="231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0"/>
        <v>42515.727650462963</v>
      </c>
      <c r="T3674" s="14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4">
        <f t="shared" si="230"/>
        <v>42026.687453703707</v>
      </c>
      <c r="T3675" s="14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4">
        <f t="shared" si="230"/>
        <v>42044.724953703699</v>
      </c>
      <c r="T3676" s="14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4">
        <f t="shared" si="230"/>
        <v>42502.913761574076</v>
      </c>
      <c r="T3677" s="14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4">
        <f t="shared" si="230"/>
        <v>42412.318668981476</v>
      </c>
      <c r="T3678" s="14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4">
        <f t="shared" si="230"/>
        <v>42045.784155092595</v>
      </c>
      <c r="T3679" s="14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42642.988819444443</v>
      </c>
      <c r="T3680" s="14">
        <f t="shared" si="231"/>
        <v>42672.988819444443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4">
        <f t="shared" si="230"/>
        <v>41828.967916666668</v>
      </c>
      <c r="T3681" s="14">
        <f t="shared" si="231"/>
        <v>41858.967916666668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4">
        <f t="shared" si="230"/>
        <v>42551.961689814809</v>
      </c>
      <c r="T3682" s="14">
        <f t="shared" si="231"/>
        <v>42581.961689814809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4">
        <f t="shared" si="230"/>
        <v>41878.140497685185</v>
      </c>
      <c r="T3683" s="14">
        <f t="shared" si="231"/>
        <v>41908.140497685185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4">
        <f t="shared" si="230"/>
        <v>42474.86482638889</v>
      </c>
      <c r="T3684" s="14">
        <f t="shared" si="231"/>
        <v>42484.86482638889</v>
      </c>
    </row>
    <row r="3685" spans="1:21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4">
        <f t="shared" si="230"/>
        <v>42107.841284722221</v>
      </c>
      <c r="T3685" s="14">
        <f t="shared" si="231"/>
        <v>42167.841284722221</v>
      </c>
    </row>
    <row r="3686" spans="1:21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4">
        <f t="shared" si="230"/>
        <v>42017.907337962963</v>
      </c>
      <c r="T3686" s="14">
        <f t="shared" si="231"/>
        <v>42077.865671296298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4">
        <f t="shared" si="230"/>
        <v>42034.960127314815</v>
      </c>
      <c r="T3687" s="14">
        <f t="shared" si="231"/>
        <v>42064.960127314815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4">
        <f t="shared" si="230"/>
        <v>41953.95821759259</v>
      </c>
      <c r="T3688" s="14">
        <f t="shared" si="231"/>
        <v>42013.95821759259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4">
        <f t="shared" si="230"/>
        <v>42509.374537037031</v>
      </c>
      <c r="T3689" s="14">
        <f t="shared" si="231"/>
        <v>42517.55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</row>
    <row r="3691" spans="1:21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  <c r="U3691">
        <f>YEAR(S3691)</f>
        <v>2014</v>
      </c>
    </row>
    <row r="3692" spans="1:21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</row>
    <row r="3693" spans="1:21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</row>
    <row r="3694" spans="1:21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</row>
    <row r="3695" spans="1:21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4">
        <f t="shared" si="230"/>
        <v>42041.743090277778</v>
      </c>
      <c r="T3695" s="14">
        <f t="shared" si="231"/>
        <v>42071.701423611114</v>
      </c>
    </row>
    <row r="3696" spans="1:21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4">
        <f t="shared" si="230"/>
        <v>41789.893599537041</v>
      </c>
      <c r="T3696" s="14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4">
        <f t="shared" si="230"/>
        <v>42611.261064814811</v>
      </c>
      <c r="T3697" s="14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4">
        <f t="shared" si="230"/>
        <v>42059.270023148143</v>
      </c>
      <c r="T3698" s="14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4">
        <f t="shared" si="230"/>
        <v>42415.168564814812</v>
      </c>
      <c r="T3699" s="14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4">
        <f t="shared" si="230"/>
        <v>42433.825717592597</v>
      </c>
      <c r="T3700" s="14">
        <f t="shared" si="231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4">
        <f t="shared" si="230"/>
        <v>41890.16269675926</v>
      </c>
      <c r="T3701" s="14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4">
        <f t="shared" si="230"/>
        <v>42174.780821759254</v>
      </c>
      <c r="T3702" s="14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4">
        <f t="shared" si="230"/>
        <v>41842.201261574075</v>
      </c>
      <c r="T3703" s="14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4">
        <f t="shared" si="230"/>
        <v>41905.636469907404</v>
      </c>
      <c r="T3704" s="14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42400.946597222224</v>
      </c>
      <c r="T3705" s="14">
        <f t="shared" si="231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4">
        <f t="shared" si="230"/>
        <v>42114.928726851853</v>
      </c>
      <c r="T3707" s="14">
        <f t="shared" si="231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4">
        <f t="shared" si="230"/>
        <v>41882.937303240738</v>
      </c>
      <c r="T3708" s="14">
        <f t="shared" si="231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4">
        <f t="shared" si="230"/>
        <v>41778.915416666663</v>
      </c>
      <c r="T3709" s="14">
        <f t="shared" si="231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4">
        <f t="shared" si="230"/>
        <v>42541.837511574078</v>
      </c>
      <c r="T3710" s="14">
        <f t="shared" si="231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4">
        <f t="shared" si="230"/>
        <v>42491.80768518518</v>
      </c>
      <c r="T3711" s="14">
        <f t="shared" si="231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4">
        <f t="shared" si="230"/>
        <v>42221.909930555557</v>
      </c>
      <c r="T3712" s="14">
        <f t="shared" si="231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4">
        <f t="shared" si="230"/>
        <v>42096.410115740742</v>
      </c>
      <c r="T3713" s="14">
        <f t="shared" si="231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4">
        <f t="shared" si="230"/>
        <v>42239.573993055557</v>
      </c>
      <c r="T3714" s="14">
        <f t="shared" si="231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4">
        <f t="shared" ref="S3715:S3778" si="234">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4">
        <f t="shared" si="234"/>
        <v>42559.064143518524</v>
      </c>
      <c r="T3716" s="14">
        <f t="shared" si="235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4">
        <f t="shared" si="234"/>
        <v>41969.767824074079</v>
      </c>
      <c r="T3717" s="14">
        <f t="shared" si="235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4">
        <f t="shared" si="234"/>
        <v>41904.07671296296</v>
      </c>
      <c r="T3718" s="14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4">
        <f t="shared" si="234"/>
        <v>42171.913090277783</v>
      </c>
      <c r="T3719" s="14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4">
        <f t="shared" si="234"/>
        <v>42243.961273148147</v>
      </c>
      <c r="T3720" s="14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4">
        <f t="shared" si="234"/>
        <v>42351.658842592587</v>
      </c>
      <c r="T3721" s="14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4">
        <f t="shared" si="234"/>
        <v>42047.394942129627</v>
      </c>
      <c r="T3722" s="14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4">
        <f t="shared" si="234"/>
        <v>42033.573009259257</v>
      </c>
      <c r="T3723" s="14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4">
        <f t="shared" si="234"/>
        <v>42072.758981481486</v>
      </c>
      <c r="T3724" s="14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4">
        <f t="shared" si="234"/>
        <v>42191.824062500003</v>
      </c>
      <c r="T3725" s="14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4">
        <f t="shared" si="234"/>
        <v>42304.955381944441</v>
      </c>
      <c r="T3726" s="14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4">
        <f t="shared" si="234"/>
        <v>42712.011944444443</v>
      </c>
      <c r="T3727" s="14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4">
        <f t="shared" si="234"/>
        <v>42767.812893518523</v>
      </c>
      <c r="T3728" s="14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4">
        <f t="shared" si="234"/>
        <v>41857.18304398148</v>
      </c>
      <c r="T3729" s="14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4">
        <f t="shared" si="234"/>
        <v>41911.934791666667</v>
      </c>
      <c r="T3730" s="14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4">
        <f t="shared" si="234"/>
        <v>42135.67050925926</v>
      </c>
      <c r="T3731" s="14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4">
        <f t="shared" si="234"/>
        <v>42584.123865740738</v>
      </c>
      <c r="T3732" s="14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4">
        <f t="shared" si="234"/>
        <v>42255.927824074075</v>
      </c>
      <c r="T3733" s="14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4">
        <f t="shared" si="234"/>
        <v>42567.004432870366</v>
      </c>
      <c r="T3734" s="14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4">
        <f t="shared" si="234"/>
        <v>41959.369988425926</v>
      </c>
      <c r="T3735" s="14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4">
        <f t="shared" si="234"/>
        <v>42165.922858796301</v>
      </c>
      <c r="T3736" s="14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4">
        <f t="shared" si="234"/>
        <v>42031.837546296301</v>
      </c>
      <c r="T3737" s="14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4">
        <f t="shared" si="234"/>
        <v>42482.048032407409</v>
      </c>
      <c r="T3738" s="14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4">
        <f t="shared" si="234"/>
        <v>42135.235254629632</v>
      </c>
      <c r="T3739" s="14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4">
        <f t="shared" si="234"/>
        <v>42438.961273148147</v>
      </c>
      <c r="T3740" s="14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4">
        <f t="shared" si="234"/>
        <v>42164.893993055557</v>
      </c>
      <c r="T3741" s="14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4">
        <f t="shared" si="234"/>
        <v>42096.686400462961</v>
      </c>
      <c r="T3742" s="14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4">
        <f t="shared" si="234"/>
        <v>42383.933993055558</v>
      </c>
      <c r="T3743" s="14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4">
        <f t="shared" si="234"/>
        <v>42341.958923611113</v>
      </c>
      <c r="T3744" s="14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4">
        <f t="shared" si="234"/>
        <v>42612.911712962959</v>
      </c>
      <c r="T3745" s="14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4">
        <f t="shared" si="234"/>
        <v>42164.908530092594</v>
      </c>
      <c r="T3746" s="14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4">
        <f t="shared" si="234"/>
        <v>42321.08447916666</v>
      </c>
      <c r="T3747" s="14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4">
        <f t="shared" si="234"/>
        <v>42713.962499999994</v>
      </c>
      <c r="T3748" s="14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4">
        <f t="shared" si="234"/>
        <v>42285.909027777772</v>
      </c>
      <c r="T3749" s="14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4">
        <f t="shared" si="234"/>
        <v>40070.901412037041</v>
      </c>
      <c r="T3750" s="14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4">
        <f t="shared" si="234"/>
        <v>42228.629884259266</v>
      </c>
      <c r="T3751" s="14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4">
        <f t="shared" si="234"/>
        <v>41456.36241898148</v>
      </c>
      <c r="T3752" s="14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4">
        <f t="shared" si="234"/>
        <v>42591.31858796296</v>
      </c>
      <c r="T3753" s="14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4">
        <f t="shared" si="234"/>
        <v>41919.761782407404</v>
      </c>
      <c r="T3754" s="14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4">
        <f t="shared" si="234"/>
        <v>41550.793935185182</v>
      </c>
      <c r="T3755" s="14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4">
        <f t="shared" si="234"/>
        <v>41634.715173611112</v>
      </c>
      <c r="T3756" s="14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4">
        <f t="shared" si="234"/>
        <v>41837.767500000002</v>
      </c>
      <c r="T3757" s="14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4">
        <f t="shared" si="234"/>
        <v>41407.84684027778</v>
      </c>
      <c r="T3758" s="14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4">
        <f t="shared" si="234"/>
        <v>40705.126631944448</v>
      </c>
      <c r="T3759" s="14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4">
        <f t="shared" si="234"/>
        <v>41041.167627314811</v>
      </c>
      <c r="T3760" s="14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4">
        <f t="shared" si="234"/>
        <v>41827.989861111113</v>
      </c>
      <c r="T3761" s="14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4">
        <f t="shared" si="234"/>
        <v>42100.086145833338</v>
      </c>
      <c r="T3762" s="14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4">
        <f t="shared" si="234"/>
        <v>40987.83488425926</v>
      </c>
      <c r="T3763" s="14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4">
        <f t="shared" si="234"/>
        <v>42065.910983796297</v>
      </c>
      <c r="T3764" s="14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4">
        <f t="shared" si="234"/>
        <v>42669.594837962963</v>
      </c>
      <c r="T3765" s="14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4">
        <f t="shared" si="234"/>
        <v>42714.054398148146</v>
      </c>
      <c r="T3766" s="14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4">
        <f t="shared" si="234"/>
        <v>41113.968576388892</v>
      </c>
      <c r="T3767" s="14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4">
        <f t="shared" si="234"/>
        <v>42366.982627314821</v>
      </c>
      <c r="T3768" s="14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4">
        <f t="shared" si="234"/>
        <v>42596.03506944445</v>
      </c>
      <c r="T3769" s="14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4">
        <f t="shared" si="234"/>
        <v>42114.726134259254</v>
      </c>
      <c r="T3770" s="14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4">
        <f t="shared" si="234"/>
        <v>42171.827604166669</v>
      </c>
      <c r="T3771" s="14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4">
        <f t="shared" si="234"/>
        <v>40703.234386574077</v>
      </c>
      <c r="T3772" s="14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4">
        <f t="shared" si="234"/>
        <v>42400.176377314812</v>
      </c>
      <c r="T3773" s="14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4">
        <f t="shared" si="234"/>
        <v>42091.778703703705</v>
      </c>
      <c r="T3774" s="14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4">
        <f t="shared" si="234"/>
        <v>42223.616018518514</v>
      </c>
      <c r="T3775" s="14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4">
        <f t="shared" si="234"/>
        <v>42380.696342592593</v>
      </c>
      <c r="T3776" s="14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4">
        <f t="shared" si="234"/>
        <v>42318.616851851853</v>
      </c>
      <c r="T3777" s="14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4">
        <f t="shared" si="234"/>
        <v>42503.353506944448</v>
      </c>
      <c r="T3778" s="14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4">
        <f t="shared" ref="S3779:S3842" si="238">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4">
        <f t="shared" si="238"/>
        <v>42692.389062500006</v>
      </c>
      <c r="T3780" s="14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4">
        <f t="shared" si="238"/>
        <v>42165.785289351858</v>
      </c>
      <c r="T3781" s="14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4">
        <f t="shared" si="238"/>
        <v>41975.842523148152</v>
      </c>
      <c r="T3782" s="14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4">
        <f t="shared" si="238"/>
        <v>42282.71629629629</v>
      </c>
      <c r="T3783" s="14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4">
        <f t="shared" si="238"/>
        <v>42188.012777777782</v>
      </c>
      <c r="T3784" s="14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4">
        <f t="shared" si="238"/>
        <v>42055.739803240736</v>
      </c>
      <c r="T3785" s="14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4">
        <f t="shared" si="238"/>
        <v>42283.3909375</v>
      </c>
      <c r="T3786" s="14">
        <f t="shared" si="23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4">
        <f t="shared" si="238"/>
        <v>42143.79415509259</v>
      </c>
      <c r="T3787" s="14">
        <f t="shared" si="23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4">
        <f t="shared" si="238"/>
        <v>41849.035370370373</v>
      </c>
      <c r="T3788" s="14">
        <f t="shared" si="23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4">
        <f t="shared" si="238"/>
        <v>42300.825648148151</v>
      </c>
      <c r="T3789" s="14">
        <f t="shared" si="23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4">
        <f t="shared" si="238"/>
        <v>42086.83085648148</v>
      </c>
      <c r="T3790" s="14">
        <f t="shared" si="239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4">
        <f t="shared" si="238"/>
        <v>42328.560613425929</v>
      </c>
      <c r="T3791" s="14">
        <f t="shared" si="23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4">
        <f t="shared" si="238"/>
        <v>42585.031782407401</v>
      </c>
      <c r="T3792" s="14">
        <f t="shared" si="23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4">
        <f t="shared" si="238"/>
        <v>42515.061805555553</v>
      </c>
      <c r="T3793" s="14">
        <f t="shared" si="23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4">
        <f t="shared" si="238"/>
        <v>42242.122210648144</v>
      </c>
      <c r="T3794" s="14">
        <f t="shared" si="239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4">
        <f t="shared" si="238"/>
        <v>42761.376238425932</v>
      </c>
      <c r="T3795" s="14">
        <f t="shared" si="23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4">
        <f t="shared" si="238"/>
        <v>42317.810219907406</v>
      </c>
      <c r="T3796" s="14">
        <f t="shared" si="239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4">
        <f t="shared" si="238"/>
        <v>42122.009224537032</v>
      </c>
      <c r="T3797" s="14">
        <f t="shared" si="23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4">
        <f t="shared" si="238"/>
        <v>42108.988900462966</v>
      </c>
      <c r="T3798" s="14">
        <f t="shared" si="239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4">
        <f t="shared" si="238"/>
        <v>42790.895567129628</v>
      </c>
      <c r="T3799" s="14">
        <f t="shared" si="23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4">
        <f t="shared" si="238"/>
        <v>41803.692789351851</v>
      </c>
      <c r="T3800" s="14">
        <f t="shared" si="239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4">
        <f t="shared" si="238"/>
        <v>42303.659317129626</v>
      </c>
      <c r="T3801" s="14">
        <f t="shared" si="239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4">
        <f t="shared" si="238"/>
        <v>42762.962013888886</v>
      </c>
      <c r="T3802" s="14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4">
        <f t="shared" si="238"/>
        <v>42189.673263888893</v>
      </c>
      <c r="T3803" s="14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4">
        <f t="shared" si="238"/>
        <v>42676.995173611111</v>
      </c>
      <c r="T3804" s="14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4">
        <f t="shared" si="238"/>
        <v>41837.984976851854</v>
      </c>
      <c r="T3805" s="14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4">
        <f t="shared" si="238"/>
        <v>42670.764039351852</v>
      </c>
      <c r="T3806" s="14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4">
        <f t="shared" si="238"/>
        <v>42690.858449074076</v>
      </c>
      <c r="T3807" s="14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4">
        <f t="shared" si="238"/>
        <v>42227.173159722224</v>
      </c>
      <c r="T3808" s="14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4">
        <f t="shared" si="238"/>
        <v>42021.783368055556</v>
      </c>
      <c r="T3809" s="14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4">
        <f t="shared" si="238"/>
        <v>41594.207060185188</v>
      </c>
      <c r="T3810" s="14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4">
        <f t="shared" si="238"/>
        <v>41289.999641203707</v>
      </c>
      <c r="T3811" s="14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4">
        <f t="shared" si="238"/>
        <v>42248.723738425921</v>
      </c>
      <c r="T3812" s="14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4">
        <f t="shared" si="238"/>
        <v>40291.81150462963</v>
      </c>
      <c r="T3815" s="14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4">
        <f t="shared" si="238"/>
        <v>41681.189699074072</v>
      </c>
      <c r="T3816" s="14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4">
        <f t="shared" si="238"/>
        <v>40767.192395833335</v>
      </c>
      <c r="T3817" s="14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4">
        <f t="shared" si="238"/>
        <v>40340.801562499997</v>
      </c>
      <c r="T3818" s="14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4">
        <f t="shared" si="238"/>
        <v>41642.005150462966</v>
      </c>
      <c r="T3819" s="14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4">
        <f t="shared" si="238"/>
        <v>41116.763275462967</v>
      </c>
      <c r="T3820" s="14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4">
        <f t="shared" si="238"/>
        <v>40434.853402777779</v>
      </c>
      <c r="T3821" s="14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4">
        <f t="shared" si="238"/>
        <v>41562.67155092593</v>
      </c>
      <c r="T3822" s="14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4">
        <f t="shared" si="238"/>
        <v>40338.02002314815</v>
      </c>
      <c r="T3823" s="14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4">
        <f t="shared" si="238"/>
        <v>41013.822858796295</v>
      </c>
      <c r="T3824" s="14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4">
        <f t="shared" si="238"/>
        <v>40978.238067129627</v>
      </c>
      <c r="T3825" s="14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4">
        <f t="shared" si="238"/>
        <v>40883.024178240739</v>
      </c>
      <c r="T3826" s="14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4">
        <f t="shared" si="238"/>
        <v>42491.781319444446</v>
      </c>
      <c r="T3827" s="14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4">
        <f t="shared" si="238"/>
        <v>42614.356770833328</v>
      </c>
      <c r="T3828" s="14">
        <f t="shared" si="23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4">
        <f t="shared" si="238"/>
        <v>41831.060092592597</v>
      </c>
      <c r="T3829" s="14">
        <f t="shared" si="239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4">
        <f t="shared" si="238"/>
        <v>42319.851388888885</v>
      </c>
      <c r="T3830" s="14">
        <f t="shared" si="23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4">
        <f t="shared" si="238"/>
        <v>42382.431076388893</v>
      </c>
      <c r="T3831" s="14">
        <f t="shared" si="23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4">
        <f t="shared" si="238"/>
        <v>42231.7971875</v>
      </c>
      <c r="T3832" s="14">
        <f t="shared" si="23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4">
        <f t="shared" si="238"/>
        <v>41850.014178240745</v>
      </c>
      <c r="T3833" s="14">
        <f t="shared" si="23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4">
        <f t="shared" si="238"/>
        <v>42483.797395833331</v>
      </c>
      <c r="T3834" s="14">
        <f t="shared" si="23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4">
        <f t="shared" si="238"/>
        <v>41831.851840277777</v>
      </c>
      <c r="T3835" s="14">
        <f t="shared" si="23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4">
        <f t="shared" si="238"/>
        <v>42406.992418981477</v>
      </c>
      <c r="T3836" s="14">
        <f t="shared" si="23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4">
        <f t="shared" si="238"/>
        <v>42058.719641203701</v>
      </c>
      <c r="T3837" s="14">
        <f t="shared" si="23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4">
        <f t="shared" si="238"/>
        <v>42678.871331018512</v>
      </c>
      <c r="T3838" s="14">
        <f t="shared" si="23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4">
        <f t="shared" si="238"/>
        <v>42047.900960648149</v>
      </c>
      <c r="T3839" s="14">
        <f t="shared" si="23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4">
        <f t="shared" si="238"/>
        <v>42046.79</v>
      </c>
      <c r="T3840" s="14">
        <f t="shared" si="23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4">
        <f t="shared" si="238"/>
        <v>42432.276712962965</v>
      </c>
      <c r="T3841" s="14">
        <f t="shared" si="23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4">
        <f t="shared" si="238"/>
        <v>42583.030810185184</v>
      </c>
      <c r="T3842" s="14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4">
        <f t="shared" ref="S3843:S3906" si="242">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4">
        <f t="shared" si="242"/>
        <v>41829.912083333329</v>
      </c>
      <c r="T3844" s="14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4">
        <f t="shared" si="242"/>
        <v>41775.713969907411</v>
      </c>
      <c r="T3845" s="14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4">
        <f t="shared" si="242"/>
        <v>41813.861388888887</v>
      </c>
      <c r="T3846" s="14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4">
        <f t="shared" si="242"/>
        <v>40799.872685185182</v>
      </c>
      <c r="T3847" s="14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4">
        <f t="shared" si="242"/>
        <v>41410.703993055555</v>
      </c>
      <c r="T3848" s="14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4">
        <f t="shared" si="242"/>
        <v>42212.624189814815</v>
      </c>
      <c r="T3849" s="14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4">
        <f t="shared" si="242"/>
        <v>42332.908194444448</v>
      </c>
      <c r="T3850" s="14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4">
        <f t="shared" si="242"/>
        <v>42192.462048611109</v>
      </c>
      <c r="T3851" s="14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4">
        <f t="shared" si="242"/>
        <v>42164.699652777781</v>
      </c>
      <c r="T3852" s="14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4">
        <f t="shared" si="242"/>
        <v>42022.006099537044</v>
      </c>
      <c r="T3853" s="14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4">
        <f t="shared" si="242"/>
        <v>42093.181944444441</v>
      </c>
      <c r="T3854" s="14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4">
        <f t="shared" si="242"/>
        <v>41871.972025462965</v>
      </c>
      <c r="T3855" s="14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4">
        <f t="shared" si="242"/>
        <v>42224.102581018517</v>
      </c>
      <c r="T3856" s="14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4">
        <f t="shared" si="242"/>
        <v>42029.07131944444</v>
      </c>
      <c r="T3857" s="14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4">
        <f t="shared" si="242"/>
        <v>42154.726446759261</v>
      </c>
      <c r="T3858" s="14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4">
        <f t="shared" si="242"/>
        <v>42122.629502314812</v>
      </c>
      <c r="T3859" s="14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4">
        <f t="shared" si="242"/>
        <v>41830.723611111112</v>
      </c>
      <c r="T3860" s="14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4">
        <f t="shared" si="242"/>
        <v>42509.724328703705</v>
      </c>
      <c r="T3861" s="14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4">
        <f t="shared" si="242"/>
        <v>41841.682314814818</v>
      </c>
      <c r="T3862" s="14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4">
        <f t="shared" si="242"/>
        <v>41897.660833333335</v>
      </c>
      <c r="T3863" s="14">
        <f t="shared" si="243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4">
        <f t="shared" si="242"/>
        <v>41827.919166666667</v>
      </c>
      <c r="T3864" s="14">
        <f t="shared" si="243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4">
        <f t="shared" si="242"/>
        <v>40568.972569444442</v>
      </c>
      <c r="T3865" s="14">
        <f t="shared" si="243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4">
        <f t="shared" si="242"/>
        <v>42193.941759259258</v>
      </c>
      <c r="T3866" s="14">
        <f t="shared" si="243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4">
        <f t="shared" si="242"/>
        <v>42007.788680555561</v>
      </c>
      <c r="T3867" s="14">
        <f t="shared" si="243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4">
        <f t="shared" si="242"/>
        <v>41110.680138888885</v>
      </c>
      <c r="T3868" s="14">
        <f t="shared" si="243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4">
        <f t="shared" si="242"/>
        <v>41125.283159722225</v>
      </c>
      <c r="T3869" s="14">
        <f t="shared" si="243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4">
        <f t="shared" si="242"/>
        <v>40883.962581018517</v>
      </c>
      <c r="T3870" s="14">
        <f t="shared" si="243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4">
        <f t="shared" si="242"/>
        <v>42732.060277777782</v>
      </c>
      <c r="T3871" s="14">
        <f t="shared" si="243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4">
        <f t="shared" si="242"/>
        <v>41806.106770833336</v>
      </c>
      <c r="T3872" s="14">
        <f t="shared" si="243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4">
        <f t="shared" si="242"/>
        <v>41836.595520833333</v>
      </c>
      <c r="T3873" s="14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4">
        <f t="shared" si="242"/>
        <v>41945.133506944447</v>
      </c>
      <c r="T3874" s="14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4">
        <f t="shared" si="242"/>
        <v>42299.926145833335</v>
      </c>
      <c r="T3875" s="14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4">
        <f t="shared" si="242"/>
        <v>42093.131469907406</v>
      </c>
      <c r="T3876" s="14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4">
        <f t="shared" si="242"/>
        <v>42180.390277777777</v>
      </c>
      <c r="T3877" s="14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4">
        <f t="shared" si="242"/>
        <v>42074.060671296291</v>
      </c>
      <c r="T3878" s="14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4">
        <f t="shared" si="242"/>
        <v>42175.780416666668</v>
      </c>
      <c r="T3879" s="14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4">
        <f t="shared" si="242"/>
        <v>42485.64534722222</v>
      </c>
      <c r="T3880" s="14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4">
        <f t="shared" si="242"/>
        <v>42707.926030092596</v>
      </c>
      <c r="T3881" s="14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4">
        <f t="shared" si="242"/>
        <v>42199.873402777783</v>
      </c>
      <c r="T3882" s="14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4">
        <f t="shared" si="242"/>
        <v>42139.542303240742</v>
      </c>
      <c r="T3883" s="14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4">
        <f t="shared" si="242"/>
        <v>42461.447662037041</v>
      </c>
      <c r="T3884" s="14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4">
        <f t="shared" si="242"/>
        <v>42115.936550925922</v>
      </c>
      <c r="T3885" s="14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4">
        <f t="shared" si="242"/>
        <v>42086.811400462961</v>
      </c>
      <c r="T3886" s="14">
        <f t="shared" si="243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4">
        <f t="shared" si="242"/>
        <v>41818.703275462962</v>
      </c>
      <c r="T3887" s="14">
        <f t="shared" si="243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4">
        <f t="shared" si="242"/>
        <v>42795.696145833332</v>
      </c>
      <c r="T3888" s="14">
        <f t="shared" si="243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4">
        <f t="shared" si="242"/>
        <v>42289.89634259259</v>
      </c>
      <c r="T3889" s="14">
        <f t="shared" si="243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4">
        <f t="shared" si="242"/>
        <v>41831.705555555556</v>
      </c>
      <c r="T3890" s="14">
        <f t="shared" si="243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4">
        <f t="shared" si="242"/>
        <v>42312.204814814817</v>
      </c>
      <c r="T3891" s="14">
        <f t="shared" si="243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4">
        <f t="shared" si="242"/>
        <v>41915.896967592591</v>
      </c>
      <c r="T3892" s="14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4">
        <f t="shared" si="242"/>
        <v>41053.200960648144</v>
      </c>
      <c r="T3893" s="14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4">
        <f t="shared" si="242"/>
        <v>42554.917488425926</v>
      </c>
      <c r="T3894" s="14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4">
        <f t="shared" si="242"/>
        <v>41198.611712962964</v>
      </c>
      <c r="T3895" s="14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4">
        <f t="shared" si="242"/>
        <v>41411.866608796299</v>
      </c>
      <c r="T3896" s="14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4">
        <f t="shared" si="242"/>
        <v>40752.789710648147</v>
      </c>
      <c r="T3897" s="14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4">
        <f t="shared" si="242"/>
        <v>41838.475219907406</v>
      </c>
      <c r="T3898" s="14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4">
        <f t="shared" si="242"/>
        <v>42053.051203703704</v>
      </c>
      <c r="T3899" s="14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4">
        <f t="shared" si="242"/>
        <v>42782.426875000005</v>
      </c>
      <c r="T3900" s="14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4">
        <f t="shared" si="242"/>
        <v>42121.824525462958</v>
      </c>
      <c r="T3901" s="14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4">
        <f t="shared" si="242"/>
        <v>42219.282951388886</v>
      </c>
      <c r="T3902" s="14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4">
        <f t="shared" si="242"/>
        <v>42188.252199074079</v>
      </c>
      <c r="T3903" s="14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4">
        <f t="shared" si="242"/>
        <v>42241.613796296297</v>
      </c>
      <c r="T3904" s="14">
        <f t="shared" si="243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4">
        <f t="shared" si="242"/>
        <v>40079.566157407404</v>
      </c>
      <c r="T3905" s="14">
        <f t="shared" si="243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4">
        <f t="shared" si="242"/>
        <v>41389.679560185185</v>
      </c>
      <c r="T3906" s="14">
        <f t="shared" si="243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4">
        <f t="shared" ref="S3907:S3970" si="246">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4">
        <f t="shared" si="246"/>
        <v>41779.649317129632</v>
      </c>
      <c r="T3908" s="14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4">
        <f t="shared" si="246"/>
        <v>42069.104421296302</v>
      </c>
      <c r="T3909" s="14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4">
        <f t="shared" si="246"/>
        <v>42005.24998842593</v>
      </c>
      <c r="T3910" s="14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4">
        <f t="shared" si="246"/>
        <v>42256.984791666662</v>
      </c>
      <c r="T3911" s="14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4">
        <f t="shared" si="246"/>
        <v>42046.072743055556</v>
      </c>
      <c r="T3912" s="14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4">
        <f t="shared" si="246"/>
        <v>42603.354131944448</v>
      </c>
      <c r="T3913" s="14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4">
        <f t="shared" si="246"/>
        <v>42438.53907407407</v>
      </c>
      <c r="T3914" s="14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4">
        <f t="shared" si="246"/>
        <v>42779.21365740741</v>
      </c>
      <c r="T3915" s="14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4">
        <f t="shared" si="246"/>
        <v>42796.069571759261</v>
      </c>
      <c r="T3916" s="14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4">
        <f t="shared" si="246"/>
        <v>42796.207870370374</v>
      </c>
      <c r="T3917" s="14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4">
        <f t="shared" si="246"/>
        <v>42245.016736111109</v>
      </c>
      <c r="T3918" s="14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4">
        <f t="shared" si="246"/>
        <v>42179.306388888886</v>
      </c>
      <c r="T3919" s="14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4">
        <f t="shared" si="246"/>
        <v>42451.866967592592</v>
      </c>
      <c r="T3920" s="14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4">
        <f t="shared" si="246"/>
        <v>42125.913807870369</v>
      </c>
      <c r="T3921" s="14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4">
        <f t="shared" si="246"/>
        <v>42319.461377314816</v>
      </c>
      <c r="T3922" s="14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4">
        <f t="shared" si="246"/>
        <v>42471.052152777775</v>
      </c>
      <c r="T3923" s="14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4">
        <f t="shared" si="246"/>
        <v>42272.087766203709</v>
      </c>
      <c r="T3924" s="14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4">
        <f t="shared" si="246"/>
        <v>42152.906851851847</v>
      </c>
      <c r="T3925" s="14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4">
        <f t="shared" si="246"/>
        <v>42325.683807870373</v>
      </c>
      <c r="T3926" s="14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4">
        <f t="shared" si="246"/>
        <v>42614.675625000003</v>
      </c>
      <c r="T3927" s="14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4">
        <f t="shared" si="246"/>
        <v>42171.817384259266</v>
      </c>
      <c r="T3928" s="14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4">
        <f t="shared" si="246"/>
        <v>41855.859814814816</v>
      </c>
      <c r="T3929" s="14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4">
        <f t="shared" si="246"/>
        <v>41829.889027777775</v>
      </c>
      <c r="T3930" s="14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4">
        <f t="shared" si="246"/>
        <v>42172.906678240746</v>
      </c>
      <c r="T3931" s="14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4">
        <f t="shared" si="246"/>
        <v>42067.234375</v>
      </c>
      <c r="T3932" s="14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4">
        <f t="shared" si="246"/>
        <v>42000.300243055557</v>
      </c>
      <c r="T3933" s="14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4">
        <f t="shared" si="246"/>
        <v>42709.002881944441</v>
      </c>
      <c r="T3934" s="14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4">
        <f t="shared" si="246"/>
        <v>41776.284780092588</v>
      </c>
      <c r="T3935" s="14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4">
        <f t="shared" si="246"/>
        <v>42035.029224537036</v>
      </c>
      <c r="T3936" s="14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4">
        <f t="shared" si="246"/>
        <v>41773.008738425924</v>
      </c>
      <c r="T3937" s="14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4">
        <f t="shared" si="246"/>
        <v>42678.586655092593</v>
      </c>
      <c r="T3938" s="14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4">
        <f t="shared" si="246"/>
        <v>42329.58839120371</v>
      </c>
      <c r="T3939" s="14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4">
        <f t="shared" si="246"/>
        <v>42651.006273148145</v>
      </c>
      <c r="T3940" s="14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4">
        <f t="shared" si="246"/>
        <v>41800.819571759261</v>
      </c>
      <c r="T3941" s="14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4">
        <f t="shared" si="246"/>
        <v>41847.930694444447</v>
      </c>
      <c r="T3942" s="14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4">
        <f t="shared" si="246"/>
        <v>41927.235636574071</v>
      </c>
      <c r="T3943" s="14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4">
        <f t="shared" si="246"/>
        <v>40355.024953703702</v>
      </c>
      <c r="T3944" s="14">
        <f t="shared" si="247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4">
        <f t="shared" si="246"/>
        <v>42167.813703703709</v>
      </c>
      <c r="T3945" s="14">
        <f t="shared" si="247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4">
        <f t="shared" si="246"/>
        <v>41897.702199074076</v>
      </c>
      <c r="T3946" s="14">
        <f t="shared" si="247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4">
        <f t="shared" si="246"/>
        <v>42060.001805555556</v>
      </c>
      <c r="T3947" s="14">
        <f t="shared" si="247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4">
        <f t="shared" si="246"/>
        <v>42198.775787037041</v>
      </c>
      <c r="T3948" s="14">
        <f t="shared" si="247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4">
        <f t="shared" si="246"/>
        <v>42708.842245370368</v>
      </c>
      <c r="T3949" s="14">
        <f t="shared" si="247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4">
        <f t="shared" si="246"/>
        <v>42101.633703703701</v>
      </c>
      <c r="T3950" s="14">
        <f t="shared" si="247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4">
        <f t="shared" si="246"/>
        <v>42103.676180555558</v>
      </c>
      <c r="T3951" s="14">
        <f t="shared" si="247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4">
        <f t="shared" si="246"/>
        <v>42130.78361111111</v>
      </c>
      <c r="T3952" s="14">
        <f t="shared" si="247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4">
        <f t="shared" si="246"/>
        <v>42264.620115740734</v>
      </c>
      <c r="T3953" s="14">
        <f t="shared" si="247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4">
        <f t="shared" si="246"/>
        <v>41978.930972222224</v>
      </c>
      <c r="T3954" s="14">
        <f t="shared" si="247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4">
        <f t="shared" si="246"/>
        <v>42466.858888888892</v>
      </c>
      <c r="T3955" s="14">
        <f t="shared" si="247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4">
        <f t="shared" si="246"/>
        <v>42322.011574074073</v>
      </c>
      <c r="T3956" s="14">
        <f t="shared" si="247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4">
        <f t="shared" si="246"/>
        <v>42248.934675925921</v>
      </c>
      <c r="T3957" s="14">
        <f t="shared" si="247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4">
        <f t="shared" si="246"/>
        <v>42346.736400462964</v>
      </c>
      <c r="T3958" s="14">
        <f t="shared" si="247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4">
        <f t="shared" si="246"/>
        <v>42380.812627314815</v>
      </c>
      <c r="T3959" s="14">
        <f t="shared" si="247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4">
        <f t="shared" si="246"/>
        <v>42150.777731481481</v>
      </c>
      <c r="T3960" s="14">
        <f t="shared" si="247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4">
        <f t="shared" si="246"/>
        <v>42592.836076388892</v>
      </c>
      <c r="T3961" s="14">
        <f t="shared" si="247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4">
        <f t="shared" si="246"/>
        <v>42669.870173611111</v>
      </c>
      <c r="T3962" s="14">
        <f t="shared" si="247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4">
        <f t="shared" si="246"/>
        <v>42213.013078703705</v>
      </c>
      <c r="T3963" s="14">
        <f t="shared" si="247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4">
        <f t="shared" si="246"/>
        <v>42237.016388888893</v>
      </c>
      <c r="T3964" s="14">
        <f t="shared" si="247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4">
        <f t="shared" si="246"/>
        <v>41954.838240740741</v>
      </c>
      <c r="T3965" s="14">
        <f t="shared" si="247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4">
        <f t="shared" si="246"/>
        <v>41968.262314814812</v>
      </c>
      <c r="T3966" s="14">
        <f t="shared" si="247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4">
        <f t="shared" si="246"/>
        <v>42276.120636574073</v>
      </c>
      <c r="T3967" s="14">
        <f t="shared" si="247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4">
        <f t="shared" si="246"/>
        <v>42717.121377314819</v>
      </c>
      <c r="T3968" s="14">
        <f t="shared" si="247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4">
        <f t="shared" si="246"/>
        <v>41976.88490740741</v>
      </c>
      <c r="T3969" s="14">
        <f t="shared" si="247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4">
        <f t="shared" si="246"/>
        <v>42157.916481481487</v>
      </c>
      <c r="T3970" s="14">
        <f t="shared" si="247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4">
        <f t="shared" ref="S3971:S4034" si="250">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4">
        <f t="shared" si="250"/>
        <v>42444.268101851849</v>
      </c>
      <c r="T3972" s="14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4">
        <f t="shared" si="250"/>
        <v>42342.03943287037</v>
      </c>
      <c r="T3973" s="14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4">
        <f t="shared" si="250"/>
        <v>42224.408275462964</v>
      </c>
      <c r="T3974" s="14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4">
        <f t="shared" si="250"/>
        <v>42655.736956018518</v>
      </c>
      <c r="T3975" s="14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4">
        <f t="shared" si="250"/>
        <v>41831.884108796294</v>
      </c>
      <c r="T3976" s="14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4">
        <f t="shared" si="250"/>
        <v>41993.738298611104</v>
      </c>
      <c r="T3977" s="14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4">
        <f t="shared" si="250"/>
        <v>42164.170046296291</v>
      </c>
      <c r="T3978" s="14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4">
        <f t="shared" si="250"/>
        <v>42397.89980324074</v>
      </c>
      <c r="T3979" s="14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4">
        <f t="shared" si="250"/>
        <v>42031.965138888889</v>
      </c>
      <c r="T3980" s="14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4">
        <f t="shared" si="250"/>
        <v>42265.818622685183</v>
      </c>
      <c r="T3981" s="14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4">
        <f t="shared" si="250"/>
        <v>42260.528807870374</v>
      </c>
      <c r="T3993" s="14">
        <f t="shared" si="251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4">
        <f t="shared" si="250"/>
        <v>42155.139479166668</v>
      </c>
      <c r="T3994" s="14">
        <f t="shared" si="251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4">
        <f t="shared" si="250"/>
        <v>41822.040497685186</v>
      </c>
      <c r="T3995" s="14">
        <f t="shared" si="251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4">
        <f t="shared" si="250"/>
        <v>41842.980879629627</v>
      </c>
      <c r="T3996" s="14">
        <f t="shared" si="251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4">
        <f t="shared" si="250"/>
        <v>42077.119409722218</v>
      </c>
      <c r="T3997" s="14">
        <f t="shared" si="251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4">
        <f t="shared" si="250"/>
        <v>41829.592002314814</v>
      </c>
      <c r="T3998" s="14">
        <f t="shared" si="251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4">
        <f t="shared" si="250"/>
        <v>42487.825752314813</v>
      </c>
      <c r="T3999" s="14">
        <f t="shared" si="251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4">
        <f t="shared" si="250"/>
        <v>41986.108726851846</v>
      </c>
      <c r="T4000" s="14">
        <f t="shared" si="251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4">
        <f t="shared" si="250"/>
        <v>42060.00980324074</v>
      </c>
      <c r="T4001" s="14">
        <f t="shared" si="251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4">
        <f t="shared" si="250"/>
        <v>41830.820567129631</v>
      </c>
      <c r="T4002" s="14">
        <f t="shared" si="251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4">
        <f t="shared" si="250"/>
        <v>42238.022905092599</v>
      </c>
      <c r="T4003" s="14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4">
        <f t="shared" si="250"/>
        <v>42140.173252314817</v>
      </c>
      <c r="T4004" s="14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4">
        <f t="shared" si="250"/>
        <v>42388.589085648149</v>
      </c>
      <c r="T4005" s="14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4">
        <f t="shared" si="250"/>
        <v>42089.84520833334</v>
      </c>
      <c r="T4006" s="14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4">
        <f t="shared" si="250"/>
        <v>42536.246620370366</v>
      </c>
      <c r="T4007" s="14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4">
        <f t="shared" si="250"/>
        <v>41892.974803240737</v>
      </c>
      <c r="T4008" s="14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4">
        <f t="shared" si="250"/>
        <v>42154.64025462963</v>
      </c>
      <c r="T4009" s="14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4">
        <f t="shared" si="250"/>
        <v>41829.896562499998</v>
      </c>
      <c r="T4010" s="14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4">
        <f t="shared" si="250"/>
        <v>42632.328784722224</v>
      </c>
      <c r="T4011" s="14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4">
        <f t="shared" si="250"/>
        <v>41078.899826388886</v>
      </c>
      <c r="T4012" s="14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4">
        <f t="shared" si="250"/>
        <v>41747.887060185189</v>
      </c>
      <c r="T4013" s="14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4">
        <f t="shared" si="250"/>
        <v>41863.636006944449</v>
      </c>
      <c r="T4014" s="14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4">
        <f t="shared" si="250"/>
        <v>41415.461319444446</v>
      </c>
      <c r="T4015" s="14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4">
        <f t="shared" si="250"/>
        <v>41194.579027777778</v>
      </c>
      <c r="T4016" s="14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4">
        <f t="shared" si="250"/>
        <v>41257.531712962962</v>
      </c>
      <c r="T4017" s="14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4">
        <f t="shared" si="250"/>
        <v>41537.869143518517</v>
      </c>
      <c r="T4018" s="14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4">
        <f t="shared" si="250"/>
        <v>42774.447777777779</v>
      </c>
      <c r="T4019" s="14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4">
        <f t="shared" si="250"/>
        <v>41784.952488425923</v>
      </c>
      <c r="T4020" s="14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4">
        <f t="shared" si="250"/>
        <v>42492.737847222219</v>
      </c>
      <c r="T4021" s="14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4">
        <f t="shared" si="250"/>
        <v>42108.692060185189</v>
      </c>
      <c r="T4022" s="14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4">
        <f t="shared" si="250"/>
        <v>42453.806307870371</v>
      </c>
      <c r="T4023" s="14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4">
        <f t="shared" si="250"/>
        <v>42390.002650462964</v>
      </c>
      <c r="T4024" s="14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4">
        <f t="shared" si="250"/>
        <v>41836.190937499996</v>
      </c>
      <c r="T4025" s="14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4">
        <f t="shared" si="250"/>
        <v>41954.545081018514</v>
      </c>
      <c r="T4026" s="14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4">
        <f t="shared" si="250"/>
        <v>41950.114108796297</v>
      </c>
      <c r="T4027" s="14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4">
        <f t="shared" si="250"/>
        <v>42115.11618055556</v>
      </c>
      <c r="T4028" s="14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4">
        <f t="shared" si="250"/>
        <v>42171.743969907402</v>
      </c>
      <c r="T4029" s="14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4">
        <f t="shared" si="250"/>
        <v>41916.597638888888</v>
      </c>
      <c r="T4030" s="14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4">
        <f t="shared" si="250"/>
        <v>41922.535185185188</v>
      </c>
      <c r="T4031" s="14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4">
        <f t="shared" si="250"/>
        <v>42037.986284722225</v>
      </c>
      <c r="T4032" s="14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4">
        <f t="shared" si="250"/>
        <v>42515.078217592592</v>
      </c>
      <c r="T4033" s="14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4">
        <f t="shared" si="250"/>
        <v>42077.129398148143</v>
      </c>
      <c r="T4034" s="14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4">
        <f t="shared" ref="S4035:S4098" si="254">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4">
        <f t="shared" si="254"/>
        <v>42362.36518518519</v>
      </c>
      <c r="T4036" s="14">
        <f t="shared" si="255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4">
        <f t="shared" si="254"/>
        <v>42790.583368055552</v>
      </c>
      <c r="T4037" s="14">
        <f t="shared" si="255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4">
        <f t="shared" si="254"/>
        <v>42438.779131944444</v>
      </c>
      <c r="T4038" s="14">
        <f t="shared" si="255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4">
        <f t="shared" si="254"/>
        <v>42498.008391203708</v>
      </c>
      <c r="T4039" s="14">
        <f t="shared" si="255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4">
        <f t="shared" si="254"/>
        <v>41863.757210648146</v>
      </c>
      <c r="T4040" s="14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4">
        <f t="shared" si="254"/>
        <v>42027.832800925928</v>
      </c>
      <c r="T4041" s="14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4">
        <f t="shared" si="254"/>
        <v>41851.636388888888</v>
      </c>
      <c r="T4042" s="14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4">
        <f t="shared" si="254"/>
        <v>42433.650590277779</v>
      </c>
      <c r="T4043" s="14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4">
        <f t="shared" si="254"/>
        <v>41834.784120370372</v>
      </c>
      <c r="T4044" s="14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4">
        <f t="shared" si="254"/>
        <v>42293.922986111109</v>
      </c>
      <c r="T4045" s="14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4">
        <f t="shared" si="254"/>
        <v>41843.632523148146</v>
      </c>
      <c r="T4046" s="14">
        <f t="shared" si="255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4">
        <f t="shared" si="254"/>
        <v>42346.20685185185</v>
      </c>
      <c r="T4047" s="14">
        <f t="shared" si="255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4">
        <f t="shared" si="254"/>
        <v>42034.856817129628</v>
      </c>
      <c r="T4048" s="14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4">
        <f t="shared" si="254"/>
        <v>42809.645914351851</v>
      </c>
      <c r="T4049" s="14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4">
        <f t="shared" si="254"/>
        <v>42808.358287037037</v>
      </c>
      <c r="T4050" s="14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4">
        <f t="shared" si="254"/>
        <v>42762.040902777779</v>
      </c>
      <c r="T4051" s="14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4">
        <f t="shared" si="254"/>
        <v>42103.024398148147</v>
      </c>
      <c r="T4060" s="14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4">
        <f t="shared" si="254"/>
        <v>42325.920717592591</v>
      </c>
      <c r="T4061" s="14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4">
        <f t="shared" si="254"/>
        <v>41793.710231481484</v>
      </c>
      <c r="T4062" s="14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4">
        <f t="shared" si="254"/>
        <v>41793.814259259263</v>
      </c>
      <c r="T4063" s="14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</row>
    <row r="4068" spans="1:21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4">
        <f t="shared" si="254"/>
        <v>42253.633159722223</v>
      </c>
      <c r="T4068" s="14">
        <f t="shared" si="255"/>
        <v>42313.674826388888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4">
        <f t="shared" si="254"/>
        <v>42180.145787037036</v>
      </c>
      <c r="T4069" s="14">
        <f t="shared" si="255"/>
        <v>42230.145787037036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4">
        <f t="shared" si="254"/>
        <v>42255.696006944447</v>
      </c>
      <c r="T4070" s="14">
        <f t="shared" si="255"/>
        <v>42285.696006944447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4">
        <f t="shared" si="254"/>
        <v>42007.016458333332</v>
      </c>
      <c r="T4071" s="14">
        <f t="shared" si="255"/>
        <v>42028.041666666672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4">
        <f t="shared" si="254"/>
        <v>42615.346817129626</v>
      </c>
      <c r="T4072" s="14">
        <f t="shared" si="255"/>
        <v>42616.416666666672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4">
        <f t="shared" si="254"/>
        <v>41999.861064814817</v>
      </c>
      <c r="T4073" s="14">
        <f t="shared" si="255"/>
        <v>42029.861064814817</v>
      </c>
      <c r="U4073">
        <f>YEAR(S4073)</f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4">
        <f t="shared" si="254"/>
        <v>42373.983449074076</v>
      </c>
      <c r="T4074" s="14">
        <f t="shared" si="255"/>
        <v>42400.960416666669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4">
        <f t="shared" si="254"/>
        <v>41854.602650462963</v>
      </c>
      <c r="T4075" s="14">
        <f t="shared" si="255"/>
        <v>41884.602650462963</v>
      </c>
      <c r="U4075">
        <f>YEAR(S4075)</f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4">
        <f t="shared" si="254"/>
        <v>42065.791574074072</v>
      </c>
      <c r="T4076" s="14">
        <f t="shared" si="255"/>
        <v>42090.749907407408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4">
        <f t="shared" si="254"/>
        <v>42469.951284722221</v>
      </c>
      <c r="T4077" s="14">
        <f t="shared" si="255"/>
        <v>42499.951284722221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4">
        <f t="shared" si="254"/>
        <v>41954.228032407409</v>
      </c>
      <c r="T4078" s="14">
        <f t="shared" si="255"/>
        <v>41984.228032407409</v>
      </c>
    </row>
    <row r="4079" spans="1:21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4">
        <f t="shared" si="254"/>
        <v>41867.652280092596</v>
      </c>
      <c r="T4079" s="14">
        <f t="shared" si="255"/>
        <v>41875.291666666664</v>
      </c>
    </row>
    <row r="4080" spans="1:21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4">
        <f t="shared" si="254"/>
        <v>42186.01116898148</v>
      </c>
      <c r="T4080" s="14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4">
        <f t="shared" si="254"/>
        <v>42494.471666666665</v>
      </c>
      <c r="T4081" s="14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4">
        <f t="shared" si="254"/>
        <v>41926.542303240742</v>
      </c>
      <c r="T4082" s="14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4">
        <f t="shared" si="254"/>
        <v>42433.338749999995</v>
      </c>
      <c r="T4083" s="14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4">
        <f t="shared" si="254"/>
        <v>42228.151701388888</v>
      </c>
      <c r="T4084" s="14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4">
        <f t="shared" si="254"/>
        <v>42675.262962962966</v>
      </c>
      <c r="T4085" s="14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4">
        <f t="shared" si="254"/>
        <v>42111.904097222221</v>
      </c>
      <c r="T4086" s="14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4">
        <f t="shared" si="254"/>
        <v>42213.662905092591</v>
      </c>
      <c r="T4087" s="14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4">
        <f t="shared" si="254"/>
        <v>41829.325497685182</v>
      </c>
      <c r="T4088" s="14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4">
        <f t="shared" si="254"/>
        <v>42550.048449074078</v>
      </c>
      <c r="T4089" s="14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4">
        <f t="shared" si="254"/>
        <v>41774.651203703703</v>
      </c>
      <c r="T4090" s="14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4">
        <f t="shared" si="254"/>
        <v>42457.932025462964</v>
      </c>
      <c r="T4091" s="14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4">
        <f t="shared" si="254"/>
        <v>42296.154131944444</v>
      </c>
      <c r="T4092" s="14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4">
        <f t="shared" si="254"/>
        <v>42534.866875</v>
      </c>
      <c r="T4093" s="14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4">
        <f t="shared" si="254"/>
        <v>42286.749780092592</v>
      </c>
      <c r="T4094" s="14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4">
        <f t="shared" si="254"/>
        <v>42069.391446759255</v>
      </c>
      <c r="T4095" s="14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4">
        <f t="shared" si="254"/>
        <v>42096.544548611113</v>
      </c>
      <c r="T4096" s="14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4">
        <f t="shared" si="254"/>
        <v>42419.246168981481</v>
      </c>
      <c r="T4097" s="14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4">
        <f t="shared" si="254"/>
        <v>42408.999571759254</v>
      </c>
      <c r="T4098" s="14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4">
        <f t="shared" ref="S4099:S4115" si="258">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4">
        <f t="shared" si="258"/>
        <v>42322.025115740747</v>
      </c>
      <c r="T4100" s="14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4">
        <f t="shared" si="258"/>
        <v>41941.585231481484</v>
      </c>
      <c r="T4101" s="14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4">
        <f t="shared" si="258"/>
        <v>41948.957465277781</v>
      </c>
      <c r="T4102" s="14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4">
        <f t="shared" si="258"/>
        <v>41761.810150462967</v>
      </c>
      <c r="T4103" s="14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4">
        <f t="shared" si="258"/>
        <v>42613.841261574074</v>
      </c>
      <c r="T4104" s="14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4">
        <f t="shared" si="258"/>
        <v>42421.141469907408</v>
      </c>
      <c r="T4105" s="14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4">
        <f t="shared" si="258"/>
        <v>42700.804756944446</v>
      </c>
      <c r="T4106" s="14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4">
        <f t="shared" si="258"/>
        <v>41905.795706018522</v>
      </c>
      <c r="T4107" s="14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4">
        <f t="shared" si="258"/>
        <v>42732.787523148145</v>
      </c>
      <c r="T4108" s="14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4">
        <f t="shared" si="258"/>
        <v>42511.698101851856</v>
      </c>
      <c r="T4109" s="14">
        <f t="shared" si="25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4">
        <f t="shared" si="258"/>
        <v>42538.742893518516</v>
      </c>
      <c r="T4110" s="14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4">
        <f t="shared" si="258"/>
        <v>42344.824502314819</v>
      </c>
      <c r="T4111" s="14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4">
        <f t="shared" si="258"/>
        <v>42495.722187499996</v>
      </c>
      <c r="T4112" s="14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4">
        <f t="shared" si="258"/>
        <v>41927.124884259261</v>
      </c>
      <c r="T4113" s="14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4">
        <f t="shared" si="258"/>
        <v>42730.903726851851</v>
      </c>
      <c r="T4114" s="14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>
    <filterColumn colId="5">
      <filters>
        <filter val="canceled"/>
      </filters>
    </filterColumn>
  </autoFilter>
  <sortState xmlns:xlrd2="http://schemas.microsoft.com/office/spreadsheetml/2017/richdata2" ref="A2:N4116">
    <sortCondition descending="1" ref="E1:E4116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C6BE0-F86A-4775-B1EA-71A42721A6D9}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6" t="e">
        <f>AVERAGE(#REF!)</f>
        <v>#REF!</v>
      </c>
      <c r="C2" s="6" t="e">
        <f>AVERAGE(#REF!)</f>
        <v>#REF!</v>
      </c>
    </row>
    <row r="3" spans="1:3" x14ac:dyDescent="0.25">
      <c r="A3" t="s">
        <v>8388</v>
      </c>
      <c r="B3" s="6" t="e">
        <f>MEDIAN(#REF!)</f>
        <v>#REF!</v>
      </c>
      <c r="C3" s="6" t="e">
        <f>MEDIAN(#REF!)</f>
        <v>#REF!</v>
      </c>
    </row>
    <row r="4" spans="1:3" x14ac:dyDescent="0.25">
      <c r="A4" t="s">
        <v>8391</v>
      </c>
      <c r="B4" s="6" t="e">
        <f>_xlfn.STDEV.P(#REF!)</f>
        <v>#REF!</v>
      </c>
      <c r="C4" s="6" t="e">
        <f>_xlfn.STDEV.P(#REF!)</f>
        <v>#REF!</v>
      </c>
    </row>
    <row r="5" spans="1:3" x14ac:dyDescent="0.25">
      <c r="A5" t="s">
        <v>8392</v>
      </c>
      <c r="B5" s="6" t="e">
        <f>_xlfn.QUARTILE.EXC(#REF!, 3)</f>
        <v>#REF!</v>
      </c>
      <c r="C5" s="6" t="e">
        <f>_xlfn.QUARTILE.EXC(#REF!, 3)</f>
        <v>#REF!</v>
      </c>
    </row>
    <row r="6" spans="1:3" x14ac:dyDescent="0.25">
      <c r="A6" t="s">
        <v>8393</v>
      </c>
      <c r="B6" s="6" t="e">
        <f>_xlfn.QUARTILE.EXC(#REF!, 1)</f>
        <v>#REF!</v>
      </c>
      <c r="C6" s="6" t="e">
        <f>_xlfn.QUARTILE.EXC(#REF!, 1)</f>
        <v>#REF!</v>
      </c>
    </row>
    <row r="7" spans="1:3" x14ac:dyDescent="0.25">
      <c r="A7" t="s">
        <v>8394</v>
      </c>
      <c r="B7" s="6" t="e">
        <f>B5-B6</f>
        <v>#REF!</v>
      </c>
      <c r="C7" s="6" t="e">
        <f>C5-C6</f>
        <v>#REF!</v>
      </c>
    </row>
    <row r="9" spans="1:3" x14ac:dyDescent="0.25">
      <c r="A9" t="s">
        <v>8389</v>
      </c>
      <c r="B9" s="6" t="e">
        <f>AVERAGE(#REF!)</f>
        <v>#REF!</v>
      </c>
      <c r="C9" s="6" t="e">
        <f>AVERAGE(#REF!)</f>
        <v>#REF!</v>
      </c>
    </row>
    <row r="10" spans="1:3" x14ac:dyDescent="0.25">
      <c r="A10" t="s">
        <v>8390</v>
      </c>
      <c r="B10" s="6" t="e">
        <f>MEDIAN(#REF!)</f>
        <v>#REF!</v>
      </c>
      <c r="C10" s="6" t="e">
        <f>MEDIAN(#REF!)</f>
        <v>#REF!</v>
      </c>
    </row>
    <row r="11" spans="1:3" x14ac:dyDescent="0.25">
      <c r="A11" t="s">
        <v>8395</v>
      </c>
      <c r="B11" s="6" t="e">
        <f>_xlfn.STDEV.P(#REF!)</f>
        <v>#REF!</v>
      </c>
      <c r="C11" s="6" t="e">
        <f>_xlfn.STDEV.P(#REF!)</f>
        <v>#REF!</v>
      </c>
    </row>
    <row r="12" spans="1:3" x14ac:dyDescent="0.25">
      <c r="A12" t="s">
        <v>8396</v>
      </c>
      <c r="B12" s="6" t="e">
        <f>_xlfn.QUARTILE.EXC(#REF!, 3)</f>
        <v>#REF!</v>
      </c>
      <c r="C12" s="6" t="e">
        <f>_xlfn.QUARTILE.EXC(#REF!, 3)</f>
        <v>#REF!</v>
      </c>
    </row>
    <row r="13" spans="1:3" x14ac:dyDescent="0.25">
      <c r="A13" t="s">
        <v>8397</v>
      </c>
      <c r="B13" s="6" t="e">
        <f>_xlfn.QUARTILE.EXC(#REF!, 1)</f>
        <v>#REF!</v>
      </c>
      <c r="C13" s="6" t="e">
        <f>_xlfn.QUARTILE.EXC(#REF!, 1)</f>
        <v>#REF!</v>
      </c>
    </row>
    <row r="14" spans="1:3" x14ac:dyDescent="0.25">
      <c r="A14" t="s">
        <v>8398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4249F-53FF-4FDD-8935-92B765097CC3}">
  <dimension ref="A1:D6"/>
  <sheetViews>
    <sheetView workbookViewId="0">
      <selection activeCell="D2" sqref="D2:D6"/>
    </sheetView>
  </sheetViews>
  <sheetFormatPr defaultRowHeight="15" x14ac:dyDescent="0.25"/>
  <cols>
    <col min="1" max="1" width="33.5703125" bestFit="1" customWidth="1"/>
  </cols>
  <sheetData>
    <row r="1" spans="1:4" x14ac:dyDescent="0.25">
      <c r="A1" t="s">
        <v>8381</v>
      </c>
      <c r="B1" t="s">
        <v>8382</v>
      </c>
      <c r="C1" t="s">
        <v>8383</v>
      </c>
      <c r="D1" t="s">
        <v>8384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Sheet2</vt:lpstr>
      <vt:lpstr>Category Statistics</vt:lpstr>
      <vt:lpstr>Sheet5</vt:lpstr>
      <vt:lpstr>Sheet8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Rafael Amaya</cp:lastModifiedBy>
  <dcterms:created xsi:type="dcterms:W3CDTF">2017-04-20T15:17:24Z</dcterms:created>
  <dcterms:modified xsi:type="dcterms:W3CDTF">2022-03-06T22:14:58Z</dcterms:modified>
</cp:coreProperties>
</file>