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minimized="1"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البنين'!$A$4:$K$47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البنين'!$A$1:$K$47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" i="17" l="1"/>
  <c r="D15" i="7"/>
  <c r="D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D22" i="7" l="1"/>
  <c r="D20" i="17" l="1"/>
  <c r="D35" i="17"/>
  <c r="D34" i="17"/>
  <c r="D33" i="17"/>
  <c r="E2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42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E33" i="2"/>
  <c r="AL14" i="7"/>
  <c r="J33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H5" i="2"/>
  <c r="H42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B38" i="2"/>
  <c r="AL105" i="7" s="1"/>
  <c r="I38" i="2"/>
  <c r="B39" i="2"/>
  <c r="AL106" i="7" s="1"/>
  <c r="I39" i="2"/>
  <c r="B40" i="2"/>
  <c r="AL107" i="7" s="1"/>
  <c r="I40" i="2"/>
  <c r="B41" i="2"/>
  <c r="AL108" i="7" s="1"/>
  <c r="I41" i="2"/>
  <c r="H45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C38" i="2" s="1"/>
  <c r="E38" i="2" s="1"/>
  <c r="E106" i="7"/>
  <c r="C39" i="2" s="1"/>
  <c r="E39" i="2" s="1"/>
  <c r="E107" i="7"/>
  <c r="C40" i="2" s="1"/>
  <c r="E40" i="2" s="1"/>
  <c r="E108" i="7"/>
  <c r="C41" i="2" s="1"/>
  <c r="E41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42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41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F38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6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33" i="7" l="1"/>
  <c r="E35" i="2"/>
  <c r="AK35" i="7"/>
  <c r="E37" i="2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F39" i="2"/>
  <c r="J39" i="2" s="1"/>
  <c r="J38" i="2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35" i="2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40" i="2"/>
  <c r="J40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41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E42" i="2" l="1"/>
  <c r="H43" i="2" s="1"/>
  <c r="F42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42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42" i="2"/>
  <c r="H44" i="2"/>
  <c r="H47" i="2" s="1"/>
  <c r="I7" i="6"/>
  <c r="L106" i="3"/>
  <c r="G8" i="6" l="1"/>
  <c r="G12" i="6" s="1"/>
  <c r="AT10" i="6"/>
  <c r="I47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  <comment ref="AJ22" authorId="0" shapeId="0">
      <text>
        <r>
          <rPr>
            <b/>
            <sz val="11"/>
            <color indexed="81"/>
            <rFont val="Tahoma"/>
          </rPr>
          <t>Mr.Rama3
3يوم من شهر 1</t>
        </r>
      </text>
    </comment>
    <comment ref="AJ23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3يوم من شهر 1</t>
        </r>
      </text>
    </comment>
    <comment ref="AJ2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3يوم من شهر 1</t>
        </r>
      </text>
    </comment>
  </commentList>
</comments>
</file>

<file path=xl/sharedStrings.xml><?xml version="1.0" encoding="utf-8"?>
<sst xmlns="http://schemas.openxmlformats.org/spreadsheetml/2006/main" count="274" uniqueCount="175">
  <si>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</si>
  <si>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</si>
  <si>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</si>
  <si>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</si>
  <si>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</si>
  <si>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</si>
  <si>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</si>
  <si>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</si>
  <si>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</si>
  <si>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</si>
  <si>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</si>
  <si>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</si>
  <si>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</si>
  <si>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</si>
  <si>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</si>
  <si>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</si>
  <si>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</si>
  <si>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</si>
  <si>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</si>
  <si>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</si>
  <si>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</si>
  <si>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</si>
  <si>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</si>
  <si>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</si>
  <si>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</si>
  <si>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</si>
  <si>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</si>
  <si>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</si>
  <si>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</si>
  <si>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</si>
  <si>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</si>
  <si>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</si>
  <si>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</si>
  <si>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</si>
  <si>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</si>
  <si>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</si>
  <si>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</si>
  <si>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</si>
  <si>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</si>
  <si>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</si>
  <si>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</si>
  <si>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</si>
  <si>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</si>
  <si>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</si>
  <si>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</si>
  <si>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</si>
  <si>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</si>
  <si>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</si>
  <si>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</si>
  <si>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</si>
  <si>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</si>
  <si>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</si>
  <si>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</si>
  <si>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</si>
  <si>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</si>
  <si>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</si>
  <si>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</si>
  <si>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</si>
  <si>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</si>
  <si>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</si>
  <si>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</si>
  <si>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</si>
  <si>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</si>
  <si>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</si>
  <si>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</si>
  <si>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</si>
  <si>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</si>
  <si>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</si>
  <si>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</si>
  <si>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</si>
  <si>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</si>
  <si>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</si>
  <si>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</si>
  <si>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</si>
  <si>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</si>
  <si>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</si>
  <si>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</si>
  <si>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</si>
  <si>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</si>
  <si>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</si>
  <si>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</si>
  <si>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</si>
  <si>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</si>
  <si>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</si>
  <si>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</si>
  <si>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</si>
  <si>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</si>
  <si>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</si>
  <si>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</si>
  <si>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</si>
  <si>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</si>
  <si>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</si>
  <si>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</si>
  <si>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</si>
  <si>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</si>
  <si>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</si>
  <si>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</si>
  <si>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</si>
  <si>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</si>
  <si>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</si>
  <si>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</si>
  <si>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</si>
  <si>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</si>
  <si>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</si>
  <si>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</si>
  <si>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</si>
  <si>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</si>
  <si>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</si>
  <si>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</si>
  <si>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</si>
  <si>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</si>
  <si>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</si>
  <si>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</si>
  <si>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</si>
  <si>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</si>
  <si>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</si>
  <si>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</si>
  <si>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</si>
  <si>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</si>
  <si>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</si>
  <si>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</si>
  <si>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</si>
  <si>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</si>
  <si>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</si>
  <si>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</si>
  <si>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</si>
  <si>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</si>
  <si>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</si>
  <si>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</si>
  <si>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</si>
  <si>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</si>
  <si>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</si>
  <si>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</si>
  <si>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</si>
  <si>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</si>
  <si>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</si>
  <si>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</si>
  <si>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</si>
  <si>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</si>
  <si>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</si>
  <si>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</si>
  <si>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</si>
  <si>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محمد فرج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</si>
  <si>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</si>
  <si>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</si>
  <si>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</si>
  <si>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</si>
  <si>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</si>
  <si>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</si>
  <si>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</si>
  <si>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</si>
  <si>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</si>
  <si>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</si>
  <si>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</si>
  <si>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</si>
  <si>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</si>
  <si>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</si>
  <si>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</si>
  <si>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</si>
  <si>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</si>
  <si>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</si>
  <si>
    <t>سلفة باقي راتب 11 = 2120+30 =2150</t>
  </si>
  <si>
    <t>ولاء عامر ام احمد</t>
  </si>
  <si>
    <t>حجازي فتوح</t>
  </si>
  <si>
    <t>2كيلو بلح</t>
  </si>
  <si>
    <t>ام يوسف فريجة فريد</t>
  </si>
  <si>
    <t>دواء</t>
  </si>
  <si>
    <t>بلح</t>
  </si>
  <si>
    <t>فريجة فريد ام يوسف</t>
  </si>
  <si>
    <t>ام كريم فريجة قرني</t>
  </si>
  <si>
    <t>لحمة</t>
  </si>
  <si>
    <t>5كيلو بلح</t>
  </si>
  <si>
    <t>5شكارة سوبرمن الشهر الفائت</t>
  </si>
  <si>
    <t>حضور العاملين شهر  ديسمبر 2023</t>
  </si>
  <si>
    <t>مرتبات شهر ديسمبر 2023( نسخه القبض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</si>
</sst>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3" fillId="0" borderId="34" xfId="0" applyFont="1" applyBorder="1"/>
    <xf numFmtId="14" fontId="43" fillId="0" borderId="1" xfId="0" applyNumberFormat="1" applyFont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/>
    </xf>
    <xf numFmtId="14" fontId="43" fillId="0" borderId="2" xfId="0" applyNumberFormat="1" applyFont="1" applyBorder="1"/>
    <xf numFmtId="0" fontId="43" fillId="0" borderId="2" xfId="0" applyFont="1" applyBorder="1"/>
    <xf numFmtId="3" fontId="43" fillId="0" borderId="2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3" fontId="44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41" totalsRowShown="0" headerRowDxfId="13" headerRowBorderDxfId="12" tableBorderDxfId="11" totalsRowBorderDxfId="10">
  <autoFilter ref="A3:E41">
    <filterColumn colId="2">
      <filters>
        <filter val="محمد فرج"/>
      </filters>
    </filterColumn>
  </autoFilter>
  <sortState ref="A4:E37">
    <sortCondition ref="B4"/>
  </sortState>
  <tableColumns count="5">
    <tableColumn id="1" name="م" dataDxfId="9">
      <calculatedColumnFormula>'حضور بنين'!A4</calculatedColumnFormula>
    </tableColumn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6" t="s">
        <v>124</v>
      </c>
      <c r="B1" s="356"/>
      <c r="C1" s="356"/>
      <c r="D1" s="356"/>
      <c r="E1" s="356"/>
      <c r="F1" s="155"/>
      <c r="G1" s="356" t="s">
        <v>125</v>
      </c>
      <c r="H1" s="356"/>
      <c r="I1" s="356"/>
      <c r="J1" s="356"/>
      <c r="K1" s="356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29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29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28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29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29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30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30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170</v>
      </c>
      <c r="E17" s="29">
        <f>'حضور بنين'!E26</f>
        <v>8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28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30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170</v>
      </c>
      <c r="E20" s="29">
        <f>'حضور بنين'!E27</f>
        <v>8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29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25.5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29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29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U13" activePane="bottomRight" state="frozen"/>
      <selection pane="topRight" activeCell="H1" sqref="H1"/>
      <selection pane="bottomLeft" activeCell="A4" sqref="A4"/>
      <selection pane="bottomRight" activeCell="D22" sqref="D22:D23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7" t="s">
        <v>141</v>
      </c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AM1" s="405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AM2" s="406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4</v>
      </c>
      <c r="E4" s="317">
        <f>D4*C4</f>
        <v>60</v>
      </c>
      <c r="F4" s="317"/>
      <c r="G4" s="317">
        <f t="shared" ref="G4:G35" si="0">E4-F4</f>
        <v>60</v>
      </c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>
        <v>1</v>
      </c>
      <c r="V4" s="291"/>
      <c r="W4" s="291"/>
      <c r="X4" s="291"/>
      <c r="Y4" s="291"/>
      <c r="Z4" s="291"/>
      <c r="AA4" s="291">
        <v>1</v>
      </c>
      <c r="AB4" s="291">
        <v>1</v>
      </c>
      <c r="AC4" s="291"/>
      <c r="AD4" s="291"/>
      <c r="AE4" s="291"/>
      <c r="AF4" s="289"/>
      <c r="AG4" s="289"/>
      <c r="AH4" s="289"/>
      <c r="AI4" s="289"/>
      <c r="AJ4" s="289"/>
      <c r="AK4" s="289"/>
      <c r="AL4" s="289">
        <v>1</v>
      </c>
      <c r="AM4" s="296"/>
      <c r="AN4" s="286">
        <f>H4*$C$4</f>
        <v>0</v>
      </c>
      <c r="AO4" s="286">
        <f t="shared" ref="AO4:BR4" si="1">I4*$C$4</f>
        <v>0</v>
      </c>
      <c r="AP4" s="286">
        <f t="shared" si="1"/>
        <v>0</v>
      </c>
      <c r="AQ4" s="286">
        <f t="shared" si="1"/>
        <v>0</v>
      </c>
      <c r="AR4" s="286">
        <f t="shared" si="1"/>
        <v>0</v>
      </c>
      <c r="AS4" s="286">
        <f t="shared" si="1"/>
        <v>0</v>
      </c>
      <c r="AT4" s="286">
        <f t="shared" si="1"/>
        <v>0</v>
      </c>
      <c r="AU4" s="286">
        <f t="shared" si="1"/>
        <v>0</v>
      </c>
      <c r="AV4" s="286">
        <f t="shared" si="1"/>
        <v>0</v>
      </c>
      <c r="AW4" s="286">
        <f t="shared" si="1"/>
        <v>0</v>
      </c>
      <c r="AX4" s="286">
        <f t="shared" si="1"/>
        <v>0</v>
      </c>
      <c r="AY4" s="286">
        <f t="shared" si="1"/>
        <v>0</v>
      </c>
      <c r="AZ4" s="286">
        <f t="shared" si="1"/>
        <v>0</v>
      </c>
      <c r="BA4" s="286">
        <f t="shared" si="1"/>
        <v>15</v>
      </c>
      <c r="BB4" s="286">
        <f t="shared" si="1"/>
        <v>0</v>
      </c>
      <c r="BC4" s="286">
        <f t="shared" si="1"/>
        <v>0</v>
      </c>
      <c r="BD4" s="286">
        <f t="shared" si="1"/>
        <v>0</v>
      </c>
      <c r="BE4" s="286">
        <f t="shared" si="1"/>
        <v>0</v>
      </c>
      <c r="BF4" s="286">
        <f t="shared" si="1"/>
        <v>0</v>
      </c>
      <c r="BG4" s="286">
        <f t="shared" si="1"/>
        <v>15</v>
      </c>
      <c r="BH4" s="286">
        <f t="shared" si="1"/>
        <v>15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0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0</v>
      </c>
      <c r="BR4" s="286">
        <f t="shared" si="1"/>
        <v>15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4" t="str">
        <f>'حضور بنين'!B5</f>
        <v>غانم عبدالله</v>
      </c>
      <c r="C5" s="289">
        <v>15</v>
      </c>
      <c r="D5" s="317">
        <f t="shared" ref="D5:D67" si="2">SUM(H5:AL5)</f>
        <v>2</v>
      </c>
      <c r="E5" s="317">
        <f t="shared" ref="E5:E67" si="3">D5*C5</f>
        <v>30</v>
      </c>
      <c r="F5" s="317"/>
      <c r="G5" s="317">
        <f t="shared" si="0"/>
        <v>30</v>
      </c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89"/>
      <c r="AG5" s="289"/>
      <c r="AH5" s="289"/>
      <c r="AI5" s="289"/>
      <c r="AJ5" s="289"/>
      <c r="AK5" s="289">
        <v>1</v>
      </c>
      <c r="AL5" s="289">
        <v>1</v>
      </c>
      <c r="AM5" s="296"/>
      <c r="AN5" s="286">
        <f>H5*$C$5</f>
        <v>0</v>
      </c>
      <c r="AO5" s="286">
        <f t="shared" ref="AO5:BR5" si="4">I5*$C$5</f>
        <v>0</v>
      </c>
      <c r="AP5" s="286">
        <f t="shared" si="4"/>
        <v>0</v>
      </c>
      <c r="AQ5" s="286">
        <f t="shared" si="4"/>
        <v>0</v>
      </c>
      <c r="AR5" s="286">
        <f t="shared" si="4"/>
        <v>0</v>
      </c>
      <c r="AS5" s="286">
        <f t="shared" si="4"/>
        <v>0</v>
      </c>
      <c r="AT5" s="286">
        <f t="shared" si="4"/>
        <v>0</v>
      </c>
      <c r="AU5" s="286">
        <f t="shared" si="4"/>
        <v>0</v>
      </c>
      <c r="AV5" s="286">
        <f t="shared" si="4"/>
        <v>0</v>
      </c>
      <c r="AW5" s="286">
        <f t="shared" si="4"/>
        <v>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0</v>
      </c>
      <c r="BC5" s="286">
        <f t="shared" si="4"/>
        <v>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0</v>
      </c>
      <c r="BM5" s="286">
        <f t="shared" si="4"/>
        <v>0</v>
      </c>
      <c r="BN5" s="286">
        <f t="shared" si="4"/>
        <v>0</v>
      </c>
      <c r="BO5" s="286">
        <f t="shared" si="4"/>
        <v>0</v>
      </c>
      <c r="BP5" s="286">
        <f t="shared" si="4"/>
        <v>0</v>
      </c>
      <c r="BQ5" s="286">
        <f t="shared" si="4"/>
        <v>15</v>
      </c>
      <c r="BR5" s="286">
        <f t="shared" si="4"/>
        <v>15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4" t="str">
        <f>'حضور بنين'!B6</f>
        <v>خالد جمال</v>
      </c>
      <c r="C6" s="289">
        <v>15</v>
      </c>
      <c r="D6" s="317">
        <f t="shared" si="2"/>
        <v>5</v>
      </c>
      <c r="E6" s="317">
        <f t="shared" si="3"/>
        <v>75</v>
      </c>
      <c r="F6" s="317"/>
      <c r="G6" s="317">
        <f t="shared" si="0"/>
        <v>75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>
        <v>1</v>
      </c>
      <c r="V6" s="291"/>
      <c r="W6" s="291"/>
      <c r="X6" s="291"/>
      <c r="Y6" s="291"/>
      <c r="Z6" s="291"/>
      <c r="AA6" s="291">
        <v>1</v>
      </c>
      <c r="AB6" s="291">
        <v>1</v>
      </c>
      <c r="AC6" s="291">
        <v>1</v>
      </c>
      <c r="AD6" s="291"/>
      <c r="AE6" s="291"/>
      <c r="AF6" s="289"/>
      <c r="AG6" s="289"/>
      <c r="AH6" s="289"/>
      <c r="AI6" s="289"/>
      <c r="AJ6" s="289"/>
      <c r="AK6" s="289"/>
      <c r="AL6" s="289">
        <v>1</v>
      </c>
      <c r="AM6" s="296"/>
      <c r="AN6" s="286">
        <f>H6*$C$6</f>
        <v>0</v>
      </c>
      <c r="AO6" s="286">
        <f t="shared" ref="AO6:BR6" si="6">I6*$C$6</f>
        <v>0</v>
      </c>
      <c r="AP6" s="286">
        <f t="shared" si="6"/>
        <v>0</v>
      </c>
      <c r="AQ6" s="286">
        <f t="shared" si="6"/>
        <v>0</v>
      </c>
      <c r="AR6" s="286">
        <f t="shared" si="6"/>
        <v>0</v>
      </c>
      <c r="AS6" s="286">
        <f t="shared" si="6"/>
        <v>0</v>
      </c>
      <c r="AT6" s="286">
        <f t="shared" si="6"/>
        <v>0</v>
      </c>
      <c r="AU6" s="286">
        <f t="shared" si="6"/>
        <v>0</v>
      </c>
      <c r="AV6" s="286">
        <f t="shared" si="6"/>
        <v>0</v>
      </c>
      <c r="AW6" s="286">
        <f t="shared" si="6"/>
        <v>0</v>
      </c>
      <c r="AX6" s="286">
        <f t="shared" si="6"/>
        <v>0</v>
      </c>
      <c r="AY6" s="286">
        <f t="shared" si="6"/>
        <v>0</v>
      </c>
      <c r="AZ6" s="286">
        <f t="shared" si="6"/>
        <v>0</v>
      </c>
      <c r="BA6" s="286">
        <f t="shared" si="6"/>
        <v>15</v>
      </c>
      <c r="BB6" s="286">
        <f t="shared" si="6"/>
        <v>0</v>
      </c>
      <c r="BC6" s="286">
        <f t="shared" si="6"/>
        <v>0</v>
      </c>
      <c r="BD6" s="286">
        <f t="shared" si="6"/>
        <v>0</v>
      </c>
      <c r="BE6" s="286">
        <f t="shared" si="6"/>
        <v>0</v>
      </c>
      <c r="BF6" s="286">
        <f t="shared" si="6"/>
        <v>0</v>
      </c>
      <c r="BG6" s="286">
        <f t="shared" si="6"/>
        <v>15</v>
      </c>
      <c r="BH6" s="286">
        <f t="shared" si="6"/>
        <v>15</v>
      </c>
      <c r="BI6" s="286">
        <f t="shared" si="6"/>
        <v>15</v>
      </c>
      <c r="BJ6" s="286">
        <f t="shared" si="6"/>
        <v>0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0</v>
      </c>
      <c r="BO6" s="286">
        <f t="shared" si="6"/>
        <v>0</v>
      </c>
      <c r="BP6" s="286">
        <f t="shared" si="6"/>
        <v>0</v>
      </c>
      <c r="BQ6" s="286">
        <f t="shared" si="6"/>
        <v>0</v>
      </c>
      <c r="BR6" s="286">
        <f t="shared" si="6"/>
        <v>15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4" t="str">
        <f>'حضور بنين'!B7</f>
        <v>هاني ربيع</v>
      </c>
      <c r="C7" s="289">
        <v>15</v>
      </c>
      <c r="D7" s="317">
        <f t="shared" si="2"/>
        <v>1</v>
      </c>
      <c r="E7" s="317">
        <f t="shared" si="3"/>
        <v>15</v>
      </c>
      <c r="F7" s="317"/>
      <c r="G7" s="317">
        <f t="shared" si="0"/>
        <v>15</v>
      </c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89"/>
      <c r="AG7" s="289"/>
      <c r="AH7" s="289"/>
      <c r="AI7" s="289"/>
      <c r="AJ7" s="289"/>
      <c r="AK7" s="289"/>
      <c r="AL7" s="289">
        <v>1</v>
      </c>
      <c r="AM7" s="296"/>
      <c r="AN7" s="286">
        <f>H7*$C$7</f>
        <v>0</v>
      </c>
      <c r="AO7" s="286">
        <f t="shared" ref="AO7:BR7" si="7">I7*$C$7</f>
        <v>0</v>
      </c>
      <c r="AP7" s="286">
        <f t="shared" si="7"/>
        <v>0</v>
      </c>
      <c r="AQ7" s="286">
        <f t="shared" si="7"/>
        <v>0</v>
      </c>
      <c r="AR7" s="286">
        <f t="shared" si="7"/>
        <v>0</v>
      </c>
      <c r="AS7" s="286">
        <f t="shared" si="7"/>
        <v>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0</v>
      </c>
      <c r="BC7" s="286">
        <f t="shared" si="7"/>
        <v>0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15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4" t="str">
        <f>'حضور بنين'!B8</f>
        <v>محمد شعبان</v>
      </c>
      <c r="C8" s="289">
        <v>15</v>
      </c>
      <c r="D8" s="317">
        <f t="shared" si="2"/>
        <v>72</v>
      </c>
      <c r="E8" s="317">
        <f t="shared" si="3"/>
        <v>1080</v>
      </c>
      <c r="F8" s="317"/>
      <c r="G8" s="317">
        <f t="shared" si="0"/>
        <v>1080</v>
      </c>
      <c r="H8" s="291"/>
      <c r="I8" s="291">
        <v>2</v>
      </c>
      <c r="J8" s="291">
        <v>2</v>
      </c>
      <c r="K8" s="291">
        <v>2</v>
      </c>
      <c r="L8" s="291"/>
      <c r="M8" s="291"/>
      <c r="N8" s="291">
        <v>2</v>
      </c>
      <c r="O8" s="291"/>
      <c r="P8" s="291">
        <v>2</v>
      </c>
      <c r="Q8" s="291">
        <v>2</v>
      </c>
      <c r="R8" s="291">
        <v>2</v>
      </c>
      <c r="S8" s="291">
        <v>2</v>
      </c>
      <c r="T8" s="291">
        <v>2</v>
      </c>
      <c r="U8" s="291">
        <v>4</v>
      </c>
      <c r="V8" s="291">
        <v>3</v>
      </c>
      <c r="W8" s="291">
        <v>2</v>
      </c>
      <c r="X8" s="291">
        <v>3</v>
      </c>
      <c r="Y8" s="291">
        <v>3</v>
      </c>
      <c r="Z8" s="291">
        <v>5</v>
      </c>
      <c r="AA8" s="291">
        <v>4</v>
      </c>
      <c r="AB8" s="291">
        <v>4</v>
      </c>
      <c r="AC8" s="291"/>
      <c r="AD8" s="291"/>
      <c r="AE8" s="291">
        <v>4</v>
      </c>
      <c r="AF8" s="289">
        <v>4</v>
      </c>
      <c r="AG8" s="289">
        <v>3</v>
      </c>
      <c r="AH8" s="289">
        <v>4</v>
      </c>
      <c r="AI8" s="289">
        <v>3</v>
      </c>
      <c r="AJ8" s="289"/>
      <c r="AK8" s="289">
        <v>4</v>
      </c>
      <c r="AL8" s="289">
        <v>4</v>
      </c>
      <c r="AM8" s="297"/>
      <c r="AN8" s="285">
        <f>H8*$C$8</f>
        <v>0</v>
      </c>
      <c r="AO8" s="285">
        <f t="shared" ref="AO8:BR8" si="8">I8*$C$8</f>
        <v>30</v>
      </c>
      <c r="AP8" s="285">
        <f t="shared" si="8"/>
        <v>30</v>
      </c>
      <c r="AQ8" s="285">
        <f t="shared" si="8"/>
        <v>30</v>
      </c>
      <c r="AR8" s="285">
        <f t="shared" si="8"/>
        <v>0</v>
      </c>
      <c r="AS8" s="285">
        <f t="shared" si="8"/>
        <v>0</v>
      </c>
      <c r="AT8" s="285">
        <f t="shared" si="8"/>
        <v>30</v>
      </c>
      <c r="AU8" s="285">
        <f t="shared" si="8"/>
        <v>0</v>
      </c>
      <c r="AV8" s="285">
        <f t="shared" si="8"/>
        <v>30</v>
      </c>
      <c r="AW8" s="285">
        <f t="shared" si="8"/>
        <v>30</v>
      </c>
      <c r="AX8" s="285">
        <f t="shared" si="8"/>
        <v>30</v>
      </c>
      <c r="AY8" s="285">
        <f t="shared" si="8"/>
        <v>30</v>
      </c>
      <c r="AZ8" s="285">
        <f t="shared" si="8"/>
        <v>30</v>
      </c>
      <c r="BA8" s="285">
        <f t="shared" si="8"/>
        <v>60</v>
      </c>
      <c r="BB8" s="285">
        <f t="shared" si="8"/>
        <v>45</v>
      </c>
      <c r="BC8" s="285">
        <f t="shared" si="8"/>
        <v>30</v>
      </c>
      <c r="BD8" s="285">
        <f t="shared" si="8"/>
        <v>45</v>
      </c>
      <c r="BE8" s="285">
        <f t="shared" si="8"/>
        <v>45</v>
      </c>
      <c r="BF8" s="285">
        <f t="shared" si="8"/>
        <v>75</v>
      </c>
      <c r="BG8" s="285">
        <f t="shared" si="8"/>
        <v>60</v>
      </c>
      <c r="BH8" s="285">
        <f t="shared" si="8"/>
        <v>60</v>
      </c>
      <c r="BI8" s="285">
        <f t="shared" si="8"/>
        <v>0</v>
      </c>
      <c r="BJ8" s="285">
        <f t="shared" si="8"/>
        <v>0</v>
      </c>
      <c r="BK8" s="285">
        <f t="shared" si="8"/>
        <v>60</v>
      </c>
      <c r="BL8" s="285">
        <f t="shared" si="8"/>
        <v>60</v>
      </c>
      <c r="BM8" s="285">
        <f t="shared" si="8"/>
        <v>45</v>
      </c>
      <c r="BN8" s="285">
        <f t="shared" si="8"/>
        <v>60</v>
      </c>
      <c r="BO8" s="285">
        <f t="shared" si="8"/>
        <v>45</v>
      </c>
      <c r="BP8" s="285">
        <f t="shared" si="8"/>
        <v>0</v>
      </c>
      <c r="BQ8" s="285">
        <f t="shared" si="8"/>
        <v>60</v>
      </c>
      <c r="BR8" s="285">
        <f t="shared" si="8"/>
        <v>60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4" t="str">
        <f>'حضور بنين'!B9</f>
        <v>محمد فرج</v>
      </c>
      <c r="C9" s="289">
        <v>15</v>
      </c>
      <c r="D9" s="317">
        <f t="shared" si="2"/>
        <v>4</v>
      </c>
      <c r="E9" s="317">
        <f t="shared" si="3"/>
        <v>60</v>
      </c>
      <c r="F9" s="317"/>
      <c r="G9" s="317">
        <f t="shared" si="0"/>
        <v>60</v>
      </c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>
        <v>1</v>
      </c>
      <c r="V9" s="291"/>
      <c r="W9" s="291"/>
      <c r="X9" s="291"/>
      <c r="Y9" s="291"/>
      <c r="Z9" s="291"/>
      <c r="AA9" s="291">
        <v>1</v>
      </c>
      <c r="AB9" s="291">
        <v>1</v>
      </c>
      <c r="AC9" s="291"/>
      <c r="AD9" s="291"/>
      <c r="AE9" s="291"/>
      <c r="AF9" s="289"/>
      <c r="AG9" s="289"/>
      <c r="AH9" s="289"/>
      <c r="AI9" s="289"/>
      <c r="AJ9" s="289"/>
      <c r="AK9" s="289"/>
      <c r="AL9" s="289">
        <v>1</v>
      </c>
      <c r="AM9" s="297"/>
      <c r="AN9" s="285">
        <f>H9*$C$9</f>
        <v>0</v>
      </c>
      <c r="AO9" s="285">
        <f t="shared" ref="AO9:BR9" si="9">I9*$C$9</f>
        <v>0</v>
      </c>
      <c r="AP9" s="285">
        <f t="shared" si="9"/>
        <v>0</v>
      </c>
      <c r="AQ9" s="285">
        <f t="shared" si="9"/>
        <v>0</v>
      </c>
      <c r="AR9" s="285">
        <f t="shared" si="9"/>
        <v>0</v>
      </c>
      <c r="AS9" s="285">
        <f t="shared" si="9"/>
        <v>0</v>
      </c>
      <c r="AT9" s="285">
        <f t="shared" si="9"/>
        <v>0</v>
      </c>
      <c r="AU9" s="285">
        <f t="shared" si="9"/>
        <v>0</v>
      </c>
      <c r="AV9" s="285">
        <f t="shared" si="9"/>
        <v>0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15</v>
      </c>
      <c r="BB9" s="285">
        <f t="shared" si="9"/>
        <v>0</v>
      </c>
      <c r="BC9" s="285">
        <f t="shared" si="9"/>
        <v>0</v>
      </c>
      <c r="BD9" s="285">
        <f t="shared" si="9"/>
        <v>0</v>
      </c>
      <c r="BE9" s="285">
        <f t="shared" si="9"/>
        <v>0</v>
      </c>
      <c r="BF9" s="285">
        <f t="shared" si="9"/>
        <v>0</v>
      </c>
      <c r="BG9" s="285">
        <f t="shared" si="9"/>
        <v>15</v>
      </c>
      <c r="BH9" s="285">
        <f t="shared" si="9"/>
        <v>15</v>
      </c>
      <c r="BI9" s="285">
        <f t="shared" si="9"/>
        <v>0</v>
      </c>
      <c r="BJ9" s="285">
        <f t="shared" si="9"/>
        <v>0</v>
      </c>
      <c r="BK9" s="285">
        <f t="shared" si="9"/>
        <v>0</v>
      </c>
      <c r="BL9" s="285">
        <f t="shared" si="9"/>
        <v>0</v>
      </c>
      <c r="BM9" s="285">
        <f t="shared" si="9"/>
        <v>0</v>
      </c>
      <c r="BN9" s="285">
        <f t="shared" si="9"/>
        <v>0</v>
      </c>
      <c r="BO9" s="285">
        <f t="shared" si="9"/>
        <v>0</v>
      </c>
      <c r="BP9" s="285">
        <f t="shared" si="9"/>
        <v>0</v>
      </c>
      <c r="BQ9" s="285">
        <f t="shared" si="9"/>
        <v>0</v>
      </c>
      <c r="BR9" s="285">
        <f t="shared" si="9"/>
        <v>15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4" t="str">
        <f>'حضور بنين'!B10</f>
        <v>شريف جمال</v>
      </c>
      <c r="C10" s="289">
        <v>15</v>
      </c>
      <c r="D10" s="317">
        <f t="shared" si="2"/>
        <v>3</v>
      </c>
      <c r="E10" s="317">
        <f t="shared" si="3"/>
        <v>45</v>
      </c>
      <c r="F10" s="317"/>
      <c r="G10" s="317">
        <f t="shared" si="0"/>
        <v>45</v>
      </c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>
        <v>1</v>
      </c>
      <c r="V10" s="291"/>
      <c r="W10" s="291"/>
      <c r="X10" s="291"/>
      <c r="Y10" s="291"/>
      <c r="Z10" s="291"/>
      <c r="AA10" s="291"/>
      <c r="AB10" s="291">
        <v>1</v>
      </c>
      <c r="AC10" s="291"/>
      <c r="AD10" s="291"/>
      <c r="AE10" s="291"/>
      <c r="AF10" s="289"/>
      <c r="AG10" s="289"/>
      <c r="AH10" s="289"/>
      <c r="AI10" s="289"/>
      <c r="AJ10" s="289"/>
      <c r="AK10" s="289"/>
      <c r="AL10" s="289">
        <v>1</v>
      </c>
      <c r="AM10" s="297"/>
      <c r="AN10" s="285">
        <f>H10*$C$10</f>
        <v>0</v>
      </c>
      <c r="AO10" s="285">
        <f t="shared" ref="AO10:BR10" si="10">I10*$C$10</f>
        <v>0</v>
      </c>
      <c r="AP10" s="285">
        <f t="shared" si="10"/>
        <v>0</v>
      </c>
      <c r="AQ10" s="285">
        <f t="shared" si="10"/>
        <v>0</v>
      </c>
      <c r="AR10" s="285">
        <f t="shared" si="10"/>
        <v>0</v>
      </c>
      <c r="AS10" s="285">
        <f t="shared" si="10"/>
        <v>0</v>
      </c>
      <c r="AT10" s="285">
        <f t="shared" si="10"/>
        <v>0</v>
      </c>
      <c r="AU10" s="285">
        <f t="shared" si="10"/>
        <v>0</v>
      </c>
      <c r="AV10" s="285">
        <f t="shared" si="10"/>
        <v>0</v>
      </c>
      <c r="AW10" s="285">
        <f t="shared" si="10"/>
        <v>0</v>
      </c>
      <c r="AX10" s="285">
        <f t="shared" si="10"/>
        <v>0</v>
      </c>
      <c r="AY10" s="285">
        <f t="shared" si="10"/>
        <v>0</v>
      </c>
      <c r="AZ10" s="285">
        <f t="shared" si="10"/>
        <v>0</v>
      </c>
      <c r="BA10" s="285">
        <f t="shared" si="10"/>
        <v>15</v>
      </c>
      <c r="BB10" s="285">
        <f t="shared" si="10"/>
        <v>0</v>
      </c>
      <c r="BC10" s="285">
        <f t="shared" si="10"/>
        <v>0</v>
      </c>
      <c r="BD10" s="285">
        <f t="shared" si="10"/>
        <v>0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15</v>
      </c>
      <c r="BI10" s="285">
        <f t="shared" si="10"/>
        <v>0</v>
      </c>
      <c r="BJ10" s="285">
        <f t="shared" si="10"/>
        <v>0</v>
      </c>
      <c r="BK10" s="285">
        <f t="shared" si="10"/>
        <v>0</v>
      </c>
      <c r="BL10" s="285">
        <f t="shared" si="10"/>
        <v>0</v>
      </c>
      <c r="BM10" s="285">
        <f t="shared" si="10"/>
        <v>0</v>
      </c>
      <c r="BN10" s="285">
        <f t="shared" si="10"/>
        <v>0</v>
      </c>
      <c r="BO10" s="285">
        <f t="shared" si="10"/>
        <v>0</v>
      </c>
      <c r="BP10" s="285">
        <f t="shared" si="10"/>
        <v>0</v>
      </c>
      <c r="BQ10" s="285">
        <f t="shared" si="10"/>
        <v>0</v>
      </c>
      <c r="BR10" s="285">
        <f t="shared" si="10"/>
        <v>15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4" t="str">
        <f>'حضور بنين'!B11</f>
        <v>جمال عبدالله</v>
      </c>
      <c r="C11" s="289">
        <v>15</v>
      </c>
      <c r="D11" s="317">
        <f t="shared" si="2"/>
        <v>6</v>
      </c>
      <c r="E11" s="317">
        <f t="shared" si="3"/>
        <v>90</v>
      </c>
      <c r="F11" s="317"/>
      <c r="G11" s="317">
        <f t="shared" si="0"/>
        <v>90</v>
      </c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>
        <v>1</v>
      </c>
      <c r="AB11" s="291">
        <v>1</v>
      </c>
      <c r="AC11" s="291">
        <v>1</v>
      </c>
      <c r="AD11" s="291"/>
      <c r="AE11" s="291">
        <v>1</v>
      </c>
      <c r="AF11" s="289"/>
      <c r="AG11" s="289"/>
      <c r="AH11" s="289"/>
      <c r="AI11" s="289"/>
      <c r="AJ11" s="289"/>
      <c r="AK11" s="289">
        <v>1</v>
      </c>
      <c r="AL11" s="289">
        <v>1</v>
      </c>
      <c r="AM11" s="297"/>
      <c r="AN11" s="285">
        <f>H11*$C$11</f>
        <v>0</v>
      </c>
      <c r="AO11" s="285">
        <f t="shared" ref="AO11:BR11" si="11">I11*$C$11</f>
        <v>0</v>
      </c>
      <c r="AP11" s="285">
        <f t="shared" si="11"/>
        <v>0</v>
      </c>
      <c r="AQ11" s="285">
        <f t="shared" si="11"/>
        <v>0</v>
      </c>
      <c r="AR11" s="285">
        <f t="shared" si="11"/>
        <v>0</v>
      </c>
      <c r="AS11" s="285">
        <f t="shared" si="11"/>
        <v>0</v>
      </c>
      <c r="AT11" s="285">
        <f t="shared" si="11"/>
        <v>0</v>
      </c>
      <c r="AU11" s="285">
        <f t="shared" si="11"/>
        <v>0</v>
      </c>
      <c r="AV11" s="285">
        <f t="shared" si="11"/>
        <v>0</v>
      </c>
      <c r="AW11" s="285">
        <f t="shared" si="11"/>
        <v>0</v>
      </c>
      <c r="AX11" s="285">
        <f t="shared" si="11"/>
        <v>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0</v>
      </c>
      <c r="BC11" s="285">
        <f t="shared" si="11"/>
        <v>0</v>
      </c>
      <c r="BD11" s="285">
        <f t="shared" si="11"/>
        <v>0</v>
      </c>
      <c r="BE11" s="285">
        <f t="shared" si="11"/>
        <v>0</v>
      </c>
      <c r="BF11" s="285">
        <f t="shared" si="11"/>
        <v>0</v>
      </c>
      <c r="BG11" s="285">
        <f t="shared" si="11"/>
        <v>15</v>
      </c>
      <c r="BH11" s="285">
        <f t="shared" si="11"/>
        <v>15</v>
      </c>
      <c r="BI11" s="285">
        <f t="shared" si="11"/>
        <v>15</v>
      </c>
      <c r="BJ11" s="285">
        <f t="shared" si="11"/>
        <v>0</v>
      </c>
      <c r="BK11" s="285">
        <f t="shared" si="11"/>
        <v>15</v>
      </c>
      <c r="BL11" s="285">
        <f t="shared" si="11"/>
        <v>0</v>
      </c>
      <c r="BM11" s="285">
        <f t="shared" si="11"/>
        <v>0</v>
      </c>
      <c r="BN11" s="285">
        <f t="shared" si="11"/>
        <v>0</v>
      </c>
      <c r="BO11" s="285">
        <f t="shared" si="11"/>
        <v>0</v>
      </c>
      <c r="BP11" s="285">
        <f t="shared" si="11"/>
        <v>0</v>
      </c>
      <c r="BQ11" s="285">
        <f t="shared" si="11"/>
        <v>15</v>
      </c>
      <c r="BR11" s="285">
        <f t="shared" si="11"/>
        <v>15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4" t="str">
        <f>'حضور بنين'!B12</f>
        <v>حسني محمود</v>
      </c>
      <c r="C12" s="289">
        <v>15</v>
      </c>
      <c r="D12" s="317">
        <f t="shared" si="2"/>
        <v>0</v>
      </c>
      <c r="E12" s="317">
        <f t="shared" si="3"/>
        <v>0</v>
      </c>
      <c r="F12" s="317"/>
      <c r="G12" s="317">
        <f t="shared" si="0"/>
        <v>0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89"/>
      <c r="AG12" s="289"/>
      <c r="AH12" s="289"/>
      <c r="AI12" s="289"/>
      <c r="AJ12" s="289"/>
      <c r="AK12" s="289"/>
      <c r="AL12" s="289"/>
      <c r="AM12" s="297"/>
      <c r="AN12" s="285">
        <f>H12*$C$12</f>
        <v>0</v>
      </c>
      <c r="AO12" s="285">
        <f t="shared" ref="AO12:BR12" si="12">I12*$C$12</f>
        <v>0</v>
      </c>
      <c r="AP12" s="285">
        <f t="shared" si="12"/>
        <v>0</v>
      </c>
      <c r="AQ12" s="285">
        <f t="shared" si="12"/>
        <v>0</v>
      </c>
      <c r="AR12" s="285">
        <f t="shared" si="12"/>
        <v>0</v>
      </c>
      <c r="AS12" s="285">
        <f t="shared" si="12"/>
        <v>0</v>
      </c>
      <c r="AT12" s="285">
        <f t="shared" si="12"/>
        <v>0</v>
      </c>
      <c r="AU12" s="285">
        <f t="shared" si="12"/>
        <v>0</v>
      </c>
      <c r="AV12" s="285">
        <f t="shared" si="12"/>
        <v>0</v>
      </c>
      <c r="AW12" s="285">
        <f t="shared" si="12"/>
        <v>0</v>
      </c>
      <c r="AX12" s="285">
        <f t="shared" si="12"/>
        <v>0</v>
      </c>
      <c r="AY12" s="285">
        <f t="shared" si="12"/>
        <v>0</v>
      </c>
      <c r="AZ12" s="285">
        <f t="shared" si="12"/>
        <v>0</v>
      </c>
      <c r="BA12" s="285">
        <f t="shared" si="12"/>
        <v>0</v>
      </c>
      <c r="BB12" s="285">
        <f t="shared" si="12"/>
        <v>0</v>
      </c>
      <c r="BC12" s="285">
        <f t="shared" si="12"/>
        <v>0</v>
      </c>
      <c r="BD12" s="285">
        <f t="shared" si="12"/>
        <v>0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0</v>
      </c>
      <c r="BK12" s="285">
        <f t="shared" si="12"/>
        <v>0</v>
      </c>
      <c r="BL12" s="285">
        <f t="shared" si="12"/>
        <v>0</v>
      </c>
      <c r="BM12" s="285">
        <f t="shared" si="12"/>
        <v>0</v>
      </c>
      <c r="BN12" s="285">
        <f t="shared" si="12"/>
        <v>0</v>
      </c>
      <c r="BO12" s="285">
        <f t="shared" si="12"/>
        <v>0</v>
      </c>
      <c r="BP12" s="285">
        <f t="shared" si="12"/>
        <v>0</v>
      </c>
      <c r="BQ12" s="285">
        <f t="shared" si="12"/>
        <v>0</v>
      </c>
      <c r="BR12" s="285">
        <f t="shared" si="12"/>
        <v>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4" t="str">
        <f>'حضور بنين'!B13</f>
        <v>مصطفى شعبان</v>
      </c>
      <c r="C13" s="289">
        <v>15</v>
      </c>
      <c r="D13" s="317">
        <f t="shared" si="2"/>
        <v>3</v>
      </c>
      <c r="E13" s="317">
        <f t="shared" si="3"/>
        <v>45</v>
      </c>
      <c r="F13" s="317"/>
      <c r="G13" s="317">
        <f t="shared" si="0"/>
        <v>45</v>
      </c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>
        <v>1</v>
      </c>
      <c r="AB13" s="291">
        <v>1</v>
      </c>
      <c r="AC13" s="291"/>
      <c r="AD13" s="291"/>
      <c r="AE13" s="291"/>
      <c r="AF13" s="289"/>
      <c r="AG13" s="289"/>
      <c r="AH13" s="289"/>
      <c r="AI13" s="289"/>
      <c r="AJ13" s="289"/>
      <c r="AK13" s="289"/>
      <c r="AL13" s="289">
        <v>1</v>
      </c>
      <c r="AM13" s="296"/>
      <c r="AN13" s="286">
        <f>H13*$C$13</f>
        <v>0</v>
      </c>
      <c r="AO13" s="286">
        <f t="shared" ref="AO13:BR13" si="13">I13*$C$13</f>
        <v>0</v>
      </c>
      <c r="AP13" s="286">
        <f t="shared" si="13"/>
        <v>0</v>
      </c>
      <c r="AQ13" s="286">
        <f t="shared" si="13"/>
        <v>0</v>
      </c>
      <c r="AR13" s="286">
        <f t="shared" si="13"/>
        <v>0</v>
      </c>
      <c r="AS13" s="286">
        <f t="shared" si="13"/>
        <v>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0</v>
      </c>
      <c r="AX13" s="286">
        <f t="shared" si="13"/>
        <v>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15</v>
      </c>
      <c r="BH13" s="286">
        <f t="shared" si="13"/>
        <v>15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15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4" t="str">
        <f>'حضور بنين'!B14</f>
        <v>عامر</v>
      </c>
      <c r="C14" s="289">
        <v>15</v>
      </c>
      <c r="D14" s="317">
        <f t="shared" si="2"/>
        <v>0</v>
      </c>
      <c r="E14" s="317">
        <f t="shared" si="3"/>
        <v>0</v>
      </c>
      <c r="F14" s="317"/>
      <c r="G14" s="317">
        <f t="shared" si="0"/>
        <v>0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89"/>
      <c r="AG14" s="289"/>
      <c r="AH14" s="289"/>
      <c r="AI14" s="289"/>
      <c r="AJ14" s="289"/>
      <c r="AK14" s="289"/>
      <c r="AL14" s="289"/>
      <c r="AM14" s="297"/>
      <c r="AN14" s="285">
        <f>H14*$C$14</f>
        <v>0</v>
      </c>
      <c r="AO14" s="285">
        <f t="shared" ref="AO14:BR14" si="14">I14*$C$14</f>
        <v>0</v>
      </c>
      <c r="AP14" s="285">
        <f t="shared" si="14"/>
        <v>0</v>
      </c>
      <c r="AQ14" s="285">
        <f t="shared" si="14"/>
        <v>0</v>
      </c>
      <c r="AR14" s="285">
        <f t="shared" si="14"/>
        <v>0</v>
      </c>
      <c r="AS14" s="285">
        <f t="shared" si="14"/>
        <v>0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4" t="str">
        <f>'حضور بنين'!B15</f>
        <v>حجازي</v>
      </c>
      <c r="C15" s="289">
        <v>15</v>
      </c>
      <c r="D15" s="317">
        <f t="shared" si="2"/>
        <v>6</v>
      </c>
      <c r="E15" s="317">
        <f t="shared" si="3"/>
        <v>90</v>
      </c>
      <c r="F15" s="317"/>
      <c r="G15" s="317">
        <f t="shared" si="0"/>
        <v>90</v>
      </c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>
        <v>1</v>
      </c>
      <c r="V15" s="291"/>
      <c r="W15" s="291"/>
      <c r="X15" s="291"/>
      <c r="Y15" s="291"/>
      <c r="Z15" s="291"/>
      <c r="AA15" s="291">
        <v>1</v>
      </c>
      <c r="AB15" s="291">
        <v>1</v>
      </c>
      <c r="AC15" s="291"/>
      <c r="AD15" s="291">
        <v>1</v>
      </c>
      <c r="AE15" s="291">
        <v>1</v>
      </c>
      <c r="AF15" s="289"/>
      <c r="AG15" s="289"/>
      <c r="AH15" s="289"/>
      <c r="AI15" s="289"/>
      <c r="AJ15" s="289"/>
      <c r="AK15" s="289"/>
      <c r="AL15" s="289">
        <v>1</v>
      </c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0</v>
      </c>
      <c r="AQ15" s="285">
        <f t="shared" si="15"/>
        <v>0</v>
      </c>
      <c r="AR15" s="285">
        <f t="shared" si="15"/>
        <v>0</v>
      </c>
      <c r="AS15" s="285">
        <f t="shared" si="15"/>
        <v>0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15</v>
      </c>
      <c r="BB15" s="285">
        <f t="shared" si="15"/>
        <v>0</v>
      </c>
      <c r="BC15" s="285">
        <f t="shared" si="15"/>
        <v>0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15</v>
      </c>
      <c r="BH15" s="285">
        <f t="shared" si="15"/>
        <v>15</v>
      </c>
      <c r="BI15" s="285">
        <f t="shared" si="15"/>
        <v>0</v>
      </c>
      <c r="BJ15" s="285">
        <f t="shared" si="15"/>
        <v>15</v>
      </c>
      <c r="BK15" s="285">
        <f t="shared" si="15"/>
        <v>15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15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4">
        <f>'حضور بنين'!B16</f>
        <v>0</v>
      </c>
      <c r="C16" s="289">
        <v>15</v>
      </c>
      <c r="D16" s="317">
        <f t="shared" si="2"/>
        <v>0</v>
      </c>
      <c r="E16" s="317">
        <f t="shared" si="3"/>
        <v>0</v>
      </c>
      <c r="F16" s="317"/>
      <c r="G16" s="317">
        <f t="shared" si="0"/>
        <v>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89"/>
      <c r="AG16" s="289"/>
      <c r="AH16" s="289"/>
      <c r="AI16" s="289"/>
      <c r="AJ16" s="289"/>
      <c r="AK16" s="289"/>
      <c r="AL16" s="289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4" t="str">
        <f>'حضور بنين'!B17</f>
        <v>أم خالد</v>
      </c>
      <c r="C17" s="289">
        <v>15</v>
      </c>
      <c r="D17" s="317">
        <f t="shared" si="2"/>
        <v>7</v>
      </c>
      <c r="E17" s="317">
        <f t="shared" si="3"/>
        <v>105</v>
      </c>
      <c r="F17" s="317"/>
      <c r="G17" s="317">
        <f t="shared" si="0"/>
        <v>105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>
        <v>1</v>
      </c>
      <c r="AB17" s="291">
        <v>1</v>
      </c>
      <c r="AC17" s="291">
        <v>1</v>
      </c>
      <c r="AD17" s="291">
        <v>1</v>
      </c>
      <c r="AE17" s="291">
        <v>1</v>
      </c>
      <c r="AF17" s="289"/>
      <c r="AG17" s="289"/>
      <c r="AH17" s="289"/>
      <c r="AI17" s="289"/>
      <c r="AJ17" s="289"/>
      <c r="AK17" s="289">
        <v>1</v>
      </c>
      <c r="AL17" s="289">
        <v>1</v>
      </c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0</v>
      </c>
      <c r="BB17" s="285">
        <f t="shared" si="17"/>
        <v>0</v>
      </c>
      <c r="BC17" s="285">
        <f t="shared" si="17"/>
        <v>0</v>
      </c>
      <c r="BD17" s="285">
        <f t="shared" si="17"/>
        <v>0</v>
      </c>
      <c r="BE17" s="285">
        <f t="shared" si="17"/>
        <v>0</v>
      </c>
      <c r="BF17" s="285">
        <f t="shared" si="17"/>
        <v>0</v>
      </c>
      <c r="BG17" s="285">
        <f t="shared" si="17"/>
        <v>15</v>
      </c>
      <c r="BH17" s="285">
        <f t="shared" si="17"/>
        <v>15</v>
      </c>
      <c r="BI17" s="285">
        <f t="shared" si="17"/>
        <v>15</v>
      </c>
      <c r="BJ17" s="285">
        <f t="shared" si="17"/>
        <v>15</v>
      </c>
      <c r="BK17" s="285">
        <f t="shared" si="17"/>
        <v>15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15</v>
      </c>
      <c r="BR17" s="285">
        <f t="shared" si="17"/>
        <v>15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4" t="str">
        <f>'حضور بنين'!B18</f>
        <v>أم هشام</v>
      </c>
      <c r="C18" s="289">
        <v>15</v>
      </c>
      <c r="D18" s="317">
        <f t="shared" si="2"/>
        <v>7</v>
      </c>
      <c r="E18" s="317">
        <f t="shared" si="3"/>
        <v>105</v>
      </c>
      <c r="F18" s="317"/>
      <c r="G18" s="317">
        <f t="shared" si="0"/>
        <v>105</v>
      </c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>
        <v>1</v>
      </c>
      <c r="AB18" s="291">
        <v>1</v>
      </c>
      <c r="AC18" s="291">
        <v>1</v>
      </c>
      <c r="AD18" s="291">
        <v>1</v>
      </c>
      <c r="AE18" s="291">
        <v>1</v>
      </c>
      <c r="AF18" s="291"/>
      <c r="AG18" s="291"/>
      <c r="AH18" s="291"/>
      <c r="AI18" s="291"/>
      <c r="AJ18" s="291"/>
      <c r="AK18" s="291">
        <v>1</v>
      </c>
      <c r="AL18" s="291">
        <v>1</v>
      </c>
      <c r="AM18" s="298"/>
      <c r="AN18" s="299">
        <f>H18*$C$18</f>
        <v>0</v>
      </c>
      <c r="AO18" s="299">
        <f t="shared" ref="AO18:BR18" si="18">I18*$C$18</f>
        <v>0</v>
      </c>
      <c r="AP18" s="299">
        <f t="shared" si="18"/>
        <v>0</v>
      </c>
      <c r="AQ18" s="299">
        <f t="shared" si="18"/>
        <v>0</v>
      </c>
      <c r="AR18" s="299">
        <f t="shared" si="18"/>
        <v>0</v>
      </c>
      <c r="AS18" s="299">
        <f t="shared" si="18"/>
        <v>0</v>
      </c>
      <c r="AT18" s="299">
        <f t="shared" si="18"/>
        <v>0</v>
      </c>
      <c r="AU18" s="299">
        <f t="shared" si="18"/>
        <v>0</v>
      </c>
      <c r="AV18" s="299">
        <f t="shared" si="18"/>
        <v>0</v>
      </c>
      <c r="AW18" s="299">
        <f t="shared" si="18"/>
        <v>0</v>
      </c>
      <c r="AX18" s="299">
        <f t="shared" si="18"/>
        <v>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0</v>
      </c>
      <c r="BC18" s="299">
        <f t="shared" si="18"/>
        <v>0</v>
      </c>
      <c r="BD18" s="299">
        <f t="shared" si="18"/>
        <v>0</v>
      </c>
      <c r="BE18" s="299">
        <f t="shared" si="18"/>
        <v>0</v>
      </c>
      <c r="BF18" s="299">
        <f t="shared" si="18"/>
        <v>0</v>
      </c>
      <c r="BG18" s="299">
        <f t="shared" si="18"/>
        <v>15</v>
      </c>
      <c r="BH18" s="299">
        <f t="shared" si="18"/>
        <v>15</v>
      </c>
      <c r="BI18" s="299">
        <f t="shared" si="18"/>
        <v>15</v>
      </c>
      <c r="BJ18" s="299">
        <f t="shared" si="18"/>
        <v>15</v>
      </c>
      <c r="BK18" s="299">
        <f t="shared" si="18"/>
        <v>15</v>
      </c>
      <c r="BL18" s="299">
        <f t="shared" si="18"/>
        <v>0</v>
      </c>
      <c r="BM18" s="299">
        <f t="shared" si="18"/>
        <v>0</v>
      </c>
      <c r="BN18" s="299">
        <f t="shared" si="18"/>
        <v>0</v>
      </c>
      <c r="BO18" s="299">
        <f t="shared" si="18"/>
        <v>0</v>
      </c>
      <c r="BP18" s="299">
        <f t="shared" si="18"/>
        <v>0</v>
      </c>
      <c r="BQ18" s="299">
        <f t="shared" si="18"/>
        <v>15</v>
      </c>
      <c r="BR18" s="299">
        <f t="shared" si="18"/>
        <v>15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4" t="str">
        <f>'حضور بنين'!B19</f>
        <v>أم نداء</v>
      </c>
      <c r="C19" s="289">
        <v>15</v>
      </c>
      <c r="D19" s="317">
        <f t="shared" si="2"/>
        <v>6</v>
      </c>
      <c r="E19" s="317">
        <f t="shared" si="3"/>
        <v>90</v>
      </c>
      <c r="F19" s="317"/>
      <c r="G19" s="317">
        <f t="shared" si="0"/>
        <v>90</v>
      </c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>
        <v>1</v>
      </c>
      <c r="AB19" s="291">
        <v>1</v>
      </c>
      <c r="AC19" s="291">
        <v>1</v>
      </c>
      <c r="AD19" s="291">
        <v>1</v>
      </c>
      <c r="AE19" s="291">
        <v>1</v>
      </c>
      <c r="AF19" s="291"/>
      <c r="AG19" s="291"/>
      <c r="AH19" s="291"/>
      <c r="AI19" s="291"/>
      <c r="AJ19" s="291"/>
      <c r="AK19" s="291">
        <v>1</v>
      </c>
      <c r="AL19" s="291"/>
      <c r="AM19" s="298"/>
      <c r="AN19" s="299">
        <f>H19*$C$19</f>
        <v>0</v>
      </c>
      <c r="AO19" s="299">
        <f t="shared" ref="AO19:BR19" si="19">I19*$C$19</f>
        <v>0</v>
      </c>
      <c r="AP19" s="299">
        <f t="shared" si="19"/>
        <v>0</v>
      </c>
      <c r="AQ19" s="299">
        <f t="shared" si="19"/>
        <v>0</v>
      </c>
      <c r="AR19" s="299">
        <f t="shared" si="19"/>
        <v>0</v>
      </c>
      <c r="AS19" s="299">
        <f t="shared" si="19"/>
        <v>0</v>
      </c>
      <c r="AT19" s="299">
        <f t="shared" si="19"/>
        <v>0</v>
      </c>
      <c r="AU19" s="299">
        <f t="shared" si="19"/>
        <v>0</v>
      </c>
      <c r="AV19" s="299">
        <f t="shared" si="19"/>
        <v>0</v>
      </c>
      <c r="AW19" s="299">
        <f t="shared" si="19"/>
        <v>0</v>
      </c>
      <c r="AX19" s="299">
        <f t="shared" si="19"/>
        <v>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0</v>
      </c>
      <c r="BC19" s="299">
        <f t="shared" si="19"/>
        <v>0</v>
      </c>
      <c r="BD19" s="299">
        <f t="shared" si="19"/>
        <v>0</v>
      </c>
      <c r="BE19" s="299">
        <f t="shared" si="19"/>
        <v>0</v>
      </c>
      <c r="BF19" s="299">
        <f t="shared" si="19"/>
        <v>0</v>
      </c>
      <c r="BG19" s="299">
        <f t="shared" si="19"/>
        <v>15</v>
      </c>
      <c r="BH19" s="299">
        <f t="shared" si="19"/>
        <v>15</v>
      </c>
      <c r="BI19" s="299">
        <f t="shared" si="19"/>
        <v>15</v>
      </c>
      <c r="BJ19" s="299">
        <f t="shared" si="19"/>
        <v>15</v>
      </c>
      <c r="BK19" s="299">
        <f t="shared" si="19"/>
        <v>15</v>
      </c>
      <c r="BL19" s="299">
        <f t="shared" si="19"/>
        <v>0</v>
      </c>
      <c r="BM19" s="299">
        <f t="shared" si="19"/>
        <v>0</v>
      </c>
      <c r="BN19" s="299">
        <f t="shared" si="19"/>
        <v>0</v>
      </c>
      <c r="BO19" s="299">
        <f t="shared" si="19"/>
        <v>0</v>
      </c>
      <c r="BP19" s="299">
        <f t="shared" si="19"/>
        <v>0</v>
      </c>
      <c r="BQ19" s="299">
        <f t="shared" si="19"/>
        <v>15</v>
      </c>
      <c r="BR19" s="299">
        <f t="shared" si="19"/>
        <v>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4" t="str">
        <f>'حضور بنين'!B20</f>
        <v>عبير شعبان</v>
      </c>
      <c r="C20" s="289">
        <v>15</v>
      </c>
      <c r="D20" s="317">
        <f t="shared" si="2"/>
        <v>5</v>
      </c>
      <c r="E20" s="317">
        <f t="shared" si="3"/>
        <v>75</v>
      </c>
      <c r="F20" s="317"/>
      <c r="G20" s="317">
        <f t="shared" si="0"/>
        <v>75</v>
      </c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>
        <v>1</v>
      </c>
      <c r="AB20" s="291">
        <v>1</v>
      </c>
      <c r="AC20" s="291">
        <v>1</v>
      </c>
      <c r="AD20" s="291"/>
      <c r="AE20" s="291">
        <v>1</v>
      </c>
      <c r="AF20" s="291"/>
      <c r="AG20" s="291"/>
      <c r="AH20" s="291"/>
      <c r="AI20" s="291"/>
      <c r="AJ20" s="291"/>
      <c r="AK20" s="291">
        <v>1</v>
      </c>
      <c r="AL20" s="291"/>
      <c r="AM20" s="298"/>
      <c r="AN20" s="299">
        <f>H20*$C$20</f>
        <v>0</v>
      </c>
      <c r="AO20" s="299">
        <f t="shared" ref="AO20:BR20" si="20">I20*$C$20</f>
        <v>0</v>
      </c>
      <c r="AP20" s="299">
        <f t="shared" si="20"/>
        <v>0</v>
      </c>
      <c r="AQ20" s="299">
        <f t="shared" si="20"/>
        <v>0</v>
      </c>
      <c r="AR20" s="299">
        <f t="shared" si="20"/>
        <v>0</v>
      </c>
      <c r="AS20" s="299">
        <f t="shared" si="20"/>
        <v>0</v>
      </c>
      <c r="AT20" s="299">
        <f t="shared" si="20"/>
        <v>0</v>
      </c>
      <c r="AU20" s="299">
        <f t="shared" si="20"/>
        <v>0</v>
      </c>
      <c r="AV20" s="299">
        <f t="shared" si="20"/>
        <v>0</v>
      </c>
      <c r="AW20" s="299">
        <f t="shared" si="20"/>
        <v>0</v>
      </c>
      <c r="AX20" s="299">
        <f t="shared" si="20"/>
        <v>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0</v>
      </c>
      <c r="BC20" s="299">
        <f t="shared" si="20"/>
        <v>0</v>
      </c>
      <c r="BD20" s="299">
        <f t="shared" si="20"/>
        <v>0</v>
      </c>
      <c r="BE20" s="299">
        <f t="shared" si="20"/>
        <v>0</v>
      </c>
      <c r="BF20" s="299">
        <f t="shared" si="20"/>
        <v>0</v>
      </c>
      <c r="BG20" s="299">
        <f t="shared" si="20"/>
        <v>15</v>
      </c>
      <c r="BH20" s="299">
        <f t="shared" si="20"/>
        <v>15</v>
      </c>
      <c r="BI20" s="299">
        <f t="shared" si="20"/>
        <v>15</v>
      </c>
      <c r="BJ20" s="299">
        <f t="shared" si="20"/>
        <v>0</v>
      </c>
      <c r="BK20" s="299">
        <f t="shared" si="20"/>
        <v>15</v>
      </c>
      <c r="BL20" s="299">
        <f t="shared" si="20"/>
        <v>0</v>
      </c>
      <c r="BM20" s="299">
        <f t="shared" si="20"/>
        <v>0</v>
      </c>
      <c r="BN20" s="299">
        <f t="shared" si="20"/>
        <v>0</v>
      </c>
      <c r="BO20" s="299">
        <f t="shared" si="20"/>
        <v>0</v>
      </c>
      <c r="BP20" s="299">
        <f t="shared" si="20"/>
        <v>0</v>
      </c>
      <c r="BQ20" s="299">
        <f t="shared" si="20"/>
        <v>15</v>
      </c>
      <c r="BR20" s="299">
        <f t="shared" si="20"/>
        <v>0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4" t="str">
        <f>'حضور بنين'!B21</f>
        <v>عطايات جمال</v>
      </c>
      <c r="C21" s="289">
        <v>15</v>
      </c>
      <c r="D21" s="317">
        <f t="shared" si="2"/>
        <v>7</v>
      </c>
      <c r="E21" s="317">
        <f t="shared" si="3"/>
        <v>105</v>
      </c>
      <c r="F21" s="317"/>
      <c r="G21" s="317">
        <f t="shared" si="0"/>
        <v>105</v>
      </c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>
        <v>1</v>
      </c>
      <c r="AB21" s="291">
        <v>1</v>
      </c>
      <c r="AC21" s="291">
        <v>1</v>
      </c>
      <c r="AD21" s="291">
        <v>1</v>
      </c>
      <c r="AE21" s="291">
        <v>1</v>
      </c>
      <c r="AF21" s="291"/>
      <c r="AG21" s="291"/>
      <c r="AH21" s="291"/>
      <c r="AI21" s="291"/>
      <c r="AJ21" s="291"/>
      <c r="AK21" s="291">
        <v>1</v>
      </c>
      <c r="AL21" s="291">
        <v>1</v>
      </c>
      <c r="AM21" s="298"/>
      <c r="AN21" s="299">
        <f>H21*$C$21</f>
        <v>0</v>
      </c>
      <c r="AO21" s="299">
        <f t="shared" ref="AO21:BR21" si="21">I21*$C$21</f>
        <v>0</v>
      </c>
      <c r="AP21" s="299">
        <f t="shared" si="21"/>
        <v>0</v>
      </c>
      <c r="AQ21" s="299">
        <f t="shared" si="21"/>
        <v>0</v>
      </c>
      <c r="AR21" s="299">
        <f t="shared" si="21"/>
        <v>0</v>
      </c>
      <c r="AS21" s="299">
        <f t="shared" si="21"/>
        <v>0</v>
      </c>
      <c r="AT21" s="299">
        <f t="shared" si="21"/>
        <v>0</v>
      </c>
      <c r="AU21" s="299">
        <f t="shared" si="21"/>
        <v>0</v>
      </c>
      <c r="AV21" s="299">
        <f t="shared" si="21"/>
        <v>0</v>
      </c>
      <c r="AW21" s="299">
        <f t="shared" si="21"/>
        <v>0</v>
      </c>
      <c r="AX21" s="299">
        <f t="shared" si="21"/>
        <v>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0</v>
      </c>
      <c r="BC21" s="299">
        <f t="shared" si="21"/>
        <v>0</v>
      </c>
      <c r="BD21" s="299">
        <f t="shared" si="21"/>
        <v>0</v>
      </c>
      <c r="BE21" s="299">
        <f t="shared" si="21"/>
        <v>0</v>
      </c>
      <c r="BF21" s="299">
        <f t="shared" si="21"/>
        <v>0</v>
      </c>
      <c r="BG21" s="299">
        <f t="shared" si="21"/>
        <v>15</v>
      </c>
      <c r="BH21" s="299">
        <f t="shared" si="21"/>
        <v>15</v>
      </c>
      <c r="BI21" s="299">
        <f t="shared" si="21"/>
        <v>15</v>
      </c>
      <c r="BJ21" s="299">
        <f t="shared" si="21"/>
        <v>15</v>
      </c>
      <c r="BK21" s="299">
        <f t="shared" si="21"/>
        <v>15</v>
      </c>
      <c r="BL21" s="299">
        <f t="shared" si="21"/>
        <v>0</v>
      </c>
      <c r="BM21" s="299">
        <f t="shared" si="21"/>
        <v>0</v>
      </c>
      <c r="BN21" s="299">
        <f t="shared" si="21"/>
        <v>0</v>
      </c>
      <c r="BO21" s="299">
        <f t="shared" si="21"/>
        <v>0</v>
      </c>
      <c r="BP21" s="299">
        <f t="shared" si="21"/>
        <v>0</v>
      </c>
      <c r="BQ21" s="299">
        <f t="shared" si="21"/>
        <v>15</v>
      </c>
      <c r="BR21" s="299">
        <f t="shared" si="21"/>
        <v>15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4" t="str">
        <f>'حضور بنين'!B22</f>
        <v>فريجة فريد</v>
      </c>
      <c r="C22" s="289">
        <v>15</v>
      </c>
      <c r="D22" s="317">
        <f t="shared" si="2"/>
        <v>7</v>
      </c>
      <c r="E22" s="317">
        <f t="shared" si="3"/>
        <v>105</v>
      </c>
      <c r="F22" s="317"/>
      <c r="G22" s="317">
        <f t="shared" si="0"/>
        <v>105</v>
      </c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>
        <v>1</v>
      </c>
      <c r="AB22" s="291">
        <v>1</v>
      </c>
      <c r="AC22" s="291">
        <v>1</v>
      </c>
      <c r="AD22" s="291">
        <v>1</v>
      </c>
      <c r="AE22" s="291">
        <v>1</v>
      </c>
      <c r="AF22" s="291"/>
      <c r="AG22" s="291"/>
      <c r="AH22" s="291"/>
      <c r="AI22" s="291"/>
      <c r="AJ22" s="291"/>
      <c r="AK22" s="291">
        <v>1</v>
      </c>
      <c r="AL22" s="291">
        <v>1</v>
      </c>
      <c r="AM22" s="298"/>
      <c r="AN22" s="299">
        <f>H22*$C$22</f>
        <v>0</v>
      </c>
      <c r="AO22" s="299">
        <f t="shared" ref="AO22:BR22" si="22">I22*$C$22</f>
        <v>0</v>
      </c>
      <c r="AP22" s="299">
        <f t="shared" si="22"/>
        <v>0</v>
      </c>
      <c r="AQ22" s="299">
        <f t="shared" si="22"/>
        <v>0</v>
      </c>
      <c r="AR22" s="299">
        <f t="shared" si="22"/>
        <v>0</v>
      </c>
      <c r="AS22" s="299">
        <f t="shared" si="22"/>
        <v>0</v>
      </c>
      <c r="AT22" s="299">
        <f t="shared" si="22"/>
        <v>0</v>
      </c>
      <c r="AU22" s="299">
        <f t="shared" si="22"/>
        <v>0</v>
      </c>
      <c r="AV22" s="299">
        <f t="shared" si="22"/>
        <v>0</v>
      </c>
      <c r="AW22" s="299">
        <f t="shared" si="22"/>
        <v>0</v>
      </c>
      <c r="AX22" s="299">
        <f t="shared" si="22"/>
        <v>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0</v>
      </c>
      <c r="BC22" s="299">
        <f t="shared" si="22"/>
        <v>0</v>
      </c>
      <c r="BD22" s="299">
        <f t="shared" si="22"/>
        <v>0</v>
      </c>
      <c r="BE22" s="299">
        <f t="shared" si="22"/>
        <v>0</v>
      </c>
      <c r="BF22" s="299">
        <f t="shared" si="22"/>
        <v>0</v>
      </c>
      <c r="BG22" s="299">
        <f t="shared" si="22"/>
        <v>15</v>
      </c>
      <c r="BH22" s="299">
        <f t="shared" si="22"/>
        <v>15</v>
      </c>
      <c r="BI22" s="299">
        <f t="shared" si="22"/>
        <v>15</v>
      </c>
      <c r="BJ22" s="299">
        <f t="shared" si="22"/>
        <v>15</v>
      </c>
      <c r="BK22" s="299">
        <f t="shared" si="22"/>
        <v>15</v>
      </c>
      <c r="BL22" s="299">
        <f t="shared" si="22"/>
        <v>0</v>
      </c>
      <c r="BM22" s="299">
        <f t="shared" si="22"/>
        <v>0</v>
      </c>
      <c r="BN22" s="299">
        <f t="shared" si="22"/>
        <v>0</v>
      </c>
      <c r="BO22" s="299">
        <f t="shared" si="22"/>
        <v>0</v>
      </c>
      <c r="BP22" s="299">
        <f t="shared" si="22"/>
        <v>0</v>
      </c>
      <c r="BQ22" s="299">
        <f t="shared" si="22"/>
        <v>15</v>
      </c>
      <c r="BR22" s="299">
        <f t="shared" si="22"/>
        <v>15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4" t="str">
        <f>'حضور بنين'!B23</f>
        <v>فريجة قرني</v>
      </c>
      <c r="C23" s="289">
        <v>15</v>
      </c>
      <c r="D23" s="317">
        <f t="shared" si="2"/>
        <v>7</v>
      </c>
      <c r="E23" s="317">
        <f t="shared" si="3"/>
        <v>105</v>
      </c>
      <c r="F23" s="317"/>
      <c r="G23" s="317">
        <f t="shared" si="0"/>
        <v>105</v>
      </c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>
        <v>1</v>
      </c>
      <c r="AB23" s="291">
        <v>1</v>
      </c>
      <c r="AC23" s="291">
        <v>1</v>
      </c>
      <c r="AD23" s="291">
        <v>1</v>
      </c>
      <c r="AE23" s="291">
        <v>1</v>
      </c>
      <c r="AF23" s="291"/>
      <c r="AG23" s="291"/>
      <c r="AH23" s="291"/>
      <c r="AI23" s="291"/>
      <c r="AJ23" s="291"/>
      <c r="AK23" s="291">
        <v>1</v>
      </c>
      <c r="AL23" s="291">
        <v>1</v>
      </c>
      <c r="AM23" s="298"/>
      <c r="AN23" s="299">
        <f>H23*$C$23</f>
        <v>0</v>
      </c>
      <c r="AO23" s="299">
        <f t="shared" ref="AO23:BR23" si="23">I23*$C$23</f>
        <v>0</v>
      </c>
      <c r="AP23" s="299">
        <f t="shared" si="23"/>
        <v>0</v>
      </c>
      <c r="AQ23" s="299">
        <f t="shared" si="23"/>
        <v>0</v>
      </c>
      <c r="AR23" s="299">
        <f t="shared" si="23"/>
        <v>0</v>
      </c>
      <c r="AS23" s="299">
        <f t="shared" si="23"/>
        <v>0</v>
      </c>
      <c r="AT23" s="299">
        <f t="shared" si="23"/>
        <v>0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15</v>
      </c>
      <c r="BH23" s="299">
        <f t="shared" si="23"/>
        <v>15</v>
      </c>
      <c r="BI23" s="299">
        <f t="shared" si="23"/>
        <v>15</v>
      </c>
      <c r="BJ23" s="299">
        <f t="shared" si="23"/>
        <v>15</v>
      </c>
      <c r="BK23" s="299">
        <f t="shared" si="23"/>
        <v>15</v>
      </c>
      <c r="BL23" s="299">
        <f t="shared" si="23"/>
        <v>0</v>
      </c>
      <c r="BM23" s="299">
        <f t="shared" si="23"/>
        <v>0</v>
      </c>
      <c r="BN23" s="299">
        <f t="shared" si="23"/>
        <v>0</v>
      </c>
      <c r="BO23" s="299">
        <f t="shared" si="23"/>
        <v>0</v>
      </c>
      <c r="BP23" s="299">
        <f t="shared" si="23"/>
        <v>0</v>
      </c>
      <c r="BQ23" s="299">
        <f t="shared" si="23"/>
        <v>15</v>
      </c>
      <c r="BR23" s="299">
        <f t="shared" si="23"/>
        <v>15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4" t="str">
        <f>'حضور بنين'!B24</f>
        <v>ولاء عامر ام احمد</v>
      </c>
      <c r="C24" s="289">
        <v>15</v>
      </c>
      <c r="D24" s="317">
        <f t="shared" si="2"/>
        <v>6</v>
      </c>
      <c r="E24" s="317">
        <f t="shared" si="3"/>
        <v>90</v>
      </c>
      <c r="F24" s="317"/>
      <c r="G24" s="317">
        <f t="shared" si="0"/>
        <v>90</v>
      </c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>
        <v>1</v>
      </c>
      <c r="AB24" s="291">
        <v>1</v>
      </c>
      <c r="AC24" s="291">
        <v>1</v>
      </c>
      <c r="AD24" s="291">
        <v>1</v>
      </c>
      <c r="AE24" s="291">
        <v>1</v>
      </c>
      <c r="AF24" s="291"/>
      <c r="AG24" s="291"/>
      <c r="AH24" s="291"/>
      <c r="AI24" s="291"/>
      <c r="AJ24" s="291"/>
      <c r="AK24" s="291"/>
      <c r="AL24" s="291">
        <v>1</v>
      </c>
      <c r="AM24" s="298"/>
      <c r="AN24" s="299">
        <f>H24*$C$24</f>
        <v>0</v>
      </c>
      <c r="AO24" s="299">
        <f t="shared" ref="AO24:BR24" si="24">I24*$C$24</f>
        <v>0</v>
      </c>
      <c r="AP24" s="299">
        <f t="shared" si="24"/>
        <v>0</v>
      </c>
      <c r="AQ24" s="299">
        <f t="shared" si="24"/>
        <v>0</v>
      </c>
      <c r="AR24" s="299">
        <f t="shared" si="24"/>
        <v>0</v>
      </c>
      <c r="AS24" s="299">
        <f t="shared" si="24"/>
        <v>0</v>
      </c>
      <c r="AT24" s="299">
        <f t="shared" si="24"/>
        <v>0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15</v>
      </c>
      <c r="BH24" s="299">
        <f t="shared" si="24"/>
        <v>15</v>
      </c>
      <c r="BI24" s="299">
        <f t="shared" si="24"/>
        <v>15</v>
      </c>
      <c r="BJ24" s="299">
        <f t="shared" si="24"/>
        <v>15</v>
      </c>
      <c r="BK24" s="299">
        <f t="shared" si="24"/>
        <v>15</v>
      </c>
      <c r="BL24" s="299">
        <f t="shared" si="24"/>
        <v>0</v>
      </c>
      <c r="BM24" s="299">
        <f t="shared" si="24"/>
        <v>0</v>
      </c>
      <c r="BN24" s="299">
        <f t="shared" si="24"/>
        <v>0</v>
      </c>
      <c r="BO24" s="299">
        <f t="shared" si="24"/>
        <v>0</v>
      </c>
      <c r="BP24" s="299">
        <f t="shared" si="24"/>
        <v>0</v>
      </c>
      <c r="BQ24" s="299">
        <f t="shared" si="24"/>
        <v>0</v>
      </c>
      <c r="BR24" s="299">
        <f t="shared" si="24"/>
        <v>15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4" t="str">
        <f>'حضور بنين'!B25</f>
        <v xml:space="preserve">سعاد حسين </v>
      </c>
      <c r="C25" s="289">
        <v>15</v>
      </c>
      <c r="D25" s="317">
        <f t="shared" si="2"/>
        <v>0</v>
      </c>
      <c r="E25" s="317">
        <f t="shared" si="3"/>
        <v>0</v>
      </c>
      <c r="F25" s="317"/>
      <c r="G25" s="317">
        <f t="shared" si="0"/>
        <v>0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0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4" t="str">
        <f>'حضور بنين'!B26</f>
        <v>عبدالرحمن شوقي</v>
      </c>
      <c r="C26" s="289">
        <f>'حضور بنين'!C32</f>
        <v>0</v>
      </c>
      <c r="D26" s="317">
        <f t="shared" si="2"/>
        <v>1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>
        <v>1</v>
      </c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4" t="str">
        <f>'حضور بنين'!B27</f>
        <v>محمد محمود طه</v>
      </c>
      <c r="C27" s="289">
        <f>'حضور بنين'!C33</f>
        <v>0</v>
      </c>
      <c r="D27" s="317">
        <f t="shared" si="2"/>
        <v>1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>
        <v>1</v>
      </c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4" t="str">
        <f>'حضور بنين'!B28</f>
        <v>هشام خالد</v>
      </c>
      <c r="C28" s="289">
        <f>'حضور بنين'!C34</f>
        <v>0</v>
      </c>
      <c r="D28" s="317">
        <f t="shared" si="2"/>
        <v>0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4" t="str">
        <f>'حضور بنين'!B29</f>
        <v>يوسف محمود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4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4" t="str">
        <f>'حضور بنين'!B31</f>
        <v>مروان خالد</v>
      </c>
      <c r="C31" s="289">
        <f>'حضور بنين'!C37</f>
        <v>0</v>
      </c>
      <c r="D31" s="317">
        <f t="shared" si="2"/>
        <v>0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48"/>
      <c r="AG31" s="248"/>
      <c r="AH31" s="248"/>
      <c r="AI31" s="248"/>
      <c r="AJ31" s="248"/>
      <c r="AK31" s="248"/>
      <c r="AL31" s="248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4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318"/>
      <c r="Q32" s="318"/>
      <c r="R32" s="318"/>
      <c r="S32" s="318"/>
      <c r="T32" s="318"/>
      <c r="U32" s="318"/>
      <c r="V32" s="318"/>
      <c r="W32" s="291"/>
      <c r="X32" s="291"/>
      <c r="Y32" s="291"/>
      <c r="Z32" s="291"/>
      <c r="AA32" s="291"/>
      <c r="AB32" s="291"/>
      <c r="AC32" s="291"/>
      <c r="AD32" s="291"/>
      <c r="AE32" s="291"/>
      <c r="AF32" s="248"/>
      <c r="AG32" s="248"/>
      <c r="AH32" s="248"/>
      <c r="AI32" s="248"/>
      <c r="AJ32" s="248"/>
      <c r="AK32" s="248"/>
      <c r="AL32" s="248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4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48"/>
      <c r="AG33" s="248"/>
      <c r="AH33" s="248"/>
      <c r="AI33" s="248"/>
      <c r="AJ33" s="248"/>
      <c r="AK33" s="248"/>
      <c r="AL33" s="248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4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48"/>
      <c r="AG34" s="248"/>
      <c r="AH34" s="248"/>
      <c r="AI34" s="248"/>
      <c r="AJ34" s="248"/>
      <c r="AK34" s="248"/>
      <c r="AL34" s="248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4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48"/>
      <c r="AG35" s="248"/>
      <c r="AH35" s="248"/>
      <c r="AI35" s="248"/>
      <c r="AJ35" s="248"/>
      <c r="AK35" s="248"/>
      <c r="AL35" s="248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4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48"/>
      <c r="AG36" s="248"/>
      <c r="AH36" s="248"/>
      <c r="AI36" s="248"/>
      <c r="AJ36" s="248"/>
      <c r="AK36" s="248"/>
      <c r="AL36" s="248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4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48"/>
      <c r="AG37" s="248"/>
      <c r="AH37" s="248"/>
      <c r="AI37" s="248"/>
      <c r="AJ37" s="248"/>
      <c r="AK37" s="248"/>
      <c r="AL37" s="248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9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7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20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20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20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20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4" t="str">
        <f>'حضور بنين'!B117</f>
        <v>اجمالى الحضور</v>
      </c>
      <c r="C103" s="404"/>
      <c r="D103" s="317">
        <f>SUM(D4:D102)</f>
        <v>160</v>
      </c>
      <c r="E103" s="317">
        <f>SUM(E4:E102)</f>
        <v>2370</v>
      </c>
      <c r="F103" s="317">
        <f>SUM(F4:F102)</f>
        <v>0</v>
      </c>
      <c r="G103" s="317">
        <f>SUM(G4:G102)</f>
        <v>2370</v>
      </c>
      <c r="H103" s="315">
        <f t="shared" ref="H103:AL103" si="68">SUM(H4:H102)</f>
        <v>0</v>
      </c>
      <c r="I103" s="268">
        <f>SUM(I4:I102)</f>
        <v>2</v>
      </c>
      <c r="J103" s="268">
        <f t="shared" si="68"/>
        <v>2</v>
      </c>
      <c r="K103" s="268">
        <f t="shared" si="68"/>
        <v>2</v>
      </c>
      <c r="L103" s="268">
        <f t="shared" si="68"/>
        <v>0</v>
      </c>
      <c r="M103" s="268">
        <f t="shared" si="68"/>
        <v>0</v>
      </c>
      <c r="N103" s="268">
        <f t="shared" si="68"/>
        <v>2</v>
      </c>
      <c r="O103" s="268">
        <f t="shared" si="68"/>
        <v>0</v>
      </c>
      <c r="P103" s="268">
        <f t="shared" si="68"/>
        <v>2</v>
      </c>
      <c r="Q103" s="268">
        <f t="shared" si="68"/>
        <v>2</v>
      </c>
      <c r="R103" s="268">
        <f t="shared" si="68"/>
        <v>2</v>
      </c>
      <c r="S103" s="268">
        <f t="shared" si="68"/>
        <v>2</v>
      </c>
      <c r="T103" s="268">
        <f t="shared" si="68"/>
        <v>2</v>
      </c>
      <c r="U103" s="268">
        <f t="shared" si="68"/>
        <v>9</v>
      </c>
      <c r="V103" s="268">
        <f t="shared" si="68"/>
        <v>3</v>
      </c>
      <c r="W103" s="268">
        <f t="shared" si="68"/>
        <v>2</v>
      </c>
      <c r="X103" s="268">
        <f t="shared" si="68"/>
        <v>3</v>
      </c>
      <c r="Y103" s="268">
        <f t="shared" si="68"/>
        <v>3</v>
      </c>
      <c r="Z103" s="268">
        <f t="shared" si="68"/>
        <v>5</v>
      </c>
      <c r="AA103" s="268">
        <f t="shared" si="68"/>
        <v>18</v>
      </c>
      <c r="AB103" s="268">
        <f t="shared" si="68"/>
        <v>19</v>
      </c>
      <c r="AC103" s="268">
        <f t="shared" si="68"/>
        <v>10</v>
      </c>
      <c r="AD103" s="268">
        <f t="shared" si="68"/>
        <v>8</v>
      </c>
      <c r="AE103" s="268">
        <f t="shared" si="68"/>
        <v>14</v>
      </c>
      <c r="AF103" s="268">
        <f t="shared" si="68"/>
        <v>4</v>
      </c>
      <c r="AG103" s="268">
        <f t="shared" si="68"/>
        <v>3</v>
      </c>
      <c r="AH103" s="268">
        <f t="shared" si="68"/>
        <v>4</v>
      </c>
      <c r="AI103" s="268">
        <f t="shared" si="68"/>
        <v>3</v>
      </c>
      <c r="AJ103" s="268">
        <f t="shared" si="68"/>
        <v>0</v>
      </c>
      <c r="AK103" s="268">
        <f t="shared" si="68"/>
        <v>13</v>
      </c>
      <c r="AL103" s="268">
        <f t="shared" si="68"/>
        <v>21</v>
      </c>
      <c r="AM103" s="268"/>
      <c r="AN103" s="268">
        <f>SUM(AN4:AN102)</f>
        <v>0</v>
      </c>
      <c r="AO103" s="268">
        <f>SUM(AO4:AO102)</f>
        <v>30</v>
      </c>
      <c r="AP103" s="268">
        <f t="shared" ref="AP103:BR103" si="69">SUM(AP4:AP102)</f>
        <v>30</v>
      </c>
      <c r="AQ103" s="268">
        <f t="shared" si="69"/>
        <v>30</v>
      </c>
      <c r="AR103" s="268">
        <f t="shared" si="69"/>
        <v>0</v>
      </c>
      <c r="AS103" s="268">
        <f t="shared" si="69"/>
        <v>0</v>
      </c>
      <c r="AT103" s="268">
        <f t="shared" si="69"/>
        <v>30</v>
      </c>
      <c r="AU103" s="268">
        <f t="shared" si="69"/>
        <v>0</v>
      </c>
      <c r="AV103" s="268">
        <f t="shared" si="69"/>
        <v>30</v>
      </c>
      <c r="AW103" s="268">
        <f t="shared" si="69"/>
        <v>30</v>
      </c>
      <c r="AX103" s="268">
        <f t="shared" si="69"/>
        <v>30</v>
      </c>
      <c r="AY103" s="268">
        <f t="shared" si="69"/>
        <v>30</v>
      </c>
      <c r="AZ103" s="268">
        <f t="shared" si="69"/>
        <v>30</v>
      </c>
      <c r="BA103" s="268">
        <f t="shared" si="69"/>
        <v>135</v>
      </c>
      <c r="BB103" s="268">
        <f t="shared" si="69"/>
        <v>45</v>
      </c>
      <c r="BC103" s="268">
        <f t="shared" si="69"/>
        <v>30</v>
      </c>
      <c r="BD103" s="268">
        <f t="shared" si="69"/>
        <v>45</v>
      </c>
      <c r="BE103" s="268">
        <f t="shared" si="69"/>
        <v>45</v>
      </c>
      <c r="BF103" s="268">
        <f t="shared" si="69"/>
        <v>75</v>
      </c>
      <c r="BG103" s="268">
        <f t="shared" si="69"/>
        <v>270</v>
      </c>
      <c r="BH103" s="268">
        <f t="shared" si="69"/>
        <v>285</v>
      </c>
      <c r="BI103" s="268">
        <f t="shared" si="69"/>
        <v>150</v>
      </c>
      <c r="BJ103" s="268">
        <f t="shared" si="69"/>
        <v>120</v>
      </c>
      <c r="BK103" s="268">
        <f t="shared" si="69"/>
        <v>210</v>
      </c>
      <c r="BL103" s="268">
        <f t="shared" si="69"/>
        <v>60</v>
      </c>
      <c r="BM103" s="268">
        <f t="shared" si="69"/>
        <v>45</v>
      </c>
      <c r="BN103" s="268">
        <f t="shared" si="69"/>
        <v>60</v>
      </c>
      <c r="BO103" s="268">
        <f t="shared" si="69"/>
        <v>45</v>
      </c>
      <c r="BP103" s="268">
        <f t="shared" si="69"/>
        <v>0</v>
      </c>
      <c r="BQ103" s="268">
        <f t="shared" si="69"/>
        <v>195</v>
      </c>
      <c r="BR103" s="268">
        <f t="shared" si="69"/>
        <v>285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4" t="s">
        <v>115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2"/>
    </row>
    <row r="2" spans="1:71" ht="16.5" customHeight="1" thickBot="1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3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9" t="str">
        <f>'حضور بنات'!A104</f>
        <v>اجمالى الحضور</v>
      </c>
      <c r="B104" s="410"/>
      <c r="C104" s="411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8" t="s">
        <v>121</v>
      </c>
      <c r="C1" s="418"/>
      <c r="D1" s="418"/>
      <c r="E1" s="418"/>
      <c r="F1" s="418"/>
      <c r="G1" s="418"/>
      <c r="H1" s="418"/>
      <c r="I1" s="418"/>
      <c r="J1"/>
    </row>
    <row r="2" spans="1:11" ht="20.25" customHeight="1">
      <c r="B2" s="418"/>
      <c r="C2" s="418"/>
      <c r="D2" s="418"/>
      <c r="E2" s="418"/>
      <c r="F2" s="418"/>
      <c r="G2" s="418"/>
      <c r="H2" s="418"/>
      <c r="I2" s="418"/>
      <c r="J2"/>
    </row>
    <row r="3" spans="1:11" ht="31.5" customHeight="1">
      <c r="A3" s="105" t="s">
        <v>0</v>
      </c>
      <c r="B3" s="419" t="s">
        <v>72</v>
      </c>
      <c r="C3" s="419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6">
        <v>43466</v>
      </c>
      <c r="C4" s="416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6">
        <v>43467</v>
      </c>
      <c r="C5" s="416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6">
        <v>43468</v>
      </c>
      <c r="C6" s="416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6">
        <v>43469</v>
      </c>
      <c r="C7" s="416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6">
        <v>43470</v>
      </c>
      <c r="C8" s="416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6">
        <v>43471</v>
      </c>
      <c r="C9" s="416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6">
        <v>43472</v>
      </c>
      <c r="C10" s="416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6">
        <v>43473</v>
      </c>
      <c r="C11" s="416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6">
        <v>43474</v>
      </c>
      <c r="C12" s="416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6">
        <v>43475</v>
      </c>
      <c r="C13" s="416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6">
        <v>43476</v>
      </c>
      <c r="C14" s="416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6">
        <v>43477</v>
      </c>
      <c r="C15" s="416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6">
        <v>43478</v>
      </c>
      <c r="C16" s="416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6">
        <v>43479</v>
      </c>
      <c r="C17" s="416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6">
        <v>43480</v>
      </c>
      <c r="C18" s="416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6">
        <v>43481</v>
      </c>
      <c r="C19" s="416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6">
        <v>43482</v>
      </c>
      <c r="C20" s="416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6">
        <v>43483</v>
      </c>
      <c r="C21" s="416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6">
        <v>43484</v>
      </c>
      <c r="C22" s="416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6">
        <v>43485</v>
      </c>
      <c r="C23" s="416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6">
        <v>43486</v>
      </c>
      <c r="C24" s="416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6">
        <v>43487</v>
      </c>
      <c r="C25" s="416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6">
        <v>43488</v>
      </c>
      <c r="C26" s="416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6">
        <v>43489</v>
      </c>
      <c r="C27" s="416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6">
        <v>43490</v>
      </c>
      <c r="C28" s="416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6">
        <v>43491</v>
      </c>
      <c r="C29" s="416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6">
        <v>43492</v>
      </c>
      <c r="C30" s="416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6">
        <v>43493</v>
      </c>
      <c r="C31" s="416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6">
        <v>43494</v>
      </c>
      <c r="C32" s="416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6">
        <v>43495</v>
      </c>
      <c r="C33" s="416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6">
        <v>43496</v>
      </c>
      <c r="C34" s="416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7" t="s">
        <v>76</v>
      </c>
      <c r="B35" s="417"/>
      <c r="C35" s="417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0" t="s">
        <v>106</v>
      </c>
      <c r="B1" s="420"/>
      <c r="C1" s="420"/>
      <c r="D1" s="420"/>
      <c r="E1" s="420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1" t="s">
        <v>101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3" t="s">
        <v>83</v>
      </c>
      <c r="B88" s="424"/>
      <c r="C88" s="424"/>
      <c r="D88" s="425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6" t="s">
        <v>84</v>
      </c>
      <c r="B89" s="427"/>
      <c r="C89" s="427"/>
      <c r="D89" s="428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1" t="s">
        <v>102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29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29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28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29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30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30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8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30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8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29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25.5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29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3" t="s">
        <v>83</v>
      </c>
      <c r="B88" s="424"/>
      <c r="C88" s="424"/>
      <c r="D88" s="425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6" t="s">
        <v>84</v>
      </c>
      <c r="B89" s="427"/>
      <c r="C89" s="427"/>
      <c r="D89" s="428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7" t="s">
        <v>117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</row>
    <row r="2" spans="1:69" ht="13.5" thickBo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9" t="s">
        <v>22</v>
      </c>
      <c r="B104" s="360"/>
      <c r="C104" s="361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rightToLeft="1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5" sqref="E5"/>
    </sheetView>
  </sheetViews>
  <sheetFormatPr defaultRowHeight="12.75"/>
  <cols>
    <col min="1" max="1" width="4.42578125" bestFit="1" customWidth="1"/>
    <col min="2" max="2" width="15.42578125" bestFit="1" customWidth="1"/>
    <col min="3" max="3" width="19.28515625" bestFit="1" customWidth="1"/>
    <col min="4" max="4" width="12.140625" bestFit="1" customWidth="1"/>
    <col min="5" max="5" width="42" bestFit="1" customWidth="1"/>
  </cols>
  <sheetData>
    <row r="2" spans="1:5" ht="18">
      <c r="D2" s="354">
        <f>SUBTOTAL(9,Table1[المبلغ])</f>
        <v>500</v>
      </c>
    </row>
    <row r="3" spans="1:5" ht="20.25">
      <c r="A3" s="339" t="s">
        <v>0</v>
      </c>
      <c r="B3" s="340" t="s">
        <v>79</v>
      </c>
      <c r="C3" s="340" t="s">
        <v>19</v>
      </c>
      <c r="D3" s="340" t="s">
        <v>152</v>
      </c>
      <c r="E3" s="341" t="s">
        <v>96</v>
      </c>
    </row>
    <row r="4" spans="1:5" ht="18" hidden="1">
      <c r="A4" s="345">
        <v>1</v>
      </c>
      <c r="B4" s="346">
        <v>45259</v>
      </c>
      <c r="C4" s="347" t="s">
        <v>129</v>
      </c>
      <c r="D4" s="348">
        <v>200</v>
      </c>
      <c r="E4" s="349" t="s">
        <v>171</v>
      </c>
    </row>
    <row r="5" spans="1:5" ht="18" hidden="1">
      <c r="A5" s="345">
        <f>A4+1</f>
        <v>2</v>
      </c>
      <c r="B5" s="346">
        <v>45269</v>
      </c>
      <c r="C5" s="347" t="s">
        <v>129</v>
      </c>
      <c r="D5" s="348"/>
      <c r="E5" s="349"/>
    </row>
    <row r="6" spans="1:5" ht="18" hidden="1">
      <c r="A6" s="345">
        <f t="shared" ref="A6:A41" si="0">A5+1</f>
        <v>3</v>
      </c>
      <c r="B6" s="336">
        <v>45276</v>
      </c>
      <c r="C6" s="335" t="s">
        <v>146</v>
      </c>
      <c r="D6" s="337">
        <v>200</v>
      </c>
      <c r="E6" s="338"/>
    </row>
    <row r="7" spans="1:5" ht="18" hidden="1">
      <c r="A7" s="345">
        <f t="shared" si="0"/>
        <v>4</v>
      </c>
      <c r="B7" s="336">
        <v>45276</v>
      </c>
      <c r="C7" s="335" t="s">
        <v>153</v>
      </c>
      <c r="D7" s="337">
        <v>200</v>
      </c>
      <c r="E7" s="338"/>
    </row>
    <row r="8" spans="1:5" ht="18" hidden="1">
      <c r="A8" s="345">
        <f t="shared" si="0"/>
        <v>5</v>
      </c>
      <c r="B8" s="336">
        <v>45276</v>
      </c>
      <c r="C8" s="335" t="s">
        <v>165</v>
      </c>
      <c r="D8" s="337">
        <v>230</v>
      </c>
      <c r="E8" s="338" t="s">
        <v>160</v>
      </c>
    </row>
    <row r="9" spans="1:5" ht="18" hidden="1">
      <c r="A9" s="345">
        <f t="shared" si="0"/>
        <v>6</v>
      </c>
      <c r="B9" s="336">
        <v>45278</v>
      </c>
      <c r="C9" s="335" t="s">
        <v>153</v>
      </c>
      <c r="D9" s="337">
        <v>1000</v>
      </c>
      <c r="E9" s="338"/>
    </row>
    <row r="10" spans="1:5" ht="18" hidden="1">
      <c r="A10" s="345">
        <f t="shared" si="0"/>
        <v>7</v>
      </c>
      <c r="B10" s="336">
        <v>45278</v>
      </c>
      <c r="C10" s="335" t="s">
        <v>128</v>
      </c>
      <c r="D10" s="337">
        <v>1500</v>
      </c>
      <c r="E10" s="338"/>
    </row>
    <row r="11" spans="1:5" ht="18" hidden="1">
      <c r="A11" s="345">
        <f t="shared" si="0"/>
        <v>8</v>
      </c>
      <c r="B11" s="336">
        <v>45279</v>
      </c>
      <c r="C11" s="335" t="s">
        <v>127</v>
      </c>
      <c r="D11" s="337">
        <v>100</v>
      </c>
      <c r="E11" s="338" t="s">
        <v>154</v>
      </c>
    </row>
    <row r="12" spans="1:5" ht="18" hidden="1">
      <c r="A12" s="345">
        <f t="shared" si="0"/>
        <v>9</v>
      </c>
      <c r="B12" s="336">
        <v>45279</v>
      </c>
      <c r="C12" s="335" t="s">
        <v>129</v>
      </c>
      <c r="D12" s="337">
        <v>259</v>
      </c>
      <c r="E12" s="338" t="s">
        <v>155</v>
      </c>
    </row>
    <row r="13" spans="1:5" ht="18" hidden="1">
      <c r="A13" s="345">
        <f t="shared" si="0"/>
        <v>10</v>
      </c>
      <c r="B13" s="336">
        <v>45280</v>
      </c>
      <c r="C13" s="335" t="s">
        <v>153</v>
      </c>
      <c r="D13" s="337">
        <v>60</v>
      </c>
      <c r="E13" s="338" t="s">
        <v>156</v>
      </c>
    </row>
    <row r="14" spans="1:5" ht="18">
      <c r="A14" s="345">
        <f t="shared" si="0"/>
        <v>11</v>
      </c>
      <c r="B14" s="336">
        <v>45280</v>
      </c>
      <c r="C14" s="335" t="s">
        <v>142</v>
      </c>
      <c r="D14" s="337">
        <v>500</v>
      </c>
      <c r="E14" s="338"/>
    </row>
    <row r="15" spans="1:5" ht="18" hidden="1">
      <c r="A15" s="345">
        <f t="shared" si="0"/>
        <v>12</v>
      </c>
      <c r="B15" s="336">
        <v>45280</v>
      </c>
      <c r="C15" s="335" t="s">
        <v>130</v>
      </c>
      <c r="D15" s="337">
        <v>20</v>
      </c>
      <c r="E15" s="338" t="s">
        <v>157</v>
      </c>
    </row>
    <row r="16" spans="1:5" ht="18" hidden="1">
      <c r="A16" s="345">
        <f t="shared" si="0"/>
        <v>13</v>
      </c>
      <c r="B16" s="336">
        <v>45281</v>
      </c>
      <c r="C16" s="335" t="s">
        <v>127</v>
      </c>
      <c r="D16" s="337">
        <v>500</v>
      </c>
      <c r="E16" s="338"/>
    </row>
    <row r="17" spans="1:5" ht="18" hidden="1">
      <c r="A17" s="345">
        <f t="shared" si="0"/>
        <v>14</v>
      </c>
      <c r="B17" s="336">
        <v>45281</v>
      </c>
      <c r="C17" s="335" t="s">
        <v>165</v>
      </c>
      <c r="D17" s="337">
        <v>100</v>
      </c>
      <c r="E17" s="338"/>
    </row>
    <row r="18" spans="1:5" ht="18" hidden="1">
      <c r="A18" s="345">
        <f t="shared" si="0"/>
        <v>15</v>
      </c>
      <c r="B18" s="336">
        <v>45281</v>
      </c>
      <c r="C18" s="335" t="s">
        <v>169</v>
      </c>
      <c r="D18" s="337">
        <v>300</v>
      </c>
      <c r="E18" s="338"/>
    </row>
    <row r="19" spans="1:5" ht="18" hidden="1">
      <c r="A19" s="345">
        <f t="shared" si="0"/>
        <v>16</v>
      </c>
      <c r="B19" s="336">
        <v>45281</v>
      </c>
      <c r="C19" s="335" t="s">
        <v>127</v>
      </c>
      <c r="D19" s="337">
        <v>500</v>
      </c>
      <c r="E19" s="338"/>
    </row>
    <row r="20" spans="1:5" ht="18" hidden="1">
      <c r="A20" s="345">
        <f t="shared" si="0"/>
        <v>17</v>
      </c>
      <c r="B20" s="346">
        <v>45281</v>
      </c>
      <c r="C20" s="347" t="s">
        <v>169</v>
      </c>
      <c r="D20" s="348">
        <f>6*200</f>
        <v>1200</v>
      </c>
      <c r="E20" s="349"/>
    </row>
    <row r="21" spans="1:5" ht="18" hidden="1">
      <c r="A21" s="345">
        <f t="shared" si="0"/>
        <v>18</v>
      </c>
      <c r="B21" s="336">
        <v>45282</v>
      </c>
      <c r="C21" s="335" t="s">
        <v>130</v>
      </c>
      <c r="D21" s="337">
        <v>400</v>
      </c>
      <c r="E21" s="338"/>
    </row>
    <row r="22" spans="1:5" ht="18" hidden="1">
      <c r="A22" s="345">
        <f t="shared" si="0"/>
        <v>19</v>
      </c>
      <c r="B22" s="336">
        <v>45284</v>
      </c>
      <c r="C22" s="335" t="s">
        <v>130</v>
      </c>
      <c r="D22" s="337">
        <v>100</v>
      </c>
      <c r="E22" s="338">
        <f>150*38</f>
        <v>5700</v>
      </c>
    </row>
    <row r="23" spans="1:5" ht="18" hidden="1">
      <c r="A23" s="345">
        <f t="shared" si="0"/>
        <v>20</v>
      </c>
      <c r="B23" s="336">
        <v>45284</v>
      </c>
      <c r="C23" s="342" t="s">
        <v>163</v>
      </c>
      <c r="D23" s="343">
        <v>1000</v>
      </c>
      <c r="E23" s="344"/>
    </row>
    <row r="24" spans="1:5" ht="18" hidden="1">
      <c r="A24" s="345">
        <f t="shared" si="0"/>
        <v>21</v>
      </c>
      <c r="B24" s="355">
        <v>45287</v>
      </c>
      <c r="C24" s="342" t="s">
        <v>153</v>
      </c>
      <c r="D24" s="343">
        <v>30</v>
      </c>
      <c r="E24" s="344" t="s">
        <v>161</v>
      </c>
    </row>
    <row r="25" spans="1:5" ht="18" hidden="1">
      <c r="A25" s="345">
        <f t="shared" si="0"/>
        <v>22</v>
      </c>
      <c r="B25" s="336">
        <v>45287</v>
      </c>
      <c r="C25" s="335" t="s">
        <v>146</v>
      </c>
      <c r="D25" s="337">
        <v>1200</v>
      </c>
      <c r="E25" s="338"/>
    </row>
    <row r="26" spans="1:5" ht="18" hidden="1">
      <c r="A26" s="345">
        <f t="shared" si="0"/>
        <v>23</v>
      </c>
      <c r="B26" s="355">
        <v>45287</v>
      </c>
      <c r="C26" s="342" t="s">
        <v>165</v>
      </c>
      <c r="D26" s="343">
        <v>2000</v>
      </c>
      <c r="E26" s="344"/>
    </row>
    <row r="27" spans="1:5" ht="18" hidden="1">
      <c r="A27" s="345">
        <f t="shared" si="0"/>
        <v>24</v>
      </c>
      <c r="B27" s="350">
        <v>45288</v>
      </c>
      <c r="C27" s="351" t="s">
        <v>131</v>
      </c>
      <c r="D27" s="352">
        <v>100</v>
      </c>
      <c r="E27" s="353"/>
    </row>
    <row r="28" spans="1:5" ht="18" hidden="1">
      <c r="A28" s="345">
        <f t="shared" si="0"/>
        <v>25</v>
      </c>
      <c r="B28" s="350">
        <v>45289</v>
      </c>
      <c r="C28" s="351" t="s">
        <v>163</v>
      </c>
      <c r="D28" s="352">
        <v>100</v>
      </c>
      <c r="E28" s="353"/>
    </row>
    <row r="29" spans="1:5" ht="18" hidden="1">
      <c r="A29" s="345">
        <f t="shared" si="0"/>
        <v>26</v>
      </c>
      <c r="B29" s="350">
        <v>45289</v>
      </c>
      <c r="C29" s="351" t="s">
        <v>169</v>
      </c>
      <c r="D29" s="352">
        <v>76</v>
      </c>
      <c r="E29" s="353" t="s">
        <v>164</v>
      </c>
    </row>
    <row r="30" spans="1:5" ht="18" hidden="1">
      <c r="A30" s="345">
        <f t="shared" si="0"/>
        <v>27</v>
      </c>
      <c r="B30" s="350">
        <v>45290</v>
      </c>
      <c r="C30" s="351" t="s">
        <v>163</v>
      </c>
      <c r="D30" s="352">
        <v>50</v>
      </c>
      <c r="E30" s="353"/>
    </row>
    <row r="31" spans="1:5" ht="18" hidden="1">
      <c r="A31" s="345">
        <f t="shared" si="0"/>
        <v>28</v>
      </c>
      <c r="B31" s="346">
        <v>45291</v>
      </c>
      <c r="C31" s="347" t="s">
        <v>153</v>
      </c>
      <c r="D31" s="348">
        <v>260</v>
      </c>
      <c r="E31" s="349" t="s">
        <v>170</v>
      </c>
    </row>
    <row r="32" spans="1:5" ht="18" hidden="1">
      <c r="A32" s="345">
        <f t="shared" si="0"/>
        <v>29</v>
      </c>
      <c r="B32" s="346">
        <v>45291</v>
      </c>
      <c r="C32" s="347" t="s">
        <v>136</v>
      </c>
      <c r="D32" s="348">
        <v>195</v>
      </c>
      <c r="E32" s="349" t="s">
        <v>166</v>
      </c>
    </row>
    <row r="33" spans="1:5" ht="18" hidden="1">
      <c r="A33" s="345">
        <f t="shared" si="0"/>
        <v>30</v>
      </c>
      <c r="B33" s="346"/>
      <c r="C33" s="347" t="s">
        <v>169</v>
      </c>
      <c r="D33" s="348">
        <f>200*6</f>
        <v>1200</v>
      </c>
      <c r="E33" s="349" t="s">
        <v>167</v>
      </c>
    </row>
    <row r="34" spans="1:5" ht="18" hidden="1">
      <c r="A34" s="345">
        <f t="shared" si="0"/>
        <v>31</v>
      </c>
      <c r="B34" s="346"/>
      <c r="C34" s="347" t="s">
        <v>169</v>
      </c>
      <c r="D34" s="348">
        <f>3*200</f>
        <v>600</v>
      </c>
      <c r="E34" s="349" t="s">
        <v>167</v>
      </c>
    </row>
    <row r="35" spans="1:5" ht="18" hidden="1">
      <c r="A35" s="345">
        <f t="shared" si="0"/>
        <v>32</v>
      </c>
      <c r="B35" s="346"/>
      <c r="C35" s="347" t="s">
        <v>168</v>
      </c>
      <c r="D35" s="348">
        <f>7*200</f>
        <v>1400</v>
      </c>
      <c r="E35" s="349" t="s">
        <v>167</v>
      </c>
    </row>
    <row r="36" spans="1:5" ht="18" hidden="1">
      <c r="A36" s="345">
        <f t="shared" si="0"/>
        <v>33</v>
      </c>
      <c r="B36" s="346">
        <v>45294</v>
      </c>
      <c r="C36" s="347" t="s">
        <v>127</v>
      </c>
      <c r="D36" s="348">
        <v>750</v>
      </c>
      <c r="E36" s="349" t="s">
        <v>172</v>
      </c>
    </row>
    <row r="37" spans="1:5" ht="18" hidden="1">
      <c r="A37" s="345">
        <f t="shared" si="0"/>
        <v>34</v>
      </c>
      <c r="B37" s="336">
        <v>45294</v>
      </c>
      <c r="C37" s="335" t="s">
        <v>127</v>
      </c>
      <c r="D37" s="337">
        <v>200</v>
      </c>
      <c r="E37" s="338"/>
    </row>
    <row r="38" spans="1:5" ht="18" hidden="1">
      <c r="A38" s="345">
        <f t="shared" si="0"/>
        <v>35</v>
      </c>
      <c r="B38" s="336">
        <v>45296</v>
      </c>
      <c r="C38" s="335" t="s">
        <v>127</v>
      </c>
      <c r="D38" s="337">
        <v>100</v>
      </c>
      <c r="E38" s="338"/>
    </row>
    <row r="39" spans="1:5" ht="18" hidden="1">
      <c r="A39" s="345">
        <f t="shared" si="0"/>
        <v>36</v>
      </c>
      <c r="B39" s="336">
        <v>45297</v>
      </c>
      <c r="C39" s="335" t="s">
        <v>127</v>
      </c>
      <c r="D39" s="337">
        <v>200</v>
      </c>
      <c r="E39" s="338"/>
    </row>
    <row r="40" spans="1:5" ht="18" hidden="1">
      <c r="A40" s="345">
        <f t="shared" si="0"/>
        <v>37</v>
      </c>
      <c r="B40" s="336">
        <v>45298</v>
      </c>
      <c r="C40" s="335" t="s">
        <v>163</v>
      </c>
      <c r="D40" s="337">
        <v>1000</v>
      </c>
      <c r="E40" s="338"/>
    </row>
    <row r="41" spans="1:5" ht="18" hidden="1">
      <c r="A41" s="345">
        <f t="shared" si="0"/>
        <v>38</v>
      </c>
      <c r="B41" s="336">
        <v>45299</v>
      </c>
      <c r="C41" s="335" t="s">
        <v>127</v>
      </c>
      <c r="D41" s="337">
        <v>950</v>
      </c>
      <c r="E41" s="338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L4" activePane="bottomRight" state="frozen"/>
      <selection pane="topRight" activeCell="E1" sqref="E1"/>
      <selection pane="bottomLeft" activeCell="A4" sqref="A4"/>
      <selection pane="bottomRight" activeCell="D8" sqref="D8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2" t="s">
        <v>173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</row>
    <row r="2" spans="1:69" s="283" customFormat="1" ht="24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/>
      <c r="E4" s="276">
        <f t="shared" ref="E4:E11" si="0">SUM(F4:AJ4)</f>
        <v>29</v>
      </c>
      <c r="F4" s="325"/>
      <c r="G4" s="325">
        <v>1</v>
      </c>
      <c r="H4" s="325">
        <v>1</v>
      </c>
      <c r="I4" s="325">
        <v>1</v>
      </c>
      <c r="J4" s="325">
        <v>1</v>
      </c>
      <c r="K4" s="325">
        <v>1</v>
      </c>
      <c r="L4" s="326">
        <v>1</v>
      </c>
      <c r="M4" s="326"/>
      <c r="N4" s="326">
        <v>1</v>
      </c>
      <c r="O4" s="326">
        <v>1</v>
      </c>
      <c r="P4" s="326">
        <v>1</v>
      </c>
      <c r="Q4" s="326">
        <v>1</v>
      </c>
      <c r="R4" s="326">
        <v>1</v>
      </c>
      <c r="S4" s="326">
        <v>1</v>
      </c>
      <c r="T4" s="326">
        <v>1</v>
      </c>
      <c r="U4" s="326">
        <v>1</v>
      </c>
      <c r="V4" s="326">
        <v>1</v>
      </c>
      <c r="W4" s="326">
        <v>1</v>
      </c>
      <c r="X4" s="326">
        <v>1</v>
      </c>
      <c r="Y4" s="326">
        <v>1</v>
      </c>
      <c r="Z4" s="326">
        <v>1</v>
      </c>
      <c r="AA4" s="326">
        <v>1</v>
      </c>
      <c r="AB4" s="326">
        <v>1</v>
      </c>
      <c r="AC4" s="326">
        <v>1</v>
      </c>
      <c r="AD4" s="326">
        <v>1</v>
      </c>
      <c r="AE4" s="326">
        <v>1</v>
      </c>
      <c r="AF4" s="276">
        <v>1</v>
      </c>
      <c r="AG4" s="276">
        <v>1</v>
      </c>
      <c r="AH4" s="276">
        <v>1</v>
      </c>
      <c r="AI4" s="276">
        <v>1</v>
      </c>
      <c r="AJ4" s="276">
        <v>1</v>
      </c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170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>
        <f>1100+2200</f>
        <v>3300</v>
      </c>
      <c r="E5" s="41">
        <f t="shared" si="0"/>
        <v>25</v>
      </c>
      <c r="F5" s="325"/>
      <c r="G5" s="325">
        <v>1</v>
      </c>
      <c r="H5" s="325">
        <v>1</v>
      </c>
      <c r="I5" s="325">
        <v>1</v>
      </c>
      <c r="J5" s="325"/>
      <c r="K5" s="325">
        <v>1</v>
      </c>
      <c r="L5" s="326">
        <v>1</v>
      </c>
      <c r="M5" s="326"/>
      <c r="N5" s="326">
        <v>1</v>
      </c>
      <c r="O5" s="326">
        <v>1</v>
      </c>
      <c r="P5" s="326">
        <v>1</v>
      </c>
      <c r="Q5" s="326">
        <v>1</v>
      </c>
      <c r="R5" s="326">
        <v>1</v>
      </c>
      <c r="S5" s="326">
        <v>1</v>
      </c>
      <c r="T5" s="326">
        <v>1</v>
      </c>
      <c r="U5" s="326">
        <v>1</v>
      </c>
      <c r="V5" s="326">
        <v>1</v>
      </c>
      <c r="W5" s="326">
        <v>1</v>
      </c>
      <c r="X5" s="326"/>
      <c r="Y5" s="326">
        <v>1</v>
      </c>
      <c r="Z5" s="326">
        <v>1</v>
      </c>
      <c r="AA5" s="326"/>
      <c r="AB5" s="326"/>
      <c r="AC5" s="326">
        <v>1</v>
      </c>
      <c r="AD5" s="326">
        <v>1</v>
      </c>
      <c r="AE5" s="326">
        <v>1</v>
      </c>
      <c r="AF5" s="276">
        <v>1</v>
      </c>
      <c r="AG5" s="276">
        <v>1</v>
      </c>
      <c r="AH5" s="276">
        <v>1</v>
      </c>
      <c r="AI5" s="276">
        <v>1</v>
      </c>
      <c r="AJ5" s="276">
        <v>1</v>
      </c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170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>
        <v>1500</v>
      </c>
      <c r="E6" s="41">
        <f t="shared" si="0"/>
        <v>29</v>
      </c>
      <c r="F6" s="325">
        <v>1</v>
      </c>
      <c r="G6" s="325">
        <v>1</v>
      </c>
      <c r="H6" s="325">
        <v>1</v>
      </c>
      <c r="I6" s="325">
        <v>1</v>
      </c>
      <c r="J6" s="325">
        <v>1</v>
      </c>
      <c r="K6" s="325">
        <v>1</v>
      </c>
      <c r="L6" s="326">
        <v>1</v>
      </c>
      <c r="M6" s="326"/>
      <c r="N6" s="326">
        <v>1</v>
      </c>
      <c r="O6" s="326">
        <v>1</v>
      </c>
      <c r="P6" s="326">
        <v>1</v>
      </c>
      <c r="Q6" s="326">
        <v>1</v>
      </c>
      <c r="R6" s="326">
        <v>1</v>
      </c>
      <c r="S6" s="326">
        <v>1</v>
      </c>
      <c r="T6" s="326">
        <v>1</v>
      </c>
      <c r="U6" s="326">
        <v>1</v>
      </c>
      <c r="V6" s="326">
        <v>1</v>
      </c>
      <c r="W6" s="326">
        <v>1</v>
      </c>
      <c r="X6" s="326"/>
      <c r="Y6" s="326">
        <v>1</v>
      </c>
      <c r="Z6" s="326">
        <v>1</v>
      </c>
      <c r="AA6" s="326">
        <v>1</v>
      </c>
      <c r="AB6" s="326">
        <v>1</v>
      </c>
      <c r="AC6" s="326">
        <v>1</v>
      </c>
      <c r="AD6" s="326">
        <v>1</v>
      </c>
      <c r="AE6" s="326">
        <v>1</v>
      </c>
      <c r="AF6" s="276">
        <v>1</v>
      </c>
      <c r="AG6" s="276">
        <v>1</v>
      </c>
      <c r="AH6" s="276">
        <v>1</v>
      </c>
      <c r="AI6" s="276">
        <v>1</v>
      </c>
      <c r="AJ6" s="276">
        <v>1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170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459</v>
      </c>
      <c r="E7" s="41">
        <f t="shared" si="0"/>
        <v>28</v>
      </c>
      <c r="F7" s="325"/>
      <c r="G7" s="325">
        <v>1</v>
      </c>
      <c r="H7" s="325">
        <v>1</v>
      </c>
      <c r="I7" s="325">
        <v>1</v>
      </c>
      <c r="J7" s="325">
        <v>1</v>
      </c>
      <c r="K7" s="325">
        <v>1</v>
      </c>
      <c r="L7" s="326">
        <v>1</v>
      </c>
      <c r="M7" s="326"/>
      <c r="N7" s="326">
        <v>1</v>
      </c>
      <c r="O7" s="326"/>
      <c r="P7" s="326">
        <v>1</v>
      </c>
      <c r="Q7" s="326">
        <v>1</v>
      </c>
      <c r="R7" s="326">
        <v>1</v>
      </c>
      <c r="S7" s="326">
        <v>1</v>
      </c>
      <c r="T7" s="326">
        <v>1</v>
      </c>
      <c r="U7" s="326">
        <v>1</v>
      </c>
      <c r="V7" s="326">
        <v>1</v>
      </c>
      <c r="W7" s="326">
        <v>1</v>
      </c>
      <c r="X7" s="326">
        <v>1</v>
      </c>
      <c r="Y7" s="326">
        <v>1</v>
      </c>
      <c r="Z7" s="326">
        <v>1</v>
      </c>
      <c r="AA7" s="326">
        <v>1</v>
      </c>
      <c r="AB7" s="326">
        <v>1</v>
      </c>
      <c r="AC7" s="326">
        <v>1</v>
      </c>
      <c r="AD7" s="326">
        <v>1</v>
      </c>
      <c r="AE7" s="326">
        <v>1</v>
      </c>
      <c r="AF7" s="276">
        <v>1</v>
      </c>
      <c r="AG7" s="276">
        <v>1</v>
      </c>
      <c r="AH7" s="276">
        <v>1</v>
      </c>
      <c r="AI7" s="276">
        <v>1</v>
      </c>
      <c r="AJ7" s="276">
        <v>1</v>
      </c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170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>
        <v>520</v>
      </c>
      <c r="E8" s="41">
        <f t="shared" si="0"/>
        <v>29</v>
      </c>
      <c r="F8" s="325"/>
      <c r="G8" s="325">
        <v>1</v>
      </c>
      <c r="H8" s="325">
        <v>1</v>
      </c>
      <c r="I8" s="325">
        <v>1</v>
      </c>
      <c r="J8" s="325">
        <v>1</v>
      </c>
      <c r="K8" s="325">
        <v>1</v>
      </c>
      <c r="L8" s="326">
        <v>1</v>
      </c>
      <c r="M8" s="326"/>
      <c r="N8" s="326">
        <v>1</v>
      </c>
      <c r="O8" s="326">
        <v>1</v>
      </c>
      <c r="P8" s="326">
        <v>1</v>
      </c>
      <c r="Q8" s="326">
        <v>1</v>
      </c>
      <c r="R8" s="326">
        <v>1</v>
      </c>
      <c r="S8" s="326">
        <v>1</v>
      </c>
      <c r="T8" s="326">
        <v>1</v>
      </c>
      <c r="U8" s="326">
        <v>1</v>
      </c>
      <c r="V8" s="326">
        <v>1</v>
      </c>
      <c r="W8" s="326">
        <v>1</v>
      </c>
      <c r="X8" s="326">
        <v>1</v>
      </c>
      <c r="Y8" s="326">
        <v>1</v>
      </c>
      <c r="Z8" s="326">
        <v>1</v>
      </c>
      <c r="AA8" s="326">
        <v>1</v>
      </c>
      <c r="AB8" s="326">
        <v>1</v>
      </c>
      <c r="AC8" s="326">
        <v>1</v>
      </c>
      <c r="AD8" s="326">
        <v>1</v>
      </c>
      <c r="AE8" s="326">
        <v>1</v>
      </c>
      <c r="AF8" s="276">
        <v>1</v>
      </c>
      <c r="AG8" s="276">
        <v>1</v>
      </c>
      <c r="AH8" s="276">
        <v>1</v>
      </c>
      <c r="AI8" s="276">
        <v>1</v>
      </c>
      <c r="AJ8" s="276">
        <v>1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170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>
        <v>500</v>
      </c>
      <c r="E9" s="41">
        <f t="shared" si="0"/>
        <v>29</v>
      </c>
      <c r="F9" s="325"/>
      <c r="G9" s="325">
        <v>1</v>
      </c>
      <c r="H9" s="325">
        <v>1</v>
      </c>
      <c r="I9" s="325">
        <v>1</v>
      </c>
      <c r="J9" s="325">
        <v>1</v>
      </c>
      <c r="K9" s="325">
        <v>1</v>
      </c>
      <c r="L9" s="326">
        <v>1</v>
      </c>
      <c r="M9" s="326"/>
      <c r="N9" s="326">
        <v>1</v>
      </c>
      <c r="O9" s="326">
        <v>1</v>
      </c>
      <c r="P9" s="326">
        <v>1</v>
      </c>
      <c r="Q9" s="326">
        <v>1</v>
      </c>
      <c r="R9" s="326">
        <v>1</v>
      </c>
      <c r="S9" s="326">
        <v>1</v>
      </c>
      <c r="T9" s="326">
        <v>1</v>
      </c>
      <c r="U9" s="326">
        <v>1</v>
      </c>
      <c r="V9" s="326">
        <v>1</v>
      </c>
      <c r="W9" s="326">
        <v>1</v>
      </c>
      <c r="X9" s="326">
        <v>1</v>
      </c>
      <c r="Y9" s="326">
        <v>1</v>
      </c>
      <c r="Z9" s="326">
        <v>1</v>
      </c>
      <c r="AA9" s="326">
        <v>1</v>
      </c>
      <c r="AB9" s="326">
        <v>1</v>
      </c>
      <c r="AC9" s="326">
        <v>1</v>
      </c>
      <c r="AD9" s="326">
        <v>1</v>
      </c>
      <c r="AE9" s="326">
        <v>1</v>
      </c>
      <c r="AF9" s="276">
        <v>1</v>
      </c>
      <c r="AG9" s="276">
        <v>1</v>
      </c>
      <c r="AH9" s="276">
        <v>1</v>
      </c>
      <c r="AI9" s="276">
        <v>1</v>
      </c>
      <c r="AJ9" s="276">
        <v>1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170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>
        <v>100</v>
      </c>
      <c r="E10" s="41">
        <f t="shared" si="0"/>
        <v>27.5</v>
      </c>
      <c r="F10" s="325"/>
      <c r="G10" s="325">
        <v>1</v>
      </c>
      <c r="H10" s="325">
        <v>1</v>
      </c>
      <c r="I10" s="325">
        <v>1</v>
      </c>
      <c r="J10" s="325">
        <v>1</v>
      </c>
      <c r="K10" s="325">
        <v>1</v>
      </c>
      <c r="L10" s="326">
        <v>1</v>
      </c>
      <c r="M10" s="326"/>
      <c r="N10" s="326">
        <v>1</v>
      </c>
      <c r="O10" s="326">
        <v>1</v>
      </c>
      <c r="P10" s="326">
        <v>1</v>
      </c>
      <c r="Q10" s="326">
        <v>1</v>
      </c>
      <c r="R10" s="326">
        <v>1</v>
      </c>
      <c r="S10" s="326">
        <v>1</v>
      </c>
      <c r="T10" s="326">
        <v>1</v>
      </c>
      <c r="U10" s="326">
        <v>1</v>
      </c>
      <c r="V10" s="326">
        <v>1</v>
      </c>
      <c r="W10" s="326">
        <v>0.75</v>
      </c>
      <c r="X10" s="326">
        <v>0.75</v>
      </c>
      <c r="Y10" s="326"/>
      <c r="Z10" s="326">
        <v>1</v>
      </c>
      <c r="AA10" s="326">
        <v>1</v>
      </c>
      <c r="AB10" s="326">
        <v>1</v>
      </c>
      <c r="AC10" s="326">
        <v>1</v>
      </c>
      <c r="AD10" s="326">
        <v>1</v>
      </c>
      <c r="AE10" s="326">
        <v>1</v>
      </c>
      <c r="AF10" s="276">
        <v>1</v>
      </c>
      <c r="AG10" s="276">
        <v>1</v>
      </c>
      <c r="AH10" s="276">
        <v>1</v>
      </c>
      <c r="AI10" s="276">
        <v>1</v>
      </c>
      <c r="AJ10" s="276">
        <v>1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170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29</v>
      </c>
      <c r="F11" s="325"/>
      <c r="G11" s="325">
        <v>1</v>
      </c>
      <c r="H11" s="325">
        <v>1</v>
      </c>
      <c r="I11" s="325">
        <v>1</v>
      </c>
      <c r="J11" s="325">
        <v>1</v>
      </c>
      <c r="K11" s="325">
        <v>1</v>
      </c>
      <c r="L11" s="326">
        <v>1</v>
      </c>
      <c r="M11" s="326"/>
      <c r="N11" s="326">
        <v>1</v>
      </c>
      <c r="O11" s="326">
        <v>1</v>
      </c>
      <c r="P11" s="326">
        <v>1</v>
      </c>
      <c r="Q11" s="326">
        <v>1</v>
      </c>
      <c r="R11" s="326">
        <v>1</v>
      </c>
      <c r="S11" s="326">
        <v>1</v>
      </c>
      <c r="T11" s="326">
        <v>1</v>
      </c>
      <c r="U11" s="326">
        <v>1</v>
      </c>
      <c r="V11" s="326">
        <v>1</v>
      </c>
      <c r="W11" s="326">
        <v>1</v>
      </c>
      <c r="X11" s="326">
        <v>1</v>
      </c>
      <c r="Y11" s="326">
        <v>1</v>
      </c>
      <c r="Z11" s="326">
        <v>1</v>
      </c>
      <c r="AA11" s="326">
        <v>1</v>
      </c>
      <c r="AB11" s="326">
        <v>1</v>
      </c>
      <c r="AC11" s="326">
        <v>1</v>
      </c>
      <c r="AD11" s="326">
        <v>1</v>
      </c>
      <c r="AE11" s="326">
        <v>1</v>
      </c>
      <c r="AF11" s="276">
        <v>1</v>
      </c>
      <c r="AG11" s="276">
        <v>1</v>
      </c>
      <c r="AH11" s="276">
        <v>1</v>
      </c>
      <c r="AI11" s="276">
        <v>1</v>
      </c>
      <c r="AJ11" s="276">
        <v>1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170</v>
      </c>
    </row>
    <row r="12" spans="1:69" ht="31.5" customHeight="1" thickTop="1" thickBot="1">
      <c r="A12" s="41">
        <f t="shared" si="3"/>
        <v>9</v>
      </c>
      <c r="B12" s="240" t="s">
        <v>143</v>
      </c>
      <c r="C12" s="197">
        <v>150</v>
      </c>
      <c r="D12" s="197">
        <v>1060</v>
      </c>
      <c r="E12" s="41">
        <f t="shared" ref="E12:E31" si="10">SUM(F12:AJ12)</f>
        <v>9.5</v>
      </c>
      <c r="F12" s="325"/>
      <c r="G12" s="325">
        <v>1</v>
      </c>
      <c r="H12" s="325">
        <v>1</v>
      </c>
      <c r="I12" s="325">
        <v>1</v>
      </c>
      <c r="J12" s="325">
        <v>1</v>
      </c>
      <c r="K12" s="325">
        <v>0.5</v>
      </c>
      <c r="L12" s="326">
        <v>1</v>
      </c>
      <c r="M12" s="326"/>
      <c r="N12" s="326">
        <v>1</v>
      </c>
      <c r="O12" s="326">
        <v>1</v>
      </c>
      <c r="P12" s="326">
        <v>1</v>
      </c>
      <c r="Q12" s="326">
        <v>1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276"/>
      <c r="AG12" s="276"/>
      <c r="AH12" s="276"/>
      <c r="AI12" s="276"/>
      <c r="AJ12" s="276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97">
        <v>170</v>
      </c>
      <c r="D13" s="197"/>
      <c r="E13" s="41">
        <f t="shared" ref="E13:E14" si="12">SUM(F13:AJ13)</f>
        <v>28</v>
      </c>
      <c r="F13" s="325"/>
      <c r="G13" s="325">
        <v>1</v>
      </c>
      <c r="H13" s="325">
        <v>1</v>
      </c>
      <c r="I13" s="325">
        <v>1</v>
      </c>
      <c r="J13" s="325"/>
      <c r="K13" s="325">
        <v>1</v>
      </c>
      <c r="L13" s="326">
        <v>1</v>
      </c>
      <c r="M13" s="326"/>
      <c r="N13" s="326">
        <v>1</v>
      </c>
      <c r="O13" s="326">
        <v>1</v>
      </c>
      <c r="P13" s="326">
        <v>1</v>
      </c>
      <c r="Q13" s="326">
        <v>1</v>
      </c>
      <c r="R13" s="326">
        <v>1</v>
      </c>
      <c r="S13" s="326">
        <v>1</v>
      </c>
      <c r="T13" s="326">
        <v>1</v>
      </c>
      <c r="U13" s="326">
        <v>1</v>
      </c>
      <c r="V13" s="326">
        <v>1</v>
      </c>
      <c r="W13" s="326">
        <v>1</v>
      </c>
      <c r="X13" s="326">
        <v>1</v>
      </c>
      <c r="Y13" s="326">
        <v>1</v>
      </c>
      <c r="Z13" s="326">
        <v>1</v>
      </c>
      <c r="AA13" s="326">
        <v>1</v>
      </c>
      <c r="AB13" s="326">
        <v>1</v>
      </c>
      <c r="AC13" s="326">
        <v>1</v>
      </c>
      <c r="AD13" s="326">
        <v>1</v>
      </c>
      <c r="AE13" s="326">
        <v>1</v>
      </c>
      <c r="AF13" s="276">
        <v>1</v>
      </c>
      <c r="AG13" s="276">
        <v>1</v>
      </c>
      <c r="AH13" s="276">
        <v>1</v>
      </c>
      <c r="AI13" s="276">
        <v>1</v>
      </c>
      <c r="AJ13" s="276">
        <v>1</v>
      </c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150</v>
      </c>
      <c r="BO13" s="91">
        <f t="shared" ref="BO13:BO14" si="41">AH13*$C$12</f>
        <v>150</v>
      </c>
      <c r="BP13" s="91">
        <f t="shared" ref="BP13:BP14" si="42">AI13*$C$12</f>
        <v>150</v>
      </c>
      <c r="BQ13" s="91">
        <f t="shared" ref="BQ13:BQ14" si="43">AJ13*$C$12</f>
        <v>150</v>
      </c>
    </row>
    <row r="14" spans="1:69" s="219" customFormat="1" ht="31.5" customHeight="1" thickTop="1" thickBot="1">
      <c r="A14" s="41">
        <f t="shared" si="3"/>
        <v>11</v>
      </c>
      <c r="B14" s="240" t="s">
        <v>150</v>
      </c>
      <c r="C14" s="197">
        <v>150</v>
      </c>
      <c r="D14" s="197"/>
      <c r="E14" s="41">
        <f t="shared" si="12"/>
        <v>1.5</v>
      </c>
      <c r="F14" s="325"/>
      <c r="G14" s="325"/>
      <c r="H14" s="325"/>
      <c r="I14" s="325"/>
      <c r="J14" s="325"/>
      <c r="K14" s="333">
        <v>0.5</v>
      </c>
      <c r="L14" s="326">
        <v>1</v>
      </c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151</v>
      </c>
      <c r="C15" s="113">
        <v>170</v>
      </c>
      <c r="D15" s="197">
        <f>1150+1000</f>
        <v>2150</v>
      </c>
      <c r="E15" s="41">
        <f>SUM(F15:AJ15)</f>
        <v>25</v>
      </c>
      <c r="F15" s="325"/>
      <c r="G15" s="325"/>
      <c r="H15" s="325"/>
      <c r="I15" s="325"/>
      <c r="J15" s="325">
        <v>1</v>
      </c>
      <c r="K15" s="325">
        <v>1</v>
      </c>
      <c r="L15" s="326">
        <v>1</v>
      </c>
      <c r="M15" s="326"/>
      <c r="N15" s="326">
        <v>1</v>
      </c>
      <c r="O15" s="326">
        <v>1</v>
      </c>
      <c r="P15" s="326">
        <v>1</v>
      </c>
      <c r="Q15" s="326">
        <v>1</v>
      </c>
      <c r="R15" s="326">
        <v>1</v>
      </c>
      <c r="S15" s="326">
        <v>1</v>
      </c>
      <c r="T15" s="326">
        <v>1</v>
      </c>
      <c r="U15" s="326">
        <v>1</v>
      </c>
      <c r="V15" s="326">
        <v>1</v>
      </c>
      <c r="W15" s="326">
        <v>1</v>
      </c>
      <c r="X15" s="326">
        <v>1</v>
      </c>
      <c r="Y15" s="326">
        <v>1</v>
      </c>
      <c r="Z15" s="326">
        <v>0.5</v>
      </c>
      <c r="AA15" s="326">
        <v>0.5</v>
      </c>
      <c r="AB15" s="326">
        <v>1</v>
      </c>
      <c r="AC15" s="326">
        <v>1</v>
      </c>
      <c r="AD15" s="326">
        <v>1</v>
      </c>
      <c r="AE15" s="326">
        <v>1</v>
      </c>
      <c r="AF15" s="276">
        <v>1</v>
      </c>
      <c r="AG15" s="276">
        <v>1</v>
      </c>
      <c r="AH15" s="276">
        <v>1</v>
      </c>
      <c r="AI15" s="276">
        <v>1</v>
      </c>
      <c r="AJ15" s="276">
        <v>1</v>
      </c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170</v>
      </c>
      <c r="BO15" s="91">
        <f t="shared" si="44"/>
        <v>170</v>
      </c>
      <c r="BP15" s="91">
        <f t="shared" si="44"/>
        <v>170</v>
      </c>
      <c r="BQ15" s="91">
        <f t="shared" si="44"/>
        <v>170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5"/>
      <c r="G16" s="325"/>
      <c r="H16" s="325"/>
      <c r="I16" s="325"/>
      <c r="J16" s="325"/>
      <c r="K16" s="325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>
        <v>1550</v>
      </c>
      <c r="E17" s="41">
        <f t="shared" si="10"/>
        <v>30</v>
      </c>
      <c r="F17" s="325">
        <v>1</v>
      </c>
      <c r="G17" s="325">
        <v>1</v>
      </c>
      <c r="H17" s="325">
        <v>1</v>
      </c>
      <c r="I17" s="325">
        <v>1</v>
      </c>
      <c r="J17" s="325">
        <v>1</v>
      </c>
      <c r="K17" s="325">
        <v>1</v>
      </c>
      <c r="L17" s="326">
        <v>1</v>
      </c>
      <c r="M17" s="326"/>
      <c r="N17" s="326">
        <v>1</v>
      </c>
      <c r="O17" s="326">
        <v>1</v>
      </c>
      <c r="P17" s="326">
        <v>1</v>
      </c>
      <c r="Q17" s="326">
        <v>1</v>
      </c>
      <c r="R17" s="326">
        <v>1</v>
      </c>
      <c r="S17" s="326">
        <v>1</v>
      </c>
      <c r="T17" s="326">
        <v>1</v>
      </c>
      <c r="U17" s="326">
        <v>1</v>
      </c>
      <c r="V17" s="326">
        <v>1</v>
      </c>
      <c r="W17" s="326">
        <v>1</v>
      </c>
      <c r="X17" s="326">
        <v>1</v>
      </c>
      <c r="Y17" s="326">
        <v>1</v>
      </c>
      <c r="Z17" s="326">
        <v>1</v>
      </c>
      <c r="AA17" s="326">
        <v>1</v>
      </c>
      <c r="AB17" s="326">
        <v>1</v>
      </c>
      <c r="AC17" s="326">
        <v>1</v>
      </c>
      <c r="AD17" s="326">
        <v>1</v>
      </c>
      <c r="AE17" s="326">
        <v>1</v>
      </c>
      <c r="AF17" s="276">
        <v>1</v>
      </c>
      <c r="AG17" s="276">
        <v>1</v>
      </c>
      <c r="AH17" s="276">
        <v>1</v>
      </c>
      <c r="AI17" s="276">
        <v>1</v>
      </c>
      <c r="AJ17" s="276">
        <v>1</v>
      </c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130</v>
      </c>
      <c r="BO17" s="91">
        <f t="shared" si="76"/>
        <v>130</v>
      </c>
      <c r="BP17" s="91">
        <f t="shared" si="76"/>
        <v>130</v>
      </c>
      <c r="BQ17" s="91">
        <f t="shared" si="76"/>
        <v>130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30</v>
      </c>
      <c r="F18" s="325">
        <v>1</v>
      </c>
      <c r="G18" s="325">
        <v>1</v>
      </c>
      <c r="H18" s="325">
        <v>1</v>
      </c>
      <c r="I18" s="325">
        <v>1</v>
      </c>
      <c r="J18" s="325">
        <v>1</v>
      </c>
      <c r="K18" s="325">
        <v>1</v>
      </c>
      <c r="L18" s="326">
        <v>1</v>
      </c>
      <c r="M18" s="326"/>
      <c r="N18" s="326">
        <v>1</v>
      </c>
      <c r="O18" s="326">
        <v>1</v>
      </c>
      <c r="P18" s="326">
        <v>1</v>
      </c>
      <c r="Q18" s="326">
        <v>1</v>
      </c>
      <c r="R18" s="326">
        <v>1</v>
      </c>
      <c r="S18" s="326">
        <v>1</v>
      </c>
      <c r="T18" s="326">
        <v>1</v>
      </c>
      <c r="U18" s="326">
        <v>1</v>
      </c>
      <c r="V18" s="326">
        <v>1</v>
      </c>
      <c r="W18" s="326">
        <v>1</v>
      </c>
      <c r="X18" s="326">
        <v>1</v>
      </c>
      <c r="Y18" s="326">
        <v>1</v>
      </c>
      <c r="Z18" s="326">
        <v>1</v>
      </c>
      <c r="AA18" s="326">
        <v>1</v>
      </c>
      <c r="AB18" s="326">
        <v>1</v>
      </c>
      <c r="AC18" s="326">
        <v>1</v>
      </c>
      <c r="AD18" s="326">
        <v>1</v>
      </c>
      <c r="AE18" s="326">
        <v>1</v>
      </c>
      <c r="AF18" s="276">
        <v>1</v>
      </c>
      <c r="AG18" s="276">
        <v>1</v>
      </c>
      <c r="AH18" s="276">
        <v>1</v>
      </c>
      <c r="AI18" s="276">
        <v>1</v>
      </c>
      <c r="AJ18" s="276">
        <v>1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130</v>
      </c>
      <c r="BO18" s="91">
        <f t="shared" si="77"/>
        <v>130</v>
      </c>
      <c r="BP18" s="91">
        <f t="shared" si="77"/>
        <v>130</v>
      </c>
      <c r="BQ18" s="91">
        <f t="shared" si="77"/>
        <v>130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29</v>
      </c>
      <c r="F19" s="325">
        <v>1</v>
      </c>
      <c r="G19" s="325">
        <v>1</v>
      </c>
      <c r="H19" s="325">
        <v>1</v>
      </c>
      <c r="I19" s="325">
        <v>1</v>
      </c>
      <c r="J19" s="325"/>
      <c r="K19" s="325">
        <v>1</v>
      </c>
      <c r="L19" s="326">
        <v>1</v>
      </c>
      <c r="M19" s="326"/>
      <c r="N19" s="326">
        <v>1</v>
      </c>
      <c r="O19" s="326">
        <v>1</v>
      </c>
      <c r="P19" s="326">
        <v>1</v>
      </c>
      <c r="Q19" s="326">
        <v>1</v>
      </c>
      <c r="R19" s="326">
        <v>1</v>
      </c>
      <c r="S19" s="326">
        <v>1</v>
      </c>
      <c r="T19" s="326">
        <v>1</v>
      </c>
      <c r="U19" s="326">
        <v>1</v>
      </c>
      <c r="V19" s="326">
        <v>1</v>
      </c>
      <c r="W19" s="326">
        <v>1</v>
      </c>
      <c r="X19" s="326">
        <v>1</v>
      </c>
      <c r="Y19" s="326">
        <v>1</v>
      </c>
      <c r="Z19" s="326">
        <v>1</v>
      </c>
      <c r="AA19" s="326">
        <v>1</v>
      </c>
      <c r="AB19" s="326">
        <v>1</v>
      </c>
      <c r="AC19" s="326">
        <v>1</v>
      </c>
      <c r="AD19" s="326">
        <v>1</v>
      </c>
      <c r="AE19" s="326">
        <v>1</v>
      </c>
      <c r="AF19" s="276">
        <v>1</v>
      </c>
      <c r="AG19" s="276">
        <v>1</v>
      </c>
      <c r="AH19" s="276">
        <v>1</v>
      </c>
      <c r="AI19" s="276">
        <v>1</v>
      </c>
      <c r="AJ19" s="276">
        <v>1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130</v>
      </c>
      <c r="BO19" s="91">
        <f t="shared" si="78"/>
        <v>130</v>
      </c>
      <c r="BP19" s="91">
        <f t="shared" si="78"/>
        <v>130</v>
      </c>
      <c r="BQ19" s="91">
        <f t="shared" si="78"/>
        <v>130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>
        <v>195</v>
      </c>
      <c r="E20" s="41">
        <f>SUM(F20:AJ20)</f>
        <v>28</v>
      </c>
      <c r="F20" s="325"/>
      <c r="G20" s="325"/>
      <c r="H20" s="325">
        <v>1</v>
      </c>
      <c r="I20" s="325">
        <v>1</v>
      </c>
      <c r="J20" s="325">
        <v>1</v>
      </c>
      <c r="K20" s="325">
        <v>1</v>
      </c>
      <c r="L20" s="326">
        <v>1</v>
      </c>
      <c r="M20" s="326"/>
      <c r="N20" s="326">
        <v>1</v>
      </c>
      <c r="O20" s="326">
        <v>1</v>
      </c>
      <c r="P20" s="326">
        <v>1</v>
      </c>
      <c r="Q20" s="326">
        <v>1</v>
      </c>
      <c r="R20" s="326">
        <v>1</v>
      </c>
      <c r="S20" s="326">
        <v>1</v>
      </c>
      <c r="T20" s="326">
        <v>1</v>
      </c>
      <c r="U20" s="326">
        <v>1</v>
      </c>
      <c r="V20" s="326">
        <v>1</v>
      </c>
      <c r="W20" s="326">
        <v>1</v>
      </c>
      <c r="X20" s="326">
        <v>1</v>
      </c>
      <c r="Y20" s="326">
        <v>1</v>
      </c>
      <c r="Z20" s="326">
        <v>1</v>
      </c>
      <c r="AA20" s="326">
        <v>1</v>
      </c>
      <c r="AB20" s="326">
        <v>1</v>
      </c>
      <c r="AC20" s="326">
        <v>1</v>
      </c>
      <c r="AD20" s="326">
        <v>1</v>
      </c>
      <c r="AE20" s="326">
        <v>1</v>
      </c>
      <c r="AF20" s="276">
        <v>1</v>
      </c>
      <c r="AG20" s="276">
        <v>1</v>
      </c>
      <c r="AH20" s="276">
        <v>1</v>
      </c>
      <c r="AI20" s="276">
        <v>1</v>
      </c>
      <c r="AJ20" s="276">
        <v>1</v>
      </c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130</v>
      </c>
      <c r="BO20" s="91">
        <f t="shared" si="79"/>
        <v>130</v>
      </c>
      <c r="BP20" s="91">
        <f t="shared" si="79"/>
        <v>130</v>
      </c>
      <c r="BQ20" s="91">
        <f t="shared" si="79"/>
        <v>130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30</v>
      </c>
      <c r="F21" s="325">
        <v>1</v>
      </c>
      <c r="G21" s="325">
        <v>1</v>
      </c>
      <c r="H21" s="325">
        <v>1</v>
      </c>
      <c r="I21" s="325">
        <v>1</v>
      </c>
      <c r="J21" s="325">
        <v>1</v>
      </c>
      <c r="K21" s="325">
        <v>1</v>
      </c>
      <c r="L21" s="326">
        <v>1</v>
      </c>
      <c r="M21" s="326"/>
      <c r="N21" s="326">
        <v>1</v>
      </c>
      <c r="O21" s="326">
        <v>1</v>
      </c>
      <c r="P21" s="326">
        <v>1</v>
      </c>
      <c r="Q21" s="326">
        <v>1</v>
      </c>
      <c r="R21" s="326">
        <v>1</v>
      </c>
      <c r="S21" s="326">
        <v>1</v>
      </c>
      <c r="T21" s="326">
        <v>1</v>
      </c>
      <c r="U21" s="326">
        <v>1</v>
      </c>
      <c r="V21" s="326">
        <v>1</v>
      </c>
      <c r="W21" s="326">
        <v>1</v>
      </c>
      <c r="X21" s="326">
        <v>1</v>
      </c>
      <c r="Y21" s="326">
        <v>1</v>
      </c>
      <c r="Z21" s="326">
        <v>1</v>
      </c>
      <c r="AA21" s="326">
        <v>1</v>
      </c>
      <c r="AB21" s="326">
        <v>1</v>
      </c>
      <c r="AC21" s="326">
        <v>1</v>
      </c>
      <c r="AD21" s="326">
        <v>1</v>
      </c>
      <c r="AE21" s="326">
        <v>1</v>
      </c>
      <c r="AF21" s="276">
        <v>1</v>
      </c>
      <c r="AG21" s="276">
        <v>1</v>
      </c>
      <c r="AH21" s="276">
        <v>1</v>
      </c>
      <c r="AI21" s="276">
        <v>1</v>
      </c>
      <c r="AJ21" s="276">
        <v>1</v>
      </c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130</v>
      </c>
      <c r="BO21" s="91">
        <f t="shared" si="80"/>
        <v>130</v>
      </c>
      <c r="BP21" s="91">
        <f t="shared" si="80"/>
        <v>130</v>
      </c>
      <c r="BQ21" s="91">
        <f t="shared" si="80"/>
        <v>130</v>
      </c>
    </row>
    <row r="22" spans="1:69" s="219" customFormat="1" ht="30" customHeight="1" thickTop="1" thickBot="1">
      <c r="A22" s="41">
        <f t="shared" si="3"/>
        <v>19</v>
      </c>
      <c r="B22" s="240" t="s">
        <v>144</v>
      </c>
      <c r="C22" s="113">
        <v>120</v>
      </c>
      <c r="D22" s="197">
        <f>2330+1400</f>
        <v>3730</v>
      </c>
      <c r="E22" s="41">
        <f t="shared" ref="E22:E25" si="81">SUM(F22:AJ22)</f>
        <v>33</v>
      </c>
      <c r="F22" s="325">
        <v>1</v>
      </c>
      <c r="G22" s="325">
        <v>1</v>
      </c>
      <c r="H22" s="325">
        <v>1</v>
      </c>
      <c r="I22" s="325">
        <v>1</v>
      </c>
      <c r="J22" s="325">
        <v>1</v>
      </c>
      <c r="K22" s="325">
        <v>1</v>
      </c>
      <c r="L22" s="326">
        <v>1</v>
      </c>
      <c r="M22" s="326"/>
      <c r="N22" s="326">
        <v>1</v>
      </c>
      <c r="O22" s="326">
        <v>1</v>
      </c>
      <c r="P22" s="326">
        <v>1</v>
      </c>
      <c r="Q22" s="326">
        <v>1</v>
      </c>
      <c r="R22" s="326">
        <v>1</v>
      </c>
      <c r="S22" s="326">
        <v>1</v>
      </c>
      <c r="T22" s="326">
        <v>1</v>
      </c>
      <c r="U22" s="326">
        <v>1</v>
      </c>
      <c r="V22" s="326">
        <v>1</v>
      </c>
      <c r="W22" s="326">
        <v>1</v>
      </c>
      <c r="X22" s="326">
        <v>1</v>
      </c>
      <c r="Y22" s="326">
        <v>1</v>
      </c>
      <c r="Z22" s="326">
        <v>1</v>
      </c>
      <c r="AA22" s="326">
        <v>1</v>
      </c>
      <c r="AB22" s="326">
        <v>1</v>
      </c>
      <c r="AC22" s="326">
        <v>1</v>
      </c>
      <c r="AD22" s="326">
        <v>1</v>
      </c>
      <c r="AE22" s="326">
        <v>1</v>
      </c>
      <c r="AF22" s="276">
        <v>1</v>
      </c>
      <c r="AG22" s="276">
        <v>1</v>
      </c>
      <c r="AH22" s="276">
        <v>1</v>
      </c>
      <c r="AI22" s="276">
        <v>1</v>
      </c>
      <c r="AJ22" s="276">
        <v>4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170</v>
      </c>
      <c r="AX22" s="91">
        <f t="shared" ref="AX22:AX25" si="93">Q22*$C$26</f>
        <v>170</v>
      </c>
      <c r="AY22" s="91">
        <f t="shared" ref="AY22:AY25" si="94">R22*$C$26</f>
        <v>170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170</v>
      </c>
      <c r="BE22" s="91">
        <f t="shared" ref="BE22:BE25" si="100">X22*$C$26</f>
        <v>170</v>
      </c>
      <c r="BF22" s="91">
        <f t="shared" ref="BF22:BF25" si="101">Y22*$C$26</f>
        <v>170</v>
      </c>
      <c r="BG22" s="91">
        <f t="shared" ref="BG22:BG25" si="102">Z22*$C$26</f>
        <v>170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170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170</v>
      </c>
      <c r="BP22" s="91">
        <f t="shared" ref="BP22:BP25" si="111">AI22*$C$26</f>
        <v>170</v>
      </c>
      <c r="BQ22" s="91">
        <f t="shared" ref="BQ22:BQ25" si="112">AJ22*$C$26</f>
        <v>680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3376</v>
      </c>
      <c r="E23" s="41">
        <f t="shared" si="81"/>
        <v>33</v>
      </c>
      <c r="F23" s="325">
        <v>1</v>
      </c>
      <c r="G23" s="325">
        <v>1</v>
      </c>
      <c r="H23" s="325">
        <v>1</v>
      </c>
      <c r="I23" s="325">
        <v>1</v>
      </c>
      <c r="J23" s="325">
        <v>1</v>
      </c>
      <c r="K23" s="325">
        <v>1</v>
      </c>
      <c r="L23" s="326">
        <v>1</v>
      </c>
      <c r="M23" s="326"/>
      <c r="N23" s="326">
        <v>1</v>
      </c>
      <c r="O23" s="326">
        <v>1</v>
      </c>
      <c r="P23" s="326">
        <v>1</v>
      </c>
      <c r="Q23" s="326">
        <v>1</v>
      </c>
      <c r="R23" s="326">
        <v>1</v>
      </c>
      <c r="S23" s="326">
        <v>1</v>
      </c>
      <c r="T23" s="326">
        <v>1</v>
      </c>
      <c r="U23" s="326">
        <v>1</v>
      </c>
      <c r="V23" s="326">
        <v>1</v>
      </c>
      <c r="W23" s="326">
        <v>1</v>
      </c>
      <c r="X23" s="326">
        <v>1</v>
      </c>
      <c r="Y23" s="326">
        <v>1</v>
      </c>
      <c r="Z23" s="326">
        <v>1</v>
      </c>
      <c r="AA23" s="326">
        <v>1</v>
      </c>
      <c r="AB23" s="326">
        <v>1</v>
      </c>
      <c r="AC23" s="326">
        <v>1</v>
      </c>
      <c r="AD23" s="326">
        <v>1</v>
      </c>
      <c r="AE23" s="326">
        <v>1</v>
      </c>
      <c r="AF23" s="276">
        <v>1</v>
      </c>
      <c r="AG23" s="276">
        <v>1</v>
      </c>
      <c r="AH23" s="276">
        <v>1</v>
      </c>
      <c r="AI23" s="276">
        <v>1</v>
      </c>
      <c r="AJ23" s="276">
        <v>4</v>
      </c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170</v>
      </c>
      <c r="AN23" s="91">
        <f t="shared" si="83"/>
        <v>170</v>
      </c>
      <c r="AO23" s="91">
        <f t="shared" si="84"/>
        <v>170</v>
      </c>
      <c r="AP23" s="91">
        <f t="shared" si="85"/>
        <v>170</v>
      </c>
      <c r="AQ23" s="91">
        <f t="shared" si="86"/>
        <v>170</v>
      </c>
      <c r="AR23" s="91">
        <f t="shared" si="87"/>
        <v>170</v>
      </c>
      <c r="AS23" s="91">
        <f t="shared" si="88"/>
        <v>170</v>
      </c>
      <c r="AT23" s="91">
        <f t="shared" si="89"/>
        <v>0</v>
      </c>
      <c r="AU23" s="91">
        <f t="shared" si="90"/>
        <v>170</v>
      </c>
      <c r="AV23" s="91">
        <f t="shared" si="91"/>
        <v>170</v>
      </c>
      <c r="AW23" s="91">
        <f t="shared" si="92"/>
        <v>170</v>
      </c>
      <c r="AX23" s="91">
        <f t="shared" si="93"/>
        <v>170</v>
      </c>
      <c r="AY23" s="91">
        <f t="shared" si="94"/>
        <v>170</v>
      </c>
      <c r="AZ23" s="91">
        <f t="shared" si="95"/>
        <v>170</v>
      </c>
      <c r="BA23" s="91">
        <f t="shared" si="96"/>
        <v>170</v>
      </c>
      <c r="BB23" s="91">
        <f t="shared" si="97"/>
        <v>170</v>
      </c>
      <c r="BC23" s="91">
        <f t="shared" si="98"/>
        <v>170</v>
      </c>
      <c r="BD23" s="91">
        <f t="shared" si="99"/>
        <v>170</v>
      </c>
      <c r="BE23" s="91">
        <f t="shared" si="100"/>
        <v>170</v>
      </c>
      <c r="BF23" s="91">
        <f t="shared" si="101"/>
        <v>170</v>
      </c>
      <c r="BG23" s="91">
        <f t="shared" si="102"/>
        <v>170</v>
      </c>
      <c r="BH23" s="91">
        <f t="shared" si="103"/>
        <v>170</v>
      </c>
      <c r="BI23" s="91">
        <f t="shared" si="104"/>
        <v>170</v>
      </c>
      <c r="BJ23" s="91">
        <f t="shared" si="105"/>
        <v>170</v>
      </c>
      <c r="BK23" s="91">
        <f t="shared" si="106"/>
        <v>170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170</v>
      </c>
      <c r="BP23" s="91">
        <f t="shared" si="111"/>
        <v>170</v>
      </c>
      <c r="BQ23" s="91">
        <f t="shared" si="112"/>
        <v>680</v>
      </c>
    </row>
    <row r="24" spans="1:69" s="219" customFormat="1" ht="30" customHeight="1" thickTop="1" thickBot="1">
      <c r="A24" s="41">
        <f t="shared" si="3"/>
        <v>21</v>
      </c>
      <c r="B24" s="240" t="s">
        <v>162</v>
      </c>
      <c r="C24" s="113">
        <v>120</v>
      </c>
      <c r="D24" s="197">
        <v>1400</v>
      </c>
      <c r="E24" s="41">
        <f t="shared" si="81"/>
        <v>29.25</v>
      </c>
      <c r="F24" s="325">
        <v>1</v>
      </c>
      <c r="G24" s="325">
        <v>1</v>
      </c>
      <c r="H24" s="325">
        <v>1</v>
      </c>
      <c r="I24" s="325">
        <v>1</v>
      </c>
      <c r="J24" s="325">
        <v>1</v>
      </c>
      <c r="K24" s="325">
        <v>1</v>
      </c>
      <c r="L24" s="326">
        <v>1</v>
      </c>
      <c r="M24" s="326"/>
      <c r="N24" s="326">
        <v>1</v>
      </c>
      <c r="O24" s="326">
        <v>1</v>
      </c>
      <c r="P24" s="326">
        <v>1</v>
      </c>
      <c r="Q24" s="326">
        <v>1</v>
      </c>
      <c r="R24" s="326">
        <v>1</v>
      </c>
      <c r="S24" s="326">
        <v>1</v>
      </c>
      <c r="T24" s="326">
        <v>1</v>
      </c>
      <c r="U24" s="326">
        <v>1</v>
      </c>
      <c r="V24" s="326">
        <v>0.75</v>
      </c>
      <c r="W24" s="326">
        <v>1</v>
      </c>
      <c r="X24" s="326">
        <v>1</v>
      </c>
      <c r="Y24" s="326">
        <v>1</v>
      </c>
      <c r="Z24" s="326">
        <v>1</v>
      </c>
      <c r="AA24" s="326">
        <v>1</v>
      </c>
      <c r="AB24" s="326">
        <v>1</v>
      </c>
      <c r="AC24" s="326">
        <v>1</v>
      </c>
      <c r="AD24" s="326">
        <v>1</v>
      </c>
      <c r="AE24" s="326">
        <v>1</v>
      </c>
      <c r="AF24" s="276">
        <v>0.5</v>
      </c>
      <c r="AG24" s="276">
        <v>0.5</v>
      </c>
      <c r="AH24" s="276"/>
      <c r="AI24" s="276"/>
      <c r="AJ24" s="276">
        <v>3.5</v>
      </c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170</v>
      </c>
      <c r="AN24" s="91">
        <f t="shared" si="83"/>
        <v>170</v>
      </c>
      <c r="AO24" s="91">
        <f t="shared" si="84"/>
        <v>170</v>
      </c>
      <c r="AP24" s="91">
        <f t="shared" si="85"/>
        <v>170</v>
      </c>
      <c r="AQ24" s="91">
        <f t="shared" si="86"/>
        <v>170</v>
      </c>
      <c r="AR24" s="91">
        <f t="shared" si="87"/>
        <v>170</v>
      </c>
      <c r="AS24" s="91">
        <f t="shared" si="88"/>
        <v>170</v>
      </c>
      <c r="AT24" s="91">
        <f t="shared" si="89"/>
        <v>0</v>
      </c>
      <c r="AU24" s="91">
        <f t="shared" si="90"/>
        <v>170</v>
      </c>
      <c r="AV24" s="91">
        <f t="shared" si="91"/>
        <v>170</v>
      </c>
      <c r="AW24" s="91">
        <f t="shared" si="92"/>
        <v>170</v>
      </c>
      <c r="AX24" s="91">
        <f t="shared" si="93"/>
        <v>170</v>
      </c>
      <c r="AY24" s="91">
        <f t="shared" si="94"/>
        <v>170</v>
      </c>
      <c r="AZ24" s="91">
        <f t="shared" si="95"/>
        <v>170</v>
      </c>
      <c r="BA24" s="91">
        <f t="shared" si="96"/>
        <v>170</v>
      </c>
      <c r="BB24" s="91">
        <f t="shared" si="97"/>
        <v>170</v>
      </c>
      <c r="BC24" s="91">
        <f t="shared" si="98"/>
        <v>127.5</v>
      </c>
      <c r="BD24" s="91">
        <f t="shared" si="99"/>
        <v>170</v>
      </c>
      <c r="BE24" s="91">
        <f t="shared" si="100"/>
        <v>170</v>
      </c>
      <c r="BF24" s="91">
        <f t="shared" si="101"/>
        <v>170</v>
      </c>
      <c r="BG24" s="91">
        <f t="shared" si="102"/>
        <v>170</v>
      </c>
      <c r="BH24" s="91">
        <f t="shared" si="103"/>
        <v>170</v>
      </c>
      <c r="BI24" s="91">
        <f t="shared" si="104"/>
        <v>170</v>
      </c>
      <c r="BJ24" s="91">
        <f t="shared" si="105"/>
        <v>170</v>
      </c>
      <c r="BK24" s="91">
        <f t="shared" si="106"/>
        <v>170</v>
      </c>
      <c r="BL24" s="91">
        <f t="shared" si="107"/>
        <v>170</v>
      </c>
      <c r="BM24" s="91">
        <f t="shared" si="108"/>
        <v>85</v>
      </c>
      <c r="BN24" s="91">
        <f t="shared" si="109"/>
        <v>85</v>
      </c>
      <c r="BO24" s="91">
        <f t="shared" si="110"/>
        <v>0</v>
      </c>
      <c r="BP24" s="91">
        <f t="shared" si="111"/>
        <v>0</v>
      </c>
      <c r="BQ24" s="91">
        <f t="shared" si="112"/>
        <v>595</v>
      </c>
    </row>
    <row r="25" spans="1:69" s="219" customFormat="1" ht="30" customHeight="1" thickTop="1" thickBot="1">
      <c r="A25" s="41">
        <f t="shared" si="3"/>
        <v>22</v>
      </c>
      <c r="B25" s="240" t="s">
        <v>147</v>
      </c>
      <c r="C25" s="113">
        <v>120</v>
      </c>
      <c r="D25" s="197"/>
      <c r="E25" s="41">
        <f t="shared" si="81"/>
        <v>11</v>
      </c>
      <c r="F25" s="325">
        <v>1</v>
      </c>
      <c r="G25" s="325">
        <v>1</v>
      </c>
      <c r="H25" s="325">
        <v>1</v>
      </c>
      <c r="I25" s="325">
        <v>1</v>
      </c>
      <c r="J25" s="325">
        <v>1</v>
      </c>
      <c r="K25" s="325">
        <v>1</v>
      </c>
      <c r="L25" s="326">
        <v>1</v>
      </c>
      <c r="M25" s="326"/>
      <c r="N25" s="326">
        <v>1</v>
      </c>
      <c r="O25" s="326">
        <v>1</v>
      </c>
      <c r="P25" s="326">
        <v>1</v>
      </c>
      <c r="Q25" s="326">
        <v>1</v>
      </c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276"/>
      <c r="AG25" s="276"/>
      <c r="AH25" s="276"/>
      <c r="AI25" s="276"/>
      <c r="AJ25" s="276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170</v>
      </c>
      <c r="AN25" s="91">
        <f t="shared" si="83"/>
        <v>170</v>
      </c>
      <c r="AO25" s="91">
        <f t="shared" si="84"/>
        <v>170</v>
      </c>
      <c r="AP25" s="91">
        <f t="shared" si="85"/>
        <v>170</v>
      </c>
      <c r="AQ25" s="91">
        <f t="shared" si="86"/>
        <v>170</v>
      </c>
      <c r="AR25" s="91">
        <f t="shared" si="87"/>
        <v>170</v>
      </c>
      <c r="AS25" s="91">
        <f t="shared" si="88"/>
        <v>170</v>
      </c>
      <c r="AT25" s="91">
        <f t="shared" si="89"/>
        <v>0</v>
      </c>
      <c r="AU25" s="91">
        <f t="shared" si="90"/>
        <v>170</v>
      </c>
      <c r="AV25" s="91">
        <f t="shared" si="91"/>
        <v>170</v>
      </c>
      <c r="AW25" s="91">
        <f t="shared" si="92"/>
        <v>170</v>
      </c>
      <c r="AX25" s="91">
        <f t="shared" si="93"/>
        <v>170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158</v>
      </c>
      <c r="C26" s="113">
        <v>170</v>
      </c>
      <c r="D26" s="197"/>
      <c r="E26" s="41">
        <f t="shared" si="10"/>
        <v>8</v>
      </c>
      <c r="F26" s="325"/>
      <c r="G26" s="325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>
        <v>1</v>
      </c>
      <c r="AC26" s="326">
        <v>1</v>
      </c>
      <c r="AD26" s="326">
        <v>1</v>
      </c>
      <c r="AE26" s="326">
        <v>1</v>
      </c>
      <c r="AF26" s="276">
        <v>1</v>
      </c>
      <c r="AG26" s="276">
        <v>1</v>
      </c>
      <c r="AH26" s="276"/>
      <c r="AI26" s="276">
        <v>1</v>
      </c>
      <c r="AJ26" s="276">
        <v>1</v>
      </c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170</v>
      </c>
      <c r="BJ26" s="91">
        <f t="shared" si="113"/>
        <v>170</v>
      </c>
      <c r="BK26" s="91">
        <f t="shared" si="113"/>
        <v>170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0</v>
      </c>
      <c r="BP26" s="91">
        <f t="shared" si="113"/>
        <v>170</v>
      </c>
      <c r="BQ26" s="91">
        <f t="shared" si="113"/>
        <v>170</v>
      </c>
    </row>
    <row r="27" spans="1:69" ht="30" customHeight="1" thickTop="1" thickBot="1">
      <c r="A27" s="41">
        <f t="shared" si="3"/>
        <v>24</v>
      </c>
      <c r="B27" s="240" t="s">
        <v>159</v>
      </c>
      <c r="C27" s="113">
        <v>170</v>
      </c>
      <c r="D27" s="197"/>
      <c r="E27" s="41">
        <f t="shared" si="10"/>
        <v>8</v>
      </c>
      <c r="F27" s="325"/>
      <c r="G27" s="325"/>
      <c r="H27" s="325"/>
      <c r="I27" s="325"/>
      <c r="J27" s="325"/>
      <c r="K27" s="325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>
        <v>1</v>
      </c>
      <c r="AC27" s="326">
        <v>1</v>
      </c>
      <c r="AD27" s="326">
        <v>1</v>
      </c>
      <c r="AE27" s="326">
        <v>1</v>
      </c>
      <c r="AF27" s="276">
        <v>1</v>
      </c>
      <c r="AG27" s="276">
        <v>1</v>
      </c>
      <c r="AH27" s="276"/>
      <c r="AI27" s="276">
        <v>1</v>
      </c>
      <c r="AJ27" s="276">
        <v>1</v>
      </c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170</v>
      </c>
      <c r="BJ27" s="91">
        <f t="shared" si="114"/>
        <v>170</v>
      </c>
      <c r="BK27" s="91">
        <f t="shared" si="114"/>
        <v>170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0</v>
      </c>
      <c r="BP27" s="91">
        <f t="shared" si="114"/>
        <v>170</v>
      </c>
      <c r="BQ27" s="91">
        <f t="shared" si="114"/>
        <v>170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29</v>
      </c>
      <c r="F28" s="325"/>
      <c r="G28" s="325">
        <v>1</v>
      </c>
      <c r="H28" s="325">
        <v>1</v>
      </c>
      <c r="I28" s="325">
        <v>1</v>
      </c>
      <c r="J28" s="325">
        <v>1</v>
      </c>
      <c r="K28" s="325">
        <v>1</v>
      </c>
      <c r="L28" s="326">
        <v>1</v>
      </c>
      <c r="M28" s="326"/>
      <c r="N28" s="326">
        <v>1</v>
      </c>
      <c r="O28" s="326">
        <v>1</v>
      </c>
      <c r="P28" s="326">
        <v>1</v>
      </c>
      <c r="Q28" s="326">
        <v>1</v>
      </c>
      <c r="R28" s="326">
        <v>1</v>
      </c>
      <c r="S28" s="326">
        <v>1</v>
      </c>
      <c r="T28" s="326">
        <v>1</v>
      </c>
      <c r="U28" s="326">
        <v>1</v>
      </c>
      <c r="V28" s="326">
        <v>1</v>
      </c>
      <c r="W28" s="326">
        <v>1</v>
      </c>
      <c r="X28" s="326">
        <v>1</v>
      </c>
      <c r="Y28" s="326">
        <v>1</v>
      </c>
      <c r="Z28" s="326">
        <v>1</v>
      </c>
      <c r="AA28" s="326">
        <v>1</v>
      </c>
      <c r="AB28" s="326">
        <v>1</v>
      </c>
      <c r="AC28" s="326">
        <v>1</v>
      </c>
      <c r="AD28" s="326">
        <v>1</v>
      </c>
      <c r="AE28" s="326">
        <v>1</v>
      </c>
      <c r="AF28" s="276">
        <v>1</v>
      </c>
      <c r="AG28" s="276">
        <v>1</v>
      </c>
      <c r="AH28" s="276">
        <v>1</v>
      </c>
      <c r="AI28" s="276">
        <v>1</v>
      </c>
      <c r="AJ28" s="276">
        <v>1</v>
      </c>
      <c r="AK28" s="27" t="b">
        <f>E28='مرتبات البنين'!C30</f>
        <v>0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130</v>
      </c>
    </row>
    <row r="29" spans="1:69" ht="33.75" customHeight="1" thickTop="1" thickBot="1">
      <c r="A29" s="41">
        <f t="shared" si="3"/>
        <v>26</v>
      </c>
      <c r="B29" s="240" t="s">
        <v>148</v>
      </c>
      <c r="C29" s="113">
        <v>50</v>
      </c>
      <c r="D29" s="197"/>
      <c r="E29" s="41">
        <f t="shared" si="10"/>
        <v>25.5</v>
      </c>
      <c r="F29" s="325"/>
      <c r="G29" s="325">
        <v>1</v>
      </c>
      <c r="H29" s="325">
        <v>1</v>
      </c>
      <c r="I29" s="325">
        <v>1</v>
      </c>
      <c r="J29" s="325">
        <v>1</v>
      </c>
      <c r="K29" s="325">
        <v>1</v>
      </c>
      <c r="L29" s="326">
        <v>1</v>
      </c>
      <c r="M29" s="326"/>
      <c r="N29" s="326">
        <v>1</v>
      </c>
      <c r="O29" s="326">
        <v>1</v>
      </c>
      <c r="P29" s="326">
        <v>1</v>
      </c>
      <c r="Q29" s="326">
        <v>1</v>
      </c>
      <c r="R29" s="326">
        <v>1</v>
      </c>
      <c r="S29" s="326">
        <v>1</v>
      </c>
      <c r="T29" s="326">
        <v>1</v>
      </c>
      <c r="U29" s="326">
        <v>1</v>
      </c>
      <c r="V29" s="326">
        <v>1</v>
      </c>
      <c r="W29" s="326">
        <v>1</v>
      </c>
      <c r="X29" s="326">
        <v>1</v>
      </c>
      <c r="Y29" s="326">
        <v>1</v>
      </c>
      <c r="Z29" s="326">
        <v>1</v>
      </c>
      <c r="AA29" s="326">
        <v>1</v>
      </c>
      <c r="AB29" s="326">
        <v>1</v>
      </c>
      <c r="AC29" s="326">
        <v>1</v>
      </c>
      <c r="AD29" s="326">
        <v>1</v>
      </c>
      <c r="AE29" s="326">
        <v>1</v>
      </c>
      <c r="AF29" s="276">
        <v>1</v>
      </c>
      <c r="AG29" s="276">
        <v>0.5</v>
      </c>
      <c r="AH29" s="276"/>
      <c r="AI29" s="276"/>
      <c r="AJ29" s="276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25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29</v>
      </c>
      <c r="F30" s="325"/>
      <c r="G30" s="325">
        <v>1</v>
      </c>
      <c r="H30" s="325">
        <v>1</v>
      </c>
      <c r="I30" s="325">
        <v>1</v>
      </c>
      <c r="J30" s="325">
        <v>1</v>
      </c>
      <c r="K30" s="325">
        <v>1</v>
      </c>
      <c r="L30" s="326">
        <v>1</v>
      </c>
      <c r="M30" s="326"/>
      <c r="N30" s="326">
        <v>1</v>
      </c>
      <c r="O30" s="326">
        <v>1</v>
      </c>
      <c r="P30" s="326">
        <v>1</v>
      </c>
      <c r="Q30" s="326">
        <v>1</v>
      </c>
      <c r="R30" s="326">
        <v>1</v>
      </c>
      <c r="S30" s="326">
        <v>1</v>
      </c>
      <c r="T30" s="326">
        <v>1</v>
      </c>
      <c r="U30" s="326">
        <v>1</v>
      </c>
      <c r="V30" s="326">
        <v>1</v>
      </c>
      <c r="W30" s="326">
        <v>1</v>
      </c>
      <c r="X30" s="326">
        <v>1</v>
      </c>
      <c r="Y30" s="326">
        <v>1</v>
      </c>
      <c r="Z30" s="326">
        <v>1</v>
      </c>
      <c r="AA30" s="326">
        <v>1</v>
      </c>
      <c r="AB30" s="326">
        <v>1</v>
      </c>
      <c r="AC30" s="326">
        <v>1</v>
      </c>
      <c r="AD30" s="326">
        <v>1</v>
      </c>
      <c r="AE30" s="326">
        <v>1</v>
      </c>
      <c r="AF30" s="276">
        <v>1</v>
      </c>
      <c r="AG30" s="276">
        <v>1</v>
      </c>
      <c r="AH30" s="276">
        <v>1</v>
      </c>
      <c r="AI30" s="276">
        <v>1</v>
      </c>
      <c r="AJ30" s="276">
        <v>1</v>
      </c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50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29</v>
      </c>
      <c r="F31" s="325"/>
      <c r="G31" s="325">
        <v>1</v>
      </c>
      <c r="H31" s="325">
        <v>1</v>
      </c>
      <c r="I31" s="325">
        <v>1</v>
      </c>
      <c r="J31" s="325">
        <v>1</v>
      </c>
      <c r="K31" s="325">
        <v>1</v>
      </c>
      <c r="L31" s="326">
        <v>1</v>
      </c>
      <c r="M31" s="326"/>
      <c r="N31" s="326">
        <v>1</v>
      </c>
      <c r="O31" s="326">
        <v>1</v>
      </c>
      <c r="P31" s="326">
        <v>1</v>
      </c>
      <c r="Q31" s="326">
        <v>1</v>
      </c>
      <c r="R31" s="326">
        <v>1</v>
      </c>
      <c r="S31" s="326">
        <v>1</v>
      </c>
      <c r="T31" s="326">
        <v>1</v>
      </c>
      <c r="U31" s="326">
        <v>1</v>
      </c>
      <c r="V31" s="326">
        <v>1</v>
      </c>
      <c r="W31" s="326">
        <v>1</v>
      </c>
      <c r="X31" s="326">
        <v>1</v>
      </c>
      <c r="Y31" s="326">
        <v>1</v>
      </c>
      <c r="Z31" s="326">
        <v>1</v>
      </c>
      <c r="AA31" s="326">
        <v>1</v>
      </c>
      <c r="AB31" s="326">
        <v>1</v>
      </c>
      <c r="AC31" s="326">
        <v>1</v>
      </c>
      <c r="AD31" s="326">
        <v>1</v>
      </c>
      <c r="AE31" s="326">
        <v>1</v>
      </c>
      <c r="AF31" s="276">
        <v>1</v>
      </c>
      <c r="AG31" s="276">
        <v>1</v>
      </c>
      <c r="AH31" s="276">
        <v>1</v>
      </c>
      <c r="AI31" s="276">
        <v>1</v>
      </c>
      <c r="AJ31" s="276">
        <v>1</v>
      </c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50</v>
      </c>
      <c r="BQ31" s="91">
        <f t="shared" si="118"/>
        <v>50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8"/>
      <c r="W32" s="327"/>
      <c r="X32" s="327"/>
      <c r="Y32" s="327"/>
      <c r="Z32" s="327"/>
      <c r="AA32" s="327"/>
      <c r="AB32" s="327"/>
      <c r="AC32" s="327"/>
      <c r="AD32" s="327"/>
      <c r="AE32" s="327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8"/>
      <c r="W33" s="327"/>
      <c r="X33" s="327"/>
      <c r="Y33" s="327"/>
      <c r="Z33" s="327"/>
      <c r="AA33" s="327"/>
      <c r="AB33" s="327"/>
      <c r="AC33" s="327"/>
      <c r="AD33" s="327"/>
      <c r="AE33" s="327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8"/>
      <c r="W34" s="327"/>
      <c r="X34" s="327"/>
      <c r="Y34" s="327"/>
      <c r="Z34" s="327"/>
      <c r="AA34" s="327"/>
      <c r="AB34" s="327"/>
      <c r="AC34" s="327"/>
      <c r="AD34" s="327"/>
      <c r="AE34" s="327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8"/>
      <c r="W35" s="327"/>
      <c r="X35" s="327"/>
      <c r="Y35" s="327"/>
      <c r="Z35" s="327"/>
      <c r="AA35" s="327"/>
      <c r="AB35" s="327"/>
      <c r="AC35" s="327"/>
      <c r="AD35" s="327"/>
      <c r="AE35" s="327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8"/>
      <c r="W36" s="327"/>
      <c r="X36" s="327"/>
      <c r="Y36" s="327"/>
      <c r="Z36" s="327"/>
      <c r="AA36" s="327"/>
      <c r="AB36" s="327"/>
      <c r="AC36" s="327"/>
      <c r="AD36" s="327"/>
      <c r="AE36" s="327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8"/>
      <c r="W37" s="327"/>
      <c r="X37" s="327"/>
      <c r="Y37" s="327"/>
      <c r="Z37" s="327"/>
      <c r="AA37" s="327"/>
      <c r="AB37" s="327"/>
      <c r="AC37" s="327"/>
      <c r="AD37" s="327"/>
      <c r="AE37" s="327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8"/>
      <c r="W38" s="327"/>
      <c r="X38" s="327"/>
      <c r="Y38" s="327"/>
      <c r="Z38" s="327"/>
      <c r="AA38" s="327"/>
      <c r="AB38" s="327"/>
      <c r="AC38" s="327"/>
      <c r="AD38" s="327"/>
      <c r="AE38" s="327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8"/>
      <c r="W39" s="327"/>
      <c r="X39" s="327"/>
      <c r="Y39" s="327"/>
      <c r="Z39" s="327"/>
      <c r="AA39" s="327"/>
      <c r="AB39" s="327"/>
      <c r="AC39" s="327"/>
      <c r="AD39" s="327"/>
      <c r="AE39" s="327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8"/>
      <c r="W40" s="327"/>
      <c r="X40" s="327"/>
      <c r="Y40" s="327"/>
      <c r="Z40" s="327"/>
      <c r="AA40" s="327"/>
      <c r="AB40" s="327"/>
      <c r="AC40" s="327"/>
      <c r="AD40" s="327"/>
      <c r="AE40" s="327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8"/>
      <c r="W41" s="327"/>
      <c r="X41" s="327"/>
      <c r="Y41" s="327"/>
      <c r="Z41" s="327"/>
      <c r="AA41" s="327"/>
      <c r="AB41" s="327"/>
      <c r="AC41" s="327"/>
      <c r="AD41" s="327"/>
      <c r="AE41" s="327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8"/>
      <c r="W42" s="327"/>
      <c r="X42" s="327"/>
      <c r="Y42" s="327"/>
      <c r="Z42" s="327"/>
      <c r="AA42" s="327"/>
      <c r="AB42" s="327"/>
      <c r="AC42" s="327"/>
      <c r="AD42" s="327"/>
      <c r="AE42" s="327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8"/>
      <c r="W43" s="327"/>
      <c r="X43" s="327"/>
      <c r="Y43" s="327"/>
      <c r="Z43" s="327"/>
      <c r="AA43" s="327"/>
      <c r="AB43" s="327"/>
      <c r="AC43" s="327"/>
      <c r="AD43" s="327"/>
      <c r="AE43" s="327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8"/>
      <c r="W44" s="327"/>
      <c r="X44" s="327"/>
      <c r="Y44" s="327"/>
      <c r="Z44" s="327"/>
      <c r="AA44" s="327"/>
      <c r="AB44" s="327"/>
      <c r="AC44" s="327"/>
      <c r="AD44" s="327"/>
      <c r="AE44" s="327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8"/>
      <c r="W45" s="327"/>
      <c r="X45" s="327"/>
      <c r="Y45" s="327"/>
      <c r="Z45" s="327"/>
      <c r="AA45" s="327"/>
      <c r="AB45" s="327"/>
      <c r="AC45" s="327"/>
      <c r="AD45" s="327"/>
      <c r="AE45" s="327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8"/>
      <c r="W46" s="327"/>
      <c r="X46" s="327"/>
      <c r="Y46" s="327"/>
      <c r="Z46" s="327"/>
      <c r="AA46" s="327"/>
      <c r="AB46" s="327"/>
      <c r="AC46" s="327"/>
      <c r="AD46" s="327"/>
      <c r="AE46" s="327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8"/>
      <c r="W47" s="327"/>
      <c r="X47" s="327"/>
      <c r="Y47" s="327"/>
      <c r="Z47" s="327"/>
      <c r="AA47" s="327"/>
      <c r="AB47" s="327"/>
      <c r="AC47" s="327"/>
      <c r="AD47" s="327"/>
      <c r="AE47" s="327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8"/>
      <c r="W48" s="327"/>
      <c r="X48" s="327"/>
      <c r="Y48" s="327"/>
      <c r="Z48" s="327"/>
      <c r="AA48" s="327"/>
      <c r="AB48" s="327"/>
      <c r="AC48" s="327"/>
      <c r="AD48" s="327"/>
      <c r="AE48" s="327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8"/>
      <c r="W49" s="327"/>
      <c r="X49" s="327"/>
      <c r="Y49" s="327"/>
      <c r="Z49" s="327"/>
      <c r="AA49" s="327"/>
      <c r="AB49" s="327"/>
      <c r="AC49" s="327"/>
      <c r="AD49" s="327"/>
      <c r="AE49" s="327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8"/>
      <c r="W50" s="327"/>
      <c r="X50" s="327"/>
      <c r="Y50" s="327"/>
      <c r="Z50" s="327"/>
      <c r="AA50" s="327"/>
      <c r="AB50" s="327"/>
      <c r="AC50" s="327"/>
      <c r="AD50" s="327"/>
      <c r="AE50" s="327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8"/>
      <c r="W51" s="327"/>
      <c r="X51" s="327"/>
      <c r="Y51" s="327"/>
      <c r="Z51" s="327"/>
      <c r="AA51" s="327"/>
      <c r="AB51" s="327"/>
      <c r="AC51" s="327"/>
      <c r="AD51" s="327"/>
      <c r="AE51" s="327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8"/>
      <c r="W52" s="327"/>
      <c r="X52" s="327"/>
      <c r="Y52" s="327"/>
      <c r="Z52" s="327"/>
      <c r="AA52" s="327"/>
      <c r="AB52" s="327"/>
      <c r="AC52" s="327"/>
      <c r="AD52" s="327"/>
      <c r="AE52" s="327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8"/>
      <c r="W53" s="327"/>
      <c r="X53" s="327"/>
      <c r="Y53" s="327"/>
      <c r="Z53" s="327"/>
      <c r="AA53" s="327"/>
      <c r="AB53" s="327"/>
      <c r="AC53" s="327"/>
      <c r="AD53" s="327"/>
      <c r="AE53" s="327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8"/>
      <c r="W54" s="327"/>
      <c r="X54" s="327"/>
      <c r="Y54" s="327"/>
      <c r="Z54" s="327"/>
      <c r="AA54" s="327"/>
      <c r="AB54" s="327"/>
      <c r="AC54" s="327"/>
      <c r="AD54" s="327"/>
      <c r="AE54" s="327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8"/>
      <c r="W55" s="327"/>
      <c r="X55" s="327"/>
      <c r="Y55" s="327"/>
      <c r="Z55" s="327"/>
      <c r="AA55" s="327"/>
      <c r="AB55" s="327"/>
      <c r="AC55" s="327"/>
      <c r="AD55" s="327"/>
      <c r="AE55" s="327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8"/>
      <c r="W56" s="327"/>
      <c r="X56" s="327"/>
      <c r="Y56" s="327"/>
      <c r="Z56" s="327"/>
      <c r="AA56" s="327"/>
      <c r="AB56" s="327"/>
      <c r="AC56" s="327"/>
      <c r="AD56" s="327"/>
      <c r="AE56" s="327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8"/>
      <c r="W57" s="327"/>
      <c r="X57" s="327"/>
      <c r="Y57" s="327"/>
      <c r="Z57" s="327"/>
      <c r="AA57" s="327"/>
      <c r="AB57" s="327"/>
      <c r="AC57" s="327"/>
      <c r="AD57" s="327"/>
      <c r="AE57" s="327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8"/>
      <c r="W58" s="327"/>
      <c r="X58" s="327"/>
      <c r="Y58" s="327"/>
      <c r="Z58" s="327"/>
      <c r="AA58" s="327"/>
      <c r="AB58" s="327"/>
      <c r="AC58" s="327"/>
      <c r="AD58" s="327"/>
      <c r="AE58" s="327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  <c r="R59" s="327"/>
      <c r="S59" s="327"/>
      <c r="T59" s="327"/>
      <c r="U59" s="327"/>
      <c r="V59" s="328"/>
      <c r="W59" s="327"/>
      <c r="X59" s="327"/>
      <c r="Y59" s="327"/>
      <c r="Z59" s="327"/>
      <c r="AA59" s="327"/>
      <c r="AB59" s="327"/>
      <c r="AC59" s="327"/>
      <c r="AD59" s="327"/>
      <c r="AE59" s="327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8"/>
      <c r="W60" s="327"/>
      <c r="X60" s="327"/>
      <c r="Y60" s="327"/>
      <c r="Z60" s="327"/>
      <c r="AA60" s="327"/>
      <c r="AB60" s="327"/>
      <c r="AC60" s="327"/>
      <c r="AD60" s="327"/>
      <c r="AE60" s="327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8"/>
      <c r="W61" s="327"/>
      <c r="X61" s="327"/>
      <c r="Y61" s="327"/>
      <c r="Z61" s="327"/>
      <c r="AA61" s="327"/>
      <c r="AB61" s="327"/>
      <c r="AC61" s="327"/>
      <c r="AD61" s="327"/>
      <c r="AE61" s="327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8"/>
      <c r="W62" s="327"/>
      <c r="X62" s="327"/>
      <c r="Y62" s="327"/>
      <c r="Z62" s="327"/>
      <c r="AA62" s="327"/>
      <c r="AB62" s="327"/>
      <c r="AC62" s="327"/>
      <c r="AD62" s="327"/>
      <c r="AE62" s="327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8"/>
      <c r="W63" s="327"/>
      <c r="X63" s="327"/>
      <c r="Y63" s="327"/>
      <c r="Z63" s="327"/>
      <c r="AA63" s="327"/>
      <c r="AB63" s="327"/>
      <c r="AC63" s="327"/>
      <c r="AD63" s="327"/>
      <c r="AE63" s="327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7"/>
      <c r="S64" s="327"/>
      <c r="T64" s="327"/>
      <c r="U64" s="327"/>
      <c r="V64" s="328"/>
      <c r="W64" s="327"/>
      <c r="X64" s="327"/>
      <c r="Y64" s="327"/>
      <c r="Z64" s="327"/>
      <c r="AA64" s="327"/>
      <c r="AB64" s="327"/>
      <c r="AC64" s="327"/>
      <c r="AD64" s="327"/>
      <c r="AE64" s="327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8"/>
      <c r="W65" s="327"/>
      <c r="X65" s="327"/>
      <c r="Y65" s="327"/>
      <c r="Z65" s="327"/>
      <c r="AA65" s="327"/>
      <c r="AB65" s="327"/>
      <c r="AC65" s="327"/>
      <c r="AD65" s="327"/>
      <c r="AE65" s="327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8"/>
      <c r="W66" s="327"/>
      <c r="X66" s="327"/>
      <c r="Y66" s="327"/>
      <c r="Z66" s="327"/>
      <c r="AA66" s="327"/>
      <c r="AB66" s="327"/>
      <c r="AC66" s="327"/>
      <c r="AD66" s="327"/>
      <c r="AE66" s="327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8"/>
      <c r="W67" s="327"/>
      <c r="X67" s="327"/>
      <c r="Y67" s="327"/>
      <c r="Z67" s="327"/>
      <c r="AA67" s="327"/>
      <c r="AB67" s="327"/>
      <c r="AC67" s="327"/>
      <c r="AD67" s="327"/>
      <c r="AE67" s="327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8"/>
      <c r="W68" s="327"/>
      <c r="X68" s="327"/>
      <c r="Y68" s="327"/>
      <c r="Z68" s="327"/>
      <c r="AA68" s="327"/>
      <c r="AB68" s="327"/>
      <c r="AC68" s="327"/>
      <c r="AD68" s="327"/>
      <c r="AE68" s="327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7"/>
      <c r="G69" s="327"/>
      <c r="H69" s="327"/>
      <c r="I69" s="327"/>
      <c r="J69" s="327"/>
      <c r="K69" s="327"/>
      <c r="L69" s="327"/>
      <c r="M69" s="327"/>
      <c r="N69" s="327"/>
      <c r="O69" s="327"/>
      <c r="P69" s="327"/>
      <c r="Q69" s="327"/>
      <c r="R69" s="327"/>
      <c r="S69" s="327"/>
      <c r="T69" s="327"/>
      <c r="U69" s="327"/>
      <c r="V69" s="328"/>
      <c r="W69" s="327"/>
      <c r="X69" s="327"/>
      <c r="Y69" s="327"/>
      <c r="Z69" s="327"/>
      <c r="AA69" s="327"/>
      <c r="AB69" s="327"/>
      <c r="AC69" s="327"/>
      <c r="AD69" s="327"/>
      <c r="AE69" s="327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R70" s="327"/>
      <c r="S70" s="327"/>
      <c r="T70" s="327"/>
      <c r="U70" s="327"/>
      <c r="V70" s="328"/>
      <c r="W70" s="327"/>
      <c r="X70" s="327"/>
      <c r="Y70" s="327"/>
      <c r="Z70" s="327"/>
      <c r="AA70" s="327"/>
      <c r="AB70" s="327"/>
      <c r="AC70" s="327"/>
      <c r="AD70" s="327"/>
      <c r="AE70" s="327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8"/>
      <c r="W71" s="327"/>
      <c r="X71" s="327"/>
      <c r="Y71" s="327"/>
      <c r="Z71" s="327"/>
      <c r="AA71" s="327"/>
      <c r="AB71" s="327"/>
      <c r="AC71" s="327"/>
      <c r="AD71" s="327"/>
      <c r="AE71" s="327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8"/>
      <c r="W72" s="327"/>
      <c r="X72" s="327"/>
      <c r="Y72" s="327"/>
      <c r="Z72" s="327"/>
      <c r="AA72" s="327"/>
      <c r="AB72" s="327"/>
      <c r="AC72" s="327"/>
      <c r="AD72" s="327"/>
      <c r="AE72" s="327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8"/>
      <c r="W73" s="327"/>
      <c r="X73" s="327"/>
      <c r="Y73" s="327"/>
      <c r="Z73" s="327"/>
      <c r="AA73" s="327"/>
      <c r="AB73" s="327"/>
      <c r="AC73" s="327"/>
      <c r="AD73" s="327"/>
      <c r="AE73" s="327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8"/>
      <c r="W74" s="327"/>
      <c r="X74" s="327"/>
      <c r="Y74" s="327"/>
      <c r="Z74" s="327"/>
      <c r="AA74" s="327"/>
      <c r="AB74" s="327"/>
      <c r="AC74" s="327"/>
      <c r="AD74" s="327"/>
      <c r="AE74" s="327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8"/>
      <c r="W75" s="327"/>
      <c r="X75" s="327"/>
      <c r="Y75" s="327"/>
      <c r="Z75" s="327"/>
      <c r="AA75" s="327"/>
      <c r="AB75" s="327"/>
      <c r="AC75" s="327"/>
      <c r="AD75" s="327"/>
      <c r="AE75" s="327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8"/>
      <c r="W76" s="327"/>
      <c r="X76" s="327"/>
      <c r="Y76" s="327"/>
      <c r="Z76" s="327"/>
      <c r="AA76" s="327"/>
      <c r="AB76" s="327"/>
      <c r="AC76" s="327"/>
      <c r="AD76" s="327"/>
      <c r="AE76" s="327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8"/>
      <c r="W77" s="327"/>
      <c r="X77" s="327"/>
      <c r="Y77" s="327"/>
      <c r="Z77" s="327"/>
      <c r="AA77" s="327"/>
      <c r="AB77" s="327"/>
      <c r="AC77" s="327"/>
      <c r="AD77" s="327"/>
      <c r="AE77" s="327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8"/>
      <c r="W78" s="327"/>
      <c r="X78" s="327"/>
      <c r="Y78" s="327"/>
      <c r="Z78" s="327"/>
      <c r="AA78" s="327"/>
      <c r="AB78" s="327"/>
      <c r="AC78" s="327"/>
      <c r="AD78" s="327"/>
      <c r="AE78" s="327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8"/>
      <c r="W79" s="327"/>
      <c r="X79" s="327"/>
      <c r="Y79" s="327"/>
      <c r="Z79" s="327"/>
      <c r="AA79" s="327"/>
      <c r="AB79" s="327"/>
      <c r="AC79" s="327"/>
      <c r="AD79" s="327"/>
      <c r="AE79" s="327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327"/>
      <c r="S80" s="327"/>
      <c r="T80" s="327"/>
      <c r="U80" s="327"/>
      <c r="V80" s="328"/>
      <c r="W80" s="327"/>
      <c r="X80" s="327"/>
      <c r="Y80" s="327"/>
      <c r="Z80" s="327"/>
      <c r="AA80" s="327"/>
      <c r="AB80" s="327"/>
      <c r="AC80" s="327"/>
      <c r="AD80" s="327"/>
      <c r="AE80" s="327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8"/>
      <c r="W81" s="327"/>
      <c r="X81" s="327"/>
      <c r="Y81" s="327"/>
      <c r="Z81" s="327"/>
      <c r="AA81" s="327"/>
      <c r="AB81" s="327"/>
      <c r="AC81" s="327"/>
      <c r="AD81" s="327"/>
      <c r="AE81" s="327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8"/>
      <c r="W82" s="327"/>
      <c r="X82" s="327"/>
      <c r="Y82" s="327"/>
      <c r="Z82" s="327"/>
      <c r="AA82" s="327"/>
      <c r="AB82" s="327"/>
      <c r="AC82" s="327"/>
      <c r="AD82" s="327"/>
      <c r="AE82" s="327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8"/>
      <c r="W83" s="327"/>
      <c r="X83" s="327"/>
      <c r="Y83" s="327"/>
      <c r="Z83" s="327"/>
      <c r="AA83" s="327"/>
      <c r="AB83" s="327"/>
      <c r="AC83" s="327"/>
      <c r="AD83" s="327"/>
      <c r="AE83" s="327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327"/>
      <c r="S84" s="327"/>
      <c r="T84" s="327"/>
      <c r="U84" s="327"/>
      <c r="V84" s="328"/>
      <c r="W84" s="327"/>
      <c r="X84" s="327"/>
      <c r="Y84" s="327"/>
      <c r="Z84" s="327"/>
      <c r="AA84" s="327"/>
      <c r="AB84" s="327"/>
      <c r="AC84" s="327"/>
      <c r="AD84" s="327"/>
      <c r="AE84" s="327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8"/>
      <c r="W85" s="327"/>
      <c r="X85" s="327"/>
      <c r="Y85" s="327"/>
      <c r="Z85" s="327"/>
      <c r="AA85" s="327"/>
      <c r="AB85" s="327"/>
      <c r="AC85" s="327"/>
      <c r="AD85" s="327"/>
      <c r="AE85" s="327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27"/>
      <c r="T86" s="327"/>
      <c r="U86" s="327"/>
      <c r="V86" s="328"/>
      <c r="W86" s="327"/>
      <c r="X86" s="327"/>
      <c r="Y86" s="327"/>
      <c r="Z86" s="327"/>
      <c r="AA86" s="327"/>
      <c r="AB86" s="327"/>
      <c r="AC86" s="327"/>
      <c r="AD86" s="327"/>
      <c r="AE86" s="327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8"/>
      <c r="W87" s="327"/>
      <c r="X87" s="327"/>
      <c r="Y87" s="327"/>
      <c r="Z87" s="327"/>
      <c r="AA87" s="327"/>
      <c r="AB87" s="327"/>
      <c r="AC87" s="327"/>
      <c r="AD87" s="327"/>
      <c r="AE87" s="327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8"/>
      <c r="W88" s="327"/>
      <c r="X88" s="327"/>
      <c r="Y88" s="327"/>
      <c r="Z88" s="327"/>
      <c r="AA88" s="327"/>
      <c r="AB88" s="327"/>
      <c r="AC88" s="327"/>
      <c r="AD88" s="327"/>
      <c r="AE88" s="327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8"/>
      <c r="W89" s="327"/>
      <c r="X89" s="327"/>
      <c r="Y89" s="327"/>
      <c r="Z89" s="327"/>
      <c r="AA89" s="327"/>
      <c r="AB89" s="327"/>
      <c r="AC89" s="327"/>
      <c r="AD89" s="327"/>
      <c r="AE89" s="327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8"/>
      <c r="W90" s="327"/>
      <c r="X90" s="327"/>
      <c r="Y90" s="327"/>
      <c r="Z90" s="327"/>
      <c r="AA90" s="327"/>
      <c r="AB90" s="327"/>
      <c r="AC90" s="327"/>
      <c r="AD90" s="327"/>
      <c r="AE90" s="327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8"/>
      <c r="W91" s="327"/>
      <c r="X91" s="327"/>
      <c r="Y91" s="327"/>
      <c r="Z91" s="327"/>
      <c r="AA91" s="327"/>
      <c r="AB91" s="327"/>
      <c r="AC91" s="327"/>
      <c r="AD91" s="327"/>
      <c r="AE91" s="327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8"/>
      <c r="W92" s="327"/>
      <c r="X92" s="327"/>
      <c r="Y92" s="327"/>
      <c r="Z92" s="327"/>
      <c r="AA92" s="327"/>
      <c r="AB92" s="327"/>
      <c r="AC92" s="327"/>
      <c r="AD92" s="327"/>
      <c r="AE92" s="327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8"/>
      <c r="W93" s="327"/>
      <c r="X93" s="327"/>
      <c r="Y93" s="327"/>
      <c r="Z93" s="327"/>
      <c r="AA93" s="327"/>
      <c r="AB93" s="327"/>
      <c r="AC93" s="327"/>
      <c r="AD93" s="327"/>
      <c r="AE93" s="327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7"/>
      <c r="G94" s="327"/>
      <c r="H94" s="327"/>
      <c r="I94" s="327"/>
      <c r="J94" s="327"/>
      <c r="K94" s="327"/>
      <c r="L94" s="327"/>
      <c r="M94" s="327"/>
      <c r="N94" s="327"/>
      <c r="O94" s="327"/>
      <c r="P94" s="327"/>
      <c r="Q94" s="327"/>
      <c r="R94" s="327"/>
      <c r="S94" s="327"/>
      <c r="T94" s="327"/>
      <c r="U94" s="327"/>
      <c r="V94" s="328"/>
      <c r="W94" s="327"/>
      <c r="X94" s="327"/>
      <c r="Y94" s="327"/>
      <c r="Z94" s="327"/>
      <c r="AA94" s="327"/>
      <c r="AB94" s="327"/>
      <c r="AC94" s="327"/>
      <c r="AD94" s="327"/>
      <c r="AE94" s="327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8"/>
      <c r="W95" s="327"/>
      <c r="X95" s="327"/>
      <c r="Y95" s="327"/>
      <c r="Z95" s="327"/>
      <c r="AA95" s="327"/>
      <c r="AB95" s="327"/>
      <c r="AC95" s="327"/>
      <c r="AD95" s="327"/>
      <c r="AE95" s="327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8"/>
      <c r="W96" s="327"/>
      <c r="X96" s="327"/>
      <c r="Y96" s="327"/>
      <c r="Z96" s="327"/>
      <c r="AA96" s="327"/>
      <c r="AB96" s="327"/>
      <c r="AC96" s="327"/>
      <c r="AD96" s="327"/>
      <c r="AE96" s="327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8"/>
      <c r="W97" s="327"/>
      <c r="X97" s="327"/>
      <c r="Y97" s="327"/>
      <c r="Z97" s="327"/>
      <c r="AA97" s="327"/>
      <c r="AB97" s="327"/>
      <c r="AC97" s="327"/>
      <c r="AD97" s="327"/>
      <c r="AE97" s="327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7"/>
      <c r="V98" s="328"/>
      <c r="W98" s="327"/>
      <c r="X98" s="327"/>
      <c r="Y98" s="327"/>
      <c r="Z98" s="327"/>
      <c r="AA98" s="327"/>
      <c r="AB98" s="327"/>
      <c r="AC98" s="327"/>
      <c r="AD98" s="327"/>
      <c r="AE98" s="327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8"/>
      <c r="W99" s="327"/>
      <c r="X99" s="327"/>
      <c r="Y99" s="327"/>
      <c r="Z99" s="327"/>
      <c r="AA99" s="327"/>
      <c r="AB99" s="327"/>
      <c r="AC99" s="327"/>
      <c r="AD99" s="327"/>
      <c r="AE99" s="327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8"/>
      <c r="W100" s="327"/>
      <c r="X100" s="327"/>
      <c r="Y100" s="327"/>
      <c r="Z100" s="327"/>
      <c r="AA100" s="327"/>
      <c r="AB100" s="327"/>
      <c r="AC100" s="327"/>
      <c r="AD100" s="327"/>
      <c r="AE100" s="327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328"/>
      <c r="W101" s="327"/>
      <c r="X101" s="327"/>
      <c r="Y101" s="327"/>
      <c r="Z101" s="327"/>
      <c r="AA101" s="327"/>
      <c r="AB101" s="327"/>
      <c r="AC101" s="327"/>
      <c r="AD101" s="327"/>
      <c r="AE101" s="327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8"/>
      <c r="W102" s="327"/>
      <c r="X102" s="327"/>
      <c r="Y102" s="327"/>
      <c r="Z102" s="327"/>
      <c r="AA102" s="327"/>
      <c r="AB102" s="327"/>
      <c r="AC102" s="327"/>
      <c r="AD102" s="327"/>
      <c r="AE102" s="327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8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8"/>
      <c r="W104" s="327"/>
      <c r="X104" s="327"/>
      <c r="Y104" s="327"/>
      <c r="Z104" s="327"/>
      <c r="AA104" s="327"/>
      <c r="AB104" s="327"/>
      <c r="AC104" s="327"/>
      <c r="AD104" s="327"/>
      <c r="AE104" s="327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8"/>
      <c r="W105" s="327"/>
      <c r="X105" s="327"/>
      <c r="Y105" s="327"/>
      <c r="Z105" s="327"/>
      <c r="AA105" s="327"/>
      <c r="AB105" s="327"/>
      <c r="AC105" s="327"/>
      <c r="AD105" s="327"/>
      <c r="AE105" s="327"/>
      <c r="AF105" s="41"/>
      <c r="AG105" s="41"/>
      <c r="AH105" s="41"/>
      <c r="AI105" s="41"/>
      <c r="AJ105" s="41"/>
      <c r="AK105" s="27" t="b">
        <f>E105='مرتبات البنين'!C38</f>
        <v>1</v>
      </c>
      <c r="AL105" s="35" t="b">
        <f>B105='مرتبات البنين'!B38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8"/>
      <c r="W106" s="327"/>
      <c r="X106" s="327"/>
      <c r="Y106" s="327"/>
      <c r="Z106" s="327"/>
      <c r="AA106" s="327"/>
      <c r="AB106" s="327"/>
      <c r="AC106" s="327"/>
      <c r="AD106" s="327"/>
      <c r="AE106" s="327"/>
      <c r="AF106" s="41"/>
      <c r="AG106" s="41"/>
      <c r="AH106" s="41"/>
      <c r="AI106" s="41"/>
      <c r="AJ106" s="41"/>
      <c r="AK106" s="27" t="b">
        <f>E106='مرتبات البنين'!C39</f>
        <v>1</v>
      </c>
      <c r="AL106" s="35" t="b">
        <f>B106='مرتبات البنين'!B39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8"/>
      <c r="W107" s="327"/>
      <c r="X107" s="327"/>
      <c r="Y107" s="327"/>
      <c r="Z107" s="327"/>
      <c r="AA107" s="327"/>
      <c r="AB107" s="327"/>
      <c r="AC107" s="327"/>
      <c r="AD107" s="327"/>
      <c r="AE107" s="327"/>
      <c r="AF107" s="41"/>
      <c r="AG107" s="41"/>
      <c r="AH107" s="41"/>
      <c r="AI107" s="41"/>
      <c r="AJ107" s="41"/>
      <c r="AK107" s="27" t="b">
        <f>E107='مرتبات البنين'!C40</f>
        <v>1</v>
      </c>
      <c r="AL107" s="35" t="b">
        <f>B107='مرتبات البنين'!B40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8"/>
      <c r="W108" s="327"/>
      <c r="X108" s="327"/>
      <c r="Y108" s="327"/>
      <c r="Z108" s="327"/>
      <c r="AA108" s="327"/>
      <c r="AB108" s="327"/>
      <c r="AC108" s="327"/>
      <c r="AD108" s="327"/>
      <c r="AE108" s="327"/>
      <c r="AF108" s="41"/>
      <c r="AG108" s="41"/>
      <c r="AH108" s="41"/>
      <c r="AI108" s="41"/>
      <c r="AJ108" s="41"/>
      <c r="AK108" s="27" t="b">
        <f>E108='مرتبات البنين'!C41</f>
        <v>1</v>
      </c>
      <c r="AL108" s="35" t="b">
        <f>B108='مرتبات البنين'!B41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8"/>
      <c r="W109" s="327"/>
      <c r="X109" s="327"/>
      <c r="Y109" s="327"/>
      <c r="Z109" s="327"/>
      <c r="AA109" s="327"/>
      <c r="AB109" s="327"/>
      <c r="AC109" s="327"/>
      <c r="AD109" s="327"/>
      <c r="AE109" s="327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8"/>
      <c r="W110" s="327"/>
      <c r="X110" s="327"/>
      <c r="Y110" s="327"/>
      <c r="Z110" s="327"/>
      <c r="AA110" s="327"/>
      <c r="AB110" s="327"/>
      <c r="AC110" s="327"/>
      <c r="AD110" s="327"/>
      <c r="AE110" s="327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8"/>
      <c r="W111" s="327"/>
      <c r="X111" s="327"/>
      <c r="Y111" s="327"/>
      <c r="Z111" s="327"/>
      <c r="AA111" s="327"/>
      <c r="AB111" s="327"/>
      <c r="AC111" s="327"/>
      <c r="AD111" s="327"/>
      <c r="AE111" s="327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8"/>
      <c r="W112" s="327"/>
      <c r="X112" s="327"/>
      <c r="Y112" s="327"/>
      <c r="Z112" s="327"/>
      <c r="AA112" s="327"/>
      <c r="AB112" s="327"/>
      <c r="AC112" s="327"/>
      <c r="AD112" s="327"/>
      <c r="AE112" s="327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8"/>
      <c r="W113" s="327"/>
      <c r="X113" s="327"/>
      <c r="Y113" s="327"/>
      <c r="Z113" s="327"/>
      <c r="AA113" s="327"/>
      <c r="AB113" s="327"/>
      <c r="AC113" s="327"/>
      <c r="AD113" s="327"/>
      <c r="AE113" s="327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8"/>
      <c r="W114" s="327"/>
      <c r="X114" s="327"/>
      <c r="Y114" s="327"/>
      <c r="Z114" s="327"/>
      <c r="AA114" s="327"/>
      <c r="AB114" s="327"/>
      <c r="AC114" s="327"/>
      <c r="AD114" s="327"/>
      <c r="AE114" s="327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8"/>
      <c r="W115" s="327"/>
      <c r="X115" s="327"/>
      <c r="Y115" s="327"/>
      <c r="Z115" s="327"/>
      <c r="AA115" s="327"/>
      <c r="AB115" s="327"/>
      <c r="AC115" s="327"/>
      <c r="AD115" s="327"/>
      <c r="AE115" s="327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8"/>
      <c r="W116" s="327"/>
      <c r="X116" s="327"/>
      <c r="Y116" s="327"/>
      <c r="Z116" s="327"/>
      <c r="AA116" s="327"/>
      <c r="AB116" s="327"/>
      <c r="AC116" s="327"/>
      <c r="AD116" s="327"/>
      <c r="AE116" s="327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19840</v>
      </c>
      <c r="E117" s="269"/>
      <c r="F117" s="271">
        <f t="shared" ref="F117:AF117" si="186">SUM(F4:F108)</f>
        <v>9</v>
      </c>
      <c r="G117" s="271">
        <f t="shared" si="186"/>
        <v>22</v>
      </c>
      <c r="H117" s="271">
        <f t="shared" si="186"/>
        <v>23</v>
      </c>
      <c r="I117" s="271">
        <f t="shared" si="186"/>
        <v>23</v>
      </c>
      <c r="J117" s="271">
        <f t="shared" si="186"/>
        <v>21</v>
      </c>
      <c r="K117" s="271">
        <f t="shared" si="186"/>
        <v>24</v>
      </c>
      <c r="L117" s="271">
        <f t="shared" si="186"/>
        <v>25</v>
      </c>
      <c r="M117" s="271">
        <f t="shared" si="186"/>
        <v>0</v>
      </c>
      <c r="N117" s="271">
        <f t="shared" si="186"/>
        <v>24</v>
      </c>
      <c r="O117" s="271">
        <f t="shared" si="186"/>
        <v>23</v>
      </c>
      <c r="P117" s="271">
        <f t="shared" si="186"/>
        <v>24</v>
      </c>
      <c r="Q117" s="271">
        <f t="shared" si="186"/>
        <v>24</v>
      </c>
      <c r="R117" s="271">
        <f t="shared" si="186"/>
        <v>22</v>
      </c>
      <c r="S117" s="271">
        <f>SUM(S4:S108)</f>
        <v>22</v>
      </c>
      <c r="T117" s="271">
        <f>SUM(T4:T108)</f>
        <v>22</v>
      </c>
      <c r="U117" s="271">
        <f>SUM(U4:U108)</f>
        <v>22</v>
      </c>
      <c r="V117" s="271">
        <f>SUM(V4:V108)</f>
        <v>21.75</v>
      </c>
      <c r="W117" s="271">
        <f t="shared" si="186"/>
        <v>21.75</v>
      </c>
      <c r="X117" s="271">
        <f t="shared" si="186"/>
        <v>19.75</v>
      </c>
      <c r="Y117" s="271">
        <f t="shared" si="186"/>
        <v>21</v>
      </c>
      <c r="Z117" s="271">
        <f t="shared" si="186"/>
        <v>21.5</v>
      </c>
      <c r="AA117" s="271">
        <f t="shared" si="186"/>
        <v>20.5</v>
      </c>
      <c r="AB117" s="271">
        <f t="shared" si="186"/>
        <v>23</v>
      </c>
      <c r="AC117" s="271">
        <f t="shared" si="186"/>
        <v>24</v>
      </c>
      <c r="AD117" s="271">
        <f t="shared" si="186"/>
        <v>24</v>
      </c>
      <c r="AE117" s="271">
        <f t="shared" si="186"/>
        <v>24</v>
      </c>
      <c r="AF117" s="271">
        <f t="shared" si="186"/>
        <v>23.5</v>
      </c>
      <c r="AG117" s="271">
        <f>SUM(AG4:AG116)</f>
        <v>23</v>
      </c>
      <c r="AH117" s="271">
        <f>SUM(AH4:AH108)</f>
        <v>20</v>
      </c>
      <c r="AI117" s="271">
        <f>SUM(AI4:AI108)</f>
        <v>22</v>
      </c>
      <c r="AJ117" s="271">
        <f>SUM(AJ4:AJ108)</f>
        <v>31.5</v>
      </c>
      <c r="AM117" s="92">
        <f>SUM(AM4:AM108)</f>
        <v>1370</v>
      </c>
      <c r="AN117" s="92">
        <f>SUM(AN4:AN108)</f>
        <v>3140</v>
      </c>
      <c r="AO117" s="92">
        <f t="shared" ref="AO117:BQ117" si="187">SUM(AO4:AO108)</f>
        <v>3270</v>
      </c>
      <c r="AP117" s="92">
        <f t="shared" si="187"/>
        <v>3270</v>
      </c>
      <c r="AQ117" s="92">
        <f t="shared" si="187"/>
        <v>2990</v>
      </c>
      <c r="AR117" s="92">
        <f t="shared" si="187"/>
        <v>3440</v>
      </c>
      <c r="AS117" s="92">
        <f t="shared" si="187"/>
        <v>3590</v>
      </c>
      <c r="AT117" s="92">
        <f>SUM(AT4:AT108)</f>
        <v>0</v>
      </c>
      <c r="AU117" s="92">
        <f t="shared" si="187"/>
        <v>3440</v>
      </c>
      <c r="AV117" s="92">
        <f t="shared" si="187"/>
        <v>3270</v>
      </c>
      <c r="AW117" s="92">
        <f t="shared" si="187"/>
        <v>3440</v>
      </c>
      <c r="AX117" s="92">
        <f t="shared" si="187"/>
        <v>3440</v>
      </c>
      <c r="AY117" s="92">
        <f t="shared" si="187"/>
        <v>3120</v>
      </c>
      <c r="AZ117" s="92">
        <f t="shared" si="187"/>
        <v>3120</v>
      </c>
      <c r="BA117" s="92">
        <f t="shared" si="187"/>
        <v>3120</v>
      </c>
      <c r="BB117" s="92">
        <f t="shared" si="187"/>
        <v>3120</v>
      </c>
      <c r="BC117" s="92">
        <f t="shared" si="187"/>
        <v>3077.5</v>
      </c>
      <c r="BD117" s="92">
        <f t="shared" si="187"/>
        <v>3077.5</v>
      </c>
      <c r="BE117" s="92">
        <f t="shared" si="187"/>
        <v>2737.5</v>
      </c>
      <c r="BF117" s="92">
        <f t="shared" si="187"/>
        <v>2950</v>
      </c>
      <c r="BG117" s="92">
        <f t="shared" si="187"/>
        <v>3035</v>
      </c>
      <c r="BH117" s="92">
        <f t="shared" si="187"/>
        <v>2865</v>
      </c>
      <c r="BI117" s="92">
        <f t="shared" si="187"/>
        <v>3290</v>
      </c>
      <c r="BJ117" s="92">
        <f t="shared" si="187"/>
        <v>3460</v>
      </c>
      <c r="BK117" s="92">
        <f t="shared" si="187"/>
        <v>3460</v>
      </c>
      <c r="BL117" s="92">
        <f t="shared" si="187"/>
        <v>3460</v>
      </c>
      <c r="BM117" s="92">
        <f t="shared" si="187"/>
        <v>3375</v>
      </c>
      <c r="BN117" s="92">
        <f t="shared" si="187"/>
        <v>3350</v>
      </c>
      <c r="BO117" s="92">
        <f t="shared" si="187"/>
        <v>2900</v>
      </c>
      <c r="BP117" s="92">
        <f t="shared" si="187"/>
        <v>3240</v>
      </c>
      <c r="BQ117" s="92">
        <f t="shared" si="187"/>
        <v>4855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1" t="s">
        <v>118</v>
      </c>
      <c r="B4" s="371"/>
      <c r="C4" s="371"/>
      <c r="D4" s="371"/>
      <c r="E4" s="371"/>
      <c r="F4" s="371"/>
      <c r="G4" s="371"/>
      <c r="H4" s="371"/>
      <c r="I4" s="371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2"/>
      <c r="B5" s="372"/>
      <c r="C5" s="372"/>
      <c r="D5" s="372"/>
      <c r="E5" s="372"/>
      <c r="F5" s="372"/>
      <c r="G5" s="372"/>
      <c r="H5" s="372"/>
      <c r="I5" s="372"/>
      <c r="J5" s="99"/>
      <c r="K5" s="99"/>
      <c r="L5" s="366" t="s">
        <v>122</v>
      </c>
      <c r="M5" s="366"/>
      <c r="N5" s="366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3" t="s">
        <v>11</v>
      </c>
      <c r="B6" s="374"/>
      <c r="C6" s="374"/>
      <c r="D6" s="374"/>
      <c r="E6" s="375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6" t="s">
        <v>50</v>
      </c>
      <c r="B7" s="376"/>
      <c r="C7" s="376"/>
      <c r="D7" s="376"/>
      <c r="E7" s="376"/>
      <c r="F7" s="71">
        <f>'مرتبات الاداره'!I12</f>
        <v>0</v>
      </c>
      <c r="G7" s="71">
        <f>'مرتبات البنين'!H43</f>
        <v>91520</v>
      </c>
      <c r="H7" s="71">
        <f>'مرتبات البنات'!H107</f>
        <v>0</v>
      </c>
      <c r="I7" s="212">
        <f>F7+G7+H7</f>
        <v>91520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9" t="s">
        <v>51</v>
      </c>
      <c r="B8" s="379"/>
      <c r="C8" s="379"/>
      <c r="D8" s="379"/>
      <c r="E8" s="379"/>
      <c r="F8" s="71">
        <f>'مرتبات الاداره'!I13</f>
        <v>0</v>
      </c>
      <c r="G8" s="71">
        <f>'مرتبات البنين'!H44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96272.5</v>
      </c>
      <c r="O8" s="83">
        <f>'حضور بنين'!AM117</f>
        <v>1370</v>
      </c>
      <c r="P8" s="83">
        <f>'حضور بنين'!AN117</f>
        <v>3140</v>
      </c>
      <c r="Q8" s="83">
        <f>'حضور بنين'!AO117</f>
        <v>3270</v>
      </c>
      <c r="R8" s="83">
        <f>'حضور بنين'!AP117</f>
        <v>3270</v>
      </c>
      <c r="S8" s="83">
        <f>'حضور بنين'!AQ117</f>
        <v>2990</v>
      </c>
      <c r="T8" s="83">
        <f>'حضور بنين'!AR117</f>
        <v>3440</v>
      </c>
      <c r="U8" s="83">
        <f>'حضور بنين'!AS117</f>
        <v>3590</v>
      </c>
      <c r="V8" s="83">
        <f>'حضور بنين'!AT117</f>
        <v>0</v>
      </c>
      <c r="W8" s="83">
        <f>'حضور بنين'!AU117</f>
        <v>3440</v>
      </c>
      <c r="X8" s="83">
        <f>'حضور بنين'!AV117</f>
        <v>3270</v>
      </c>
      <c r="Y8" s="83">
        <f>'حضور بنين'!AW117</f>
        <v>3440</v>
      </c>
      <c r="Z8" s="83">
        <f>'حضور بنين'!AX117</f>
        <v>3440</v>
      </c>
      <c r="AA8" s="83">
        <f>'حضور بنين'!AY117</f>
        <v>3120</v>
      </c>
      <c r="AB8" s="83">
        <f>'حضور بنين'!AZ117</f>
        <v>3120</v>
      </c>
      <c r="AC8" s="83">
        <f>'حضور بنين'!BA117</f>
        <v>3120</v>
      </c>
      <c r="AD8" s="83">
        <f>'حضور بنين'!BB117</f>
        <v>3120</v>
      </c>
      <c r="AE8" s="83">
        <f>'حضور بنين'!BC117</f>
        <v>3077.5</v>
      </c>
      <c r="AF8" s="83">
        <f>'حضور بنين'!BD117</f>
        <v>3077.5</v>
      </c>
      <c r="AG8" s="83">
        <f>'حضور بنين'!BE117</f>
        <v>2737.5</v>
      </c>
      <c r="AH8" s="83">
        <f>'حضور بنين'!BF117</f>
        <v>2950</v>
      </c>
      <c r="AI8" s="83">
        <f>'حضور بنين'!BG117</f>
        <v>3035</v>
      </c>
      <c r="AJ8" s="83">
        <f>'حضور بنين'!BH117</f>
        <v>2865</v>
      </c>
      <c r="AK8" s="83">
        <f>'حضور بنين'!BI117</f>
        <v>3290</v>
      </c>
      <c r="AL8" s="83">
        <f>'حضور بنين'!BJ117</f>
        <v>3460</v>
      </c>
      <c r="AM8" s="83">
        <f>'حضور بنين'!BK117</f>
        <v>3460</v>
      </c>
      <c r="AN8" s="83">
        <f>'حضور بنين'!BL117</f>
        <v>3460</v>
      </c>
      <c r="AO8" s="83">
        <f>'حضور بنين'!BM117</f>
        <v>3375</v>
      </c>
      <c r="AP8" s="83">
        <f>'حضور بنين'!BN117</f>
        <v>3350</v>
      </c>
      <c r="AQ8" s="83">
        <f>'حضور بنين'!BO117</f>
        <v>2900</v>
      </c>
      <c r="AR8" s="83">
        <f>'حضور بنين'!BP117</f>
        <v>3240</v>
      </c>
      <c r="AS8" s="83">
        <f>'حضور بنين'!BQ117</f>
        <v>4855</v>
      </c>
      <c r="AT8" s="43" t="b">
        <f>N8='مرتبات البنين'!E42</f>
        <v>0</v>
      </c>
    </row>
    <row r="9" spans="1:47" ht="48.75" customHeight="1" thickTop="1" thickBot="1">
      <c r="A9" s="367" t="s">
        <v>32</v>
      </c>
      <c r="B9" s="367"/>
      <c r="C9" s="367"/>
      <c r="D9" s="367"/>
      <c r="E9" s="367"/>
      <c r="F9" s="71">
        <f>'مرتبات الاداره'!I14</f>
        <v>0</v>
      </c>
      <c r="G9" s="71">
        <f>'مرتبات البنين'!H45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8" t="s">
        <v>52</v>
      </c>
      <c r="B10" s="378"/>
      <c r="C10" s="378"/>
      <c r="D10" s="378"/>
      <c r="E10" s="378"/>
      <c r="F10" s="71">
        <f>'مرتبات الاداره'!I15</f>
        <v>0</v>
      </c>
      <c r="G10" s="71">
        <f>'مرتبات البنين'!H46</f>
        <v>19840</v>
      </c>
      <c r="H10" s="71">
        <f>'مرتبات البنات'!H110</f>
        <v>0</v>
      </c>
      <c r="I10" s="71">
        <f>F10+G10+H10</f>
        <v>19840</v>
      </c>
      <c r="J10" s="205"/>
      <c r="L10" s="83">
        <v>4</v>
      </c>
      <c r="M10" s="83" t="s">
        <v>64</v>
      </c>
      <c r="N10" s="83">
        <f>SUM(O10:AS10)</f>
        <v>2370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45</v>
      </c>
      <c r="AQ10" s="83">
        <f>'اضافى البنين'!BP103</f>
        <v>0</v>
      </c>
      <c r="AR10" s="83">
        <f>'اضافى البنين'!BQ103</f>
        <v>195</v>
      </c>
      <c r="AS10" s="83">
        <f>'اضافى البنين'!BR103</f>
        <v>285</v>
      </c>
      <c r="AT10" s="43" t="b">
        <f>N10='مرتبات البنين'!H44</f>
        <v>0</v>
      </c>
    </row>
    <row r="11" spans="1:47" ht="48.75" customHeight="1" thickTop="1" thickBot="1">
      <c r="A11" s="368" t="s">
        <v>90</v>
      </c>
      <c r="B11" s="369"/>
      <c r="C11" s="369"/>
      <c r="D11" s="369"/>
      <c r="E11" s="370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7" t="s">
        <v>53</v>
      </c>
      <c r="B12" s="377"/>
      <c r="C12" s="377"/>
      <c r="D12" s="377"/>
      <c r="E12" s="377"/>
      <c r="F12" s="72">
        <f>F7+F8-F9-F10+F11-'مرتبات الاداره'!J11</f>
        <v>0</v>
      </c>
      <c r="G12" s="72">
        <f>G7+G8-G9-G10+G11</f>
        <v>71680</v>
      </c>
      <c r="H12" s="214">
        <f>H7+H8-H9-H10+H11</f>
        <v>0</v>
      </c>
      <c r="I12" s="214">
        <f>I7+I8-I9-I10+I11-'مرتبات الاداره'!J11</f>
        <v>71680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البنين'!H47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0" t="s">
        <v>66</v>
      </c>
      <c r="M16" s="380"/>
      <c r="N16" s="84">
        <f>SUM(O16:AS16)</f>
        <v>98642.5</v>
      </c>
      <c r="O16" s="84">
        <f>SUM(O7:O15)</f>
        <v>1370</v>
      </c>
      <c r="P16" s="101">
        <f>SUM(P7:P15)</f>
        <v>3170</v>
      </c>
      <c r="Q16" s="101">
        <f t="shared" ref="Q16:AS16" si="1">SUM(Q7:Q15)</f>
        <v>3300</v>
      </c>
      <c r="R16" s="101">
        <f t="shared" si="1"/>
        <v>3300</v>
      </c>
      <c r="S16" s="101">
        <f t="shared" si="1"/>
        <v>2990</v>
      </c>
      <c r="T16" s="101">
        <f t="shared" si="1"/>
        <v>3440</v>
      </c>
      <c r="U16" s="101">
        <f t="shared" si="1"/>
        <v>3620</v>
      </c>
      <c r="V16" s="101">
        <f t="shared" si="1"/>
        <v>0</v>
      </c>
      <c r="W16" s="101">
        <f t="shared" si="1"/>
        <v>3470</v>
      </c>
      <c r="X16" s="101">
        <f t="shared" si="1"/>
        <v>3300</v>
      </c>
      <c r="Y16" s="101">
        <f t="shared" si="1"/>
        <v>3470</v>
      </c>
      <c r="Z16" s="101">
        <f t="shared" si="1"/>
        <v>3470</v>
      </c>
      <c r="AA16" s="101">
        <f t="shared" si="1"/>
        <v>3150</v>
      </c>
      <c r="AB16" s="101">
        <f t="shared" si="1"/>
        <v>3255</v>
      </c>
      <c r="AC16" s="101">
        <f t="shared" si="1"/>
        <v>3165</v>
      </c>
      <c r="AD16" s="101">
        <f t="shared" si="1"/>
        <v>3150</v>
      </c>
      <c r="AE16" s="101">
        <f t="shared" si="1"/>
        <v>3122.5</v>
      </c>
      <c r="AF16" s="101">
        <f t="shared" si="1"/>
        <v>3122.5</v>
      </c>
      <c r="AG16" s="101">
        <f t="shared" si="1"/>
        <v>2812.5</v>
      </c>
      <c r="AH16" s="101">
        <f>SUM(AH7:AH15)</f>
        <v>3220</v>
      </c>
      <c r="AI16" s="101">
        <f t="shared" si="1"/>
        <v>3320</v>
      </c>
      <c r="AJ16" s="101">
        <f t="shared" si="1"/>
        <v>3015</v>
      </c>
      <c r="AK16" s="101">
        <f t="shared" si="1"/>
        <v>3410</v>
      </c>
      <c r="AL16" s="101">
        <f t="shared" si="1"/>
        <v>3670</v>
      </c>
      <c r="AM16" s="101">
        <f t="shared" si="1"/>
        <v>3520</v>
      </c>
      <c r="AN16" s="101">
        <f t="shared" si="1"/>
        <v>3505</v>
      </c>
      <c r="AO16" s="101">
        <f t="shared" si="1"/>
        <v>3435</v>
      </c>
      <c r="AP16" s="101">
        <f>SUM(AP7:AP15)</f>
        <v>3395</v>
      </c>
      <c r="AQ16" s="101">
        <f t="shared" si="1"/>
        <v>2900</v>
      </c>
      <c r="AR16" s="101">
        <f t="shared" si="1"/>
        <v>3435</v>
      </c>
      <c r="AS16" s="101">
        <f t="shared" si="1"/>
        <v>5140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1" t="s">
        <v>68</v>
      </c>
      <c r="M17" s="381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5" t="s">
        <v>69</v>
      </c>
      <c r="M18" s="365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5" t="s">
        <v>119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6" t="s">
        <v>43</v>
      </c>
      <c r="C11" s="387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8" t="s">
        <v>44</v>
      </c>
      <c r="C12" s="389"/>
      <c r="D12" s="389"/>
      <c r="E12" s="389"/>
      <c r="F12" s="389"/>
      <c r="G12" s="389"/>
      <c r="H12" s="390"/>
      <c r="I12" s="53">
        <f>E11</f>
        <v>0</v>
      </c>
      <c r="J12" s="144"/>
      <c r="K12" s="9"/>
    </row>
    <row r="13" spans="1:14" ht="24" thickBot="1">
      <c r="B13" s="382" t="s">
        <v>28</v>
      </c>
      <c r="C13" s="383"/>
      <c r="D13" s="383"/>
      <c r="E13" s="383"/>
      <c r="F13" s="383"/>
      <c r="G13" s="383"/>
      <c r="H13" s="384"/>
      <c r="I13" s="53">
        <f>F11</f>
        <v>0</v>
      </c>
      <c r="J13" s="144"/>
    </row>
    <row r="14" spans="1:14" ht="24" thickBot="1">
      <c r="B14" s="382" t="s">
        <v>32</v>
      </c>
      <c r="C14" s="383"/>
      <c r="D14" s="383"/>
      <c r="E14" s="383"/>
      <c r="F14" s="383"/>
      <c r="G14" s="383"/>
      <c r="H14" s="384"/>
      <c r="I14" s="53">
        <f>G11</f>
        <v>0</v>
      </c>
      <c r="J14" s="144"/>
    </row>
    <row r="15" spans="1:14" ht="24" thickBot="1">
      <c r="B15" s="382" t="s">
        <v>31</v>
      </c>
      <c r="C15" s="383"/>
      <c r="D15" s="383"/>
      <c r="E15" s="383"/>
      <c r="F15" s="383"/>
      <c r="G15" s="383"/>
      <c r="H15" s="384"/>
      <c r="I15" s="53">
        <f>H11</f>
        <v>0</v>
      </c>
      <c r="J15" s="144"/>
    </row>
    <row r="16" spans="1:14" ht="24" thickBot="1">
      <c r="B16" s="382" t="s">
        <v>45</v>
      </c>
      <c r="C16" s="383"/>
      <c r="D16" s="383"/>
      <c r="E16" s="383"/>
      <c r="F16" s="383"/>
      <c r="G16" s="383"/>
      <c r="H16" s="384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1"/>
      <c r="K2" s="391"/>
    </row>
    <row r="3" spans="1:12" ht="7.5" customHeight="1"/>
    <row r="4" spans="1:12" ht="33.75" customHeight="1" thickBot="1">
      <c r="A4" s="394" t="s">
        <v>120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5" t="s">
        <v>37</v>
      </c>
      <c r="C106" s="395"/>
      <c r="D106" s="395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8" t="s">
        <v>30</v>
      </c>
      <c r="C107" s="389"/>
      <c r="D107" s="389"/>
      <c r="E107" s="389"/>
      <c r="F107" s="389"/>
      <c r="G107" s="390"/>
      <c r="H107" s="73">
        <f>E106</f>
        <v>0</v>
      </c>
    </row>
    <row r="108" spans="1:12" ht="24" thickBot="1">
      <c r="B108" s="382" t="s">
        <v>28</v>
      </c>
      <c r="C108" s="383"/>
      <c r="D108" s="383"/>
      <c r="E108" s="383"/>
      <c r="F108" s="383"/>
      <c r="G108" s="384"/>
      <c r="H108" s="53">
        <f>F106</f>
        <v>0</v>
      </c>
    </row>
    <row r="109" spans="1:12" ht="24" thickBot="1">
      <c r="B109" s="382" t="s">
        <v>32</v>
      </c>
      <c r="C109" s="383"/>
      <c r="D109" s="383"/>
      <c r="E109" s="383"/>
      <c r="F109" s="383"/>
      <c r="G109" s="384"/>
      <c r="H109" s="53">
        <f>G106</f>
        <v>0</v>
      </c>
    </row>
    <row r="110" spans="1:12" ht="24" thickBot="1">
      <c r="B110" s="382" t="s">
        <v>31</v>
      </c>
      <c r="C110" s="383"/>
      <c r="D110" s="383"/>
      <c r="E110" s="383"/>
      <c r="F110" s="383"/>
      <c r="G110" s="384"/>
      <c r="H110" s="53">
        <f>H106</f>
        <v>0</v>
      </c>
    </row>
    <row r="111" spans="1:12" ht="24" thickBot="1">
      <c r="B111" s="382" t="s">
        <v>86</v>
      </c>
      <c r="C111" s="383"/>
      <c r="D111" s="383"/>
      <c r="E111" s="383"/>
      <c r="F111" s="383"/>
      <c r="G111" s="384"/>
      <c r="H111" s="73">
        <f>H107+H108-H109-H110</f>
        <v>0</v>
      </c>
      <c r="I111" s="150" t="b">
        <f>H111=J106</f>
        <v>1</v>
      </c>
    </row>
    <row r="113" spans="4:11">
      <c r="J113" s="392"/>
      <c r="K113" s="393"/>
    </row>
    <row r="114" spans="4:11" ht="15">
      <c r="D114" s="2"/>
      <c r="E114" s="2"/>
      <c r="J114" s="393"/>
      <c r="K114" s="393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2:M50"/>
  <sheetViews>
    <sheetView rightToLeft="1" view="pageBreakPreview" zoomScale="80" zoomScaleNormal="98" zoomScaleSheetLayoutView="80" workbookViewId="0">
      <pane ySplit="4" topLeftCell="A11" activePane="bottomLeft" state="frozen"/>
      <selection pane="bottomLeft" activeCell="F9" sqref="F9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6"/>
      <c r="K2" s="396"/>
    </row>
    <row r="3" spans="1:13" ht="42" customHeight="1">
      <c r="A3" s="397" t="s">
        <v>174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</row>
    <row r="4" spans="1:13" s="324" customFormat="1" ht="51" customHeight="1">
      <c r="A4" s="322" t="s">
        <v>18</v>
      </c>
      <c r="B4" s="322" t="s">
        <v>14</v>
      </c>
      <c r="C4" s="329" t="s">
        <v>2</v>
      </c>
      <c r="D4" s="330" t="s">
        <v>13</v>
      </c>
      <c r="E4" s="323" t="s">
        <v>111</v>
      </c>
      <c r="F4" s="331" t="s">
        <v>41</v>
      </c>
      <c r="G4" s="323" t="s">
        <v>97</v>
      </c>
      <c r="H4" s="322" t="s">
        <v>25</v>
      </c>
      <c r="I4" s="323" t="s">
        <v>26</v>
      </c>
      <c r="J4" s="323" t="s">
        <v>112</v>
      </c>
      <c r="K4" s="322" t="s">
        <v>15</v>
      </c>
      <c r="L4" s="323" t="s">
        <v>91</v>
      </c>
    </row>
    <row r="5" spans="1:13" ht="33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29</v>
      </c>
      <c r="D5" s="244">
        <f>'حضور بنين'!C4</f>
        <v>170</v>
      </c>
      <c r="E5" s="244">
        <f>C5*D5</f>
        <v>4930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4930</v>
      </c>
      <c r="K5" s="246"/>
      <c r="L5" s="321"/>
      <c r="M5" s="260"/>
    </row>
    <row r="6" spans="1:13" ht="25.5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25</v>
      </c>
      <c r="D6" s="244">
        <f>'حضور بنين'!C5</f>
        <v>170</v>
      </c>
      <c r="E6" s="244">
        <f t="shared" ref="E6:E37" si="0">C6*D6</f>
        <v>4250</v>
      </c>
      <c r="F6" s="244"/>
      <c r="G6" s="245"/>
      <c r="H6" s="244">
        <f>'حضور بنين'!D5</f>
        <v>3300</v>
      </c>
      <c r="I6" s="244">
        <f t="shared" ref="I6:I37" si="1">G6+H6</f>
        <v>3300</v>
      </c>
      <c r="J6" s="244">
        <f t="shared" ref="J6:J33" si="2">E6+F6-I6</f>
        <v>950</v>
      </c>
      <c r="K6" s="247"/>
      <c r="L6" s="248"/>
      <c r="M6" s="260"/>
    </row>
    <row r="7" spans="1:13" ht="25.5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29</v>
      </c>
      <c r="D7" s="244">
        <f>'حضور بنين'!C6</f>
        <v>170</v>
      </c>
      <c r="E7" s="244">
        <f t="shared" si="0"/>
        <v>4930</v>
      </c>
      <c r="F7" s="244"/>
      <c r="G7" s="245"/>
      <c r="H7" s="244">
        <f>'حضور بنين'!D6</f>
        <v>1500</v>
      </c>
      <c r="I7" s="244">
        <f t="shared" si="1"/>
        <v>1500</v>
      </c>
      <c r="J7" s="244">
        <f t="shared" si="2"/>
        <v>3430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28</v>
      </c>
      <c r="D8" s="244">
        <f>'حضور بنين'!C7</f>
        <v>170</v>
      </c>
      <c r="E8" s="244">
        <f t="shared" si="0"/>
        <v>4760</v>
      </c>
      <c r="F8" s="244"/>
      <c r="G8" s="245"/>
      <c r="H8" s="244">
        <f>'حضور بنين'!D7</f>
        <v>459</v>
      </c>
      <c r="I8" s="244">
        <f t="shared" si="1"/>
        <v>459</v>
      </c>
      <c r="J8" s="244">
        <f t="shared" si="2"/>
        <v>4301</v>
      </c>
      <c r="K8" s="247"/>
      <c r="L8" s="248"/>
      <c r="M8" s="260"/>
    </row>
    <row r="9" spans="1:13" ht="25.5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29</v>
      </c>
      <c r="D9" s="244">
        <f>'حضور بنين'!C8</f>
        <v>170</v>
      </c>
      <c r="E9" s="244">
        <f t="shared" si="0"/>
        <v>4930</v>
      </c>
      <c r="F9" s="244"/>
      <c r="G9" s="245"/>
      <c r="H9" s="244">
        <f>'حضور بنين'!D8</f>
        <v>520</v>
      </c>
      <c r="I9" s="244">
        <f t="shared" si="1"/>
        <v>520</v>
      </c>
      <c r="J9" s="244">
        <f t="shared" si="2"/>
        <v>4410</v>
      </c>
      <c r="K9" s="247"/>
      <c r="L9" s="248"/>
      <c r="M9" s="260"/>
    </row>
    <row r="10" spans="1:13" ht="25.5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29</v>
      </c>
      <c r="D10" s="244">
        <f>'حضور بنين'!C9</f>
        <v>170</v>
      </c>
      <c r="E10" s="244">
        <f t="shared" si="0"/>
        <v>4930</v>
      </c>
      <c r="F10" s="244"/>
      <c r="G10" s="245"/>
      <c r="H10" s="244">
        <f>'حضور بنين'!D9</f>
        <v>500</v>
      </c>
      <c r="I10" s="244">
        <f t="shared" si="1"/>
        <v>500</v>
      </c>
      <c r="J10" s="244">
        <f t="shared" si="2"/>
        <v>4430</v>
      </c>
      <c r="K10" s="247"/>
      <c r="L10" s="248"/>
      <c r="M10" s="260"/>
    </row>
    <row r="11" spans="1:13" ht="25.5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100</v>
      </c>
      <c r="I11" s="244">
        <f t="shared" si="1"/>
        <v>100</v>
      </c>
      <c r="J11" s="244">
        <f t="shared" si="2"/>
        <v>4575</v>
      </c>
      <c r="K11" s="247"/>
      <c r="L11" s="248"/>
      <c r="M11" s="260"/>
    </row>
    <row r="12" spans="1:13" ht="25.5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0"/>
    </row>
    <row r="13" spans="1:13" ht="25.5" customHeight="1">
      <c r="A13" s="273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0"/>
    </row>
    <row r="14" spans="1:13" ht="25.5" customHeight="1">
      <c r="A14" s="273">
        <f>'حضور بنين'!A13</f>
        <v>10</v>
      </c>
      <c r="B14" s="243" t="str">
        <f>'حضور بنين'!B13</f>
        <v>مصطفى شعبان</v>
      </c>
      <c r="C14" s="244">
        <f>'حضور بنين'!E13</f>
        <v>28</v>
      </c>
      <c r="D14" s="244">
        <f>'حضور بنين'!C13</f>
        <v>170</v>
      </c>
      <c r="E14" s="244">
        <f t="shared" si="0"/>
        <v>4760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4760</v>
      </c>
      <c r="K14" s="247"/>
      <c r="L14" s="248"/>
      <c r="M14" s="260"/>
    </row>
    <row r="15" spans="1:13" ht="25.5" customHeight="1">
      <c r="A15" s="273">
        <f>'حضور بنين'!A14</f>
        <v>11</v>
      </c>
      <c r="B15" s="332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0"/>
    </row>
    <row r="16" spans="1:13" ht="26.25">
      <c r="A16" s="273">
        <f>'حضور بنين'!A15</f>
        <v>12</v>
      </c>
      <c r="B16" s="243" t="str">
        <f>'حضور بنين'!B15</f>
        <v>حجازي</v>
      </c>
      <c r="C16" s="244">
        <f>'حضور بنين'!E15</f>
        <v>25</v>
      </c>
      <c r="D16" s="244">
        <f>'حضور بنين'!C15</f>
        <v>170</v>
      </c>
      <c r="E16" s="244">
        <f t="shared" si="0"/>
        <v>4250</v>
      </c>
      <c r="F16" s="244"/>
      <c r="G16" s="245"/>
      <c r="H16" s="244">
        <f>'حضور بنين'!D15</f>
        <v>2150</v>
      </c>
      <c r="I16" s="244">
        <f t="shared" si="1"/>
        <v>2150</v>
      </c>
      <c r="J16" s="244">
        <f t="shared" si="2"/>
        <v>2100</v>
      </c>
      <c r="K16" s="247"/>
      <c r="L16" s="248"/>
      <c r="M16" s="260"/>
    </row>
    <row r="17" spans="1:13" ht="26.25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>
      <c r="A18" s="273">
        <f>'حضور بنين'!A17</f>
        <v>14</v>
      </c>
      <c r="B18" s="243" t="str">
        <f>'حضور بنين'!B17</f>
        <v>أم خالد</v>
      </c>
      <c r="C18" s="244">
        <f>'حضور بنين'!E17</f>
        <v>30</v>
      </c>
      <c r="D18" s="244">
        <f>'حضور بنين'!C17</f>
        <v>130</v>
      </c>
      <c r="E18" s="244">
        <f t="shared" si="0"/>
        <v>3900</v>
      </c>
      <c r="F18" s="244"/>
      <c r="G18" s="245"/>
      <c r="H18" s="244">
        <f>'حضور بنين'!D17</f>
        <v>1550</v>
      </c>
      <c r="I18" s="244">
        <f t="shared" si="1"/>
        <v>1550</v>
      </c>
      <c r="J18" s="244">
        <f t="shared" si="2"/>
        <v>2350</v>
      </c>
      <c r="K18" s="247"/>
      <c r="L18" s="248"/>
      <c r="M18" s="260"/>
    </row>
    <row r="19" spans="1:13" ht="26.25">
      <c r="A19" s="273">
        <f>'حضور بنين'!A18</f>
        <v>15</v>
      </c>
      <c r="B19" s="243" t="str">
        <f>'حضور بنين'!B18</f>
        <v>أم هشام</v>
      </c>
      <c r="C19" s="244">
        <f>'حضور بنين'!E18</f>
        <v>30</v>
      </c>
      <c r="D19" s="244">
        <f>'حضور بنين'!C18</f>
        <v>130</v>
      </c>
      <c r="E19" s="244">
        <f t="shared" si="0"/>
        <v>3900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3900</v>
      </c>
      <c r="K19" s="247"/>
      <c r="L19" s="248"/>
      <c r="M19" s="260"/>
    </row>
    <row r="20" spans="1:13" ht="26.25">
      <c r="A20" s="273">
        <f>'حضور بنين'!A19</f>
        <v>16</v>
      </c>
      <c r="B20" s="243" t="str">
        <f>'حضور بنين'!B19</f>
        <v>أم نداء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0"/>
    </row>
    <row r="21" spans="1:13" ht="26.25">
      <c r="A21" s="273">
        <f>'حضور بنين'!A20</f>
        <v>17</v>
      </c>
      <c r="B21" s="243" t="str">
        <f>'حضور بنين'!B20</f>
        <v>عبير شعبان</v>
      </c>
      <c r="C21" s="244">
        <f>'حضور بنين'!E20</f>
        <v>28</v>
      </c>
      <c r="D21" s="244">
        <f>'حضور بنين'!C20</f>
        <v>130</v>
      </c>
      <c r="E21" s="244">
        <f t="shared" si="0"/>
        <v>3640</v>
      </c>
      <c r="F21" s="244"/>
      <c r="G21" s="245"/>
      <c r="H21" s="244">
        <f>'حضور بنين'!D20</f>
        <v>195</v>
      </c>
      <c r="I21" s="244">
        <f t="shared" si="1"/>
        <v>195</v>
      </c>
      <c r="J21" s="244">
        <f t="shared" si="2"/>
        <v>3445</v>
      </c>
      <c r="K21" s="247"/>
      <c r="L21" s="248"/>
      <c r="M21" s="260"/>
    </row>
    <row r="22" spans="1:13" ht="27.75" customHeight="1">
      <c r="A22" s="273">
        <f>'حضور بنين'!A21</f>
        <v>18</v>
      </c>
      <c r="B22" s="243" t="str">
        <f>'حضور بنين'!B21</f>
        <v>عطايات جمال</v>
      </c>
      <c r="C22" s="244">
        <f>'حضور بنين'!E21</f>
        <v>30</v>
      </c>
      <c r="D22" s="244">
        <f>'حضور بنين'!C21</f>
        <v>130</v>
      </c>
      <c r="E22" s="244">
        <f t="shared" si="0"/>
        <v>3900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3900</v>
      </c>
      <c r="K22" s="247"/>
      <c r="L22" s="248"/>
      <c r="M22" s="260"/>
    </row>
    <row r="23" spans="1:13" ht="27.75" customHeight="1">
      <c r="A23" s="273">
        <f>'حضور بنين'!A22</f>
        <v>19</v>
      </c>
      <c r="B23" s="243" t="str">
        <f>'حضور بنين'!B22</f>
        <v>فريجة فريد</v>
      </c>
      <c r="C23" s="244">
        <f>'حضور بنين'!E22</f>
        <v>33</v>
      </c>
      <c r="D23" s="244">
        <f>'حضور بنين'!C22</f>
        <v>120</v>
      </c>
      <c r="E23" s="244">
        <f t="shared" si="0"/>
        <v>3960</v>
      </c>
      <c r="F23" s="244"/>
      <c r="G23" s="245"/>
      <c r="H23" s="244">
        <f>'حضور بنين'!D22</f>
        <v>3730</v>
      </c>
      <c r="I23" s="244">
        <f t="shared" si="1"/>
        <v>3730</v>
      </c>
      <c r="J23" s="244">
        <f>E23+F23-I23</f>
        <v>230</v>
      </c>
      <c r="K23" s="247"/>
      <c r="L23" s="248"/>
      <c r="M23" s="260"/>
    </row>
    <row r="24" spans="1:13" ht="27.75" customHeight="1">
      <c r="A24" s="273">
        <f>'حضور بنين'!A23</f>
        <v>20</v>
      </c>
      <c r="B24" s="243" t="str">
        <f>'حضور بنين'!B23</f>
        <v>فريجة قرني</v>
      </c>
      <c r="C24" s="244">
        <f>'حضور بنين'!E23</f>
        <v>33</v>
      </c>
      <c r="D24" s="244">
        <f>'حضور بنين'!C23</f>
        <v>120</v>
      </c>
      <c r="E24" s="244">
        <f t="shared" si="0"/>
        <v>3960</v>
      </c>
      <c r="F24" s="244"/>
      <c r="G24" s="245"/>
      <c r="H24" s="244">
        <f>'حضور بنين'!D23</f>
        <v>3376</v>
      </c>
      <c r="I24" s="244">
        <f t="shared" si="1"/>
        <v>3376</v>
      </c>
      <c r="J24" s="244">
        <f t="shared" si="2"/>
        <v>584</v>
      </c>
      <c r="K24" s="247"/>
      <c r="L24" s="248"/>
      <c r="M24" s="260"/>
    </row>
    <row r="25" spans="1:13" ht="27.75" customHeight="1">
      <c r="A25" s="273">
        <f>'حضور بنين'!A24</f>
        <v>21</v>
      </c>
      <c r="B25" s="243" t="str">
        <f>'حضور بنين'!B24</f>
        <v>ولاء عامر ام احمد</v>
      </c>
      <c r="C25" s="244">
        <f>'حضور بنين'!E24</f>
        <v>29.25</v>
      </c>
      <c r="D25" s="244">
        <f>'حضور بنين'!C24</f>
        <v>120</v>
      </c>
      <c r="E25" s="244">
        <f t="shared" si="0"/>
        <v>3510</v>
      </c>
      <c r="F25" s="244"/>
      <c r="G25" s="245"/>
      <c r="H25" s="244">
        <f>'حضور بنين'!D24</f>
        <v>1400</v>
      </c>
      <c r="I25" s="244">
        <f t="shared" si="1"/>
        <v>1400</v>
      </c>
      <c r="J25" s="244">
        <f t="shared" si="2"/>
        <v>2110</v>
      </c>
      <c r="K25" s="247"/>
      <c r="L25" s="248"/>
      <c r="M25" s="260"/>
    </row>
    <row r="26" spans="1:13" ht="27.75" customHeight="1">
      <c r="A26" s="273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0"/>
    </row>
    <row r="27" spans="1:13" ht="27.75" customHeight="1">
      <c r="A27" s="273">
        <f>'حضور بنين'!A26</f>
        <v>23</v>
      </c>
      <c r="B27" s="243" t="str">
        <f>'حضور بنين'!B26</f>
        <v>عبدالرحمن شوقي</v>
      </c>
      <c r="C27" s="244">
        <f>'حضور بنين'!E26</f>
        <v>8</v>
      </c>
      <c r="D27" s="244">
        <f>'حضور بنين'!C26</f>
        <v>170</v>
      </c>
      <c r="E27" s="244">
        <f t="shared" si="0"/>
        <v>1360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1360</v>
      </c>
      <c r="K27" s="247"/>
      <c r="L27" s="248"/>
      <c r="M27" s="260"/>
    </row>
    <row r="28" spans="1:13" ht="27.75" customHeight="1">
      <c r="A28" s="273">
        <f>'حضور بنين'!A27</f>
        <v>24</v>
      </c>
      <c r="B28" s="243" t="str">
        <f>'حضور بنين'!B27</f>
        <v>محمد محمود طه</v>
      </c>
      <c r="C28" s="244">
        <f>'حضور بنين'!E27</f>
        <v>8</v>
      </c>
      <c r="D28" s="244">
        <f>'حضور بنين'!C27</f>
        <v>170</v>
      </c>
      <c r="E28" s="244">
        <f t="shared" si="0"/>
        <v>1360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1360</v>
      </c>
      <c r="K28" s="247"/>
      <c r="L28" s="248"/>
      <c r="M28" s="260"/>
    </row>
    <row r="29" spans="1:13" ht="27.75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29</v>
      </c>
      <c r="D29" s="244">
        <f>'حضور بنين'!C28</f>
        <v>130</v>
      </c>
      <c r="E29" s="244">
        <f t="shared" si="0"/>
        <v>3770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3770</v>
      </c>
      <c r="K29" s="247"/>
      <c r="L29" s="248"/>
      <c r="M29" s="260"/>
    </row>
    <row r="30" spans="1:13" ht="26.25">
      <c r="A30" s="273">
        <f>'حضور بنين'!A29</f>
        <v>26</v>
      </c>
      <c r="B30" s="243" t="str">
        <f>'حضور بنين'!B29</f>
        <v>يوسف محمود</v>
      </c>
      <c r="C30" s="244">
        <f>'حضور بنين'!E29</f>
        <v>25.5</v>
      </c>
      <c r="D30" s="244">
        <f>'حضور بنين'!C29</f>
        <v>50</v>
      </c>
      <c r="E30" s="244">
        <f t="shared" si="0"/>
        <v>1275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1275</v>
      </c>
      <c r="K30" s="247"/>
      <c r="L30" s="248"/>
      <c r="M30" s="260"/>
    </row>
    <row r="31" spans="1:13" ht="26.25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29</v>
      </c>
      <c r="D31" s="244">
        <f>'حضور بنين'!C30</f>
        <v>50</v>
      </c>
      <c r="E31" s="244">
        <f t="shared" si="0"/>
        <v>1450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1450</v>
      </c>
      <c r="K31" s="247"/>
      <c r="L31" s="248"/>
      <c r="M31" s="260"/>
    </row>
    <row r="32" spans="1:13" ht="26.25">
      <c r="A32" s="273">
        <f>'حضور بنين'!A31</f>
        <v>28</v>
      </c>
      <c r="B32" s="243" t="str">
        <f>'حضور بنين'!B31</f>
        <v>مروان خالد</v>
      </c>
      <c r="C32" s="244">
        <f>'حضور بنين'!E31</f>
        <v>29</v>
      </c>
      <c r="D32" s="244">
        <f>'حضور بنين'!C31</f>
        <v>50</v>
      </c>
      <c r="E32" s="244">
        <f t="shared" si="0"/>
        <v>1450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1450</v>
      </c>
      <c r="K32" s="247"/>
      <c r="L32" s="248"/>
      <c r="M32" s="260"/>
    </row>
    <row r="33" spans="1:13" ht="24.75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>
      <c r="A34" s="273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37" si="3">E34+F34-I34</f>
        <v>0</v>
      </c>
      <c r="K34" s="247"/>
      <c r="L34" s="248"/>
      <c r="M34" s="260"/>
    </row>
    <row r="35" spans="1:13" ht="26.25">
      <c r="A35" s="273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0"/>
    </row>
    <row r="36" spans="1:13" ht="17.25" customHeight="1">
      <c r="A36" s="273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0"/>
    </row>
    <row r="37" spans="1:13" ht="26.25">
      <c r="A37" s="273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0"/>
    </row>
    <row r="38" spans="1:13" ht="26.25">
      <c r="A38" s="274">
        <v>97</v>
      </c>
      <c r="B38" s="255">
        <f>'حضور بنين'!B105</f>
        <v>0</v>
      </c>
      <c r="C38" s="244">
        <f>'حضور بنين'!E105</f>
        <v>0</v>
      </c>
      <c r="D38" s="244">
        <f>'حضور بنين'!C108</f>
        <v>0</v>
      </c>
      <c r="E38" s="244">
        <f t="shared" ref="E38:E41" si="4">C38*D38</f>
        <v>0</v>
      </c>
      <c r="F38" s="251">
        <f>'اضافى البنين'!G99</f>
        <v>0</v>
      </c>
      <c r="G38" s="252"/>
      <c r="H38" s="244">
        <f>'حضور بنين'!D106</f>
        <v>0</v>
      </c>
      <c r="I38" s="244">
        <f t="shared" ref="I38:I41" si="5">G38+H38</f>
        <v>0</v>
      </c>
      <c r="J38" s="254">
        <f t="shared" ref="J38:J41" si="6">E38+F38-I38</f>
        <v>0</v>
      </c>
      <c r="K38" s="253"/>
      <c r="L38" s="250"/>
      <c r="M38" s="260"/>
    </row>
    <row r="39" spans="1:13" ht="26.25">
      <c r="A39" s="274">
        <v>98</v>
      </c>
      <c r="B39" s="255">
        <f>'حضور بنين'!B106</f>
        <v>0</v>
      </c>
      <c r="C39" s="244">
        <f>'حضور بنين'!E106</f>
        <v>0</v>
      </c>
      <c r="D39" s="244">
        <f>'حضور بنين'!C109</f>
        <v>0</v>
      </c>
      <c r="E39" s="244">
        <f t="shared" si="4"/>
        <v>0</v>
      </c>
      <c r="F39" s="251">
        <f>'اضافى البنين'!G100</f>
        <v>0</v>
      </c>
      <c r="G39" s="252"/>
      <c r="H39" s="244">
        <f>'حضور بنين'!D107</f>
        <v>0</v>
      </c>
      <c r="I39" s="244">
        <f t="shared" si="5"/>
        <v>0</v>
      </c>
      <c r="J39" s="254">
        <f t="shared" si="6"/>
        <v>0</v>
      </c>
      <c r="K39" s="253"/>
      <c r="L39" s="250"/>
      <c r="M39" s="260"/>
    </row>
    <row r="40" spans="1:13" ht="26.25">
      <c r="A40" s="274">
        <v>99</v>
      </c>
      <c r="B40" s="255">
        <f>'حضور بنين'!B107</f>
        <v>0</v>
      </c>
      <c r="C40" s="244">
        <f>'حضور بنين'!E107</f>
        <v>0</v>
      </c>
      <c r="D40" s="244">
        <f>'حضور بنين'!C110</f>
        <v>0</v>
      </c>
      <c r="E40" s="244">
        <f t="shared" si="4"/>
        <v>0</v>
      </c>
      <c r="F40" s="251">
        <f>'اضافى البنين'!G101</f>
        <v>0</v>
      </c>
      <c r="G40" s="252"/>
      <c r="H40" s="244">
        <f>'حضور بنين'!D108</f>
        <v>0</v>
      </c>
      <c r="I40" s="244">
        <f t="shared" si="5"/>
        <v>0</v>
      </c>
      <c r="J40" s="254">
        <f t="shared" si="6"/>
        <v>0</v>
      </c>
      <c r="K40" s="253"/>
      <c r="L40" s="250"/>
      <c r="M40" s="260"/>
    </row>
    <row r="41" spans="1:13" ht="26.25">
      <c r="A41" s="275">
        <v>100</v>
      </c>
      <c r="B41" s="255">
        <f>'حضور بنين'!B108</f>
        <v>0</v>
      </c>
      <c r="C41" s="244">
        <f>'حضور بنين'!E108</f>
        <v>0</v>
      </c>
      <c r="D41" s="244">
        <f>'حضور بنين'!C111</f>
        <v>0</v>
      </c>
      <c r="E41" s="244">
        <f t="shared" si="4"/>
        <v>0</v>
      </c>
      <c r="F41" s="251">
        <f>'اضافى البنين'!G102</f>
        <v>0</v>
      </c>
      <c r="G41" s="252"/>
      <c r="H41" s="244">
        <f>'حضور بنين'!D109</f>
        <v>0</v>
      </c>
      <c r="I41" s="244">
        <f t="shared" si="5"/>
        <v>0</v>
      </c>
      <c r="J41" s="256">
        <f t="shared" si="6"/>
        <v>0</v>
      </c>
      <c r="K41" s="252"/>
      <c r="L41" s="250"/>
      <c r="M41" s="260"/>
    </row>
    <row r="42" spans="1:13" ht="21.75" customHeight="1" thickBot="1">
      <c r="A42" s="274" t="s">
        <v>78</v>
      </c>
      <c r="B42" s="261" t="s">
        <v>27</v>
      </c>
      <c r="C42" s="262"/>
      <c r="D42" s="258"/>
      <c r="E42" s="254">
        <f t="shared" ref="E42:J42" si="7">SUBTOTAL(9,E5:E41)</f>
        <v>91520</v>
      </c>
      <c r="F42" s="254">
        <f t="shared" si="7"/>
        <v>0</v>
      </c>
      <c r="G42" s="254">
        <f t="shared" si="7"/>
        <v>0</v>
      </c>
      <c r="H42" s="254">
        <f t="shared" si="7"/>
        <v>19840</v>
      </c>
      <c r="I42" s="254">
        <f t="shared" si="7"/>
        <v>19840</v>
      </c>
      <c r="J42" s="257">
        <f t="shared" si="7"/>
        <v>71680</v>
      </c>
      <c r="K42" s="258"/>
      <c r="L42" s="250" t="b">
        <f>(E42+F42-G42-H42)=J42</f>
        <v>1</v>
      </c>
      <c r="M42" s="260"/>
    </row>
    <row r="43" spans="1:13" ht="27" thickBot="1">
      <c r="A43" s="272"/>
      <c r="B43" s="398" t="s">
        <v>30</v>
      </c>
      <c r="C43" s="399"/>
      <c r="D43" s="399"/>
      <c r="E43" s="399"/>
      <c r="F43" s="399"/>
      <c r="G43" s="400"/>
      <c r="H43" s="264">
        <f>E42</f>
        <v>91520</v>
      </c>
    </row>
    <row r="44" spans="1:13" ht="27" thickBot="1">
      <c r="A44" s="272"/>
      <c r="B44" s="401" t="s">
        <v>28</v>
      </c>
      <c r="C44" s="402"/>
      <c r="D44" s="402"/>
      <c r="E44" s="402"/>
      <c r="F44" s="402"/>
      <c r="G44" s="403"/>
      <c r="H44" s="264">
        <f>F42</f>
        <v>0</v>
      </c>
    </row>
    <row r="45" spans="1:13" ht="27" thickBot="1">
      <c r="A45" s="272"/>
      <c r="B45" s="401" t="s">
        <v>32</v>
      </c>
      <c r="C45" s="402"/>
      <c r="D45" s="402"/>
      <c r="E45" s="402"/>
      <c r="F45" s="402"/>
      <c r="G45" s="403"/>
      <c r="H45" s="264">
        <f>G42</f>
        <v>0</v>
      </c>
    </row>
    <row r="46" spans="1:13" ht="27.75" customHeight="1" thickBot="1">
      <c r="B46" s="401" t="s">
        <v>31</v>
      </c>
      <c r="C46" s="402"/>
      <c r="D46" s="402"/>
      <c r="E46" s="402"/>
      <c r="F46" s="402"/>
      <c r="G46" s="403"/>
      <c r="H46" s="264">
        <f>H42</f>
        <v>19840</v>
      </c>
    </row>
    <row r="47" spans="1:13" ht="27" thickBot="1">
      <c r="B47" s="401" t="s">
        <v>29</v>
      </c>
      <c r="C47" s="402"/>
      <c r="D47" s="402"/>
      <c r="E47" s="402"/>
      <c r="F47" s="402"/>
      <c r="G47" s="403"/>
      <c r="H47" s="265">
        <f>H43+H44-H45-H46</f>
        <v>71680</v>
      </c>
      <c r="I47" s="263" t="b">
        <f>H47=J42</f>
        <v>1</v>
      </c>
    </row>
    <row r="49" spans="10:11" ht="15.75">
      <c r="J49" s="259"/>
      <c r="K49" s="259"/>
    </row>
    <row r="50" spans="10:11" ht="15.75">
      <c r="J50" s="259"/>
      <c r="K50" s="259"/>
    </row>
  </sheetData>
  <autoFilter ref="A4:K47"/>
  <mergeCells count="7">
    <mergeCell ref="J2:K2"/>
    <mergeCell ref="A3:K3"/>
    <mergeCell ref="B43:G43"/>
    <mergeCell ref="B47:G47"/>
    <mergeCell ref="B44:G44"/>
    <mergeCell ref="B45:G45"/>
    <mergeCell ref="B46:G46"/>
  </mergeCells>
  <phoneticPr fontId="2" type="noConversion"/>
  <conditionalFormatting sqref="J5:J41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2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2024-01-10T20:45:15Z</cp:lastPrinted>
  <dcterms:created xsi:type="dcterms:W3CDTF">2009-05-17T13:39:31Z</dcterms:created>
  <dcterms:modified xsi:type="dcterms:W3CDTF">2024-01-14T20:14:16Z</dcterms:modified>
</cp:coreProperties>
</file>