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12" firstSheet="1" activeTab="2"/>
  </bookViews>
  <sheets>
    <sheet name="نوفمبر" sheetId="2" r:id="rId1"/>
    <sheet name="الانتاج " sheetId="4" r:id="rId2"/>
    <sheet name="فرزة" sheetId="5" r:id="rId3"/>
    <sheet name="مارس" sheetId="6" r:id="rId4"/>
    <sheet name="حاويه 1" sheetId="8" r:id="rId5"/>
    <sheet name="حاويه 2" sheetId="9" r:id="rId6"/>
    <sheet name="حاويه 3" sheetId="10" r:id="rId7"/>
    <sheet name="حاويه 4" sheetId="11" r:id="rId8"/>
    <sheet name="حاويه 5" sheetId="12" r:id="rId9"/>
    <sheet name="حاويه 6" sheetId="13" r:id="rId10"/>
    <sheet name="حاويه 7" sheetId="14" r:id="rId11"/>
    <sheet name="حاويه 8" sheetId="15" r:id="rId12"/>
    <sheet name="كونتر 9" sheetId="16" r:id="rId13"/>
    <sheet name="كونتر 10" sheetId="17" r:id="rId14"/>
    <sheet name="كونتر 11" sheetId="18" r:id="rId15"/>
    <sheet name="كونتر 12" sheetId="19" r:id="rId16"/>
    <sheet name="كونتر 13" sheetId="21" r:id="rId17"/>
    <sheet name="كونتر 14" sheetId="22" r:id="rId18"/>
    <sheet name="كونتر 15" sheetId="23" r:id="rId19"/>
    <sheet name="كونتر 16" sheetId="24" r:id="rId20"/>
  </sheets>
  <externalReferences>
    <externalReference r:id="rId21"/>
  </externalReferences>
  <calcPr calcId="152511"/>
</workbook>
</file>

<file path=xl/calcChain.xml><?xml version="1.0" encoding="utf-8"?>
<calcChain xmlns="http://schemas.openxmlformats.org/spreadsheetml/2006/main">
  <c r="P7" i="5" l="1"/>
  <c r="P8" i="5"/>
  <c r="P9" i="5"/>
  <c r="P6" i="5"/>
  <c r="J63" i="4" l="1"/>
  <c r="G63" i="4" l="1"/>
  <c r="H63" i="4" s="1"/>
  <c r="G64" i="4"/>
  <c r="H64" i="4"/>
  <c r="G65" i="4"/>
  <c r="H65" i="4"/>
  <c r="G66" i="4"/>
  <c r="H66" i="4"/>
  <c r="G67" i="4"/>
  <c r="H67" i="4"/>
  <c r="G68" i="4"/>
  <c r="H68" i="4"/>
  <c r="G69" i="4"/>
  <c r="H69" i="4"/>
  <c r="O31" i="4" l="1"/>
  <c r="N31" i="4"/>
  <c r="K9" i="4" l="1"/>
  <c r="B41" i="4" l="1"/>
  <c r="B42" i="4" s="1"/>
  <c r="B43" i="4" s="1"/>
  <c r="B44" i="4" s="1"/>
  <c r="B45" i="4" s="1"/>
  <c r="B46" i="4" s="1"/>
  <c r="B47" i="4" s="1"/>
  <c r="B48" i="4" s="1"/>
  <c r="B49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G57" i="4" l="1"/>
  <c r="H57" i="4" s="1"/>
  <c r="G58" i="4"/>
  <c r="H58" i="4" s="1"/>
  <c r="G39" i="4"/>
  <c r="H39" i="4" s="1"/>
  <c r="M31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9" i="4"/>
  <c r="H59" i="4" s="1"/>
  <c r="G60" i="4"/>
  <c r="H60" i="4" s="1"/>
  <c r="G61" i="4"/>
  <c r="H61" i="4" s="1"/>
  <c r="G62" i="4"/>
  <c r="H62" i="4" s="1"/>
  <c r="H11" i="24" l="1"/>
  <c r="F11" i="24"/>
  <c r="E11" i="24"/>
  <c r="H10" i="24"/>
  <c r="E10" i="24"/>
  <c r="H9" i="24"/>
  <c r="E9" i="24"/>
  <c r="H8" i="24"/>
  <c r="E8" i="24"/>
  <c r="H7" i="24"/>
  <c r="E7" i="24"/>
  <c r="H6" i="24"/>
  <c r="E6" i="24"/>
  <c r="H5" i="24"/>
  <c r="E5" i="24"/>
  <c r="H4" i="24"/>
  <c r="E4" i="24"/>
  <c r="H3" i="24"/>
  <c r="E3" i="24"/>
  <c r="H11" i="23"/>
  <c r="F11" i="23"/>
  <c r="E11" i="23"/>
  <c r="H10" i="23"/>
  <c r="E10" i="23"/>
  <c r="H9" i="23"/>
  <c r="E9" i="23"/>
  <c r="H8" i="23"/>
  <c r="E8" i="23"/>
  <c r="H7" i="23"/>
  <c r="E7" i="23"/>
  <c r="H6" i="23"/>
  <c r="E6" i="23"/>
  <c r="H5" i="23"/>
  <c r="E5" i="23"/>
  <c r="H4" i="23"/>
  <c r="E4" i="23"/>
  <c r="H3" i="23"/>
  <c r="E3" i="23"/>
  <c r="H11" i="22"/>
  <c r="F11" i="22"/>
  <c r="E11" i="22"/>
  <c r="H10" i="22"/>
  <c r="E10" i="22"/>
  <c r="H9" i="22"/>
  <c r="E9" i="22"/>
  <c r="H8" i="22"/>
  <c r="E8" i="22"/>
  <c r="H7" i="22"/>
  <c r="E7" i="22"/>
  <c r="H6" i="22"/>
  <c r="E6" i="22"/>
  <c r="H5" i="22"/>
  <c r="E5" i="22"/>
  <c r="H4" i="22"/>
  <c r="E4" i="22"/>
  <c r="H3" i="22"/>
  <c r="E3" i="22"/>
  <c r="H11" i="21"/>
  <c r="F11" i="21"/>
  <c r="E11" i="21"/>
  <c r="H10" i="21"/>
  <c r="E10" i="21"/>
  <c r="H9" i="21"/>
  <c r="E9" i="21"/>
  <c r="H8" i="21"/>
  <c r="E8" i="21"/>
  <c r="H7" i="21"/>
  <c r="E7" i="21"/>
  <c r="H6" i="21"/>
  <c r="E6" i="21"/>
  <c r="H5" i="21"/>
  <c r="E5" i="21"/>
  <c r="H4" i="21"/>
  <c r="E4" i="21"/>
  <c r="H3" i="21"/>
  <c r="E3" i="21"/>
  <c r="H8" i="19"/>
  <c r="F8" i="19"/>
  <c r="E8" i="19"/>
  <c r="H7" i="19"/>
  <c r="E7" i="19"/>
  <c r="H6" i="19"/>
  <c r="E6" i="19"/>
  <c r="H5" i="19"/>
  <c r="E5" i="19"/>
  <c r="H4" i="19"/>
  <c r="E4" i="19"/>
  <c r="H3" i="19"/>
  <c r="E3" i="19"/>
  <c r="H8" i="18"/>
  <c r="F8" i="18"/>
  <c r="E8" i="18"/>
  <c r="H7" i="18"/>
  <c r="E7" i="18"/>
  <c r="H6" i="18"/>
  <c r="E6" i="18"/>
  <c r="H5" i="18"/>
  <c r="E5" i="18"/>
  <c r="H4" i="18"/>
  <c r="E4" i="18"/>
  <c r="H3" i="18"/>
  <c r="E3" i="18"/>
  <c r="H8" i="17"/>
  <c r="F8" i="17"/>
  <c r="E8" i="17"/>
  <c r="H7" i="17"/>
  <c r="E7" i="17"/>
  <c r="H6" i="17"/>
  <c r="E6" i="17"/>
  <c r="H5" i="17"/>
  <c r="E5" i="17"/>
  <c r="H4" i="17"/>
  <c r="E4" i="17"/>
  <c r="H3" i="17"/>
  <c r="E3" i="17"/>
  <c r="H8" i="16"/>
  <c r="F8" i="16"/>
  <c r="E8" i="16"/>
  <c r="H7" i="16"/>
  <c r="E7" i="16"/>
  <c r="H6" i="16"/>
  <c r="E6" i="16"/>
  <c r="H5" i="16"/>
  <c r="E5" i="16"/>
  <c r="H4" i="16"/>
  <c r="E4" i="16"/>
  <c r="H3" i="16"/>
  <c r="E3" i="16"/>
  <c r="H8" i="15"/>
  <c r="F8" i="15"/>
  <c r="E8" i="15"/>
  <c r="H6" i="15"/>
  <c r="E6" i="15"/>
  <c r="H5" i="15"/>
  <c r="E5" i="15"/>
  <c r="H4" i="15"/>
  <c r="E4" i="15"/>
  <c r="H3" i="15"/>
  <c r="E3" i="15"/>
  <c r="H8" i="14"/>
  <c r="F8" i="14"/>
  <c r="E8" i="14"/>
  <c r="H7" i="14"/>
  <c r="E7" i="14"/>
  <c r="H6" i="14"/>
  <c r="E6" i="14"/>
  <c r="H5" i="14"/>
  <c r="E5" i="14"/>
  <c r="H4" i="14"/>
  <c r="E4" i="14"/>
  <c r="H3" i="14"/>
  <c r="E3" i="14"/>
  <c r="H8" i="13"/>
  <c r="F8" i="13"/>
  <c r="E8" i="13"/>
  <c r="H6" i="13"/>
  <c r="E6" i="13"/>
  <c r="H5" i="13"/>
  <c r="E5" i="13"/>
  <c r="H4" i="13"/>
  <c r="E4" i="13"/>
  <c r="H3" i="13"/>
  <c r="E3" i="13"/>
  <c r="H8" i="12"/>
  <c r="F8" i="12"/>
  <c r="E8" i="12"/>
  <c r="H6" i="12"/>
  <c r="E6" i="12"/>
  <c r="H5" i="12"/>
  <c r="E5" i="12"/>
  <c r="H4" i="12"/>
  <c r="E4" i="12"/>
  <c r="H3" i="12"/>
  <c r="E3" i="12"/>
  <c r="H8" i="11"/>
  <c r="F8" i="11"/>
  <c r="E8" i="11"/>
  <c r="H7" i="11"/>
  <c r="E7" i="11"/>
  <c r="H6" i="11"/>
  <c r="E6" i="11"/>
  <c r="H5" i="11"/>
  <c r="E5" i="11"/>
  <c r="H4" i="11"/>
  <c r="E4" i="11"/>
  <c r="H3" i="11"/>
  <c r="E3" i="11"/>
  <c r="H8" i="10"/>
  <c r="F8" i="10"/>
  <c r="E8" i="10"/>
  <c r="H7" i="10"/>
  <c r="E7" i="10"/>
  <c r="H6" i="10"/>
  <c r="E6" i="10"/>
  <c r="H5" i="10"/>
  <c r="E5" i="10"/>
  <c r="H4" i="10"/>
  <c r="E4" i="10"/>
  <c r="H3" i="10"/>
  <c r="E3" i="10"/>
  <c r="H35" i="9"/>
  <c r="F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7" i="9"/>
  <c r="E7" i="9"/>
  <c r="H6" i="9"/>
  <c r="E6" i="9"/>
  <c r="H5" i="9"/>
  <c r="E5" i="9"/>
  <c r="H4" i="9"/>
  <c r="E4" i="9"/>
  <c r="H3" i="9"/>
  <c r="E3" i="9"/>
  <c r="H35" i="8"/>
  <c r="E35" i="8"/>
  <c r="H34" i="8"/>
  <c r="E34" i="8"/>
  <c r="H33" i="8"/>
  <c r="E33" i="8"/>
  <c r="H32" i="8"/>
  <c r="E32" i="8"/>
  <c r="H31" i="8"/>
  <c r="E31" i="8"/>
  <c r="H30" i="8"/>
  <c r="E30" i="8"/>
  <c r="H29" i="8"/>
  <c r="E29" i="8"/>
  <c r="H28" i="8"/>
  <c r="E28" i="8"/>
  <c r="H27" i="8"/>
  <c r="E27" i="8"/>
  <c r="H26" i="8"/>
  <c r="E26" i="8"/>
  <c r="H25" i="8"/>
  <c r="E25" i="8"/>
  <c r="H24" i="8"/>
  <c r="E24" i="8"/>
  <c r="H23" i="8"/>
  <c r="E23" i="8"/>
  <c r="H22" i="8"/>
  <c r="E22" i="8"/>
  <c r="H21" i="8"/>
  <c r="E21" i="8"/>
  <c r="H20" i="8"/>
  <c r="E20" i="8"/>
  <c r="H19" i="8"/>
  <c r="E19" i="8"/>
  <c r="H18" i="8"/>
  <c r="E18" i="8"/>
  <c r="H17" i="8"/>
  <c r="E17" i="8"/>
  <c r="H16" i="8"/>
  <c r="E16" i="8"/>
  <c r="H15" i="8"/>
  <c r="E15" i="8"/>
  <c r="H14" i="8"/>
  <c r="E14" i="8"/>
  <c r="H13" i="8"/>
  <c r="E13" i="8"/>
  <c r="H12" i="8"/>
  <c r="E12" i="8"/>
  <c r="H11" i="8"/>
  <c r="E11" i="8"/>
  <c r="H10" i="8"/>
  <c r="E10" i="8"/>
  <c r="H9" i="8"/>
  <c r="E9" i="8"/>
  <c r="H8" i="8"/>
  <c r="E8" i="8"/>
  <c r="H7" i="8"/>
  <c r="E7" i="8"/>
  <c r="H6" i="8"/>
  <c r="E6" i="8"/>
  <c r="H5" i="8"/>
  <c r="E5" i="8"/>
  <c r="H4" i="8"/>
  <c r="E4" i="8"/>
  <c r="H3" i="8"/>
  <c r="E3" i="8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H25" i="6"/>
  <c r="E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H3" i="6"/>
  <c r="E3" i="6"/>
  <c r="J9" i="5"/>
  <c r="K9" i="5" s="1"/>
  <c r="I9" i="5"/>
  <c r="I8" i="5"/>
  <c r="J8" i="5" s="1"/>
  <c r="L8" i="5" s="1"/>
  <c r="I7" i="5"/>
  <c r="J7" i="5" s="1"/>
  <c r="K7" i="5" s="1"/>
  <c r="A7" i="5"/>
  <c r="A8" i="5" s="1"/>
  <c r="A9" i="5" s="1"/>
  <c r="I6" i="5"/>
  <c r="J6" i="5" s="1"/>
  <c r="G70" i="4"/>
  <c r="H70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O32" i="4"/>
  <c r="M32" i="4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O9" i="4"/>
  <c r="N9" i="4"/>
  <c r="N3" i="4" s="1"/>
  <c r="M9" i="4"/>
  <c r="L9" i="4"/>
  <c r="G9" i="4"/>
  <c r="H9" i="4" s="1"/>
  <c r="G8" i="4"/>
  <c r="H8" i="4" s="1"/>
  <c r="G7" i="4"/>
  <c r="H7" i="4" s="1"/>
  <c r="G6" i="4"/>
  <c r="H6" i="4" s="1"/>
  <c r="K31" i="4" s="1"/>
  <c r="K32" i="4" s="1"/>
  <c r="G5" i="4"/>
  <c r="H5" i="4" s="1"/>
  <c r="V45" i="2"/>
  <c r="T45" i="2"/>
  <c r="S45" i="2"/>
  <c r="J45" i="2"/>
  <c r="I45" i="2"/>
  <c r="H45" i="2"/>
  <c r="F45" i="2"/>
  <c r="E45" i="2"/>
  <c r="V44" i="2"/>
  <c r="S44" i="2"/>
  <c r="H44" i="2"/>
  <c r="E44" i="2"/>
  <c r="V43" i="2"/>
  <c r="S43" i="2"/>
  <c r="H43" i="2"/>
  <c r="E43" i="2"/>
  <c r="V42" i="2"/>
  <c r="S42" i="2"/>
  <c r="H42" i="2"/>
  <c r="E42" i="2"/>
  <c r="V41" i="2"/>
  <c r="S41" i="2"/>
  <c r="H41" i="2"/>
  <c r="E41" i="2"/>
  <c r="V40" i="2"/>
  <c r="S40" i="2"/>
  <c r="H40" i="2"/>
  <c r="E40" i="2"/>
  <c r="V39" i="2"/>
  <c r="S39" i="2"/>
  <c r="H39" i="2"/>
  <c r="E39" i="2"/>
  <c r="V38" i="2"/>
  <c r="S38" i="2"/>
  <c r="H38" i="2"/>
  <c r="E38" i="2"/>
  <c r="V37" i="2"/>
  <c r="S37" i="2"/>
  <c r="H37" i="2"/>
  <c r="E37" i="2"/>
  <c r="V36" i="2"/>
  <c r="S36" i="2"/>
  <c r="H36" i="2"/>
  <c r="E36" i="2"/>
  <c r="V35" i="2"/>
  <c r="S35" i="2"/>
  <c r="H35" i="2"/>
  <c r="E35" i="2"/>
  <c r="V34" i="2"/>
  <c r="S34" i="2"/>
  <c r="H34" i="2"/>
  <c r="E34" i="2"/>
  <c r="V33" i="2"/>
  <c r="S33" i="2"/>
  <c r="H33" i="2"/>
  <c r="E33" i="2"/>
  <c r="V32" i="2"/>
  <c r="S32" i="2"/>
  <c r="H32" i="2"/>
  <c r="E32" i="2"/>
  <c r="V31" i="2"/>
  <c r="S31" i="2"/>
  <c r="H31" i="2"/>
  <c r="E31" i="2"/>
  <c r="V30" i="2"/>
  <c r="S30" i="2"/>
  <c r="H30" i="2"/>
  <c r="E30" i="2"/>
  <c r="V29" i="2"/>
  <c r="S29" i="2"/>
  <c r="H29" i="2"/>
  <c r="E29" i="2"/>
  <c r="V28" i="2"/>
  <c r="S28" i="2"/>
  <c r="H28" i="2"/>
  <c r="E28" i="2"/>
  <c r="V27" i="2"/>
  <c r="S27" i="2"/>
  <c r="H27" i="2"/>
  <c r="E27" i="2"/>
  <c r="V26" i="2"/>
  <c r="S26" i="2"/>
  <c r="H26" i="2"/>
  <c r="E26" i="2"/>
  <c r="V25" i="2"/>
  <c r="S25" i="2"/>
  <c r="H25" i="2"/>
  <c r="E25" i="2"/>
  <c r="V24" i="2"/>
  <c r="S24" i="2"/>
  <c r="H24" i="2"/>
  <c r="E24" i="2"/>
  <c r="V23" i="2"/>
  <c r="S23" i="2"/>
  <c r="H23" i="2"/>
  <c r="E23" i="2"/>
  <c r="V22" i="2"/>
  <c r="S22" i="2"/>
  <c r="H22" i="2"/>
  <c r="E22" i="2"/>
  <c r="V21" i="2"/>
  <c r="S21" i="2"/>
  <c r="H21" i="2"/>
  <c r="E21" i="2"/>
  <c r="V20" i="2"/>
  <c r="S20" i="2"/>
  <c r="H20" i="2"/>
  <c r="E20" i="2"/>
  <c r="V19" i="2"/>
  <c r="S19" i="2"/>
  <c r="H19" i="2"/>
  <c r="E19" i="2"/>
  <c r="V18" i="2"/>
  <c r="S18" i="2"/>
  <c r="H18" i="2"/>
  <c r="E18" i="2"/>
  <c r="X17" i="2"/>
  <c r="V17" i="2"/>
  <c r="S17" i="2"/>
  <c r="J17" i="2"/>
  <c r="H17" i="2"/>
  <c r="E17" i="2"/>
  <c r="X16" i="2"/>
  <c r="V16" i="2"/>
  <c r="S16" i="2"/>
  <c r="J16" i="2"/>
  <c r="H16" i="2"/>
  <c r="E16" i="2"/>
  <c r="J15" i="2"/>
  <c r="H15" i="2"/>
  <c r="J14" i="2"/>
  <c r="H14" i="2"/>
  <c r="E14" i="2"/>
  <c r="J13" i="2"/>
  <c r="H13" i="2"/>
  <c r="E13" i="2"/>
  <c r="J12" i="2"/>
  <c r="H12" i="2"/>
  <c r="E12" i="2"/>
  <c r="X11" i="2"/>
  <c r="V11" i="2"/>
  <c r="S11" i="2"/>
  <c r="J11" i="2"/>
  <c r="H11" i="2"/>
  <c r="E11" i="2"/>
  <c r="X10" i="2"/>
  <c r="V10" i="2"/>
  <c r="S10" i="2"/>
  <c r="J10" i="2"/>
  <c r="H10" i="2"/>
  <c r="E10" i="2"/>
  <c r="X9" i="2"/>
  <c r="V9" i="2"/>
  <c r="S9" i="2"/>
  <c r="J9" i="2"/>
  <c r="H9" i="2"/>
  <c r="E9" i="2"/>
  <c r="X8" i="2"/>
  <c r="V8" i="2"/>
  <c r="S8" i="2"/>
  <c r="J8" i="2"/>
  <c r="H8" i="2"/>
  <c r="E8" i="2"/>
  <c r="X7" i="2"/>
  <c r="V7" i="2"/>
  <c r="S7" i="2"/>
  <c r="J7" i="2"/>
  <c r="H7" i="2"/>
  <c r="E7" i="2"/>
  <c r="X6" i="2"/>
  <c r="V6" i="2"/>
  <c r="S6" i="2"/>
  <c r="J6" i="2"/>
  <c r="H6" i="2"/>
  <c r="E6" i="2"/>
  <c r="X5" i="2"/>
  <c r="V5" i="2"/>
  <c r="S5" i="2"/>
  <c r="J5" i="2"/>
  <c r="H5" i="2"/>
  <c r="E5" i="2"/>
  <c r="X4" i="2"/>
  <c r="V4" i="2"/>
  <c r="S4" i="2"/>
  <c r="J4" i="2"/>
  <c r="H4" i="2"/>
  <c r="E4" i="2"/>
  <c r="X3" i="2"/>
  <c r="V3" i="2"/>
  <c r="S3" i="2"/>
  <c r="L3" i="2"/>
  <c r="J3" i="2"/>
  <c r="H3" i="2"/>
  <c r="E3" i="2"/>
  <c r="L6" i="5" l="1"/>
  <c r="K6" i="5"/>
  <c r="L9" i="5"/>
  <c r="K8" i="5"/>
  <c r="L7" i="5"/>
  <c r="L31" i="4"/>
  <c r="L32" i="4" s="1"/>
  <c r="N4" i="4"/>
  <c r="N5" i="4" s="1"/>
  <c r="K3" i="4"/>
  <c r="M3" i="4"/>
  <c r="O3" i="4"/>
  <c r="H71" i="4"/>
  <c r="N32" i="4"/>
  <c r="G71" i="4"/>
  <c r="M4" i="4"/>
  <c r="M5" i="4" s="1"/>
  <c r="O4" i="4"/>
  <c r="O5" i="4" s="1"/>
  <c r="K4" i="4" l="1"/>
  <c r="K5" i="4" s="1"/>
  <c r="L4" i="4"/>
  <c r="L5" i="4" s="1"/>
  <c r="L3" i="4"/>
</calcChain>
</file>

<file path=xl/comments1.xml><?xml version="1.0" encoding="utf-8"?>
<comments xmlns="http://schemas.openxmlformats.org/spreadsheetml/2006/main">
  <authors>
    <author>Author</author>
  </authors>
  <commentList>
    <comment ref="C63" authorId="0" shapeId="0">
      <text>
        <r>
          <rPr>
            <b/>
            <sz val="11"/>
            <color indexed="81"/>
            <rFont val="Tahoma"/>
          </rPr>
          <t>Author:</t>
        </r>
        <r>
          <rPr>
            <sz val="11"/>
            <color indexed="81"/>
            <rFont val="Tahoma"/>
          </rPr>
          <t xml:space="preserve">
كمالة الحاوية
</t>
        </r>
      </text>
    </comment>
  </commentList>
</comments>
</file>

<file path=xl/sharedStrings.xml><?xml version="1.0" encoding="utf-8"?>
<sst xmlns="http://schemas.openxmlformats.org/spreadsheetml/2006/main" count="487" uniqueCount="132">
  <si>
    <t>اليوم</t>
  </si>
  <si>
    <t>عدد الاعمدة</t>
  </si>
  <si>
    <t>ارتفاع العمود</t>
  </si>
  <si>
    <t>عدد العبوات</t>
  </si>
  <si>
    <t>علبة</t>
  </si>
  <si>
    <t>وزن العبوة</t>
  </si>
  <si>
    <t>الاجمالي</t>
  </si>
  <si>
    <t>التاربخ</t>
  </si>
  <si>
    <t>السبت</t>
  </si>
  <si>
    <t>الأحد</t>
  </si>
  <si>
    <t>الأثنين</t>
  </si>
  <si>
    <t>الثلأثاء</t>
  </si>
  <si>
    <t>الأربعاء</t>
  </si>
  <si>
    <t>الخميس</t>
  </si>
  <si>
    <t>الجمعه</t>
  </si>
  <si>
    <t xml:space="preserve"> الأجمـــــــــالي</t>
  </si>
  <si>
    <t>بيان بعدد الأنتاج اليومي عن شهر مارس 2023</t>
  </si>
  <si>
    <t>الجهه / شركة أورينت جروب للصناعات الغذائيه</t>
  </si>
  <si>
    <t>شرينك + أستيكر</t>
  </si>
  <si>
    <t>التاريخ</t>
  </si>
  <si>
    <t>أجمالي الحــاويه</t>
  </si>
  <si>
    <t>رقم الحاوية  / Tclu 850575 9</t>
  </si>
  <si>
    <t>أسم السائق  / ناصر محمود الصياد</t>
  </si>
  <si>
    <t xml:space="preserve">رخصه السائق/ 1100031  </t>
  </si>
  <si>
    <t>شرنك + استيكر</t>
  </si>
  <si>
    <t>حاويه رقم 2</t>
  </si>
  <si>
    <t>حاويه رقم 3</t>
  </si>
  <si>
    <t>حاويه رقم 4</t>
  </si>
  <si>
    <t>حاويه رقم 5</t>
  </si>
  <si>
    <t>حاويه رقم 6</t>
  </si>
  <si>
    <t>حاويه رقم 7</t>
  </si>
  <si>
    <t>الجمعة</t>
  </si>
  <si>
    <t>أجمالي الحاويه</t>
  </si>
  <si>
    <t>الجهه / شركة أورينت جروب للصناعات الغذائية</t>
  </si>
  <si>
    <t xml:space="preserve">مندوب الشركه / أ / محمد عاطف </t>
  </si>
  <si>
    <t>أسم السائق / ياسر سمير عطيه</t>
  </si>
  <si>
    <t xml:space="preserve">رخصة السائق / 28508201100151 </t>
  </si>
  <si>
    <t>رقم سياره / جرار / د م ل 6825 / ط م ر 6173</t>
  </si>
  <si>
    <t>تاريخ استلأم الحاويه / 11/12/2022</t>
  </si>
  <si>
    <t>رقم الحاويه / TGBU 645200 3</t>
  </si>
  <si>
    <t>مندوب الشركة / أ / محمد عاطف</t>
  </si>
  <si>
    <t>رقم سياره / جرار/  ط م ل 4689 / ط م / 7428</t>
  </si>
  <si>
    <t xml:space="preserve">           تاريخ استلام الحاويه /  5/12/2022</t>
  </si>
  <si>
    <t>حاويه رقم 1</t>
  </si>
  <si>
    <t xml:space="preserve">         الجهه / شركة أورينت جروب للصناعات الغذائيه</t>
  </si>
  <si>
    <t xml:space="preserve">         رقم الحاويه/ ONEU 004718 0</t>
  </si>
  <si>
    <t xml:space="preserve">         مندوب الشركة / أ/ محمد عاطف</t>
  </si>
  <si>
    <t xml:space="preserve">        اسم السائق/ هيثم علي عبدالحميد </t>
  </si>
  <si>
    <t xml:space="preserve">         رخص السائق/</t>
  </si>
  <si>
    <t>رقم سياره / جرار/ د ن ب 7464 / ج م/3868</t>
  </si>
  <si>
    <t xml:space="preserve">             تاريخ استلام الحاويه 1/12/2022</t>
  </si>
  <si>
    <t>رقم الحاويه / SEGV 440423 1</t>
  </si>
  <si>
    <t>أسم السائق / حاتم عبده ابوالقمصان</t>
  </si>
  <si>
    <t>رخصة السائق / 28811211100218</t>
  </si>
  <si>
    <t>رقم سياره / جرار/ ط دي/4573 / ط م/ 8152</t>
  </si>
  <si>
    <t>الاثنين</t>
  </si>
  <si>
    <t>حاويه رقم 8</t>
  </si>
  <si>
    <t>مندوب الشركة / أ / أحمد الشرقاوي</t>
  </si>
  <si>
    <t>رقم الحاويه / YMMO 609257 3</t>
  </si>
  <si>
    <t>أسم السائق / عبدالله مجدي مسعد حموده</t>
  </si>
  <si>
    <t>رخصة السائق / 29103021100679</t>
  </si>
  <si>
    <t>رقم سياره / جرار/ ط م ل 1329 / ط م س 5863</t>
  </si>
  <si>
    <t xml:space="preserve">     </t>
  </si>
  <si>
    <t xml:space="preserve">                       تاريخ أستلأم الحاويه / 26/12/2022</t>
  </si>
  <si>
    <t>حاويه رقم 9</t>
  </si>
  <si>
    <t>مندوب الشركه/ م/ أحمدعبدالعليم</t>
  </si>
  <si>
    <t>رقم الحاويه/BSIU 980761 8</t>
  </si>
  <si>
    <t>أسم السائق / محمد عزت وهبه وهبه</t>
  </si>
  <si>
    <t>رخصة السائق/ 28305291100172</t>
  </si>
  <si>
    <t>رقم سياره / جرار / ل ن ط  9836 / ط م ر 5736</t>
  </si>
  <si>
    <t>تاريخ أستلأم الحاويه / 29/12/2022</t>
  </si>
  <si>
    <t>تاريخ أستلأم الحاويه / 19/12/2022</t>
  </si>
  <si>
    <t xml:space="preserve">                          تاريخ أستلأم الحاويه / 15/12/2022</t>
  </si>
  <si>
    <t>رقم الحاويه / CMAU 657138 3</t>
  </si>
  <si>
    <t>أسم السائق/ محمد ابراهيم علي محمد</t>
  </si>
  <si>
    <t>رخصة السائق / 28908011101833</t>
  </si>
  <si>
    <t>رقم سياره/ جرار/ ط دج 9423 / ط م س 4852</t>
  </si>
  <si>
    <t>تاريخ أستلأم الحاويه / 23/12/2022</t>
  </si>
  <si>
    <t>حاويه رقم 10</t>
  </si>
  <si>
    <t>حاويه رقم 11</t>
  </si>
  <si>
    <t>حاويه رقم 12</t>
  </si>
  <si>
    <t>حاويه رقم 13</t>
  </si>
  <si>
    <t>حاويه رقم 14</t>
  </si>
  <si>
    <t>حاويه رقم 15</t>
  </si>
  <si>
    <t>حاويه رقم 16</t>
  </si>
  <si>
    <t>تاريخ أستلأم الحاويه 2/1/2023</t>
  </si>
  <si>
    <t>رقم الحاويه / TBBU 582736  3</t>
  </si>
  <si>
    <t>أسم السائق  / ناصر عبدالعزيزسراج</t>
  </si>
  <si>
    <t xml:space="preserve">رخصه رقم   /26304171100299 </t>
  </si>
  <si>
    <t>رقم سياره / جرار /ط م ه 5871  / ط م س 6981</t>
  </si>
  <si>
    <t xml:space="preserve">تاريخ أستلام الحاويه / 5/1/2023 </t>
  </si>
  <si>
    <t>رقم الحاويه   / SEKU 577665  0</t>
  </si>
  <si>
    <t>أسم السائق   / أحمد سلطان محمود</t>
  </si>
  <si>
    <t>رخصه السائق  / 27810011101937</t>
  </si>
  <si>
    <t>رقم سياره  / جرار / ط د ر 4859  / ط م س 4813</t>
  </si>
  <si>
    <t>تاريخ أستلام الحاويه / 15/1/2023</t>
  </si>
  <si>
    <t>الاحد</t>
  </si>
  <si>
    <t>الثلاثاء</t>
  </si>
  <si>
    <t xml:space="preserve">الاحد </t>
  </si>
  <si>
    <t>الاربعاء</t>
  </si>
  <si>
    <t>صادر</t>
  </si>
  <si>
    <t>متبقي</t>
  </si>
  <si>
    <t>الصادر</t>
  </si>
  <si>
    <t>عبوة</t>
  </si>
  <si>
    <t>اجمالي</t>
  </si>
  <si>
    <t>بيان الانتاج اليومي</t>
  </si>
  <si>
    <t>بيان تفصيلي بالعبوات المختلفة من الانتاج</t>
  </si>
  <si>
    <t>اجمالي الانتاج</t>
  </si>
  <si>
    <t>بيان تفصيلي بالعبوات المتوفرة حاليا</t>
  </si>
  <si>
    <t>المتوفر بالكيلو</t>
  </si>
  <si>
    <t>اجمالي الصادر من المصنع</t>
  </si>
  <si>
    <t>فارق واقع</t>
  </si>
  <si>
    <t>م</t>
  </si>
  <si>
    <t>رقم الفاتوره</t>
  </si>
  <si>
    <t>وزن فارغ</t>
  </si>
  <si>
    <t>وزن قائم</t>
  </si>
  <si>
    <t xml:space="preserve">عدد الصناديق </t>
  </si>
  <si>
    <t>صافي الصندوق</t>
  </si>
  <si>
    <t>صافي الكمية</t>
  </si>
  <si>
    <t>الوزن بالقنطار</t>
  </si>
  <si>
    <t>اجمالي المبلغ</t>
  </si>
  <si>
    <t>صافي المستحق</t>
  </si>
  <si>
    <t>ملاحظات</t>
  </si>
  <si>
    <t>سعر الكيلو</t>
  </si>
  <si>
    <t>اسم المشتري</t>
  </si>
  <si>
    <t>حماده منصور</t>
  </si>
  <si>
    <t>المتوفر بالطن</t>
  </si>
  <si>
    <t>محمود عبدالله</t>
  </si>
  <si>
    <t>محمد عبدالعاطي</t>
  </si>
  <si>
    <t>واصل 1</t>
  </si>
  <si>
    <t>واصل2</t>
  </si>
  <si>
    <t>واصل3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</si>
</sst>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59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18"/>
      <name val="Arial"/>
      <family val="2"/>
      <scheme val="minor"/>
    </font>
    <font>
      <b/>
      <sz val="18"/>
      <color rgb="FFFF0000"/>
      <name val="Arial"/>
      <family val="2"/>
      <scheme val="minor"/>
    </font>
    <font>
      <b/>
      <sz val="16"/>
      <color rgb="FFFF0000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  <scheme val="minor"/>
    </font>
    <font>
      <b/>
      <sz val="20"/>
      <name val="Arial"/>
      <family val="2"/>
      <scheme val="minor"/>
    </font>
    <font>
      <b/>
      <sz val="12"/>
      <name val="Arial"/>
      <family val="2"/>
      <scheme val="minor"/>
    </font>
    <font>
      <b/>
      <i/>
      <u/>
      <sz val="20"/>
      <name val="Arial"/>
      <family val="2"/>
      <scheme val="minor"/>
    </font>
    <font>
      <sz val="11"/>
      <color rgb="FFFF0000"/>
      <name val="Arial"/>
      <family val="2"/>
      <scheme val="minor"/>
    </font>
    <font>
      <sz val="14"/>
      <color rgb="FFFF0000"/>
      <name val="Arial"/>
      <family val="2"/>
      <scheme val="minor"/>
    </font>
    <font>
      <sz val="16"/>
      <color rgb="FFFF0000"/>
      <name val="Arial"/>
      <family val="2"/>
    </font>
    <font>
      <b/>
      <i/>
      <u/>
      <sz val="10"/>
      <color rgb="FFFF0000"/>
      <name val="Arial"/>
      <family val="2"/>
      <scheme val="minor"/>
    </font>
    <font>
      <sz val="16"/>
      <color rgb="FFFF0000"/>
      <name val="Arial"/>
      <family val="2"/>
      <scheme val="minor"/>
    </font>
    <font>
      <b/>
      <sz val="16"/>
      <name val="Agency FB"/>
      <family val="2"/>
    </font>
    <font>
      <sz val="11"/>
      <name val="Agency FB"/>
      <family val="2"/>
    </font>
    <font>
      <sz val="16"/>
      <name val="Agency FB"/>
      <family val="2"/>
    </font>
    <font>
      <b/>
      <sz val="11"/>
      <name val="Agency FB"/>
      <family val="2"/>
    </font>
    <font>
      <b/>
      <sz val="8"/>
      <name val="Arial Black"/>
      <family val="2"/>
    </font>
    <font>
      <b/>
      <sz val="26"/>
      <name val="Arial Black"/>
      <family val="2"/>
    </font>
    <font>
      <b/>
      <sz val="16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name val="Agency FB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1"/>
      <color theme="1"/>
      <name val="Agency FB"/>
      <family val="2"/>
    </font>
    <font>
      <b/>
      <sz val="8"/>
      <color theme="1"/>
      <name val="Arial Black"/>
      <family val="2"/>
    </font>
    <font>
      <b/>
      <sz val="26"/>
      <color theme="1"/>
      <name val="Arial Black"/>
      <family val="2"/>
    </font>
    <font>
      <b/>
      <sz val="16"/>
      <color theme="1"/>
      <name val="Agency FB"/>
      <family val="2"/>
    </font>
    <font>
      <b/>
      <sz val="12"/>
      <color theme="1"/>
      <name val="Agency FB"/>
      <family val="2"/>
    </font>
    <font>
      <b/>
      <i/>
      <sz val="14"/>
      <color theme="1"/>
      <name val="Agency FB"/>
      <family val="2"/>
    </font>
    <font>
      <b/>
      <i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  <font>
      <b/>
      <sz val="22"/>
      <name val="Arial"/>
      <family val="2"/>
      <scheme val="minor"/>
    </font>
    <font>
      <b/>
      <sz val="8"/>
      <name val="Arial"/>
      <family val="2"/>
      <scheme val="minor"/>
    </font>
    <font>
      <b/>
      <sz val="26"/>
      <name val="Arial"/>
      <family val="2"/>
      <scheme val="minor"/>
    </font>
    <font>
      <sz val="8"/>
      <name val="Arial"/>
      <family val="2"/>
      <scheme val="minor"/>
    </font>
    <font>
      <sz val="18"/>
      <name val="Arial"/>
      <family val="2"/>
      <scheme val="minor"/>
    </font>
    <font>
      <sz val="20"/>
      <name val="Arial"/>
      <family val="2"/>
      <scheme val="minor"/>
    </font>
    <font>
      <b/>
      <sz val="18"/>
      <name val="Agency FB"/>
      <family val="2"/>
    </font>
    <font>
      <b/>
      <sz val="26"/>
      <color theme="1"/>
      <name val="Arial"/>
      <family val="2"/>
      <scheme val="minor"/>
    </font>
    <font>
      <b/>
      <i/>
      <u/>
      <sz val="26"/>
      <color theme="1"/>
      <name val="Arial"/>
      <family val="2"/>
      <scheme val="minor"/>
    </font>
    <font>
      <b/>
      <i/>
      <u/>
      <sz val="20"/>
      <color theme="1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u/>
      <sz val="16"/>
      <name val="Arial"/>
      <family val="2"/>
    </font>
    <font>
      <b/>
      <i/>
      <u/>
      <sz val="14"/>
      <color theme="1"/>
      <name val="Arial"/>
      <family val="2"/>
      <scheme val="minor"/>
    </font>
    <font>
      <sz val="11"/>
      <color indexed="81"/>
      <name val="Tahoma"/>
    </font>
    <font>
      <b/>
      <sz val="11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0" fillId="2" borderId="0" xfId="0" applyFill="1"/>
    <xf numFmtId="0" fontId="1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Alignment="1">
      <alignment horizontal="left" vertical="top"/>
    </xf>
    <xf numFmtId="0" fontId="0" fillId="2" borderId="0" xfId="0" applyFont="1" applyFill="1"/>
    <xf numFmtId="0" fontId="15" fillId="2" borderId="0" xfId="0" applyFont="1" applyFill="1" applyAlignment="1">
      <alignment vertical="center"/>
    </xf>
    <xf numFmtId="0" fontId="16" fillId="2" borderId="0" xfId="0" applyFont="1" applyFill="1"/>
    <xf numFmtId="0" fontId="14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0" xfId="0" applyFont="1" applyFill="1"/>
    <xf numFmtId="0" fontId="24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9" fillId="2" borderId="0" xfId="0" applyFont="1" applyFill="1"/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2" fillId="2" borderId="0" xfId="0" applyFont="1" applyFill="1"/>
    <xf numFmtId="0" fontId="35" fillId="2" borderId="0" xfId="0" applyFont="1" applyFill="1"/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14" fontId="29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14" fontId="26" fillId="2" borderId="1" xfId="0" applyNumberFormat="1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5" fillId="2" borderId="0" xfId="0" applyFont="1" applyFill="1"/>
    <xf numFmtId="0" fontId="1" fillId="2" borderId="0" xfId="0" applyFont="1" applyFill="1"/>
    <xf numFmtId="0" fontId="10" fillId="2" borderId="0" xfId="0" applyFont="1" applyFill="1"/>
    <xf numFmtId="0" fontId="47" fillId="2" borderId="0" xfId="0" applyFont="1" applyFill="1"/>
    <xf numFmtId="0" fontId="27" fillId="2" borderId="0" xfId="0" applyFont="1" applyFill="1"/>
    <xf numFmtId="0" fontId="48" fillId="2" borderId="0" xfId="0" applyFont="1" applyFill="1"/>
    <xf numFmtId="0" fontId="1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42" fillId="2" borderId="4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2" borderId="8" xfId="0" applyFont="1" applyFill="1" applyBorder="1" applyAlignment="1">
      <alignment vertical="center"/>
    </xf>
    <xf numFmtId="0" fontId="29" fillId="2" borderId="9" xfId="0" applyFont="1" applyFill="1" applyBorder="1" applyAlignment="1"/>
    <xf numFmtId="0" fontId="29" fillId="2" borderId="0" xfId="0" applyFont="1" applyFill="1" applyBorder="1" applyAlignment="1"/>
    <xf numFmtId="0" fontId="29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 applyAlignment="1"/>
    <xf numFmtId="0" fontId="29" fillId="2" borderId="10" xfId="0" applyFont="1" applyFill="1" applyBorder="1" applyAlignment="1">
      <alignment vertical="center"/>
    </xf>
    <xf numFmtId="0" fontId="28" fillId="2" borderId="9" xfId="0" applyFont="1" applyFill="1" applyBorder="1" applyAlignment="1">
      <alignment horizontal="right"/>
    </xf>
    <xf numFmtId="0" fontId="31" fillId="2" borderId="0" xfId="0" applyFont="1" applyFill="1" applyBorder="1" applyAlignment="1">
      <alignment horizontal="center" vertical="top"/>
    </xf>
    <xf numFmtId="0" fontId="32" fillId="2" borderId="11" xfId="0" applyFont="1" applyFill="1" applyBorder="1" applyAlignment="1"/>
    <xf numFmtId="0" fontId="29" fillId="2" borderId="12" xfId="0" applyFont="1" applyFill="1" applyBorder="1" applyAlignment="1">
      <alignment vertical="center"/>
    </xf>
    <xf numFmtId="0" fontId="29" fillId="2" borderId="13" xfId="0" applyFont="1" applyFill="1" applyBorder="1" applyAlignment="1">
      <alignment vertical="center"/>
    </xf>
    <xf numFmtId="0" fontId="43" fillId="4" borderId="0" xfId="0" applyFont="1" applyFill="1" applyBorder="1" applyAlignment="1">
      <alignment horizontal="right"/>
    </xf>
    <xf numFmtId="0" fontId="43" fillId="4" borderId="10" xfId="0" applyFont="1" applyFill="1" applyBorder="1" applyAlignment="1">
      <alignment horizontal="right"/>
    </xf>
    <xf numFmtId="0" fontId="32" fillId="4" borderId="12" xfId="0" applyFont="1" applyFill="1" applyBorder="1" applyAlignment="1"/>
    <xf numFmtId="0" fontId="29" fillId="4" borderId="12" xfId="0" applyFont="1" applyFill="1" applyBorder="1" applyAlignment="1"/>
    <xf numFmtId="0" fontId="29" fillId="4" borderId="12" xfId="0" applyFont="1" applyFill="1" applyBorder="1" applyAlignment="1">
      <alignment vertical="center"/>
    </xf>
    <xf numFmtId="0" fontId="41" fillId="2" borderId="4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right" vertical="center"/>
    </xf>
    <xf numFmtId="0" fontId="28" fillId="2" borderId="7" xfId="0" applyFont="1" applyFill="1" applyBorder="1" applyAlignment="1">
      <alignment horizontal="right" vertical="center"/>
    </xf>
    <xf numFmtId="0" fontId="26" fillId="2" borderId="8" xfId="0" applyFont="1" applyFill="1" applyBorder="1"/>
    <xf numFmtId="0" fontId="29" fillId="2" borderId="9" xfId="0" applyFont="1" applyFill="1" applyBorder="1" applyAlignment="1">
      <alignment horizontal="right" vertical="center"/>
    </xf>
    <xf numFmtId="0" fontId="29" fillId="2" borderId="0" xfId="0" applyFont="1" applyFill="1" applyBorder="1" applyAlignment="1">
      <alignment horizontal="right" vertical="center"/>
    </xf>
    <xf numFmtId="0" fontId="26" fillId="2" borderId="10" xfId="0" applyFont="1" applyFill="1" applyBorder="1"/>
    <xf numFmtId="0" fontId="27" fillId="2" borderId="0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right" vertical="center"/>
    </xf>
    <xf numFmtId="0" fontId="26" fillId="2" borderId="13" xfId="0" applyFont="1" applyFill="1" applyBorder="1"/>
    <xf numFmtId="0" fontId="32" fillId="4" borderId="0" xfId="0" applyFont="1" applyFill="1" applyBorder="1" applyAlignment="1">
      <alignment horizontal="right" vertical="center"/>
    </xf>
    <xf numFmtId="0" fontId="35" fillId="4" borderId="12" xfId="0" applyFont="1" applyFill="1" applyBorder="1" applyAlignment="1">
      <alignment horizontal="right" vertical="top"/>
    </xf>
    <xf numFmtId="0" fontId="28" fillId="4" borderId="12" xfId="0" applyFont="1" applyFill="1" applyBorder="1" applyAlignment="1">
      <alignment horizontal="right" vertical="top"/>
    </xf>
    <xf numFmtId="0" fontId="26" fillId="4" borderId="1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3" fillId="2" borderId="5" xfId="0" applyFont="1" applyFill="1" applyBorder="1" applyAlignment="1">
      <alignment horizontal="center" vertical="top"/>
    </xf>
    <xf numFmtId="0" fontId="26" fillId="2" borderId="6" xfId="0" applyFont="1" applyFill="1" applyBorder="1"/>
    <xf numFmtId="0" fontId="26" fillId="2" borderId="7" xfId="0" applyFont="1" applyFill="1" applyBorder="1"/>
    <xf numFmtId="0" fontId="26" fillId="2" borderId="9" xfId="0" applyFont="1" applyFill="1" applyBorder="1"/>
    <xf numFmtId="0" fontId="29" fillId="2" borderId="0" xfId="0" applyFont="1" applyFill="1" applyBorder="1"/>
    <xf numFmtId="0" fontId="26" fillId="2" borderId="0" xfId="0" applyFont="1" applyFill="1" applyBorder="1"/>
    <xf numFmtId="0" fontId="31" fillId="2" borderId="9" xfId="0" applyFont="1" applyFill="1" applyBorder="1"/>
    <xf numFmtId="0" fontId="31" fillId="2" borderId="0" xfId="0" applyFont="1" applyFill="1" applyBorder="1"/>
    <xf numFmtId="0" fontId="29" fillId="2" borderId="0" xfId="0" applyFont="1" applyFill="1" applyBorder="1" applyAlignment="1">
      <alignment horizontal="right"/>
    </xf>
    <xf numFmtId="0" fontId="27" fillId="2" borderId="0" xfId="0" applyFont="1" applyFill="1" applyBorder="1" applyAlignment="1">
      <alignment horizontal="right"/>
    </xf>
    <xf numFmtId="0" fontId="26" fillId="2" borderId="9" xfId="0" applyFont="1" applyFill="1" applyBorder="1" applyAlignment="1">
      <alignment horizontal="right" vertical="center"/>
    </xf>
    <xf numFmtId="0" fontId="26" fillId="2" borderId="0" xfId="0" applyFont="1" applyFill="1" applyBorder="1" applyAlignment="1">
      <alignment horizontal="right" vertical="center"/>
    </xf>
    <xf numFmtId="0" fontId="26" fillId="2" borderId="11" xfId="0" applyFont="1" applyFill="1" applyBorder="1"/>
    <xf numFmtId="0" fontId="29" fillId="2" borderId="12" xfId="0" applyFont="1" applyFill="1" applyBorder="1"/>
    <xf numFmtId="0" fontId="26" fillId="2" borderId="12" xfId="0" applyFont="1" applyFill="1" applyBorder="1"/>
    <xf numFmtId="0" fontId="32" fillId="4" borderId="0" xfId="0" applyFont="1" applyFill="1" applyBorder="1"/>
    <xf numFmtId="0" fontId="32" fillId="4" borderId="10" xfId="0" applyFont="1" applyFill="1" applyBorder="1"/>
    <xf numFmtId="0" fontId="35" fillId="4" borderId="0" xfId="0" applyFont="1" applyFill="1" applyBorder="1"/>
    <xf numFmtId="0" fontId="35" fillId="4" borderId="10" xfId="0" applyFont="1" applyFill="1" applyBorder="1"/>
    <xf numFmtId="0" fontId="44" fillId="2" borderId="3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5" fillId="2" borderId="9" xfId="0" applyFont="1" applyFill="1" applyBorder="1"/>
    <xf numFmtId="0" fontId="31" fillId="2" borderId="10" xfId="0" applyFont="1" applyFill="1" applyBorder="1"/>
    <xf numFmtId="0" fontId="31" fillId="3" borderId="0" xfId="0" applyFont="1" applyFill="1" applyBorder="1"/>
    <xf numFmtId="0" fontId="31" fillId="3" borderId="10" xfId="0" applyFont="1" applyFill="1" applyBorder="1"/>
    <xf numFmtId="0" fontId="25" fillId="2" borderId="0" xfId="0" applyFont="1" applyFill="1" applyBorder="1"/>
    <xf numFmtId="0" fontId="25" fillId="2" borderId="10" xfId="0" applyFont="1" applyFill="1" applyBorder="1"/>
    <xf numFmtId="0" fontId="3" fillId="2" borderId="0" xfId="0" applyFont="1" applyFill="1" applyBorder="1"/>
    <xf numFmtId="0" fontId="2" fillId="2" borderId="11" xfId="0" applyFont="1" applyFill="1" applyBorder="1"/>
    <xf numFmtId="0" fontId="11" fillId="2" borderId="12" xfId="0" applyFont="1" applyFill="1" applyBorder="1" applyAlignment="1">
      <alignment horizontal="right"/>
    </xf>
    <xf numFmtId="0" fontId="45" fillId="2" borderId="12" xfId="0" applyFont="1" applyFill="1" applyBorder="1"/>
    <xf numFmtId="0" fontId="11" fillId="4" borderId="12" xfId="0" applyFont="1" applyFill="1" applyBorder="1" applyAlignment="1">
      <alignment horizontal="right"/>
    </xf>
    <xf numFmtId="0" fontId="45" fillId="4" borderId="12" xfId="0" applyFont="1" applyFill="1" applyBorder="1" applyAlignment="1">
      <alignment horizontal="right"/>
    </xf>
    <xf numFmtId="0" fontId="45" fillId="4" borderId="12" xfId="0" applyFont="1" applyFill="1" applyBorder="1"/>
    <xf numFmtId="0" fontId="2" fillId="4" borderId="13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49" fillId="2" borderId="3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32" fillId="3" borderId="0" xfId="0" applyFont="1" applyFill="1" applyBorder="1"/>
    <xf numFmtId="0" fontId="32" fillId="3" borderId="10" xfId="0" applyFont="1" applyFill="1" applyBorder="1"/>
    <xf numFmtId="0" fontId="1" fillId="2" borderId="0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1" fillId="4" borderId="0" xfId="0" applyFont="1" applyFill="1" applyBorder="1"/>
    <xf numFmtId="0" fontId="1" fillId="4" borderId="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27" fillId="2" borderId="0" xfId="0" applyFont="1" applyFill="1" applyBorder="1"/>
    <xf numFmtId="0" fontId="27" fillId="2" borderId="10" xfId="0" applyFont="1" applyFill="1" applyBorder="1"/>
    <xf numFmtId="0" fontId="27" fillId="3" borderId="0" xfId="0" applyFont="1" applyFill="1" applyBorder="1"/>
    <xf numFmtId="0" fontId="27" fillId="3" borderId="10" xfId="0" applyFont="1" applyFill="1" applyBorder="1"/>
    <xf numFmtId="0" fontId="3" fillId="2" borderId="10" xfId="0" applyFont="1" applyFill="1" applyBorder="1"/>
    <xf numFmtId="0" fontId="45" fillId="2" borderId="9" xfId="0" applyFont="1" applyFill="1" applyBorder="1"/>
    <xf numFmtId="0" fontId="45" fillId="2" borderId="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44" fillId="2" borderId="12" xfId="0" applyFont="1" applyFill="1" applyBorder="1"/>
    <xf numFmtId="0" fontId="3" fillId="2" borderId="13" xfId="0" applyFont="1" applyFill="1" applyBorder="1"/>
    <xf numFmtId="0" fontId="25" fillId="2" borderId="5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10" xfId="0" applyFont="1" applyFill="1" applyBorder="1"/>
    <xf numFmtId="0" fontId="10" fillId="2" borderId="12" xfId="0" applyFont="1" applyFill="1" applyBorder="1"/>
    <xf numFmtId="0" fontId="45" fillId="2" borderId="13" xfId="0" applyFont="1" applyFill="1" applyBorder="1"/>
    <xf numFmtId="0" fontId="29" fillId="4" borderId="0" xfId="0" applyFont="1" applyFill="1" applyBorder="1" applyAlignment="1">
      <alignment horizontal="right"/>
    </xf>
    <xf numFmtId="0" fontId="29" fillId="4" borderId="10" xfId="0" applyFont="1" applyFill="1" applyBorder="1" applyAlignment="1">
      <alignment horizontal="right"/>
    </xf>
    <xf numFmtId="0" fontId="3" fillId="4" borderId="12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7" fillId="2" borderId="12" xfId="0" applyFont="1" applyFill="1" applyBorder="1"/>
    <xf numFmtId="0" fontId="27" fillId="2" borderId="13" xfId="0" applyFont="1" applyFill="1" applyBorder="1"/>
    <xf numFmtId="0" fontId="34" fillId="4" borderId="0" xfId="0" applyFont="1" applyFill="1" applyBorder="1"/>
    <xf numFmtId="0" fontId="49" fillId="2" borderId="4" xfId="0" applyFont="1" applyFill="1" applyBorder="1"/>
    <xf numFmtId="14" fontId="12" fillId="2" borderId="2" xfId="0" applyNumberFormat="1" applyFont="1" applyFill="1" applyBorder="1" applyAlignment="1">
      <alignment horizontal="center"/>
    </xf>
    <xf numFmtId="0" fontId="50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49" fillId="2" borderId="6" xfId="0" applyFont="1" applyFill="1" applyBorder="1"/>
    <xf numFmtId="0" fontId="11" fillId="2" borderId="7" xfId="0" applyFont="1" applyFill="1" applyBorder="1" applyAlignment="1">
      <alignment horizontal="left" vertical="center"/>
    </xf>
    <xf numFmtId="0" fontId="49" fillId="2" borderId="7" xfId="0" applyFont="1" applyFill="1" applyBorder="1"/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27" fillId="3" borderId="18" xfId="0" applyFont="1" applyFill="1" applyBorder="1"/>
    <xf numFmtId="0" fontId="0" fillId="2" borderId="0" xfId="0" applyFill="1" applyBorder="1"/>
    <xf numFmtId="0" fontId="51" fillId="2" borderId="0" xfId="0" applyFont="1" applyFill="1" applyBorder="1"/>
    <xf numFmtId="0" fontId="26" fillId="2" borderId="18" xfId="0" applyFont="1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7" fillId="2" borderId="18" xfId="0" applyFont="1" applyFill="1" applyBorder="1"/>
    <xf numFmtId="0" fontId="27" fillId="2" borderId="14" xfId="0" applyFont="1" applyFill="1" applyBorder="1"/>
    <xf numFmtId="0" fontId="27" fillId="2" borderId="15" xfId="0" applyFont="1" applyFill="1" applyBorder="1"/>
    <xf numFmtId="0" fontId="27" fillId="2" borderId="16" xfId="0" applyFont="1" applyFill="1" applyBorder="1"/>
    <xf numFmtId="0" fontId="27" fillId="2" borderId="17" xfId="0" applyFont="1" applyFill="1" applyBorder="1"/>
    <xf numFmtId="0" fontId="26" fillId="2" borderId="17" xfId="0" applyFont="1" applyFill="1" applyBorder="1"/>
    <xf numFmtId="0" fontId="26" fillId="2" borderId="19" xfId="0" applyFont="1" applyFill="1" applyBorder="1"/>
    <xf numFmtId="0" fontId="26" fillId="2" borderId="20" xfId="0" applyFont="1" applyFill="1" applyBorder="1"/>
    <xf numFmtId="0" fontId="34" fillId="2" borderId="20" xfId="0" applyFont="1" applyFill="1" applyBorder="1"/>
    <xf numFmtId="0" fontId="34" fillId="2" borderId="21" xfId="0" applyFont="1" applyFill="1" applyBorder="1"/>
    <xf numFmtId="0" fontId="2" fillId="2" borderId="0" xfId="0" applyFont="1" applyFill="1" applyAlignment="1">
      <alignment horizontal="center"/>
    </xf>
    <xf numFmtId="0" fontId="29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top" wrapText="1"/>
    </xf>
    <xf numFmtId="0" fontId="29" fillId="2" borderId="23" xfId="0" applyFont="1" applyFill="1" applyBorder="1" applyAlignment="1">
      <alignment horizontal="center" vertical="center" wrapText="1"/>
    </xf>
    <xf numFmtId="0" fontId="28" fillId="2" borderId="23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/>
    </xf>
    <xf numFmtId="3" fontId="29" fillId="2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3" fontId="29" fillId="4" borderId="1" xfId="0" applyNumberFormat="1" applyFont="1" applyFill="1" applyBorder="1" applyAlignment="1">
      <alignment horizontal="center" vertical="center"/>
    </xf>
    <xf numFmtId="165" fontId="29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5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47895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085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847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7524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752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942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52182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1418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609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5133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181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-2023\&#1575;&#1604;&#1581;&#1575;&#1608;&#1610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حاوية الاولى"/>
      <sheetName val="الحاوية الثانية"/>
      <sheetName val="الحاوية الثالثة"/>
      <sheetName val="الحاوية الرابعة"/>
      <sheetName val="الحاوية الخامسة"/>
      <sheetName val="الحاوية السادسة"/>
      <sheetName val="الحاوية 7"/>
      <sheetName val="الحاوية 8"/>
      <sheetName val="الحاوية 9"/>
      <sheetName val="الحاوية 10"/>
      <sheetName val="الحاوية11"/>
      <sheetName val="الحاوية12"/>
      <sheetName val="الحاوية13"/>
      <sheetName val="الحاوية14"/>
      <sheetName val="الحاوية15"/>
      <sheetName val="الحاوية16"/>
      <sheetName val="الحاوية17"/>
      <sheetName val="ثروت1"/>
      <sheetName val="ثروت2"/>
      <sheetName val="الحاوية 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4">
          <cell r="D14">
            <v>25555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rightToLeft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" sqref="H3:H16"/>
    </sheetView>
  </sheetViews>
  <sheetFormatPr defaultRowHeight="14.25" x14ac:dyDescent="0.2"/>
  <cols>
    <col min="1" max="1" width="5.75" style="8" bestFit="1" customWidth="1"/>
    <col min="2" max="2" width="14.875" style="8" customWidth="1"/>
    <col min="3" max="3" width="10.375" style="8" bestFit="1" customWidth="1"/>
    <col min="4" max="4" width="11.25" style="8" bestFit="1" customWidth="1"/>
    <col min="5" max="5" width="10.375" style="8" bestFit="1" customWidth="1"/>
    <col min="6" max="6" width="7.75" style="8" customWidth="1"/>
    <col min="7" max="7" width="9.625" style="8" bestFit="1" customWidth="1"/>
    <col min="8" max="10" width="10.75" style="8" bestFit="1" customWidth="1"/>
    <col min="11" max="11" width="5.75" style="8" bestFit="1" customWidth="1"/>
    <col min="12" max="12" width="13.25" style="8" customWidth="1"/>
    <col min="13" max="13" width="10.375" style="8" bestFit="1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24" ht="45" customHeight="1" x14ac:dyDescent="0.3">
      <c r="A1" s="1"/>
      <c r="B1" s="1"/>
      <c r="C1" s="1"/>
      <c r="D1" s="23"/>
      <c r="E1" s="24"/>
      <c r="F1" s="24"/>
      <c r="G1" s="24"/>
      <c r="H1" s="24"/>
      <c r="J1" s="17"/>
      <c r="K1" s="17"/>
      <c r="L1" s="17"/>
      <c r="M1" s="17"/>
      <c r="N1" s="18"/>
    </row>
    <row r="2" spans="1:24" s="21" customFormat="1" ht="30.75" customHeight="1" x14ac:dyDescent="0.3">
      <c r="A2" s="235" t="s">
        <v>0</v>
      </c>
      <c r="B2" s="235" t="s">
        <v>7</v>
      </c>
      <c r="C2" s="235" t="s">
        <v>1</v>
      </c>
      <c r="D2" s="235" t="s">
        <v>2</v>
      </c>
      <c r="E2" s="235" t="s">
        <v>3</v>
      </c>
      <c r="F2" s="235" t="s">
        <v>4</v>
      </c>
      <c r="G2" s="235" t="s">
        <v>5</v>
      </c>
      <c r="H2" s="235" t="s">
        <v>6</v>
      </c>
      <c r="I2" s="235" t="s">
        <v>102</v>
      </c>
      <c r="J2" s="235" t="s">
        <v>6</v>
      </c>
      <c r="K2" s="243"/>
      <c r="L2" s="243"/>
      <c r="M2" s="243"/>
      <c r="N2" s="22"/>
      <c r="O2" s="235" t="s">
        <v>0</v>
      </c>
      <c r="P2" s="235" t="s">
        <v>7</v>
      </c>
      <c r="Q2" s="235" t="s">
        <v>1</v>
      </c>
      <c r="R2" s="235" t="s">
        <v>2</v>
      </c>
      <c r="S2" s="235" t="s">
        <v>3</v>
      </c>
      <c r="T2" s="235" t="s">
        <v>4</v>
      </c>
      <c r="U2" s="235" t="s">
        <v>5</v>
      </c>
      <c r="V2" s="235" t="s">
        <v>6</v>
      </c>
      <c r="W2" s="21" t="s">
        <v>100</v>
      </c>
      <c r="X2" s="21" t="s">
        <v>101</v>
      </c>
    </row>
    <row r="3" spans="1:24" ht="20.25" customHeight="1" x14ac:dyDescent="0.25">
      <c r="A3" s="2" t="s">
        <v>98</v>
      </c>
      <c r="B3" s="236">
        <v>45249</v>
      </c>
      <c r="C3" s="237">
        <v>138</v>
      </c>
      <c r="D3" s="237">
        <v>15</v>
      </c>
      <c r="E3" s="238">
        <f>C3*D3</f>
        <v>2070</v>
      </c>
      <c r="F3" s="238"/>
      <c r="G3" s="238">
        <v>10</v>
      </c>
      <c r="H3" s="238">
        <f>(G3*E3)+(G3*F3)</f>
        <v>20700</v>
      </c>
      <c r="I3" s="238"/>
      <c r="J3" s="238">
        <f>H3-I3</f>
        <v>20700</v>
      </c>
      <c r="K3" s="244">
        <v>15</v>
      </c>
      <c r="L3" s="244">
        <f ca="1">SUMIF(D3:D17,K3,H3:H15)</f>
        <v>51580</v>
      </c>
      <c r="M3" s="244"/>
      <c r="O3" s="2" t="s">
        <v>98</v>
      </c>
      <c r="P3" s="236">
        <v>45249</v>
      </c>
      <c r="Q3" s="237">
        <v>138</v>
      </c>
      <c r="R3" s="237">
        <v>15</v>
      </c>
      <c r="S3" s="238">
        <f>Q3*R3</f>
        <v>2070</v>
      </c>
      <c r="T3" s="238"/>
      <c r="U3" s="238">
        <v>10</v>
      </c>
      <c r="V3" s="238">
        <f>(U3*S3)+(U3*T3)</f>
        <v>20700</v>
      </c>
      <c r="W3" s="8">
        <v>26000</v>
      </c>
      <c r="X3" s="8">
        <f>V3-W3</f>
        <v>-5300</v>
      </c>
    </row>
    <row r="4" spans="1:24" ht="20.25" customHeight="1" x14ac:dyDescent="0.25">
      <c r="A4" s="2" t="s">
        <v>55</v>
      </c>
      <c r="B4" s="236">
        <v>45250</v>
      </c>
      <c r="C4" s="237">
        <v>23</v>
      </c>
      <c r="D4" s="237">
        <v>15</v>
      </c>
      <c r="E4" s="238">
        <f t="shared" ref="E4:E9" si="0">C4*D4</f>
        <v>345</v>
      </c>
      <c r="F4" s="238"/>
      <c r="G4" s="238">
        <v>10</v>
      </c>
      <c r="H4" s="238">
        <f t="shared" ref="H4:H9" si="1">(G4*E4)+(G4*F4)</f>
        <v>3450</v>
      </c>
      <c r="I4" s="238"/>
      <c r="J4" s="238">
        <f>J3+H4-I4</f>
        <v>24150</v>
      </c>
      <c r="K4" s="244"/>
      <c r="L4" s="244"/>
      <c r="M4" s="244"/>
      <c r="O4" s="2" t="s">
        <v>55</v>
      </c>
      <c r="P4" s="236">
        <v>45250</v>
      </c>
      <c r="Q4" s="237">
        <v>23</v>
      </c>
      <c r="R4" s="237">
        <v>15</v>
      </c>
      <c r="S4" s="238">
        <f>Q4*R4</f>
        <v>345</v>
      </c>
      <c r="T4" s="238"/>
      <c r="U4" s="238">
        <v>10</v>
      </c>
      <c r="V4" s="238">
        <f t="shared" ref="V4:V44" si="2">(U4*S4)+(U4*T4)</f>
        <v>3450</v>
      </c>
      <c r="X4" s="8">
        <f>X3+V4-W4</f>
        <v>-1850</v>
      </c>
    </row>
    <row r="5" spans="1:24" ht="20.25" customHeight="1" x14ac:dyDescent="0.25">
      <c r="A5" s="2" t="s">
        <v>97</v>
      </c>
      <c r="B5" s="236">
        <v>45251</v>
      </c>
      <c r="C5" s="237">
        <v>21</v>
      </c>
      <c r="D5" s="237">
        <v>15</v>
      </c>
      <c r="E5" s="238">
        <f t="shared" si="0"/>
        <v>315</v>
      </c>
      <c r="F5" s="238"/>
      <c r="G5" s="238">
        <v>10</v>
      </c>
      <c r="H5" s="238">
        <f t="shared" si="1"/>
        <v>3150</v>
      </c>
      <c r="I5" s="238"/>
      <c r="J5" s="238">
        <f t="shared" ref="J5:J17" si="3">J4+H5-I5</f>
        <v>27300</v>
      </c>
      <c r="K5" s="244"/>
      <c r="L5" s="244"/>
      <c r="M5" s="244"/>
      <c r="O5" s="2" t="s">
        <v>97</v>
      </c>
      <c r="P5" s="236">
        <v>45251</v>
      </c>
      <c r="Q5" s="237">
        <v>21</v>
      </c>
      <c r="R5" s="237">
        <v>15</v>
      </c>
      <c r="S5" s="238">
        <f t="shared" ref="S5:S44" si="4">Q5*R5</f>
        <v>315</v>
      </c>
      <c r="T5" s="238"/>
      <c r="U5" s="238">
        <v>10</v>
      </c>
      <c r="V5" s="238">
        <f t="shared" si="2"/>
        <v>3150</v>
      </c>
      <c r="X5" s="8">
        <f t="shared" ref="X5:X17" si="5">X4+V5-W5</f>
        <v>1300</v>
      </c>
    </row>
    <row r="6" spans="1:24" ht="20.25" customHeight="1" x14ac:dyDescent="0.25">
      <c r="A6" s="2" t="s">
        <v>99</v>
      </c>
      <c r="B6" s="236">
        <v>45252</v>
      </c>
      <c r="C6" s="237">
        <v>31</v>
      </c>
      <c r="D6" s="237">
        <v>15</v>
      </c>
      <c r="E6" s="238">
        <f t="shared" si="0"/>
        <v>465</v>
      </c>
      <c r="F6" s="238">
        <v>5</v>
      </c>
      <c r="G6" s="238">
        <v>10</v>
      </c>
      <c r="H6" s="238">
        <f>(G6*E6)+(G6*F6)</f>
        <v>4700</v>
      </c>
      <c r="I6" s="238">
        <v>26000</v>
      </c>
      <c r="J6" s="238">
        <f t="shared" si="3"/>
        <v>6000</v>
      </c>
      <c r="K6" s="244"/>
      <c r="L6" s="244"/>
      <c r="M6" s="244"/>
      <c r="O6" s="2" t="s">
        <v>99</v>
      </c>
      <c r="P6" s="236">
        <v>45252</v>
      </c>
      <c r="Q6" s="237">
        <v>31</v>
      </c>
      <c r="R6" s="237">
        <v>15</v>
      </c>
      <c r="S6" s="238">
        <f t="shared" si="4"/>
        <v>465</v>
      </c>
      <c r="T6" s="238">
        <v>5</v>
      </c>
      <c r="U6" s="238">
        <v>10</v>
      </c>
      <c r="V6" s="238">
        <f t="shared" si="2"/>
        <v>4700</v>
      </c>
      <c r="X6" s="8">
        <f t="shared" si="5"/>
        <v>6000</v>
      </c>
    </row>
    <row r="7" spans="1:24" ht="20.25" customHeight="1" x14ac:dyDescent="0.25">
      <c r="A7" s="2" t="s">
        <v>13</v>
      </c>
      <c r="B7" s="236">
        <v>45253</v>
      </c>
      <c r="C7" s="237">
        <v>30</v>
      </c>
      <c r="D7" s="237">
        <v>15</v>
      </c>
      <c r="E7" s="238">
        <f t="shared" si="0"/>
        <v>450</v>
      </c>
      <c r="F7" s="238"/>
      <c r="G7" s="238">
        <v>10</v>
      </c>
      <c r="H7" s="238">
        <f t="shared" si="1"/>
        <v>4500</v>
      </c>
      <c r="I7" s="238"/>
      <c r="J7" s="238">
        <f t="shared" si="3"/>
        <v>10500</v>
      </c>
      <c r="K7" s="244"/>
      <c r="L7" s="244"/>
      <c r="M7" s="244"/>
      <c r="O7" s="2" t="s">
        <v>13</v>
      </c>
      <c r="P7" s="236">
        <v>45253</v>
      </c>
      <c r="Q7" s="237">
        <v>30</v>
      </c>
      <c r="R7" s="237">
        <v>15</v>
      </c>
      <c r="S7" s="238">
        <f t="shared" si="4"/>
        <v>450</v>
      </c>
      <c r="T7" s="238"/>
      <c r="U7" s="238">
        <v>10</v>
      </c>
      <c r="V7" s="238">
        <f t="shared" si="2"/>
        <v>4500</v>
      </c>
      <c r="X7" s="8">
        <f t="shared" si="5"/>
        <v>10500</v>
      </c>
    </row>
    <row r="8" spans="1:24" ht="20.25" customHeight="1" x14ac:dyDescent="0.25">
      <c r="A8" s="2" t="s">
        <v>31</v>
      </c>
      <c r="B8" s="236">
        <v>45254</v>
      </c>
      <c r="C8" s="237">
        <v>31</v>
      </c>
      <c r="D8" s="237">
        <v>15</v>
      </c>
      <c r="E8" s="238">
        <f t="shared" si="0"/>
        <v>465</v>
      </c>
      <c r="F8" s="238"/>
      <c r="G8" s="238">
        <v>10</v>
      </c>
      <c r="H8" s="238">
        <f t="shared" si="1"/>
        <v>4650</v>
      </c>
      <c r="I8" s="238"/>
      <c r="J8" s="238">
        <f t="shared" si="3"/>
        <v>15150</v>
      </c>
      <c r="K8" s="244"/>
      <c r="L8" s="244"/>
      <c r="M8" s="244"/>
      <c r="O8" s="2" t="s">
        <v>31</v>
      </c>
      <c r="P8" s="236">
        <v>45254</v>
      </c>
      <c r="Q8" s="237">
        <v>31</v>
      </c>
      <c r="R8" s="237">
        <v>15</v>
      </c>
      <c r="S8" s="238">
        <f t="shared" si="4"/>
        <v>465</v>
      </c>
      <c r="T8" s="238"/>
      <c r="U8" s="238">
        <v>10</v>
      </c>
      <c r="V8" s="238">
        <f t="shared" si="2"/>
        <v>4650</v>
      </c>
      <c r="X8" s="8">
        <f t="shared" si="5"/>
        <v>15150</v>
      </c>
    </row>
    <row r="9" spans="1:24" ht="20.25" customHeight="1" x14ac:dyDescent="0.25">
      <c r="A9" s="2" t="s">
        <v>8</v>
      </c>
      <c r="B9" s="236">
        <v>45255</v>
      </c>
      <c r="C9" s="237">
        <v>35</v>
      </c>
      <c r="D9" s="237">
        <v>15</v>
      </c>
      <c r="E9" s="238">
        <f t="shared" si="0"/>
        <v>525</v>
      </c>
      <c r="F9" s="238"/>
      <c r="G9" s="238">
        <v>10</v>
      </c>
      <c r="H9" s="238">
        <f t="shared" si="1"/>
        <v>5250</v>
      </c>
      <c r="I9" s="235"/>
      <c r="J9" s="235">
        <f t="shared" si="3"/>
        <v>20400</v>
      </c>
      <c r="K9" s="243"/>
      <c r="L9" s="243"/>
      <c r="M9" s="243"/>
      <c r="O9" s="2"/>
      <c r="P9" s="236"/>
      <c r="Q9" s="237">
        <v>35</v>
      </c>
      <c r="R9" s="237">
        <v>15</v>
      </c>
      <c r="S9" s="238">
        <f t="shared" si="4"/>
        <v>525</v>
      </c>
      <c r="T9" s="238"/>
      <c r="U9" s="238">
        <v>10</v>
      </c>
      <c r="V9" s="238">
        <f t="shared" si="2"/>
        <v>5250</v>
      </c>
      <c r="X9" s="8">
        <f t="shared" si="5"/>
        <v>20400</v>
      </c>
    </row>
    <row r="10" spans="1:24" ht="20.25" customHeight="1" x14ac:dyDescent="0.25">
      <c r="A10" s="2" t="s">
        <v>98</v>
      </c>
      <c r="B10" s="236">
        <v>45256</v>
      </c>
      <c r="C10" s="237">
        <v>31</v>
      </c>
      <c r="D10" s="237">
        <v>15</v>
      </c>
      <c r="E10" s="238">
        <f t="shared" ref="E10:E44" si="6">C10*D10</f>
        <v>465</v>
      </c>
      <c r="F10" s="238">
        <v>8</v>
      </c>
      <c r="G10" s="238">
        <v>10</v>
      </c>
      <c r="H10" s="238">
        <f t="shared" ref="H10:H44" si="7">(G10*E10)+(G10*F10)</f>
        <v>4730</v>
      </c>
      <c r="I10" s="238"/>
      <c r="J10" s="238">
        <f t="shared" si="3"/>
        <v>25130</v>
      </c>
      <c r="K10" s="244"/>
      <c r="L10" s="244"/>
      <c r="M10" s="244"/>
      <c r="O10" s="2"/>
      <c r="P10" s="236"/>
      <c r="Q10" s="237"/>
      <c r="R10" s="237"/>
      <c r="S10" s="238">
        <f t="shared" si="4"/>
        <v>0</v>
      </c>
      <c r="T10" s="238"/>
      <c r="U10" s="238">
        <v>10</v>
      </c>
      <c r="V10" s="238">
        <f t="shared" si="2"/>
        <v>0</v>
      </c>
      <c r="X10" s="8">
        <f t="shared" si="5"/>
        <v>20400</v>
      </c>
    </row>
    <row r="11" spans="1:24" ht="20.25" customHeight="1" x14ac:dyDescent="0.25">
      <c r="A11" s="2" t="s">
        <v>55</v>
      </c>
      <c r="B11" s="236">
        <v>45257</v>
      </c>
      <c r="C11" s="237">
        <v>3</v>
      </c>
      <c r="D11" s="237">
        <v>15</v>
      </c>
      <c r="E11" s="238">
        <f t="shared" si="6"/>
        <v>45</v>
      </c>
      <c r="F11" s="238"/>
      <c r="G11" s="238">
        <v>10</v>
      </c>
      <c r="H11" s="238">
        <f t="shared" si="7"/>
        <v>450</v>
      </c>
      <c r="I11" s="238"/>
      <c r="J11" s="238">
        <f t="shared" si="3"/>
        <v>25580</v>
      </c>
      <c r="K11" s="244"/>
      <c r="L11" s="244"/>
      <c r="M11" s="244"/>
      <c r="O11" s="2"/>
      <c r="P11" s="236"/>
      <c r="Q11" s="237"/>
      <c r="R11" s="237"/>
      <c r="S11" s="238">
        <f t="shared" si="4"/>
        <v>0</v>
      </c>
      <c r="T11" s="238"/>
      <c r="U11" s="238">
        <v>10</v>
      </c>
      <c r="V11" s="238">
        <f t="shared" si="2"/>
        <v>0</v>
      </c>
      <c r="X11" s="8">
        <f t="shared" si="5"/>
        <v>20400</v>
      </c>
    </row>
    <row r="12" spans="1:24" ht="20.25" customHeight="1" x14ac:dyDescent="0.25">
      <c r="A12" s="2" t="s">
        <v>55</v>
      </c>
      <c r="B12" s="236">
        <v>45257</v>
      </c>
      <c r="C12" s="237">
        <v>22</v>
      </c>
      <c r="D12" s="237">
        <v>18</v>
      </c>
      <c r="E12" s="238">
        <f t="shared" si="6"/>
        <v>396</v>
      </c>
      <c r="F12" s="238"/>
      <c r="G12" s="238">
        <v>9.5</v>
      </c>
      <c r="H12" s="238">
        <f t="shared" si="7"/>
        <v>3762</v>
      </c>
      <c r="I12" s="238">
        <v>26000</v>
      </c>
      <c r="J12" s="238">
        <f t="shared" si="3"/>
        <v>3342</v>
      </c>
      <c r="K12" s="244"/>
      <c r="L12" s="244"/>
      <c r="M12" s="244"/>
      <c r="O12" s="2"/>
      <c r="P12" s="236"/>
      <c r="Q12" s="237"/>
      <c r="R12" s="237"/>
      <c r="S12" s="238"/>
      <c r="T12" s="238"/>
      <c r="U12" s="238"/>
      <c r="V12" s="238"/>
    </row>
    <row r="13" spans="1:24" ht="20.25" customHeight="1" x14ac:dyDescent="0.25">
      <c r="A13" s="2" t="s">
        <v>97</v>
      </c>
      <c r="B13" s="236">
        <v>45258</v>
      </c>
      <c r="C13" s="237">
        <v>28</v>
      </c>
      <c r="D13" s="237">
        <v>18</v>
      </c>
      <c r="E13" s="238">
        <f t="shared" si="6"/>
        <v>504</v>
      </c>
      <c r="F13" s="238">
        <v>3</v>
      </c>
      <c r="G13" s="238">
        <v>9.5</v>
      </c>
      <c r="H13" s="238">
        <f t="shared" si="7"/>
        <v>4816.5</v>
      </c>
      <c r="I13" s="238"/>
      <c r="J13" s="238">
        <f t="shared" si="3"/>
        <v>8158.5</v>
      </c>
      <c r="K13" s="244"/>
      <c r="L13" s="244"/>
      <c r="M13" s="244"/>
      <c r="O13" s="2"/>
      <c r="P13" s="236"/>
      <c r="Q13" s="237"/>
      <c r="R13" s="237"/>
      <c r="S13" s="238"/>
      <c r="T13" s="238"/>
      <c r="U13" s="238"/>
      <c r="V13" s="238"/>
    </row>
    <row r="14" spans="1:24" ht="20.25" customHeight="1" x14ac:dyDescent="0.25">
      <c r="A14" s="2"/>
      <c r="B14" s="236"/>
      <c r="C14" s="237">
        <v>31</v>
      </c>
      <c r="D14" s="237">
        <v>18</v>
      </c>
      <c r="E14" s="238">
        <f t="shared" si="6"/>
        <v>558</v>
      </c>
      <c r="F14" s="238"/>
      <c r="G14" s="238">
        <v>9.5</v>
      </c>
      <c r="H14" s="238">
        <f t="shared" si="7"/>
        <v>5301</v>
      </c>
      <c r="I14" s="238"/>
      <c r="J14" s="238">
        <f t="shared" si="3"/>
        <v>13459.5</v>
      </c>
      <c r="K14" s="244"/>
      <c r="L14" s="244"/>
      <c r="M14" s="244"/>
      <c r="O14" s="2"/>
      <c r="P14" s="236"/>
      <c r="Q14" s="237"/>
      <c r="R14" s="237"/>
      <c r="S14" s="238"/>
      <c r="T14" s="238"/>
      <c r="U14" s="238"/>
      <c r="V14" s="238"/>
    </row>
    <row r="15" spans="1:24" ht="20.25" customHeight="1" x14ac:dyDescent="0.25">
      <c r="A15" s="2"/>
      <c r="B15" s="236"/>
      <c r="C15" s="237"/>
      <c r="D15" s="237"/>
      <c r="E15" s="238"/>
      <c r="F15" s="238"/>
      <c r="G15" s="238"/>
      <c r="H15" s="238">
        <f t="shared" si="7"/>
        <v>0</v>
      </c>
      <c r="I15" s="238"/>
      <c r="J15" s="238">
        <f t="shared" si="3"/>
        <v>13459.5</v>
      </c>
      <c r="K15" s="244"/>
      <c r="L15" s="244"/>
      <c r="M15" s="244"/>
      <c r="O15" s="2"/>
      <c r="P15" s="236"/>
      <c r="Q15" s="237"/>
      <c r="R15" s="237"/>
      <c r="S15" s="238"/>
      <c r="T15" s="238"/>
      <c r="U15" s="238"/>
      <c r="V15" s="238"/>
    </row>
    <row r="16" spans="1:24" ht="20.25" customHeight="1" x14ac:dyDescent="0.25">
      <c r="A16" s="2" t="s">
        <v>31</v>
      </c>
      <c r="B16" s="236">
        <v>45258</v>
      </c>
      <c r="C16" s="237"/>
      <c r="D16" s="237"/>
      <c r="E16" s="238">
        <f t="shared" si="6"/>
        <v>0</v>
      </c>
      <c r="F16" s="238"/>
      <c r="G16" s="238">
        <v>10</v>
      </c>
      <c r="H16" s="238">
        <f t="shared" si="7"/>
        <v>0</v>
      </c>
      <c r="I16" s="235"/>
      <c r="J16" s="235">
        <f t="shared" si="3"/>
        <v>13459.5</v>
      </c>
      <c r="K16" s="243"/>
      <c r="L16" s="243"/>
      <c r="M16" s="243"/>
      <c r="O16" s="2"/>
      <c r="P16" s="236"/>
      <c r="Q16" s="237"/>
      <c r="R16" s="237"/>
      <c r="S16" s="238">
        <f t="shared" si="4"/>
        <v>0</v>
      </c>
      <c r="T16" s="238"/>
      <c r="U16" s="238">
        <v>10</v>
      </c>
      <c r="V16" s="238">
        <f t="shared" si="2"/>
        <v>0</v>
      </c>
      <c r="X16" s="8">
        <f>X11+V16-W16</f>
        <v>20400</v>
      </c>
    </row>
    <row r="17" spans="1:24" ht="20.25" customHeight="1" x14ac:dyDescent="0.25">
      <c r="A17" s="2"/>
      <c r="B17" s="236"/>
      <c r="C17" s="34"/>
      <c r="D17" s="34"/>
      <c r="E17" s="235">
        <f t="shared" si="6"/>
        <v>0</v>
      </c>
      <c r="F17" s="235"/>
      <c r="G17" s="235">
        <v>10</v>
      </c>
      <c r="H17" s="235">
        <f t="shared" si="7"/>
        <v>0</v>
      </c>
      <c r="I17" s="235"/>
      <c r="J17" s="235">
        <f t="shared" si="3"/>
        <v>13459.5</v>
      </c>
      <c r="K17" s="243"/>
      <c r="L17" s="243"/>
      <c r="M17" s="243"/>
      <c r="O17" s="2"/>
      <c r="P17" s="236"/>
      <c r="Q17" s="34"/>
      <c r="R17" s="34"/>
      <c r="S17" s="235">
        <f t="shared" si="4"/>
        <v>0</v>
      </c>
      <c r="T17" s="235"/>
      <c r="U17" s="235">
        <v>10</v>
      </c>
      <c r="V17" s="235">
        <f t="shared" si="2"/>
        <v>0</v>
      </c>
      <c r="X17" s="8">
        <f t="shared" si="5"/>
        <v>20400</v>
      </c>
    </row>
    <row r="18" spans="1:24" ht="0.75" customHeight="1" x14ac:dyDescent="0.25">
      <c r="A18" s="2" t="s">
        <v>13</v>
      </c>
      <c r="B18" s="3"/>
      <c r="C18" s="5"/>
      <c r="D18" s="5"/>
      <c r="E18" s="15">
        <f t="shared" si="6"/>
        <v>0</v>
      </c>
      <c r="F18" s="5"/>
      <c r="G18" s="5"/>
      <c r="H18" s="16">
        <f t="shared" si="7"/>
        <v>0</v>
      </c>
      <c r="O18" s="2" t="s">
        <v>13</v>
      </c>
      <c r="P18" s="3"/>
      <c r="Q18" s="5"/>
      <c r="R18" s="5"/>
      <c r="S18" s="15">
        <f t="shared" si="4"/>
        <v>0</v>
      </c>
      <c r="T18" s="5"/>
      <c r="U18" s="5"/>
      <c r="V18" s="16">
        <f t="shared" si="2"/>
        <v>0</v>
      </c>
    </row>
    <row r="19" spans="1:24" ht="23.25" hidden="1" x14ac:dyDescent="0.25">
      <c r="A19" s="2" t="s">
        <v>14</v>
      </c>
      <c r="B19" s="3"/>
      <c r="C19" s="5"/>
      <c r="D19" s="5"/>
      <c r="E19" s="15">
        <f t="shared" si="6"/>
        <v>0</v>
      </c>
      <c r="F19" s="5"/>
      <c r="G19" s="5"/>
      <c r="H19" s="16">
        <f t="shared" si="7"/>
        <v>0</v>
      </c>
      <c r="O19" s="2" t="s">
        <v>14</v>
      </c>
      <c r="P19" s="3"/>
      <c r="Q19" s="5"/>
      <c r="R19" s="5"/>
      <c r="S19" s="15">
        <f t="shared" si="4"/>
        <v>0</v>
      </c>
      <c r="T19" s="5"/>
      <c r="U19" s="5"/>
      <c r="V19" s="16">
        <f t="shared" si="2"/>
        <v>0</v>
      </c>
    </row>
    <row r="20" spans="1:24" ht="23.25" hidden="1" x14ac:dyDescent="0.25">
      <c r="A20" s="2"/>
      <c r="B20" s="3"/>
      <c r="C20" s="5"/>
      <c r="D20" s="5"/>
      <c r="E20" s="15">
        <f t="shared" si="6"/>
        <v>0</v>
      </c>
      <c r="F20" s="5"/>
      <c r="G20" s="5"/>
      <c r="H20" s="16">
        <f t="shared" si="7"/>
        <v>0</v>
      </c>
      <c r="O20" s="2"/>
      <c r="P20" s="3"/>
      <c r="Q20" s="5"/>
      <c r="R20" s="5"/>
      <c r="S20" s="15">
        <f t="shared" si="4"/>
        <v>0</v>
      </c>
      <c r="T20" s="5"/>
      <c r="U20" s="5"/>
      <c r="V20" s="16">
        <f t="shared" si="2"/>
        <v>0</v>
      </c>
    </row>
    <row r="21" spans="1:24" ht="23.25" hidden="1" x14ac:dyDescent="0.25">
      <c r="A21" s="2"/>
      <c r="B21" s="3"/>
      <c r="C21" s="5"/>
      <c r="D21" s="5"/>
      <c r="E21" s="15">
        <f t="shared" si="6"/>
        <v>0</v>
      </c>
      <c r="F21" s="5"/>
      <c r="G21" s="5"/>
      <c r="H21" s="16">
        <f t="shared" si="7"/>
        <v>0</v>
      </c>
      <c r="O21" s="2"/>
      <c r="P21" s="3"/>
      <c r="Q21" s="5"/>
      <c r="R21" s="5"/>
      <c r="S21" s="15">
        <f t="shared" si="4"/>
        <v>0</v>
      </c>
      <c r="T21" s="5"/>
      <c r="U21" s="5"/>
      <c r="V21" s="16">
        <f t="shared" si="2"/>
        <v>0</v>
      </c>
    </row>
    <row r="22" spans="1:24" ht="23.25" hidden="1" x14ac:dyDescent="0.25">
      <c r="A22" s="2"/>
      <c r="B22" s="3"/>
      <c r="C22" s="5"/>
      <c r="D22" s="5"/>
      <c r="E22" s="15">
        <f t="shared" si="6"/>
        <v>0</v>
      </c>
      <c r="F22" s="5"/>
      <c r="G22" s="5"/>
      <c r="H22" s="16">
        <f t="shared" si="7"/>
        <v>0</v>
      </c>
      <c r="O22" s="2"/>
      <c r="P22" s="3"/>
      <c r="Q22" s="5"/>
      <c r="R22" s="5"/>
      <c r="S22" s="15">
        <f t="shared" si="4"/>
        <v>0</v>
      </c>
      <c r="T22" s="5"/>
      <c r="U22" s="5"/>
      <c r="V22" s="16">
        <f t="shared" si="2"/>
        <v>0</v>
      </c>
    </row>
    <row r="23" spans="1:24" ht="23.25" hidden="1" x14ac:dyDescent="0.35">
      <c r="A23" s="2"/>
      <c r="B23" s="3"/>
      <c r="C23" s="4"/>
      <c r="D23" s="4"/>
      <c r="E23" s="13">
        <f t="shared" si="6"/>
        <v>0</v>
      </c>
      <c r="F23" s="4"/>
      <c r="G23" s="4"/>
      <c r="H23" s="14">
        <f t="shared" si="7"/>
        <v>0</v>
      </c>
      <c r="O23" s="2"/>
      <c r="P23" s="3"/>
      <c r="Q23" s="4"/>
      <c r="R23" s="4"/>
      <c r="S23" s="13">
        <f t="shared" si="4"/>
        <v>0</v>
      </c>
      <c r="T23" s="4"/>
      <c r="U23" s="4"/>
      <c r="V23" s="14">
        <f t="shared" si="2"/>
        <v>0</v>
      </c>
    </row>
    <row r="24" spans="1:24" ht="23.25" hidden="1" x14ac:dyDescent="0.35">
      <c r="A24" s="2"/>
      <c r="B24" s="3"/>
      <c r="C24" s="4"/>
      <c r="D24" s="4"/>
      <c r="E24" s="13">
        <f t="shared" si="6"/>
        <v>0</v>
      </c>
      <c r="F24" s="4"/>
      <c r="G24" s="4"/>
      <c r="H24" s="14">
        <f t="shared" si="7"/>
        <v>0</v>
      </c>
      <c r="O24" s="2"/>
      <c r="P24" s="3"/>
      <c r="Q24" s="4"/>
      <c r="R24" s="4"/>
      <c r="S24" s="13">
        <f t="shared" si="4"/>
        <v>0</v>
      </c>
      <c r="T24" s="4"/>
      <c r="U24" s="4"/>
      <c r="V24" s="14">
        <f t="shared" si="2"/>
        <v>0</v>
      </c>
    </row>
    <row r="25" spans="1:24" ht="23.25" hidden="1" x14ac:dyDescent="0.35">
      <c r="A25" s="2"/>
      <c r="B25" s="3"/>
      <c r="C25" s="4"/>
      <c r="D25" s="4"/>
      <c r="E25" s="13">
        <f t="shared" si="6"/>
        <v>0</v>
      </c>
      <c r="F25" s="4"/>
      <c r="G25" s="4"/>
      <c r="H25" s="14">
        <f t="shared" si="7"/>
        <v>0</v>
      </c>
      <c r="O25" s="2"/>
      <c r="P25" s="3"/>
      <c r="Q25" s="4"/>
      <c r="R25" s="4"/>
      <c r="S25" s="13">
        <f t="shared" si="4"/>
        <v>0</v>
      </c>
      <c r="T25" s="4"/>
      <c r="U25" s="4"/>
      <c r="V25" s="14">
        <f t="shared" si="2"/>
        <v>0</v>
      </c>
    </row>
    <row r="26" spans="1:24" ht="23.25" hidden="1" x14ac:dyDescent="0.35">
      <c r="A26" s="2"/>
      <c r="B26" s="3"/>
      <c r="C26" s="4"/>
      <c r="D26" s="4"/>
      <c r="E26" s="13">
        <f t="shared" si="6"/>
        <v>0</v>
      </c>
      <c r="F26" s="4"/>
      <c r="G26" s="4"/>
      <c r="H26" s="14">
        <f t="shared" si="7"/>
        <v>0</v>
      </c>
      <c r="O26" s="2"/>
      <c r="P26" s="3"/>
      <c r="Q26" s="4"/>
      <c r="R26" s="4"/>
      <c r="S26" s="13">
        <f t="shared" si="4"/>
        <v>0</v>
      </c>
      <c r="T26" s="4"/>
      <c r="U26" s="4"/>
      <c r="V26" s="14">
        <f t="shared" si="2"/>
        <v>0</v>
      </c>
    </row>
    <row r="27" spans="1:24" ht="23.25" hidden="1" x14ac:dyDescent="0.35">
      <c r="A27" s="2"/>
      <c r="B27" s="3"/>
      <c r="C27" s="4"/>
      <c r="D27" s="4"/>
      <c r="E27" s="13">
        <f t="shared" si="6"/>
        <v>0</v>
      </c>
      <c r="F27" s="4"/>
      <c r="G27" s="4"/>
      <c r="H27" s="14">
        <f t="shared" si="7"/>
        <v>0</v>
      </c>
      <c r="O27" s="2"/>
      <c r="P27" s="3"/>
      <c r="Q27" s="4"/>
      <c r="R27" s="4"/>
      <c r="S27" s="13">
        <f t="shared" si="4"/>
        <v>0</v>
      </c>
      <c r="T27" s="4"/>
      <c r="U27" s="4"/>
      <c r="V27" s="14">
        <f t="shared" si="2"/>
        <v>0</v>
      </c>
    </row>
    <row r="28" spans="1:24" ht="0.75" hidden="1" customHeight="1" x14ac:dyDescent="0.35">
      <c r="A28" s="2"/>
      <c r="B28" s="3"/>
      <c r="C28" s="4"/>
      <c r="D28" s="4"/>
      <c r="E28" s="13">
        <f t="shared" si="6"/>
        <v>0</v>
      </c>
      <c r="F28" s="4"/>
      <c r="G28" s="4"/>
      <c r="H28" s="14">
        <f t="shared" si="7"/>
        <v>0</v>
      </c>
      <c r="O28" s="2"/>
      <c r="P28" s="3"/>
      <c r="Q28" s="4"/>
      <c r="R28" s="4"/>
      <c r="S28" s="13">
        <f t="shared" si="4"/>
        <v>0</v>
      </c>
      <c r="T28" s="4"/>
      <c r="U28" s="4"/>
      <c r="V28" s="14">
        <f t="shared" si="2"/>
        <v>0</v>
      </c>
    </row>
    <row r="29" spans="1:24" ht="23.25" hidden="1" x14ac:dyDescent="0.35">
      <c r="A29" s="2"/>
      <c r="B29" s="3"/>
      <c r="C29" s="4"/>
      <c r="D29" s="4"/>
      <c r="E29" s="13">
        <f t="shared" si="6"/>
        <v>0</v>
      </c>
      <c r="F29" s="4"/>
      <c r="G29" s="4"/>
      <c r="H29" s="14">
        <f t="shared" si="7"/>
        <v>0</v>
      </c>
      <c r="O29" s="2"/>
      <c r="P29" s="3"/>
      <c r="Q29" s="4"/>
      <c r="R29" s="4"/>
      <c r="S29" s="13">
        <f t="shared" si="4"/>
        <v>0</v>
      </c>
      <c r="T29" s="4"/>
      <c r="U29" s="4"/>
      <c r="V29" s="14">
        <f t="shared" si="2"/>
        <v>0</v>
      </c>
    </row>
    <row r="30" spans="1:24" ht="23.25" hidden="1" x14ac:dyDescent="0.35">
      <c r="A30" s="2"/>
      <c r="B30" s="3"/>
      <c r="C30" s="4"/>
      <c r="D30" s="4"/>
      <c r="E30" s="13">
        <f t="shared" si="6"/>
        <v>0</v>
      </c>
      <c r="F30" s="4"/>
      <c r="G30" s="4"/>
      <c r="H30" s="14">
        <f t="shared" si="7"/>
        <v>0</v>
      </c>
      <c r="O30" s="2"/>
      <c r="P30" s="3"/>
      <c r="Q30" s="4"/>
      <c r="R30" s="4"/>
      <c r="S30" s="13">
        <f t="shared" si="4"/>
        <v>0</v>
      </c>
      <c r="T30" s="4"/>
      <c r="U30" s="4"/>
      <c r="V30" s="14">
        <f t="shared" si="2"/>
        <v>0</v>
      </c>
    </row>
    <row r="31" spans="1:24" ht="23.25" hidden="1" x14ac:dyDescent="0.35">
      <c r="A31" s="2"/>
      <c r="B31" s="3"/>
      <c r="C31" s="4"/>
      <c r="D31" s="4"/>
      <c r="E31" s="13">
        <f t="shared" si="6"/>
        <v>0</v>
      </c>
      <c r="F31" s="4"/>
      <c r="G31" s="4"/>
      <c r="H31" s="14">
        <f t="shared" si="7"/>
        <v>0</v>
      </c>
      <c r="O31" s="2"/>
      <c r="P31" s="3"/>
      <c r="Q31" s="4"/>
      <c r="R31" s="4"/>
      <c r="S31" s="13">
        <f t="shared" si="4"/>
        <v>0</v>
      </c>
      <c r="T31" s="4"/>
      <c r="U31" s="4"/>
      <c r="V31" s="14">
        <f t="shared" si="2"/>
        <v>0</v>
      </c>
    </row>
    <row r="32" spans="1:24" ht="23.25" hidden="1" x14ac:dyDescent="0.35">
      <c r="A32" s="2"/>
      <c r="B32" s="3"/>
      <c r="C32" s="4"/>
      <c r="D32" s="4"/>
      <c r="E32" s="13">
        <f t="shared" si="6"/>
        <v>0</v>
      </c>
      <c r="F32" s="4"/>
      <c r="G32" s="4"/>
      <c r="H32" s="14">
        <f t="shared" si="7"/>
        <v>0</v>
      </c>
      <c r="O32" s="2"/>
      <c r="P32" s="3"/>
      <c r="Q32" s="4"/>
      <c r="R32" s="4"/>
      <c r="S32" s="13">
        <f t="shared" si="4"/>
        <v>0</v>
      </c>
      <c r="T32" s="4"/>
      <c r="U32" s="4"/>
      <c r="V32" s="14">
        <f t="shared" si="2"/>
        <v>0</v>
      </c>
    </row>
    <row r="33" spans="1:22" ht="22.5" hidden="1" customHeight="1" x14ac:dyDescent="0.35">
      <c r="A33" s="2"/>
      <c r="B33" s="3"/>
      <c r="C33" s="4"/>
      <c r="D33" s="4"/>
      <c r="E33" s="13">
        <f t="shared" si="6"/>
        <v>0</v>
      </c>
      <c r="F33" s="4"/>
      <c r="G33" s="4"/>
      <c r="H33" s="14">
        <f t="shared" si="7"/>
        <v>0</v>
      </c>
      <c r="O33" s="2"/>
      <c r="P33" s="3"/>
      <c r="Q33" s="4"/>
      <c r="R33" s="4"/>
      <c r="S33" s="13">
        <f t="shared" si="4"/>
        <v>0</v>
      </c>
      <c r="T33" s="4"/>
      <c r="U33" s="4"/>
      <c r="V33" s="14">
        <f t="shared" si="2"/>
        <v>0</v>
      </c>
    </row>
    <row r="34" spans="1:22" ht="23.25" hidden="1" x14ac:dyDescent="0.35">
      <c r="A34" s="2"/>
      <c r="B34" s="3"/>
      <c r="C34" s="4"/>
      <c r="D34" s="4"/>
      <c r="E34" s="13">
        <f t="shared" si="6"/>
        <v>0</v>
      </c>
      <c r="F34" s="4"/>
      <c r="G34" s="4"/>
      <c r="H34" s="14">
        <f t="shared" si="7"/>
        <v>0</v>
      </c>
      <c r="O34" s="2"/>
      <c r="P34" s="3"/>
      <c r="Q34" s="4"/>
      <c r="R34" s="4"/>
      <c r="S34" s="13">
        <f t="shared" si="4"/>
        <v>0</v>
      </c>
      <c r="T34" s="4"/>
      <c r="U34" s="4"/>
      <c r="V34" s="14">
        <f t="shared" si="2"/>
        <v>0</v>
      </c>
    </row>
    <row r="35" spans="1:22" ht="23.25" hidden="1" x14ac:dyDescent="0.35">
      <c r="A35" s="2"/>
      <c r="B35" s="3"/>
      <c r="C35" s="4"/>
      <c r="D35" s="4"/>
      <c r="E35" s="13">
        <f t="shared" si="6"/>
        <v>0</v>
      </c>
      <c r="F35" s="4"/>
      <c r="G35" s="4"/>
      <c r="H35" s="14">
        <f t="shared" si="7"/>
        <v>0</v>
      </c>
      <c r="O35" s="2"/>
      <c r="P35" s="3"/>
      <c r="Q35" s="4"/>
      <c r="R35" s="4"/>
      <c r="S35" s="13">
        <f t="shared" si="4"/>
        <v>0</v>
      </c>
      <c r="T35" s="4"/>
      <c r="U35" s="4"/>
      <c r="V35" s="14">
        <f t="shared" si="2"/>
        <v>0</v>
      </c>
    </row>
    <row r="36" spans="1:22" ht="23.25" hidden="1" x14ac:dyDescent="0.35">
      <c r="A36" s="2"/>
      <c r="B36" s="3"/>
      <c r="C36" s="4"/>
      <c r="D36" s="4"/>
      <c r="E36" s="13">
        <f t="shared" si="6"/>
        <v>0</v>
      </c>
      <c r="F36" s="4"/>
      <c r="G36" s="4"/>
      <c r="H36" s="14">
        <f t="shared" si="7"/>
        <v>0</v>
      </c>
      <c r="O36" s="2"/>
      <c r="P36" s="3"/>
      <c r="Q36" s="4"/>
      <c r="R36" s="4"/>
      <c r="S36" s="13">
        <f t="shared" si="4"/>
        <v>0</v>
      </c>
      <c r="T36" s="4"/>
      <c r="U36" s="4"/>
      <c r="V36" s="14">
        <f t="shared" si="2"/>
        <v>0</v>
      </c>
    </row>
    <row r="37" spans="1:22" ht="23.25" hidden="1" x14ac:dyDescent="0.35">
      <c r="A37" s="2"/>
      <c r="B37" s="3"/>
      <c r="C37" s="4"/>
      <c r="D37" s="4"/>
      <c r="E37" s="13">
        <f t="shared" si="6"/>
        <v>0</v>
      </c>
      <c r="F37" s="4"/>
      <c r="G37" s="4"/>
      <c r="H37" s="14">
        <f t="shared" si="7"/>
        <v>0</v>
      </c>
      <c r="O37" s="2"/>
      <c r="P37" s="3"/>
      <c r="Q37" s="4"/>
      <c r="R37" s="4"/>
      <c r="S37" s="13">
        <f t="shared" si="4"/>
        <v>0</v>
      </c>
      <c r="T37" s="4"/>
      <c r="U37" s="4"/>
      <c r="V37" s="14">
        <f t="shared" si="2"/>
        <v>0</v>
      </c>
    </row>
    <row r="38" spans="1:22" ht="23.25" hidden="1" x14ac:dyDescent="0.35">
      <c r="A38" s="2"/>
      <c r="B38" s="3"/>
      <c r="C38" s="4"/>
      <c r="D38" s="4"/>
      <c r="E38" s="13">
        <f t="shared" si="6"/>
        <v>0</v>
      </c>
      <c r="F38" s="4"/>
      <c r="G38" s="4"/>
      <c r="H38" s="14">
        <f t="shared" si="7"/>
        <v>0</v>
      </c>
      <c r="O38" s="2"/>
      <c r="P38" s="3"/>
      <c r="Q38" s="4"/>
      <c r="R38" s="4"/>
      <c r="S38" s="13">
        <f t="shared" si="4"/>
        <v>0</v>
      </c>
      <c r="T38" s="4"/>
      <c r="U38" s="4"/>
      <c r="V38" s="14">
        <f t="shared" si="2"/>
        <v>0</v>
      </c>
    </row>
    <row r="39" spans="1:22" ht="23.25" hidden="1" x14ac:dyDescent="0.35">
      <c r="A39" s="2"/>
      <c r="B39" s="3"/>
      <c r="C39" s="4"/>
      <c r="D39" s="4"/>
      <c r="E39" s="13">
        <f t="shared" si="6"/>
        <v>0</v>
      </c>
      <c r="F39" s="4"/>
      <c r="G39" s="4"/>
      <c r="H39" s="14">
        <f t="shared" si="7"/>
        <v>0</v>
      </c>
      <c r="O39" s="2"/>
      <c r="P39" s="3"/>
      <c r="Q39" s="4"/>
      <c r="R39" s="4"/>
      <c r="S39" s="13">
        <f t="shared" si="4"/>
        <v>0</v>
      </c>
      <c r="T39" s="4"/>
      <c r="U39" s="4"/>
      <c r="V39" s="14">
        <f t="shared" si="2"/>
        <v>0</v>
      </c>
    </row>
    <row r="40" spans="1:22" ht="23.25" hidden="1" x14ac:dyDescent="0.35">
      <c r="A40" s="2"/>
      <c r="B40" s="3"/>
      <c r="C40" s="4"/>
      <c r="D40" s="4"/>
      <c r="E40" s="13">
        <f t="shared" si="6"/>
        <v>0</v>
      </c>
      <c r="F40" s="4"/>
      <c r="G40" s="4"/>
      <c r="H40" s="14">
        <f t="shared" si="7"/>
        <v>0</v>
      </c>
      <c r="O40" s="2"/>
      <c r="P40" s="3"/>
      <c r="Q40" s="4"/>
      <c r="R40" s="4"/>
      <c r="S40" s="13">
        <f t="shared" si="4"/>
        <v>0</v>
      </c>
      <c r="T40" s="4"/>
      <c r="U40" s="4"/>
      <c r="V40" s="14">
        <f t="shared" si="2"/>
        <v>0</v>
      </c>
    </row>
    <row r="41" spans="1:22" ht="23.25" hidden="1" x14ac:dyDescent="0.35">
      <c r="A41" s="2"/>
      <c r="B41" s="3"/>
      <c r="C41" s="4"/>
      <c r="D41" s="4"/>
      <c r="E41" s="13">
        <f t="shared" si="6"/>
        <v>0</v>
      </c>
      <c r="F41" s="4"/>
      <c r="G41" s="4"/>
      <c r="H41" s="14">
        <f t="shared" si="7"/>
        <v>0</v>
      </c>
      <c r="O41" s="2"/>
      <c r="P41" s="3"/>
      <c r="Q41" s="4"/>
      <c r="R41" s="4"/>
      <c r="S41" s="13">
        <f t="shared" si="4"/>
        <v>0</v>
      </c>
      <c r="T41" s="4"/>
      <c r="U41" s="4"/>
      <c r="V41" s="14">
        <f t="shared" si="2"/>
        <v>0</v>
      </c>
    </row>
    <row r="42" spans="1:22" ht="23.25" hidden="1" x14ac:dyDescent="0.35">
      <c r="A42" s="2"/>
      <c r="B42" s="3"/>
      <c r="C42" s="4"/>
      <c r="D42" s="4"/>
      <c r="E42" s="13">
        <f t="shared" si="6"/>
        <v>0</v>
      </c>
      <c r="F42" s="4"/>
      <c r="G42" s="4"/>
      <c r="H42" s="14">
        <f t="shared" si="7"/>
        <v>0</v>
      </c>
      <c r="O42" s="2"/>
      <c r="P42" s="3"/>
      <c r="Q42" s="4"/>
      <c r="R42" s="4"/>
      <c r="S42" s="13">
        <f t="shared" si="4"/>
        <v>0</v>
      </c>
      <c r="T42" s="4"/>
      <c r="U42" s="4"/>
      <c r="V42" s="14">
        <f t="shared" si="2"/>
        <v>0</v>
      </c>
    </row>
    <row r="43" spans="1:22" ht="23.25" hidden="1" x14ac:dyDescent="0.35">
      <c r="A43" s="2"/>
      <c r="B43" s="3"/>
      <c r="C43" s="6"/>
      <c r="D43" s="6"/>
      <c r="E43" s="13">
        <f t="shared" si="6"/>
        <v>0</v>
      </c>
      <c r="F43" s="6"/>
      <c r="G43" s="4"/>
      <c r="H43" s="14">
        <f t="shared" si="7"/>
        <v>0</v>
      </c>
      <c r="O43" s="2"/>
      <c r="P43" s="3"/>
      <c r="Q43" s="6"/>
      <c r="R43" s="6"/>
      <c r="S43" s="13">
        <f t="shared" si="4"/>
        <v>0</v>
      </c>
      <c r="T43" s="6"/>
      <c r="U43" s="4"/>
      <c r="V43" s="14">
        <f t="shared" si="2"/>
        <v>0</v>
      </c>
    </row>
    <row r="44" spans="1:22" ht="23.25" hidden="1" x14ac:dyDescent="0.35">
      <c r="A44" s="2"/>
      <c r="B44" s="2"/>
      <c r="C44" s="4"/>
      <c r="D44" s="4"/>
      <c r="E44" s="13">
        <f t="shared" si="6"/>
        <v>0</v>
      </c>
      <c r="F44" s="4"/>
      <c r="G44" s="4"/>
      <c r="H44" s="14">
        <f t="shared" si="7"/>
        <v>0</v>
      </c>
      <c r="O44" s="2"/>
      <c r="P44" s="2"/>
      <c r="Q44" s="4"/>
      <c r="R44" s="4"/>
      <c r="S44" s="13">
        <f t="shared" si="4"/>
        <v>0</v>
      </c>
      <c r="T44" s="4"/>
      <c r="U44" s="4"/>
      <c r="V44" s="14">
        <f t="shared" si="2"/>
        <v>0</v>
      </c>
    </row>
    <row r="45" spans="1:22" s="7" customFormat="1" ht="23.25" customHeight="1" x14ac:dyDescent="0.2">
      <c r="A45" s="239"/>
      <c r="B45" s="240" t="s">
        <v>15</v>
      </c>
      <c r="C45" s="241"/>
      <c r="D45" s="242"/>
      <c r="E45" s="242">
        <f>SUM(E3:E44)</f>
        <v>6603</v>
      </c>
      <c r="F45" s="242">
        <f>SUM(F3:F44)</f>
        <v>16</v>
      </c>
      <c r="G45" s="242"/>
      <c r="H45" s="242">
        <f>SUM(H3:H44)</f>
        <v>65459.5</v>
      </c>
      <c r="I45" s="242">
        <f>SUM(I3:I44)</f>
        <v>52000</v>
      </c>
      <c r="J45" s="242">
        <f>J17</f>
        <v>13459.5</v>
      </c>
      <c r="K45" s="245"/>
      <c r="L45" s="245"/>
      <c r="M45" s="245"/>
      <c r="N45" s="19"/>
      <c r="O45" s="239"/>
      <c r="P45" s="240" t="s">
        <v>15</v>
      </c>
      <c r="Q45" s="241"/>
      <c r="R45" s="242"/>
      <c r="S45" s="242">
        <f>SUM(S3:S44)</f>
        <v>4635</v>
      </c>
      <c r="T45" s="242">
        <f>SUM(T3:T44)</f>
        <v>5</v>
      </c>
      <c r="U45" s="242"/>
      <c r="V45" s="242">
        <f>SUM(V3:V44)</f>
        <v>46400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topLeftCell="A4" workbookViewId="0">
      <selection activeCell="D15" sqref="D15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0.75" style="73" customWidth="1"/>
    <col min="9" max="16384" width="9" style="73"/>
  </cols>
  <sheetData>
    <row r="1" spans="1:9" ht="45.75" customHeight="1" x14ac:dyDescent="0.2">
      <c r="A1" s="27"/>
      <c r="B1" s="27"/>
      <c r="C1" s="27"/>
      <c r="D1" s="28"/>
      <c r="E1" s="32"/>
      <c r="F1" s="32" t="s">
        <v>29</v>
      </c>
      <c r="G1" s="33"/>
      <c r="H1" s="25"/>
    </row>
    <row r="2" spans="1:9" ht="21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11</v>
      </c>
      <c r="B3" s="29">
        <v>44915</v>
      </c>
      <c r="C3" s="5">
        <v>50</v>
      </c>
      <c r="D3" s="5">
        <v>15</v>
      </c>
      <c r="E3" s="5">
        <f>C3*D3</f>
        <v>750</v>
      </c>
      <c r="F3" s="5">
        <v>5</v>
      </c>
      <c r="G3" s="5">
        <v>9.5</v>
      </c>
      <c r="H3" s="5">
        <f>(G3*E3)+(G3*F3)</f>
        <v>7172.5</v>
      </c>
    </row>
    <row r="4" spans="1:9" ht="23.25" x14ac:dyDescent="0.2">
      <c r="A4" s="26" t="s">
        <v>12</v>
      </c>
      <c r="B4" s="29">
        <v>44916</v>
      </c>
      <c r="C4" s="5">
        <v>49</v>
      </c>
      <c r="D4" s="5">
        <v>15</v>
      </c>
      <c r="E4" s="5">
        <f>C4*D4</f>
        <v>735</v>
      </c>
      <c r="F4" s="5">
        <v>10</v>
      </c>
      <c r="G4" s="5">
        <v>9.5</v>
      </c>
      <c r="H4" s="5">
        <f>(G4*E4)+(G4*F4)</f>
        <v>7077.5</v>
      </c>
    </row>
    <row r="5" spans="1:9" ht="23.25" x14ac:dyDescent="0.2">
      <c r="A5" s="26" t="s">
        <v>13</v>
      </c>
      <c r="B5" s="29">
        <v>44917</v>
      </c>
      <c r="C5" s="5">
        <v>47</v>
      </c>
      <c r="D5" s="5">
        <v>15</v>
      </c>
      <c r="E5" s="5">
        <f>C5*D5</f>
        <v>705</v>
      </c>
      <c r="F5" s="5">
        <v>10</v>
      </c>
      <c r="G5" s="5">
        <v>9.5</v>
      </c>
      <c r="H5" s="5">
        <f>(G5*E5)+(G5*F5)</f>
        <v>6792.5</v>
      </c>
    </row>
    <row r="6" spans="1:9" ht="23.25" x14ac:dyDescent="0.2">
      <c r="A6" s="26" t="s">
        <v>14</v>
      </c>
      <c r="B6" s="29">
        <v>44918</v>
      </c>
      <c r="C6" s="5">
        <v>31</v>
      </c>
      <c r="D6" s="5">
        <v>15</v>
      </c>
      <c r="E6" s="5">
        <f>C6*D6</f>
        <v>465</v>
      </c>
      <c r="F6" s="5">
        <v>10</v>
      </c>
      <c r="G6" s="5">
        <v>9.5</v>
      </c>
      <c r="H6" s="5">
        <f>(G6*E6)+(G6*F6)</f>
        <v>4512.5</v>
      </c>
    </row>
    <row r="7" spans="1:9" ht="23.25" hidden="1" x14ac:dyDescent="0.2">
      <c r="A7" s="26"/>
      <c r="B7" s="29"/>
      <c r="C7" s="5"/>
      <c r="D7" s="5"/>
      <c r="E7" s="5"/>
      <c r="F7" s="5"/>
      <c r="G7" s="5"/>
      <c r="H7" s="5"/>
    </row>
    <row r="8" spans="1:9" ht="26.25" x14ac:dyDescent="0.25">
      <c r="A8" s="120"/>
      <c r="B8" s="121"/>
      <c r="C8" s="122" t="s">
        <v>32</v>
      </c>
      <c r="D8" s="124"/>
      <c r="E8" s="123">
        <f>SUM(E3:E7)</f>
        <v>2655</v>
      </c>
      <c r="F8" s="123">
        <f>SUM(F3:F7)</f>
        <v>35</v>
      </c>
      <c r="G8" s="124"/>
      <c r="H8" s="178">
        <f>SUM(H3:H7)</f>
        <v>25555</v>
      </c>
      <c r="I8" s="41"/>
    </row>
    <row r="9" spans="1:9" ht="15" x14ac:dyDescent="0.25">
      <c r="A9" s="145"/>
      <c r="B9" s="146"/>
      <c r="C9" s="146"/>
      <c r="D9" s="146"/>
      <c r="E9" s="146"/>
      <c r="F9" s="146"/>
      <c r="G9" s="146"/>
      <c r="H9" s="147"/>
      <c r="I9" s="41"/>
    </row>
    <row r="10" spans="1:9" ht="23.25" x14ac:dyDescent="0.35">
      <c r="A10" s="179"/>
      <c r="B10" s="180" t="s">
        <v>33</v>
      </c>
      <c r="C10" s="180"/>
      <c r="D10" s="180"/>
      <c r="E10" s="180"/>
      <c r="F10" s="180"/>
      <c r="G10" s="180"/>
      <c r="H10" s="181"/>
      <c r="I10" s="71"/>
    </row>
    <row r="11" spans="1:9" ht="23.25" x14ac:dyDescent="0.35">
      <c r="A11" s="179"/>
      <c r="B11" s="180" t="s">
        <v>34</v>
      </c>
      <c r="C11" s="180"/>
      <c r="D11" s="180"/>
      <c r="E11" s="180"/>
      <c r="F11" s="180"/>
      <c r="G11" s="182" t="s">
        <v>24</v>
      </c>
      <c r="H11" s="183"/>
      <c r="I11" s="71"/>
    </row>
    <row r="12" spans="1:9" ht="23.25" x14ac:dyDescent="0.35">
      <c r="A12" s="179"/>
      <c r="B12" s="154" t="s">
        <v>73</v>
      </c>
      <c r="C12" s="154"/>
      <c r="D12" s="154"/>
      <c r="E12" s="154"/>
      <c r="F12" s="154"/>
      <c r="G12" s="154"/>
      <c r="H12" s="184"/>
      <c r="I12" s="71"/>
    </row>
    <row r="13" spans="1:9" ht="23.25" x14ac:dyDescent="0.35">
      <c r="A13" s="185"/>
      <c r="B13" s="154" t="s">
        <v>74</v>
      </c>
      <c r="C13" s="154"/>
      <c r="D13" s="186"/>
      <c r="E13" s="186"/>
      <c r="F13" s="154"/>
      <c r="G13" s="154"/>
      <c r="H13" s="184"/>
      <c r="I13" s="71"/>
    </row>
    <row r="14" spans="1:9" ht="23.25" x14ac:dyDescent="0.35">
      <c r="A14" s="185"/>
      <c r="B14" s="154" t="s">
        <v>75</v>
      </c>
      <c r="C14" s="154"/>
      <c r="D14" s="154"/>
      <c r="E14" s="186"/>
      <c r="F14" s="186"/>
      <c r="G14" s="154"/>
      <c r="H14" s="184"/>
      <c r="I14" s="71"/>
    </row>
    <row r="15" spans="1:9" ht="23.25" x14ac:dyDescent="0.35">
      <c r="A15" s="179"/>
      <c r="B15" s="154" t="s">
        <v>76</v>
      </c>
      <c r="C15" s="154"/>
      <c r="D15" s="154"/>
      <c r="E15" s="154"/>
      <c r="F15" s="154"/>
      <c r="G15" s="154"/>
      <c r="H15" s="184"/>
      <c r="I15" s="71"/>
    </row>
    <row r="16" spans="1:9" ht="27.75" x14ac:dyDescent="0.4">
      <c r="A16" s="187"/>
      <c r="B16" s="188"/>
      <c r="C16" s="189" t="s">
        <v>77</v>
      </c>
      <c r="D16" s="189"/>
      <c r="E16" s="189"/>
      <c r="F16" s="189"/>
      <c r="G16" s="189"/>
      <c r="H16" s="190"/>
      <c r="I16" s="71"/>
    </row>
    <row r="17" spans="1:9" ht="23.25" x14ac:dyDescent="0.35">
      <c r="A17" s="71"/>
      <c r="B17" s="71"/>
      <c r="C17" s="71"/>
      <c r="D17" s="71"/>
      <c r="E17" s="71"/>
      <c r="F17" s="71"/>
      <c r="G17" s="71"/>
      <c r="H17" s="71"/>
      <c r="I17" s="71"/>
    </row>
    <row r="18" spans="1:9" ht="23.25" x14ac:dyDescent="0.35">
      <c r="A18" s="71"/>
      <c r="B18" s="71"/>
      <c r="C18" s="71"/>
      <c r="D18" s="71"/>
      <c r="E18" s="71"/>
      <c r="F18" s="71"/>
      <c r="G18" s="71"/>
      <c r="H18" s="71"/>
      <c r="I18" s="71"/>
    </row>
    <row r="19" spans="1:9" ht="23.25" x14ac:dyDescent="0.35">
      <c r="A19" s="77"/>
      <c r="B19" s="77"/>
      <c r="C19" s="77"/>
      <c r="D19" s="77"/>
      <c r="E19" s="77"/>
      <c r="F19" s="77"/>
      <c r="G19" s="77"/>
      <c r="H19" s="77"/>
      <c r="I19" s="77"/>
    </row>
    <row r="20" spans="1:9" ht="23.25" x14ac:dyDescent="0.35">
      <c r="A20" s="77"/>
      <c r="B20" s="77"/>
      <c r="C20" s="77"/>
      <c r="D20" s="77"/>
      <c r="E20" s="77"/>
      <c r="F20" s="77"/>
      <c r="G20" s="77"/>
      <c r="H20" s="77"/>
      <c r="I20" s="77"/>
    </row>
    <row r="21" spans="1:9" ht="23.25" x14ac:dyDescent="0.35">
      <c r="A21" s="77"/>
      <c r="B21" s="77"/>
      <c r="C21" s="77"/>
      <c r="D21" s="77"/>
      <c r="E21" s="77"/>
      <c r="F21" s="77"/>
      <c r="G21" s="77"/>
      <c r="H21" s="77"/>
      <c r="I21" s="77"/>
    </row>
    <row r="22" spans="1:9" ht="23.25" x14ac:dyDescent="0.35">
      <c r="A22" s="77"/>
      <c r="B22" s="77"/>
      <c r="C22" s="77"/>
      <c r="D22" s="77"/>
      <c r="E22" s="77"/>
      <c r="F22" s="77"/>
      <c r="G22" s="77"/>
      <c r="H22" s="77"/>
      <c r="I22" s="77"/>
    </row>
    <row r="23" spans="1:9" ht="23.25" x14ac:dyDescent="0.35">
      <c r="A23" s="77"/>
      <c r="B23" s="77"/>
      <c r="C23" s="77"/>
      <c r="D23" s="77"/>
      <c r="E23" s="77"/>
      <c r="F23" s="77"/>
      <c r="G23" s="77"/>
      <c r="H23" s="77"/>
      <c r="I23" s="77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workbookViewId="0">
      <selection activeCell="K4" sqref="K4"/>
    </sheetView>
  </sheetViews>
  <sheetFormatPr defaultRowHeight="14.25" x14ac:dyDescent="0.2"/>
  <cols>
    <col min="1" max="1" width="9" style="73"/>
    <col min="2" max="2" width="13.5" style="73" bestFit="1" customWidth="1"/>
    <col min="3" max="16384" width="9" style="73"/>
  </cols>
  <sheetData>
    <row r="1" spans="1:9" ht="46.5" customHeight="1" x14ac:dyDescent="0.2">
      <c r="A1" s="27"/>
      <c r="B1" s="27"/>
      <c r="C1" s="27"/>
      <c r="D1" s="28"/>
      <c r="E1" s="32"/>
      <c r="F1" s="32" t="s">
        <v>30</v>
      </c>
      <c r="G1" s="33"/>
      <c r="H1" s="25"/>
    </row>
    <row r="2" spans="1:9" ht="26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14</v>
      </c>
      <c r="B3" s="29">
        <v>44918</v>
      </c>
      <c r="C3" s="5">
        <v>27</v>
      </c>
      <c r="D3" s="5">
        <v>15</v>
      </c>
      <c r="E3" s="5">
        <f>C3*D3</f>
        <v>405</v>
      </c>
      <c r="F3" s="5">
        <v>12</v>
      </c>
      <c r="G3" s="5">
        <v>9.4</v>
      </c>
      <c r="H3" s="30">
        <f>(G3*E3)+(G3*F3)</f>
        <v>3919.8</v>
      </c>
    </row>
    <row r="4" spans="1:9" ht="23.25" x14ac:dyDescent="0.2">
      <c r="A4" s="26" t="s">
        <v>8</v>
      </c>
      <c r="B4" s="29">
        <v>44919</v>
      </c>
      <c r="C4" s="5">
        <v>40</v>
      </c>
      <c r="D4" s="5">
        <v>15</v>
      </c>
      <c r="E4" s="5">
        <f>C4*D4</f>
        <v>600</v>
      </c>
      <c r="F4" s="5"/>
      <c r="G4" s="5">
        <v>9.4</v>
      </c>
      <c r="H4" s="30">
        <f>(G4*E4)+(G4*F4)</f>
        <v>5640</v>
      </c>
    </row>
    <row r="5" spans="1:9" ht="23.25" x14ac:dyDescent="0.2">
      <c r="A5" s="26" t="s">
        <v>9</v>
      </c>
      <c r="B5" s="29">
        <v>44920</v>
      </c>
      <c r="C5" s="5">
        <v>48</v>
      </c>
      <c r="D5" s="5">
        <v>15</v>
      </c>
      <c r="E5" s="5">
        <f>C5*D5</f>
        <v>720</v>
      </c>
      <c r="F5" s="5">
        <v>10</v>
      </c>
      <c r="G5" s="5">
        <v>9.4</v>
      </c>
      <c r="H5" s="30">
        <f>(G5*E5)+(G5*F5)</f>
        <v>6862</v>
      </c>
    </row>
    <row r="6" spans="1:9" ht="22.5" customHeight="1" x14ac:dyDescent="0.2">
      <c r="A6" s="26" t="s">
        <v>10</v>
      </c>
      <c r="B6" s="29">
        <v>44921</v>
      </c>
      <c r="C6" s="5">
        <v>63</v>
      </c>
      <c r="D6" s="5">
        <v>15</v>
      </c>
      <c r="E6" s="5">
        <f>C6*D6</f>
        <v>945</v>
      </c>
      <c r="F6" s="5">
        <v>8</v>
      </c>
      <c r="G6" s="5">
        <v>9.4</v>
      </c>
      <c r="H6" s="30">
        <f>(G6*E6)+(G6*F6)</f>
        <v>8958.2000000000007</v>
      </c>
    </row>
    <row r="7" spans="1:9" ht="23.25" hidden="1" x14ac:dyDescent="0.2">
      <c r="A7" s="26"/>
      <c r="B7" s="29"/>
      <c r="C7" s="5"/>
      <c r="D7" s="5"/>
      <c r="E7" s="5">
        <f>C7*D7</f>
        <v>0</v>
      </c>
      <c r="F7" s="5"/>
      <c r="G7" s="5"/>
      <c r="H7" s="30">
        <f>(G7*E7)+(G7*F7)</f>
        <v>0</v>
      </c>
    </row>
    <row r="8" spans="1:9" ht="26.25" x14ac:dyDescent="0.2">
      <c r="A8" s="162"/>
      <c r="B8" s="121"/>
      <c r="C8" s="122" t="s">
        <v>32</v>
      </c>
      <c r="D8" s="163"/>
      <c r="E8" s="123">
        <f>SUM(E3:E7)</f>
        <v>2670</v>
      </c>
      <c r="F8" s="123">
        <f>SUM(F3:F7)</f>
        <v>30</v>
      </c>
      <c r="G8" s="163"/>
      <c r="H8" s="191">
        <f>SUM(H3:H7)</f>
        <v>25380</v>
      </c>
    </row>
    <row r="9" spans="1:9" x14ac:dyDescent="0.2">
      <c r="A9" s="165"/>
      <c r="B9" s="166"/>
      <c r="C9" s="166"/>
      <c r="D9" s="166"/>
      <c r="E9" s="166"/>
      <c r="F9" s="166"/>
      <c r="G9" s="166"/>
      <c r="H9" s="167"/>
    </row>
    <row r="10" spans="1:9" ht="18" x14ac:dyDescent="0.25">
      <c r="A10" s="168"/>
      <c r="B10" s="129" t="s">
        <v>33</v>
      </c>
      <c r="C10" s="129"/>
      <c r="D10" s="129"/>
      <c r="E10" s="129"/>
      <c r="F10" s="192"/>
      <c r="G10" s="192"/>
      <c r="H10" s="193"/>
    </row>
    <row r="11" spans="1:9" ht="22.5" customHeight="1" x14ac:dyDescent="0.25">
      <c r="A11" s="168"/>
      <c r="B11" s="192" t="s">
        <v>57</v>
      </c>
      <c r="C11" s="192"/>
      <c r="D11" s="192"/>
      <c r="E11" s="192"/>
      <c r="F11" s="192"/>
      <c r="G11" s="196" t="s">
        <v>24</v>
      </c>
      <c r="H11" s="197"/>
    </row>
    <row r="12" spans="1:9" ht="18" x14ac:dyDescent="0.25">
      <c r="A12" s="168"/>
      <c r="B12" s="192" t="s">
        <v>58</v>
      </c>
      <c r="C12" s="192"/>
      <c r="D12" s="192"/>
      <c r="E12" s="192"/>
      <c r="F12" s="192"/>
      <c r="G12" s="192"/>
      <c r="H12" s="193"/>
    </row>
    <row r="13" spans="1:9" ht="18" x14ac:dyDescent="0.25">
      <c r="A13" s="168"/>
      <c r="B13" s="192" t="s">
        <v>59</v>
      </c>
      <c r="C13" s="192"/>
      <c r="D13" s="192"/>
      <c r="E13" s="192"/>
      <c r="F13" s="192"/>
      <c r="G13" s="192"/>
      <c r="H13" s="193"/>
    </row>
    <row r="14" spans="1:9" ht="18" x14ac:dyDescent="0.25">
      <c r="A14" s="168"/>
      <c r="B14" s="192" t="s">
        <v>60</v>
      </c>
      <c r="C14" s="192"/>
      <c r="D14" s="192"/>
      <c r="E14" s="192"/>
      <c r="F14" s="192"/>
      <c r="G14" s="192"/>
      <c r="H14" s="193"/>
    </row>
    <row r="15" spans="1:9" ht="18" x14ac:dyDescent="0.25">
      <c r="A15" s="168"/>
      <c r="B15" s="192" t="s">
        <v>61</v>
      </c>
      <c r="C15" s="192"/>
      <c r="D15" s="192"/>
      <c r="E15" s="192"/>
      <c r="F15" s="192"/>
      <c r="G15" s="192"/>
      <c r="H15" s="193"/>
    </row>
    <row r="16" spans="1:9" ht="23.25" x14ac:dyDescent="0.25">
      <c r="A16" s="173" t="s">
        <v>62</v>
      </c>
      <c r="B16" s="194" t="s">
        <v>63</v>
      </c>
      <c r="C16" s="198"/>
      <c r="D16" s="198"/>
      <c r="E16" s="198"/>
      <c r="F16" s="198"/>
      <c r="G16" s="157"/>
      <c r="H16" s="195"/>
      <c r="I16" s="75"/>
    </row>
    <row r="17" spans="2:8" ht="18" x14ac:dyDescent="0.25">
      <c r="B17" s="74"/>
      <c r="C17" s="74"/>
      <c r="D17" s="74"/>
      <c r="E17" s="74"/>
      <c r="F17" s="74"/>
      <c r="G17" s="74"/>
      <c r="H17" s="74"/>
    </row>
    <row r="18" spans="2:8" ht="15" x14ac:dyDescent="0.25">
      <c r="B18" s="41"/>
      <c r="C18" s="41"/>
      <c r="D18" s="41"/>
      <c r="E18" s="41"/>
      <c r="F18" s="41"/>
      <c r="G18" s="41"/>
      <c r="H18" s="41"/>
    </row>
    <row r="19" spans="2:8" ht="15" x14ac:dyDescent="0.25">
      <c r="B19" s="41"/>
      <c r="C19" s="41"/>
      <c r="D19" s="41"/>
      <c r="E19" s="41"/>
      <c r="F19" s="41"/>
      <c r="G19" s="41"/>
      <c r="H19" s="41"/>
    </row>
    <row r="20" spans="2:8" ht="15" x14ac:dyDescent="0.25">
      <c r="B20" s="41"/>
      <c r="C20" s="41"/>
      <c r="D20" s="41"/>
      <c r="E20" s="41"/>
      <c r="F20" s="41"/>
      <c r="G20" s="41"/>
      <c r="H20" s="41"/>
    </row>
    <row r="21" spans="2:8" ht="15" x14ac:dyDescent="0.25">
      <c r="B21" s="41"/>
      <c r="C21" s="41"/>
      <c r="D21" s="41"/>
      <c r="E21" s="41"/>
      <c r="F21" s="41"/>
      <c r="G21" s="41"/>
      <c r="H21" s="41"/>
    </row>
    <row r="22" spans="2:8" ht="15" x14ac:dyDescent="0.25">
      <c r="B22" s="41"/>
      <c r="C22" s="41"/>
      <c r="D22" s="41"/>
      <c r="E22" s="41"/>
      <c r="F22" s="41"/>
      <c r="G22" s="41"/>
      <c r="H22" s="41"/>
    </row>
    <row r="23" spans="2:8" ht="15" x14ac:dyDescent="0.25">
      <c r="B23" s="41"/>
      <c r="C23" s="41"/>
      <c r="D23" s="41"/>
      <c r="E23" s="41"/>
      <c r="F23" s="41"/>
      <c r="G23" s="41"/>
      <c r="H23" s="41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topLeftCell="A2" workbookViewId="0">
      <selection activeCell="B10" sqref="B10:H11"/>
    </sheetView>
  </sheetViews>
  <sheetFormatPr defaultRowHeight="15" x14ac:dyDescent="0.25"/>
  <cols>
    <col min="1" max="1" width="9" style="31"/>
    <col min="2" max="2" width="10.875" style="31" customWidth="1"/>
    <col min="3" max="7" width="9" style="31"/>
    <col min="8" max="8" width="9.75" style="31" customWidth="1"/>
    <col min="9" max="16384" width="9" style="31"/>
  </cols>
  <sheetData>
    <row r="1" spans="1:8" ht="47.25" customHeight="1" x14ac:dyDescent="0.25">
      <c r="A1" s="38"/>
      <c r="B1" s="38"/>
      <c r="C1" s="38"/>
      <c r="D1" s="28"/>
      <c r="E1" s="32"/>
      <c r="F1" s="32" t="s">
        <v>56</v>
      </c>
      <c r="G1" s="39"/>
      <c r="H1" s="40"/>
    </row>
    <row r="2" spans="1:8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6.25" x14ac:dyDescent="0.25">
      <c r="A3" s="26"/>
      <c r="B3" s="35"/>
      <c r="C3" s="5">
        <v>59</v>
      </c>
      <c r="D3" s="78">
        <v>15</v>
      </c>
      <c r="E3" s="5">
        <f>C3*D3</f>
        <v>885</v>
      </c>
      <c r="F3" s="5"/>
      <c r="G3" s="5">
        <v>9.5</v>
      </c>
      <c r="H3" s="5">
        <f>(G3*E3)+(G3*F3)</f>
        <v>8407.5</v>
      </c>
    </row>
    <row r="4" spans="1:8" ht="27.75" customHeight="1" x14ac:dyDescent="0.25">
      <c r="A4" s="26" t="s">
        <v>11</v>
      </c>
      <c r="B4" s="35">
        <v>44922</v>
      </c>
      <c r="C4" s="5">
        <v>51</v>
      </c>
      <c r="D4" s="78">
        <v>15</v>
      </c>
      <c r="E4" s="5">
        <f>C4*D4</f>
        <v>765</v>
      </c>
      <c r="F4" s="5"/>
      <c r="G4" s="5">
        <v>9.5</v>
      </c>
      <c r="H4" s="5">
        <f>(G4*E4)+(G4*F4)</f>
        <v>7267.5</v>
      </c>
    </row>
    <row r="5" spans="1:8" ht="24.75" customHeight="1" x14ac:dyDescent="0.25">
      <c r="A5" s="26" t="s">
        <v>12</v>
      </c>
      <c r="B5" s="35">
        <v>44923</v>
      </c>
      <c r="C5" s="5">
        <v>57</v>
      </c>
      <c r="D5" s="78">
        <v>15</v>
      </c>
      <c r="E5" s="5">
        <f>C5*D5</f>
        <v>855</v>
      </c>
      <c r="F5" s="5"/>
      <c r="G5" s="5">
        <v>9.5</v>
      </c>
      <c r="H5" s="5">
        <f>(G5*E5)+(G5*F5)</f>
        <v>8122.5</v>
      </c>
    </row>
    <row r="6" spans="1:8" ht="25.5" customHeight="1" x14ac:dyDescent="0.25">
      <c r="A6" s="26" t="s">
        <v>13</v>
      </c>
      <c r="B6" s="35">
        <v>44924</v>
      </c>
      <c r="C6" s="5">
        <v>12</v>
      </c>
      <c r="D6" s="78">
        <v>15</v>
      </c>
      <c r="E6" s="5">
        <f>C6*D6</f>
        <v>180</v>
      </c>
      <c r="F6" s="5">
        <v>5</v>
      </c>
      <c r="G6" s="5">
        <v>9.5</v>
      </c>
      <c r="H6" s="5">
        <f>(G6*E6)+(G6*F6)</f>
        <v>1757.5</v>
      </c>
    </row>
    <row r="7" spans="1:8" ht="15.75" hidden="1" customHeight="1" x14ac:dyDescent="0.25">
      <c r="A7" s="26"/>
      <c r="B7" s="35"/>
      <c r="C7" s="5"/>
      <c r="D7" s="5"/>
      <c r="E7" s="5"/>
      <c r="F7" s="5"/>
      <c r="G7" s="5"/>
      <c r="H7" s="5"/>
    </row>
    <row r="8" spans="1:8" ht="26.25" x14ac:dyDescent="0.25">
      <c r="A8" s="120"/>
      <c r="B8" s="121"/>
      <c r="C8" s="122" t="s">
        <v>32</v>
      </c>
      <c r="D8" s="124"/>
      <c r="E8" s="123">
        <f>SUM(E3:E7)</f>
        <v>2685</v>
      </c>
      <c r="F8" s="123">
        <f>SUM(F3:F7)</f>
        <v>5</v>
      </c>
      <c r="G8" s="124"/>
      <c r="H8" s="178">
        <f>SUM(H3:H7)</f>
        <v>25555</v>
      </c>
    </row>
    <row r="9" spans="1:8" x14ac:dyDescent="0.25">
      <c r="A9" s="145"/>
      <c r="B9" s="146"/>
      <c r="C9" s="146"/>
      <c r="D9" s="146"/>
      <c r="E9" s="146"/>
      <c r="F9" s="146"/>
      <c r="G9" s="146"/>
      <c r="H9" s="147"/>
    </row>
    <row r="10" spans="1:8" ht="23.25" x14ac:dyDescent="0.35">
      <c r="A10" s="199"/>
      <c r="B10" s="180" t="s">
        <v>33</v>
      </c>
      <c r="C10" s="180"/>
      <c r="D10" s="180"/>
      <c r="E10" s="180"/>
      <c r="F10" s="154"/>
      <c r="G10" s="154"/>
      <c r="H10" s="184"/>
    </row>
    <row r="11" spans="1:8" ht="23.25" x14ac:dyDescent="0.35">
      <c r="A11" s="199"/>
      <c r="B11" s="154" t="s">
        <v>65</v>
      </c>
      <c r="C11" s="154"/>
      <c r="D11" s="154"/>
      <c r="E11" s="154"/>
      <c r="F11" s="154"/>
      <c r="G11" s="182" t="s">
        <v>24</v>
      </c>
      <c r="H11" s="183"/>
    </row>
    <row r="12" spans="1:8" ht="23.25" x14ac:dyDescent="0.35">
      <c r="A12" s="128"/>
      <c r="B12" s="180" t="s">
        <v>66</v>
      </c>
      <c r="C12" s="180"/>
      <c r="D12" s="180"/>
      <c r="E12" s="180"/>
      <c r="F12" s="180"/>
      <c r="G12" s="180"/>
      <c r="H12" s="181"/>
    </row>
    <row r="13" spans="1:8" ht="23.25" x14ac:dyDescent="0.35">
      <c r="A13" s="128"/>
      <c r="B13" s="180" t="s">
        <v>67</v>
      </c>
      <c r="C13" s="180"/>
      <c r="D13" s="180"/>
      <c r="E13" s="180"/>
      <c r="F13" s="180"/>
      <c r="G13" s="180"/>
      <c r="H13" s="181"/>
    </row>
    <row r="14" spans="1:8" ht="23.25" x14ac:dyDescent="0.35">
      <c r="A14" s="128"/>
      <c r="B14" s="180" t="s">
        <v>68</v>
      </c>
      <c r="C14" s="180"/>
      <c r="D14" s="180"/>
      <c r="E14" s="180"/>
      <c r="F14" s="180"/>
      <c r="G14" s="180"/>
      <c r="H14" s="181"/>
    </row>
    <row r="15" spans="1:8" ht="23.25" x14ac:dyDescent="0.35">
      <c r="A15" s="128"/>
      <c r="B15" s="180" t="s">
        <v>69</v>
      </c>
      <c r="C15" s="180"/>
      <c r="D15" s="180"/>
      <c r="E15" s="180"/>
      <c r="F15" s="180"/>
      <c r="G15" s="180"/>
      <c r="H15" s="181"/>
    </row>
    <row r="16" spans="1:8" ht="27.75" x14ac:dyDescent="0.4">
      <c r="A16" s="128"/>
      <c r="B16" s="180"/>
      <c r="C16" s="202" t="s">
        <v>70</v>
      </c>
      <c r="D16" s="202"/>
      <c r="E16" s="202"/>
      <c r="F16" s="202"/>
      <c r="G16" s="202"/>
      <c r="H16" s="181"/>
    </row>
    <row r="17" spans="1:8" ht="23.25" x14ac:dyDescent="0.35">
      <c r="A17" s="137"/>
      <c r="B17" s="200"/>
      <c r="C17" s="200"/>
      <c r="D17" s="200"/>
      <c r="E17" s="200"/>
      <c r="F17" s="200"/>
      <c r="G17" s="200"/>
      <c r="H17" s="201"/>
    </row>
    <row r="18" spans="1:8" ht="23.25" x14ac:dyDescent="0.35">
      <c r="B18" s="76"/>
      <c r="C18" s="76"/>
      <c r="D18" s="76"/>
      <c r="E18" s="76"/>
      <c r="F18" s="76"/>
      <c r="G18" s="76"/>
      <c r="H18" s="76"/>
    </row>
    <row r="19" spans="1:8" ht="23.25" x14ac:dyDescent="0.35">
      <c r="B19" s="76"/>
      <c r="C19" s="76"/>
      <c r="D19" s="76"/>
      <c r="E19" s="76"/>
      <c r="F19" s="76"/>
      <c r="G19" s="76"/>
      <c r="H19" s="76"/>
    </row>
    <row r="20" spans="1:8" ht="23.25" x14ac:dyDescent="0.35">
      <c r="B20" s="76"/>
      <c r="C20" s="76"/>
      <c r="D20" s="76"/>
      <c r="E20" s="76"/>
      <c r="F20" s="76"/>
      <c r="G20" s="76"/>
      <c r="H20" s="76"/>
    </row>
    <row r="21" spans="1:8" ht="23.25" x14ac:dyDescent="0.35">
      <c r="B21" s="76"/>
      <c r="C21" s="76"/>
      <c r="D21" s="76"/>
      <c r="E21" s="76"/>
      <c r="F21" s="76"/>
      <c r="G21" s="76"/>
      <c r="H21" s="76"/>
    </row>
    <row r="22" spans="1:8" ht="23.25" x14ac:dyDescent="0.35">
      <c r="B22" s="76"/>
      <c r="C22" s="76"/>
      <c r="D22" s="76"/>
      <c r="E22" s="76"/>
      <c r="F22" s="76"/>
      <c r="G22" s="76"/>
      <c r="H22" s="76"/>
    </row>
    <row r="23" spans="1:8" ht="23.25" x14ac:dyDescent="0.35">
      <c r="B23" s="76"/>
      <c r="C23" s="76"/>
      <c r="D23" s="76"/>
      <c r="E23" s="76"/>
      <c r="F23" s="76"/>
      <c r="G23" s="76"/>
      <c r="H23" s="76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topLeftCell="A4" workbookViewId="0">
      <selection activeCell="K13" sqref="K13"/>
    </sheetView>
  </sheetViews>
  <sheetFormatPr defaultRowHeight="14.25" x14ac:dyDescent="0.2"/>
  <cols>
    <col min="1" max="1" width="9" style="8"/>
    <col min="2" max="2" width="11.875" style="8" customWidth="1"/>
    <col min="3" max="4" width="9" style="8"/>
    <col min="5" max="6" width="9.125" style="8" bestFit="1" customWidth="1"/>
    <col min="7" max="7" width="9" style="8"/>
    <col min="8" max="8" width="10.75" style="8" bestFit="1" customWidth="1"/>
    <col min="9" max="16384" width="9" style="8"/>
  </cols>
  <sheetData>
    <row r="1" spans="1:8" ht="50.25" customHeight="1" x14ac:dyDescent="0.2">
      <c r="A1" s="27"/>
      <c r="B1" s="27"/>
      <c r="C1" s="27"/>
      <c r="D1" s="28"/>
      <c r="E1" s="32"/>
      <c r="F1" s="32" t="s">
        <v>64</v>
      </c>
      <c r="G1" s="33"/>
      <c r="H1" s="25"/>
    </row>
    <row r="2" spans="1:8" ht="23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13</v>
      </c>
      <c r="B3" s="35">
        <v>44924</v>
      </c>
      <c r="C3" s="5">
        <v>48</v>
      </c>
      <c r="D3" s="5">
        <v>15</v>
      </c>
      <c r="E3" s="5">
        <f>C3*D3</f>
        <v>720</v>
      </c>
      <c r="F3" s="5"/>
      <c r="G3" s="5">
        <v>9.5</v>
      </c>
      <c r="H3" s="30">
        <f>(G3*E3)+(G3*F3)</f>
        <v>6840</v>
      </c>
    </row>
    <row r="4" spans="1:8" ht="23.25" x14ac:dyDescent="0.2">
      <c r="A4" s="26" t="s">
        <v>14</v>
      </c>
      <c r="B4" s="35">
        <v>44925</v>
      </c>
      <c r="C4" s="5">
        <v>59</v>
      </c>
      <c r="D4" s="5">
        <v>15</v>
      </c>
      <c r="E4" s="5">
        <f>C4*D4</f>
        <v>885</v>
      </c>
      <c r="F4" s="5"/>
      <c r="G4" s="5">
        <v>9.5</v>
      </c>
      <c r="H4" s="30">
        <f>(G4*E4)+(G4*F4)</f>
        <v>8407.5</v>
      </c>
    </row>
    <row r="5" spans="1:8" ht="23.25" x14ac:dyDescent="0.2">
      <c r="A5" s="26" t="s">
        <v>8</v>
      </c>
      <c r="B5" s="35">
        <v>44926</v>
      </c>
      <c r="C5" s="5">
        <v>56</v>
      </c>
      <c r="D5" s="5">
        <v>15</v>
      </c>
      <c r="E5" s="5">
        <f>C5*D5</f>
        <v>840</v>
      </c>
      <c r="F5" s="5"/>
      <c r="G5" s="5">
        <v>9.5</v>
      </c>
      <c r="H5" s="30">
        <f>(G5*E5)+(G5*F5)</f>
        <v>7980</v>
      </c>
    </row>
    <row r="6" spans="1:8" ht="23.25" x14ac:dyDescent="0.2">
      <c r="A6" s="26" t="s">
        <v>9</v>
      </c>
      <c r="B6" s="35">
        <v>44927</v>
      </c>
      <c r="C6" s="5">
        <v>16</v>
      </c>
      <c r="D6" s="5">
        <v>15</v>
      </c>
      <c r="E6" s="5">
        <f>C6*D6</f>
        <v>240</v>
      </c>
      <c r="F6" s="5">
        <v>5</v>
      </c>
      <c r="G6" s="5">
        <v>9.5</v>
      </c>
      <c r="H6" s="30">
        <f>(G6*E6)+(G6*F6)</f>
        <v>2327.5</v>
      </c>
    </row>
    <row r="7" spans="1:8" ht="23.25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x14ac:dyDescent="0.2">
      <c r="A9" s="212"/>
      <c r="B9" s="213"/>
      <c r="C9" s="213"/>
      <c r="D9" s="213"/>
      <c r="E9" s="213"/>
      <c r="F9" s="213"/>
      <c r="G9" s="213"/>
      <c r="H9" s="214"/>
    </row>
    <row r="10" spans="1:8" ht="23.25" x14ac:dyDescent="0.35">
      <c r="A10" s="215"/>
      <c r="B10" s="180" t="s">
        <v>33</v>
      </c>
      <c r="C10" s="180"/>
      <c r="D10" s="180"/>
      <c r="E10" s="180"/>
      <c r="F10" s="154"/>
      <c r="G10" s="154"/>
      <c r="H10" s="216"/>
    </row>
    <row r="11" spans="1:8" ht="23.25" x14ac:dyDescent="0.35">
      <c r="A11" s="215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x14ac:dyDescent="0.2">
      <c r="A12" s="215"/>
      <c r="B12" s="218"/>
      <c r="C12" s="218"/>
      <c r="D12" s="218"/>
      <c r="E12" s="218"/>
      <c r="F12" s="218"/>
      <c r="G12" s="218"/>
      <c r="H12" s="216"/>
    </row>
    <row r="13" spans="1:8" x14ac:dyDescent="0.2">
      <c r="A13" s="215"/>
      <c r="B13" s="218"/>
      <c r="C13" s="218"/>
      <c r="D13" s="218"/>
      <c r="E13" s="218"/>
      <c r="F13" s="218"/>
      <c r="G13" s="218"/>
      <c r="H13" s="216"/>
    </row>
    <row r="14" spans="1:8" x14ac:dyDescent="0.2">
      <c r="A14" s="215"/>
      <c r="B14" s="218"/>
      <c r="C14" s="218"/>
      <c r="D14" s="218"/>
      <c r="E14" s="218"/>
      <c r="F14" s="218"/>
      <c r="G14" s="218"/>
      <c r="H14" s="216"/>
    </row>
    <row r="15" spans="1:8" ht="33.75" x14ac:dyDescent="0.5">
      <c r="A15" s="215"/>
      <c r="B15" s="218"/>
      <c r="C15" s="219" t="s">
        <v>85</v>
      </c>
      <c r="D15" s="219"/>
      <c r="E15" s="219"/>
      <c r="F15" s="130"/>
      <c r="G15" s="130"/>
      <c r="H15" s="220"/>
    </row>
    <row r="16" spans="1:8" ht="15" thickBot="1" x14ac:dyDescent="0.25">
      <c r="A16" s="221"/>
      <c r="B16" s="222"/>
      <c r="C16" s="222"/>
      <c r="D16" s="222"/>
      <c r="E16" s="222"/>
      <c r="F16" s="222"/>
      <c r="G16" s="222"/>
      <c r="H16" s="223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topLeftCell="A2" workbookViewId="0">
      <selection activeCell="J12" sqref="J12"/>
    </sheetView>
  </sheetViews>
  <sheetFormatPr defaultRowHeight="14.25" x14ac:dyDescent="0.2"/>
  <cols>
    <col min="1" max="1" width="9" style="8"/>
    <col min="2" max="2" width="11" style="8" customWidth="1"/>
    <col min="3" max="7" width="9" style="8"/>
    <col min="8" max="8" width="10.875" style="8" customWidth="1"/>
    <col min="9" max="16384" width="9" style="8"/>
  </cols>
  <sheetData>
    <row r="1" spans="1:8" ht="47.25" customHeight="1" x14ac:dyDescent="0.2">
      <c r="A1" s="27"/>
      <c r="B1" s="27"/>
      <c r="C1" s="27"/>
      <c r="D1" s="28"/>
      <c r="E1" s="32"/>
      <c r="F1" s="32" t="s">
        <v>78</v>
      </c>
      <c r="G1" s="33"/>
      <c r="H1" s="25"/>
    </row>
    <row r="2" spans="1:8" ht="22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9</v>
      </c>
      <c r="B3" s="35">
        <v>44927</v>
      </c>
      <c r="C3" s="5">
        <v>28</v>
      </c>
      <c r="D3" s="5">
        <v>15</v>
      </c>
      <c r="E3" s="5">
        <f>C3*D3</f>
        <v>420</v>
      </c>
      <c r="F3" s="5"/>
      <c r="G3" s="5">
        <v>9.5</v>
      </c>
      <c r="H3" s="30">
        <f>(G3*E3)+(G3*F3)</f>
        <v>3990</v>
      </c>
    </row>
    <row r="4" spans="1:8" ht="26.25" customHeight="1" x14ac:dyDescent="0.2">
      <c r="A4" s="26" t="s">
        <v>10</v>
      </c>
      <c r="B4" s="35">
        <v>44928</v>
      </c>
      <c r="C4" s="5">
        <v>57</v>
      </c>
      <c r="D4" s="5">
        <v>15</v>
      </c>
      <c r="E4" s="5">
        <f>C4*D4</f>
        <v>855</v>
      </c>
      <c r="F4" s="5">
        <v>5</v>
      </c>
      <c r="G4" s="5">
        <v>9.5</v>
      </c>
      <c r="H4" s="30">
        <f>(G4*E4)+(G4*F4)</f>
        <v>8170</v>
      </c>
    </row>
    <row r="5" spans="1:8" ht="25.5" customHeight="1" x14ac:dyDescent="0.2">
      <c r="A5" s="26" t="s">
        <v>11</v>
      </c>
      <c r="B5" s="35">
        <v>44929</v>
      </c>
      <c r="C5" s="5">
        <v>60</v>
      </c>
      <c r="D5" s="5">
        <v>15</v>
      </c>
      <c r="E5" s="5">
        <f>C5*D5</f>
        <v>900</v>
      </c>
      <c r="F5" s="5"/>
      <c r="G5" s="5">
        <v>9.5</v>
      </c>
      <c r="H5" s="30">
        <f>(G5*E5)+(G5*F5)</f>
        <v>8550</v>
      </c>
    </row>
    <row r="6" spans="1:8" ht="23.25" customHeight="1" x14ac:dyDescent="0.2">
      <c r="A6" s="26" t="s">
        <v>12</v>
      </c>
      <c r="B6" s="35">
        <v>44930</v>
      </c>
      <c r="C6" s="5">
        <v>34</v>
      </c>
      <c r="D6" s="5">
        <v>15</v>
      </c>
      <c r="E6" s="5">
        <f>C6*D6</f>
        <v>510</v>
      </c>
      <c r="F6" s="5"/>
      <c r="G6" s="5">
        <v>9.5</v>
      </c>
      <c r="H6" s="30">
        <f>(G6*E6)+(G6*F6)</f>
        <v>4845</v>
      </c>
    </row>
    <row r="7" spans="1:8" ht="0.75" hidden="1" customHeight="1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30" customHeight="1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86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87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88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89</v>
      </c>
      <c r="C15" s="180"/>
      <c r="D15" s="180"/>
      <c r="E15" s="180"/>
      <c r="F15" s="180"/>
      <c r="G15" s="180"/>
      <c r="H15" s="224"/>
    </row>
    <row r="16" spans="1:8" ht="15" x14ac:dyDescent="0.25">
      <c r="A16" s="229"/>
      <c r="B16" s="130"/>
      <c r="C16" s="130"/>
      <c r="D16" s="130"/>
      <c r="E16" s="130"/>
      <c r="F16" s="130"/>
      <c r="G16" s="130"/>
      <c r="H16" s="220"/>
    </row>
    <row r="17" spans="1:8" ht="28.5" thickBot="1" x14ac:dyDescent="0.45">
      <c r="A17" s="230"/>
      <c r="B17" s="231"/>
      <c r="C17" s="231"/>
      <c r="D17" s="232" t="s">
        <v>90</v>
      </c>
      <c r="E17" s="232"/>
      <c r="F17" s="232"/>
      <c r="G17" s="232"/>
      <c r="H17" s="23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rightToLeft="1" workbookViewId="0">
      <selection activeCell="L7" sqref="L7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1.62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79</v>
      </c>
      <c r="G1" s="33"/>
      <c r="H1" s="25"/>
    </row>
    <row r="2" spans="1:8" ht="25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12</v>
      </c>
      <c r="B3" s="35">
        <v>44930</v>
      </c>
      <c r="C3" s="5">
        <v>26</v>
      </c>
      <c r="D3" s="5">
        <v>15</v>
      </c>
      <c r="E3" s="5">
        <f>C3*D3</f>
        <v>390</v>
      </c>
      <c r="F3" s="5">
        <v>8</v>
      </c>
      <c r="G3" s="5">
        <v>9.5</v>
      </c>
      <c r="H3" s="5">
        <f>(G3*E3)+(G3*F3)</f>
        <v>3781</v>
      </c>
    </row>
    <row r="4" spans="1:8" ht="23.25" x14ac:dyDescent="0.2">
      <c r="A4" s="26" t="s">
        <v>13</v>
      </c>
      <c r="B4" s="35">
        <v>44931</v>
      </c>
      <c r="C4" s="5">
        <v>43</v>
      </c>
      <c r="D4" s="5">
        <v>15</v>
      </c>
      <c r="E4" s="5">
        <f>C4*D4</f>
        <v>645</v>
      </c>
      <c r="F4" s="5"/>
      <c r="G4" s="5">
        <v>9.5</v>
      </c>
      <c r="H4" s="5">
        <f>(G4*E4)+(G4*F4)</f>
        <v>6127.5</v>
      </c>
    </row>
    <row r="5" spans="1:8" ht="23.25" x14ac:dyDescent="0.2">
      <c r="A5" s="26" t="s">
        <v>14</v>
      </c>
      <c r="B5" s="35">
        <v>44932</v>
      </c>
      <c r="C5" s="5">
        <v>48</v>
      </c>
      <c r="D5" s="5">
        <v>15</v>
      </c>
      <c r="E5" s="5">
        <f>C5*D5</f>
        <v>720</v>
      </c>
      <c r="F5" s="5"/>
      <c r="G5" s="5">
        <v>9.5</v>
      </c>
      <c r="H5" s="5">
        <f>(G5*E5)+(G5*F5)</f>
        <v>6840</v>
      </c>
    </row>
    <row r="6" spans="1:8" ht="23.25" x14ac:dyDescent="0.2">
      <c r="A6" s="26" t="s">
        <v>8</v>
      </c>
      <c r="B6" s="35">
        <v>44933</v>
      </c>
      <c r="C6" s="5">
        <v>48</v>
      </c>
      <c r="D6" s="5">
        <v>15</v>
      </c>
      <c r="E6" s="5">
        <f>C6*D6</f>
        <v>720</v>
      </c>
      <c r="F6" s="5"/>
      <c r="G6" s="5">
        <v>9.5</v>
      </c>
      <c r="H6" s="30">
        <f>(G6*E6)+(G6*F6)</f>
        <v>6840</v>
      </c>
    </row>
    <row r="7" spans="1:8" ht="23.25" x14ac:dyDescent="0.2">
      <c r="A7" s="26" t="s">
        <v>9</v>
      </c>
      <c r="B7" s="35">
        <v>44934</v>
      </c>
      <c r="C7" s="5">
        <v>13</v>
      </c>
      <c r="D7" s="5">
        <v>15</v>
      </c>
      <c r="E7" s="5">
        <f>C7*D7</f>
        <v>195</v>
      </c>
      <c r="F7" s="5">
        <v>12</v>
      </c>
      <c r="G7" s="5">
        <v>9.5</v>
      </c>
      <c r="H7" s="30">
        <f>(G7*E7)+(G7*F7)</f>
        <v>1966.5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2670</v>
      </c>
      <c r="F8" s="210">
        <f>SUM(F3:F7)</f>
        <v>20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91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92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93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94</v>
      </c>
      <c r="C15" s="180"/>
      <c r="D15" s="180"/>
      <c r="E15" s="180"/>
      <c r="F15" s="180"/>
      <c r="G15" s="180"/>
      <c r="H15" s="224"/>
    </row>
    <row r="16" spans="1:8" ht="23.25" x14ac:dyDescent="0.35">
      <c r="A16" s="228"/>
      <c r="B16" s="180"/>
      <c r="C16" s="180"/>
      <c r="D16" s="180"/>
      <c r="E16" s="180"/>
      <c r="F16" s="180"/>
      <c r="G16" s="180"/>
      <c r="H16" s="224"/>
    </row>
    <row r="17" spans="1:8" ht="33.75" x14ac:dyDescent="0.5">
      <c r="A17" s="215"/>
      <c r="B17" s="218"/>
      <c r="C17" s="219" t="s">
        <v>95</v>
      </c>
      <c r="D17" s="219"/>
      <c r="E17" s="219"/>
      <c r="F17" s="218"/>
      <c r="G17" s="218"/>
      <c r="H17" s="216"/>
    </row>
    <row r="18" spans="1:8" ht="15" thickBot="1" x14ac:dyDescent="0.25">
      <c r="A18" s="221"/>
      <c r="B18" s="222"/>
      <c r="C18" s="222"/>
      <c r="D18" s="222"/>
      <c r="E18" s="222"/>
      <c r="F18" s="222"/>
      <c r="G18" s="222"/>
      <c r="H18" s="223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rightToLeft="1" workbookViewId="0">
      <selection activeCell="F14" sqref="F14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0.87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80</v>
      </c>
      <c r="G1" s="33"/>
      <c r="H1" s="25"/>
    </row>
    <row r="2" spans="1:8" ht="24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9</v>
      </c>
      <c r="B3" s="35">
        <v>44934</v>
      </c>
      <c r="C3" s="5">
        <v>19</v>
      </c>
      <c r="D3" s="5">
        <v>15</v>
      </c>
      <c r="E3" s="5">
        <f>C3*D3</f>
        <v>285</v>
      </c>
      <c r="F3" s="5">
        <v>3</v>
      </c>
      <c r="G3" s="5">
        <v>9.5</v>
      </c>
      <c r="H3" s="30">
        <f>(G3*E3)+(G3*F3)</f>
        <v>2736</v>
      </c>
    </row>
    <row r="4" spans="1:8" ht="23.25" x14ac:dyDescent="0.2">
      <c r="A4" s="26" t="s">
        <v>10</v>
      </c>
      <c r="B4" s="35">
        <v>44935</v>
      </c>
      <c r="C4" s="5">
        <v>40</v>
      </c>
      <c r="D4" s="5">
        <v>15</v>
      </c>
      <c r="E4" s="5">
        <f>C4*D4</f>
        <v>600</v>
      </c>
      <c r="F4" s="5"/>
      <c r="G4" s="5">
        <v>9.5</v>
      </c>
      <c r="H4" s="30">
        <f>(G4*E4)+(G4*F4)</f>
        <v>5700</v>
      </c>
    </row>
    <row r="5" spans="1:8" ht="23.25" x14ac:dyDescent="0.2">
      <c r="A5" s="26" t="s">
        <v>11</v>
      </c>
      <c r="B5" s="35">
        <v>44936</v>
      </c>
      <c r="C5" s="5">
        <v>40</v>
      </c>
      <c r="D5" s="5">
        <v>15</v>
      </c>
      <c r="E5" s="5">
        <f>C5*D5</f>
        <v>600</v>
      </c>
      <c r="F5" s="5"/>
      <c r="G5" s="5">
        <v>9.5</v>
      </c>
      <c r="H5" s="30">
        <f>(G5*E5)+(G5*F5)</f>
        <v>5700</v>
      </c>
    </row>
    <row r="6" spans="1:8" ht="23.25" x14ac:dyDescent="0.2">
      <c r="A6" s="26" t="s">
        <v>12</v>
      </c>
      <c r="B6" s="35">
        <v>44937</v>
      </c>
      <c r="C6" s="5">
        <v>44</v>
      </c>
      <c r="D6" s="5">
        <v>15</v>
      </c>
      <c r="E6" s="5">
        <f>C6*D6</f>
        <v>660</v>
      </c>
      <c r="F6" s="5">
        <v>2</v>
      </c>
      <c r="G6" s="5">
        <v>9.5</v>
      </c>
      <c r="H6" s="30">
        <f>(G6*E6)+(G6*F6)</f>
        <v>6289</v>
      </c>
    </row>
    <row r="7" spans="1:8" ht="23.25" x14ac:dyDescent="0.2">
      <c r="A7" s="26" t="s">
        <v>13</v>
      </c>
      <c r="B7" s="35">
        <v>44938</v>
      </c>
      <c r="C7" s="5">
        <v>36</v>
      </c>
      <c r="D7" s="5">
        <v>15</v>
      </c>
      <c r="E7" s="5">
        <f>C7*D7</f>
        <v>540</v>
      </c>
      <c r="F7" s="5"/>
      <c r="G7" s="5">
        <v>9.5</v>
      </c>
      <c r="H7" s="30">
        <f>(G7*E7)+(G7*F7)</f>
        <v>5130</v>
      </c>
    </row>
    <row r="8" spans="1:8" ht="26.25" x14ac:dyDescent="0.35">
      <c r="A8" s="203"/>
      <c r="B8" s="122"/>
      <c r="C8" s="122" t="s">
        <v>32</v>
      </c>
      <c r="D8" s="164"/>
      <c r="E8" s="80">
        <f>SUM(E3:E7)</f>
        <v>2685</v>
      </c>
      <c r="F8" s="80">
        <f>SUM(F3:F7)</f>
        <v>5</v>
      </c>
      <c r="G8" s="164"/>
      <c r="H8" s="81">
        <f>SUM(H3:H7)</f>
        <v>25555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rightToLeft="1" topLeftCell="A7" workbookViewId="0">
      <selection activeCell="K8" sqref="K8"/>
    </sheetView>
  </sheetViews>
  <sheetFormatPr defaultRowHeight="14.25" x14ac:dyDescent="0.2"/>
  <cols>
    <col min="1" max="1" width="9" style="73"/>
    <col min="2" max="2" width="11.625" style="73" customWidth="1"/>
    <col min="3" max="7" width="9" style="73"/>
    <col min="8" max="8" width="12.75" style="73" bestFit="1" customWidth="1"/>
    <col min="9" max="16384" width="9" style="73"/>
  </cols>
  <sheetData>
    <row r="1" spans="1:8" ht="48" customHeight="1" x14ac:dyDescent="0.2">
      <c r="A1" s="1"/>
      <c r="B1" s="1"/>
      <c r="C1" s="1"/>
      <c r="D1" s="10"/>
      <c r="E1" s="28"/>
      <c r="F1" s="32"/>
      <c r="G1" s="32" t="s">
        <v>81</v>
      </c>
      <c r="H1" s="10"/>
    </row>
    <row r="2" spans="1:8" ht="26.2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5.5" x14ac:dyDescent="0.2">
      <c r="A3" s="205" t="s">
        <v>8</v>
      </c>
      <c r="B3" s="35">
        <v>44940</v>
      </c>
      <c r="C3" s="5">
        <v>5</v>
      </c>
      <c r="D3" s="5">
        <v>15</v>
      </c>
      <c r="E3" s="5">
        <f t="shared" ref="E3:E10" si="0">C3*D3</f>
        <v>75</v>
      </c>
      <c r="F3" s="5"/>
      <c r="G3" s="5">
        <v>9.5</v>
      </c>
      <c r="H3" s="5">
        <f t="shared" ref="H3:H10" si="1">(G3*E3)+(G3*F3)</f>
        <v>712.5</v>
      </c>
    </row>
    <row r="4" spans="1:8" ht="25.5" x14ac:dyDescent="0.2">
      <c r="A4" s="205" t="s">
        <v>9</v>
      </c>
      <c r="B4" s="35">
        <v>44941</v>
      </c>
      <c r="C4" s="5">
        <v>20</v>
      </c>
      <c r="D4" s="5">
        <v>15</v>
      </c>
      <c r="E4" s="5">
        <f t="shared" si="0"/>
        <v>300</v>
      </c>
      <c r="F4" s="5"/>
      <c r="G4" s="5">
        <v>9.5</v>
      </c>
      <c r="H4" s="5">
        <f t="shared" si="1"/>
        <v>2850</v>
      </c>
    </row>
    <row r="5" spans="1:8" ht="25.5" x14ac:dyDescent="0.2">
      <c r="A5" s="205" t="s">
        <v>10</v>
      </c>
      <c r="B5" s="35">
        <v>44942</v>
      </c>
      <c r="C5" s="5">
        <v>30</v>
      </c>
      <c r="D5" s="5">
        <v>15</v>
      </c>
      <c r="E5" s="5">
        <f t="shared" si="0"/>
        <v>450</v>
      </c>
      <c r="F5" s="5"/>
      <c r="G5" s="5">
        <v>9.5</v>
      </c>
      <c r="H5" s="5">
        <f t="shared" si="1"/>
        <v>4275</v>
      </c>
    </row>
    <row r="6" spans="1:8" ht="25.5" x14ac:dyDescent="0.2">
      <c r="A6" s="205" t="s">
        <v>11</v>
      </c>
      <c r="B6" s="35">
        <v>44943</v>
      </c>
      <c r="C6" s="5">
        <v>28</v>
      </c>
      <c r="D6" s="5">
        <v>15</v>
      </c>
      <c r="E6" s="5">
        <f t="shared" si="0"/>
        <v>420</v>
      </c>
      <c r="F6" s="5"/>
      <c r="G6" s="5">
        <v>9.5</v>
      </c>
      <c r="H6" s="5">
        <f t="shared" si="1"/>
        <v>3990</v>
      </c>
    </row>
    <row r="7" spans="1:8" ht="25.5" customHeight="1" x14ac:dyDescent="0.2">
      <c r="A7" s="5" t="s">
        <v>12</v>
      </c>
      <c r="B7" s="35">
        <v>44944</v>
      </c>
      <c r="C7" s="5">
        <v>32</v>
      </c>
      <c r="D7" s="5">
        <v>15</v>
      </c>
      <c r="E7" s="5">
        <f t="shared" si="0"/>
        <v>480</v>
      </c>
      <c r="F7" s="5"/>
      <c r="G7" s="5">
        <v>9.5</v>
      </c>
      <c r="H7" s="5">
        <f t="shared" si="1"/>
        <v>4560</v>
      </c>
    </row>
    <row r="8" spans="1:8" ht="23.25" x14ac:dyDescent="0.2">
      <c r="A8" s="5" t="s">
        <v>13</v>
      </c>
      <c r="B8" s="35">
        <v>44945</v>
      </c>
      <c r="C8" s="5">
        <v>37</v>
      </c>
      <c r="D8" s="5">
        <v>15</v>
      </c>
      <c r="E8" s="5">
        <f t="shared" si="0"/>
        <v>555</v>
      </c>
      <c r="F8" s="5"/>
      <c r="G8" s="5">
        <v>9.5</v>
      </c>
      <c r="H8" s="5">
        <f t="shared" si="1"/>
        <v>5272.5</v>
      </c>
    </row>
    <row r="9" spans="1:8" ht="21.75" customHeight="1" x14ac:dyDescent="0.2">
      <c r="A9" s="5" t="s">
        <v>14</v>
      </c>
      <c r="B9" s="35">
        <v>44946</v>
      </c>
      <c r="C9" s="5">
        <v>27</v>
      </c>
      <c r="D9" s="5">
        <v>15</v>
      </c>
      <c r="E9" s="5">
        <f t="shared" si="0"/>
        <v>405</v>
      </c>
      <c r="F9" s="5">
        <v>5</v>
      </c>
      <c r="G9" s="5">
        <v>9.5</v>
      </c>
      <c r="H9" s="5">
        <f t="shared" si="1"/>
        <v>3895</v>
      </c>
    </row>
    <row r="10" spans="1:8" ht="23.25" hidden="1" x14ac:dyDescent="0.25">
      <c r="A10" s="79"/>
      <c r="B10" s="204"/>
      <c r="C10" s="79"/>
      <c r="D10" s="79"/>
      <c r="E10" s="79">
        <f t="shared" si="0"/>
        <v>0</v>
      </c>
      <c r="F10" s="79"/>
      <c r="G10" s="79"/>
      <c r="H10" s="79">
        <f t="shared" si="1"/>
        <v>0</v>
      </c>
    </row>
    <row r="11" spans="1:8" ht="26.25" customHeight="1" x14ac:dyDescent="0.2">
      <c r="A11" s="162"/>
      <c r="B11" s="122"/>
      <c r="C11" s="122" t="s">
        <v>32</v>
      </c>
      <c r="D11" s="163"/>
      <c r="E11" s="123">
        <f>SUM(E3:E10)</f>
        <v>2685</v>
      </c>
      <c r="F11" s="123">
        <f>SUM(F3:F10)</f>
        <v>5</v>
      </c>
      <c r="G11" s="163"/>
      <c r="H11" s="178">
        <f>SUM(H3:H10)</f>
        <v>25555</v>
      </c>
    </row>
    <row r="14" spans="1:8" ht="23.25" x14ac:dyDescent="0.35">
      <c r="B14" s="180" t="s">
        <v>33</v>
      </c>
      <c r="C14" s="180"/>
      <c r="D14" s="180"/>
      <c r="E14" s="180"/>
      <c r="F14" s="154"/>
      <c r="G14" s="154"/>
      <c r="H14" s="184"/>
    </row>
    <row r="15" spans="1:8" ht="23.25" x14ac:dyDescent="0.35">
      <c r="B15" s="154" t="s">
        <v>65</v>
      </c>
      <c r="C15" s="154"/>
      <c r="D15" s="154"/>
      <c r="E15" s="154"/>
      <c r="F15" s="154"/>
      <c r="G15" s="182" t="s">
        <v>24</v>
      </c>
      <c r="H15" s="183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4.25" x14ac:dyDescent="0.2"/>
  <cols>
    <col min="1" max="1" width="9" style="8"/>
    <col min="2" max="2" width="10.875" style="8" customWidth="1"/>
    <col min="3" max="7" width="9" style="8"/>
    <col min="8" max="8" width="11.1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82</v>
      </c>
      <c r="H1" s="10"/>
    </row>
    <row r="2" spans="1:8" ht="20.25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9.25" customHeight="1" x14ac:dyDescent="0.2">
      <c r="A3" s="5" t="s">
        <v>14</v>
      </c>
      <c r="B3" s="35">
        <v>44946</v>
      </c>
      <c r="C3" s="5">
        <v>7</v>
      </c>
      <c r="D3" s="5">
        <v>15</v>
      </c>
      <c r="E3" s="5">
        <f>C3*D3</f>
        <v>105</v>
      </c>
      <c r="F3" s="78">
        <v>10</v>
      </c>
      <c r="G3" s="5">
        <v>9.5</v>
      </c>
      <c r="H3" s="5">
        <f>(G3*E3)+(G3*F3)</f>
        <v>1092.5</v>
      </c>
    </row>
    <row r="4" spans="1:8" ht="29.25" customHeight="1" x14ac:dyDescent="0.2">
      <c r="A4" s="205" t="s">
        <v>8</v>
      </c>
      <c r="B4" s="35">
        <v>44947</v>
      </c>
      <c r="C4" s="5">
        <v>52</v>
      </c>
      <c r="D4" s="5">
        <v>15</v>
      </c>
      <c r="E4" s="5">
        <f t="shared" ref="E4:E10" si="0">C4*D4</f>
        <v>780</v>
      </c>
      <c r="F4" s="78">
        <v>5</v>
      </c>
      <c r="G4" s="5">
        <v>9.5</v>
      </c>
      <c r="H4" s="5">
        <f t="shared" ref="H4:H10" si="1">(G4*E4)+(G4*F4)</f>
        <v>7457.5</v>
      </c>
    </row>
    <row r="5" spans="1:8" ht="28.5" customHeight="1" x14ac:dyDescent="0.2">
      <c r="A5" s="205" t="s">
        <v>9</v>
      </c>
      <c r="B5" s="35">
        <v>44948</v>
      </c>
      <c r="C5" s="5">
        <v>62</v>
      </c>
      <c r="D5" s="5">
        <v>15</v>
      </c>
      <c r="E5" s="5">
        <f t="shared" si="0"/>
        <v>930</v>
      </c>
      <c r="F5" s="78"/>
      <c r="G5" s="5">
        <v>9.5</v>
      </c>
      <c r="H5" s="5">
        <f t="shared" si="1"/>
        <v>8835</v>
      </c>
    </row>
    <row r="6" spans="1:8" ht="32.25" customHeight="1" x14ac:dyDescent="0.2">
      <c r="A6" s="205" t="s">
        <v>10</v>
      </c>
      <c r="B6" s="35">
        <v>44949</v>
      </c>
      <c r="C6" s="5">
        <v>57</v>
      </c>
      <c r="D6" s="5">
        <v>15</v>
      </c>
      <c r="E6" s="5">
        <f t="shared" si="0"/>
        <v>855</v>
      </c>
      <c r="F6" s="78">
        <v>5</v>
      </c>
      <c r="G6" s="5">
        <v>9.5</v>
      </c>
      <c r="H6" s="5">
        <f t="shared" si="1"/>
        <v>8170</v>
      </c>
    </row>
    <row r="7" spans="1:8" ht="26.25" hidden="1" x14ac:dyDescent="0.2">
      <c r="A7" s="5"/>
      <c r="B7" s="35"/>
      <c r="C7" s="5"/>
      <c r="D7" s="5">
        <v>15</v>
      </c>
      <c r="E7" s="5">
        <f t="shared" si="0"/>
        <v>0</v>
      </c>
      <c r="F7" s="78"/>
      <c r="G7" s="5">
        <v>9.5</v>
      </c>
      <c r="H7" s="5">
        <f t="shared" si="1"/>
        <v>0</v>
      </c>
    </row>
    <row r="8" spans="1:8" ht="26.25" hidden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2670</v>
      </c>
      <c r="F11" s="80">
        <f>SUM(F3:F10)</f>
        <v>20</v>
      </c>
      <c r="G11" s="163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184"/>
    </row>
    <row r="14" spans="1:8" ht="23.25" x14ac:dyDescent="0.35">
      <c r="B14" s="154" t="s">
        <v>65</v>
      </c>
      <c r="C14" s="154"/>
      <c r="D14" s="154"/>
      <c r="E14" s="154"/>
      <c r="F14" s="154"/>
      <c r="G14" s="182" t="s">
        <v>24</v>
      </c>
      <c r="H14" s="183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5" x14ac:dyDescent="0.25"/>
  <cols>
    <col min="1" max="1" width="9" style="31"/>
    <col min="2" max="2" width="11" style="31" customWidth="1"/>
    <col min="3" max="7" width="9" style="31"/>
    <col min="8" max="8" width="9.75" style="31" customWidth="1"/>
    <col min="9" max="16384" width="9" style="31"/>
  </cols>
  <sheetData>
    <row r="1" spans="1:8" ht="49.5" customHeight="1" x14ac:dyDescent="0.25">
      <c r="A1" s="234"/>
      <c r="B1" s="234"/>
      <c r="C1" s="234"/>
      <c r="D1" s="10"/>
      <c r="E1" s="28"/>
      <c r="F1" s="32"/>
      <c r="G1" s="32" t="s">
        <v>83</v>
      </c>
      <c r="H1" s="10"/>
    </row>
    <row r="2" spans="1:8" ht="27" customHeight="1" x14ac:dyDescent="0.25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5">
      <c r="A3" s="5" t="s">
        <v>10</v>
      </c>
      <c r="B3" s="35">
        <v>44949</v>
      </c>
      <c r="C3" s="5">
        <v>4</v>
      </c>
      <c r="D3" s="5">
        <v>15</v>
      </c>
      <c r="E3" s="5">
        <f>C3*D3</f>
        <v>60</v>
      </c>
      <c r="F3" s="78">
        <v>10</v>
      </c>
      <c r="G3" s="5">
        <v>9.5</v>
      </c>
      <c r="H3" s="5">
        <f>(G3*E3)+(G3*F3)</f>
        <v>665</v>
      </c>
    </row>
    <row r="4" spans="1:8" ht="26.25" x14ac:dyDescent="0.25">
      <c r="A4" s="205" t="s">
        <v>11</v>
      </c>
      <c r="B4" s="35">
        <v>44950</v>
      </c>
      <c r="C4" s="5">
        <v>61</v>
      </c>
      <c r="D4" s="5">
        <v>15</v>
      </c>
      <c r="E4" s="5">
        <f t="shared" ref="E4:E10" si="0">C4*D4</f>
        <v>915</v>
      </c>
      <c r="F4" s="78"/>
      <c r="G4" s="5">
        <v>9.5</v>
      </c>
      <c r="H4" s="5">
        <f t="shared" ref="H4:H10" si="1">(G4*E4)+(G4*F4)</f>
        <v>8692.5</v>
      </c>
    </row>
    <row r="5" spans="1:8" ht="26.25" x14ac:dyDescent="0.25">
      <c r="A5" s="205" t="s">
        <v>12</v>
      </c>
      <c r="B5" s="35">
        <v>44951</v>
      </c>
      <c r="C5" s="5">
        <v>58</v>
      </c>
      <c r="D5" s="5">
        <v>15</v>
      </c>
      <c r="E5" s="5">
        <f t="shared" si="0"/>
        <v>870</v>
      </c>
      <c r="F5" s="78">
        <v>11</v>
      </c>
      <c r="G5" s="5">
        <v>9.5</v>
      </c>
      <c r="H5" s="5">
        <f t="shared" si="1"/>
        <v>8369.5</v>
      </c>
    </row>
    <row r="6" spans="1:8" ht="26.25" x14ac:dyDescent="0.25">
      <c r="A6" s="205" t="s">
        <v>13</v>
      </c>
      <c r="B6" s="35">
        <v>44952</v>
      </c>
      <c r="C6" s="5">
        <v>33</v>
      </c>
      <c r="D6" s="5">
        <v>15</v>
      </c>
      <c r="E6" s="5">
        <f t="shared" si="0"/>
        <v>495</v>
      </c>
      <c r="F6" s="78">
        <v>3</v>
      </c>
      <c r="G6" s="5">
        <v>9.5</v>
      </c>
      <c r="H6" s="5">
        <f t="shared" si="1"/>
        <v>4731</v>
      </c>
    </row>
    <row r="7" spans="1:8" ht="26.25" x14ac:dyDescent="0.25">
      <c r="A7" s="205" t="s">
        <v>13</v>
      </c>
      <c r="B7" s="35">
        <v>44959</v>
      </c>
      <c r="C7" s="5">
        <v>21</v>
      </c>
      <c r="D7" s="5">
        <v>15</v>
      </c>
      <c r="E7" s="5">
        <f t="shared" si="0"/>
        <v>315</v>
      </c>
      <c r="F7" s="78">
        <v>11</v>
      </c>
      <c r="G7" s="5">
        <v>9.5</v>
      </c>
      <c r="H7" s="5">
        <f t="shared" si="1"/>
        <v>3097</v>
      </c>
    </row>
    <row r="8" spans="1:8" ht="26.25" hidden="1" x14ac:dyDescent="0.25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5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5">
      <c r="A11" s="120"/>
      <c r="B11" s="122"/>
      <c r="C11" s="122" t="s">
        <v>32</v>
      </c>
      <c r="D11" s="124"/>
      <c r="E11" s="123">
        <f>SUM(E3:E10)</f>
        <v>2655</v>
      </c>
      <c r="F11" s="80">
        <f>SUM(F3:F10)</f>
        <v>35</v>
      </c>
      <c r="G11" s="124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224"/>
    </row>
    <row r="14" spans="1:8" ht="23.25" x14ac:dyDescent="0.35">
      <c r="B14" s="180" t="s">
        <v>34</v>
      </c>
      <c r="C14" s="180"/>
      <c r="D14" s="180"/>
      <c r="E14" s="180"/>
      <c r="F14" s="180"/>
      <c r="G14" s="182" t="s">
        <v>24</v>
      </c>
      <c r="H14" s="2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71"/>
  <sheetViews>
    <sheetView rightToLeft="1" zoomScale="80" zoomScaleNormal="80" workbookViewId="0">
      <pane xSplit="4" ySplit="4" topLeftCell="E56" activePane="bottomRight" state="frozen"/>
      <selection pane="topRight" activeCell="E1" sqref="E1"/>
      <selection pane="bottomLeft" activeCell="A5" sqref="A5"/>
      <selection pane="bottomRight" activeCell="E64" sqref="E64"/>
    </sheetView>
  </sheetViews>
  <sheetFormatPr defaultRowHeight="14.25" x14ac:dyDescent="0.2"/>
  <cols>
    <col min="1" max="1" width="8.625" style="8" bestFit="1" customWidth="1"/>
    <col min="2" max="2" width="14.875" style="8" customWidth="1"/>
    <col min="3" max="3" width="8.875" style="8" customWidth="1"/>
    <col min="4" max="4" width="11.25" style="8" bestFit="1" customWidth="1"/>
    <col min="5" max="5" width="8.375" style="8" customWidth="1"/>
    <col min="6" max="6" width="7.75" style="8" customWidth="1"/>
    <col min="7" max="7" width="10.625" style="8" bestFit="1" customWidth="1"/>
    <col min="8" max="8" width="14.75" style="8" bestFit="1" customWidth="1"/>
    <col min="9" max="9" width="3.375" style="8" customWidth="1"/>
    <col min="10" max="10" width="13.875" style="8" customWidth="1"/>
    <col min="11" max="11" width="9.125" style="8" customWidth="1"/>
    <col min="12" max="12" width="9.625" style="8" customWidth="1"/>
    <col min="13" max="13" width="9.125" style="8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15" ht="42.75" customHeight="1" x14ac:dyDescent="0.2">
      <c r="A1" s="1"/>
      <c r="B1" s="1"/>
      <c r="C1" s="1"/>
      <c r="D1" s="23"/>
      <c r="E1" s="23"/>
      <c r="F1" s="23"/>
      <c r="G1" s="24"/>
      <c r="H1" s="24"/>
      <c r="J1" s="263" t="s">
        <v>108</v>
      </c>
      <c r="K1" s="263"/>
      <c r="L1" s="263"/>
      <c r="M1" s="263"/>
      <c r="N1" s="263"/>
      <c r="O1" s="263"/>
    </row>
    <row r="2" spans="1:15" ht="27.75" customHeight="1" x14ac:dyDescent="0.3">
      <c r="A2" s="1"/>
      <c r="B2" s="1"/>
      <c r="C2" s="1"/>
      <c r="D2" s="23"/>
      <c r="E2" s="23"/>
      <c r="F2" s="23"/>
      <c r="G2" s="24"/>
      <c r="H2" s="24"/>
      <c r="I2" s="17"/>
      <c r="J2" s="249" t="s">
        <v>5</v>
      </c>
      <c r="K2" s="248">
        <v>10</v>
      </c>
      <c r="L2" s="248">
        <v>9.5</v>
      </c>
      <c r="M2" s="248">
        <v>5</v>
      </c>
      <c r="N2" s="248">
        <v>2</v>
      </c>
      <c r="O2" s="248">
        <v>1</v>
      </c>
    </row>
    <row r="3" spans="1:15" ht="39.75" customHeight="1" x14ac:dyDescent="0.2">
      <c r="A3" s="1"/>
      <c r="B3" s="1"/>
      <c r="C3" s="1"/>
      <c r="D3" s="246" t="s">
        <v>105</v>
      </c>
      <c r="E3" s="23"/>
      <c r="F3" s="23"/>
      <c r="G3" s="24"/>
      <c r="H3" s="24"/>
      <c r="I3" s="24"/>
      <c r="J3" s="249" t="s">
        <v>126</v>
      </c>
      <c r="K3" s="260">
        <f>(K31-K9)/1000</f>
        <v>1.56</v>
      </c>
      <c r="L3" s="260">
        <f>(L31-L9)/1000</f>
        <v>76.665000000000006</v>
      </c>
      <c r="M3" s="260">
        <f>(M31-M9)/1000</f>
        <v>0.22</v>
      </c>
      <c r="N3" s="260">
        <f>(N31-N9)/1000</f>
        <v>0</v>
      </c>
      <c r="O3" s="260">
        <f>(O31-O9)/1000</f>
        <v>0</v>
      </c>
    </row>
    <row r="4" spans="1:15" s="21" customFormat="1" ht="31.5" customHeight="1" x14ac:dyDescent="0.2">
      <c r="A4" s="235" t="s">
        <v>0</v>
      </c>
      <c r="B4" s="247" t="s">
        <v>7</v>
      </c>
      <c r="C4" s="247" t="s">
        <v>1</v>
      </c>
      <c r="D4" s="247" t="s">
        <v>2</v>
      </c>
      <c r="E4" s="247" t="s">
        <v>103</v>
      </c>
      <c r="F4" s="247" t="s">
        <v>5</v>
      </c>
      <c r="G4" s="247" t="s">
        <v>3</v>
      </c>
      <c r="H4" s="247" t="s">
        <v>104</v>
      </c>
      <c r="I4" s="24"/>
      <c r="J4" s="249" t="s">
        <v>109</v>
      </c>
      <c r="K4" s="257">
        <f>K31-K9</f>
        <v>1560</v>
      </c>
      <c r="L4" s="257">
        <f>L31-L9</f>
        <v>76665</v>
      </c>
      <c r="M4" s="235">
        <f>M31-M9</f>
        <v>220</v>
      </c>
      <c r="N4" s="235">
        <f>N31-N9</f>
        <v>0</v>
      </c>
      <c r="O4" s="235">
        <f>O31-O9</f>
        <v>0</v>
      </c>
    </row>
    <row r="5" spans="1:15" ht="20.25" customHeight="1" x14ac:dyDescent="0.25">
      <c r="A5" s="2" t="s">
        <v>98</v>
      </c>
      <c r="B5" s="236">
        <v>45249</v>
      </c>
      <c r="C5" s="237">
        <v>138</v>
      </c>
      <c r="D5" s="237">
        <v>15</v>
      </c>
      <c r="E5" s="237"/>
      <c r="F5" s="238">
        <v>10</v>
      </c>
      <c r="G5" s="238">
        <f>C5*D5+E5</f>
        <v>2070</v>
      </c>
      <c r="H5" s="238">
        <f>G5*F5</f>
        <v>20700</v>
      </c>
      <c r="J5" s="250" t="s">
        <v>3</v>
      </c>
      <c r="K5" s="235">
        <f>K4/K2</f>
        <v>156</v>
      </c>
      <c r="L5" s="257">
        <f>L4/L2</f>
        <v>8070</v>
      </c>
      <c r="M5" s="235">
        <f>M4/M2</f>
        <v>44</v>
      </c>
      <c r="N5" s="235">
        <f>N4/N2</f>
        <v>0</v>
      </c>
      <c r="O5" s="235">
        <f>O4/O2</f>
        <v>0</v>
      </c>
    </row>
    <row r="6" spans="1:15" ht="20.25" customHeight="1" x14ac:dyDescent="0.25">
      <c r="A6" s="2" t="s">
        <v>55</v>
      </c>
      <c r="B6" s="236">
        <v>45250</v>
      </c>
      <c r="C6" s="237">
        <v>23</v>
      </c>
      <c r="D6" s="237">
        <v>15</v>
      </c>
      <c r="E6" s="237"/>
      <c r="F6" s="238">
        <v>10</v>
      </c>
      <c r="G6" s="238">
        <f t="shared" ref="G6:G17" si="0">C6*D6+E6</f>
        <v>345</v>
      </c>
      <c r="H6" s="238">
        <f t="shared" ref="H6:H17" si="1">G6*F6</f>
        <v>3450</v>
      </c>
      <c r="J6" s="243"/>
      <c r="K6" s="243"/>
      <c r="L6" s="243"/>
      <c r="M6" s="243"/>
      <c r="N6" s="243"/>
      <c r="O6" s="243"/>
    </row>
    <row r="7" spans="1:15" ht="20.25" customHeight="1" x14ac:dyDescent="0.25">
      <c r="A7" s="2" t="s">
        <v>97</v>
      </c>
      <c r="B7" s="236">
        <v>45251</v>
      </c>
      <c r="C7" s="237">
        <v>21</v>
      </c>
      <c r="D7" s="237">
        <v>15</v>
      </c>
      <c r="E7" s="237"/>
      <c r="F7" s="238">
        <v>10</v>
      </c>
      <c r="G7" s="238">
        <f t="shared" si="0"/>
        <v>315</v>
      </c>
      <c r="H7" s="238">
        <f t="shared" si="1"/>
        <v>3150</v>
      </c>
      <c r="I7" s="244"/>
      <c r="J7" s="243"/>
      <c r="K7" s="243"/>
      <c r="L7" s="243"/>
      <c r="M7" s="243"/>
      <c r="N7" s="243"/>
      <c r="O7" s="243"/>
    </row>
    <row r="8" spans="1:15" ht="20.25" customHeight="1" x14ac:dyDescent="0.25">
      <c r="A8" s="2" t="s">
        <v>99</v>
      </c>
      <c r="B8" s="236">
        <v>45252</v>
      </c>
      <c r="C8" s="237">
        <v>31</v>
      </c>
      <c r="D8" s="237">
        <v>15</v>
      </c>
      <c r="E8" s="237">
        <v>5</v>
      </c>
      <c r="F8" s="238">
        <v>10</v>
      </c>
      <c r="G8" s="238">
        <f t="shared" si="0"/>
        <v>470</v>
      </c>
      <c r="H8" s="238">
        <f t="shared" si="1"/>
        <v>4700</v>
      </c>
      <c r="I8" s="244"/>
      <c r="J8" s="263" t="s">
        <v>110</v>
      </c>
      <c r="K8" s="263"/>
      <c r="L8" s="263"/>
      <c r="M8" s="263"/>
      <c r="N8" s="263"/>
      <c r="O8" s="263"/>
    </row>
    <row r="9" spans="1:15" ht="20.25" customHeight="1" x14ac:dyDescent="0.25">
      <c r="A9" s="2" t="s">
        <v>13</v>
      </c>
      <c r="B9" s="236">
        <v>45253</v>
      </c>
      <c r="C9" s="237">
        <v>30</v>
      </c>
      <c r="D9" s="237">
        <v>15</v>
      </c>
      <c r="E9" s="237"/>
      <c r="F9" s="238">
        <v>10</v>
      </c>
      <c r="G9" s="238">
        <f t="shared" si="0"/>
        <v>450</v>
      </c>
      <c r="H9" s="238">
        <f t="shared" si="1"/>
        <v>4500</v>
      </c>
      <c r="I9" s="244"/>
      <c r="J9" s="248" t="s">
        <v>19</v>
      </c>
      <c r="K9" s="259">
        <f>SUM(K10:K26)</f>
        <v>130000</v>
      </c>
      <c r="L9" s="259">
        <f>SUM(L10:L26)</f>
        <v>229995</v>
      </c>
      <c r="M9" s="259">
        <f>SUM(M10:M26)</f>
        <v>0</v>
      </c>
      <c r="N9" s="259">
        <f>SUM(N10:N26)</f>
        <v>0</v>
      </c>
      <c r="O9" s="259">
        <f>SUM(O10:O26)</f>
        <v>0</v>
      </c>
    </row>
    <row r="10" spans="1:15" ht="20.25" customHeight="1" x14ac:dyDescent="0.25">
      <c r="A10" s="2" t="s">
        <v>31</v>
      </c>
      <c r="B10" s="236">
        <v>45254</v>
      </c>
      <c r="C10" s="237">
        <v>31</v>
      </c>
      <c r="D10" s="237">
        <v>15</v>
      </c>
      <c r="E10" s="237"/>
      <c r="F10" s="238">
        <v>10</v>
      </c>
      <c r="G10" s="238">
        <f t="shared" si="0"/>
        <v>465</v>
      </c>
      <c r="H10" s="238">
        <f t="shared" si="1"/>
        <v>4650</v>
      </c>
      <c r="I10" s="244"/>
      <c r="J10" s="50">
        <v>45252</v>
      </c>
      <c r="K10" s="257">
        <v>26000</v>
      </c>
      <c r="L10" s="238"/>
      <c r="M10" s="238"/>
      <c r="N10" s="238"/>
      <c r="O10" s="238"/>
    </row>
    <row r="11" spans="1:15" ht="20.25" customHeight="1" x14ac:dyDescent="0.25">
      <c r="A11" s="2" t="s">
        <v>8</v>
      </c>
      <c r="B11" s="236">
        <v>45255</v>
      </c>
      <c r="C11" s="237">
        <v>35</v>
      </c>
      <c r="D11" s="237">
        <v>15</v>
      </c>
      <c r="E11" s="237"/>
      <c r="F11" s="238">
        <v>10</v>
      </c>
      <c r="G11" s="238">
        <f t="shared" si="0"/>
        <v>525</v>
      </c>
      <c r="H11" s="238">
        <f t="shared" si="1"/>
        <v>5250</v>
      </c>
      <c r="I11" s="244"/>
      <c r="J11" s="50">
        <v>45258</v>
      </c>
      <c r="K11" s="257">
        <v>26000</v>
      </c>
      <c r="L11" s="238"/>
      <c r="M11" s="238"/>
      <c r="N11" s="238"/>
      <c r="O11" s="238"/>
    </row>
    <row r="12" spans="1:15" ht="20.25" customHeight="1" x14ac:dyDescent="0.25">
      <c r="A12" s="2" t="s">
        <v>98</v>
      </c>
      <c r="B12" s="236">
        <v>45256</v>
      </c>
      <c r="C12" s="237">
        <v>31</v>
      </c>
      <c r="D12" s="237">
        <v>15</v>
      </c>
      <c r="E12" s="237">
        <v>8</v>
      </c>
      <c r="F12" s="238">
        <v>10</v>
      </c>
      <c r="G12" s="238">
        <f t="shared" si="0"/>
        <v>473</v>
      </c>
      <c r="H12" s="238">
        <f t="shared" si="1"/>
        <v>4730</v>
      </c>
      <c r="I12" s="243"/>
      <c r="J12" s="50">
        <v>45267</v>
      </c>
      <c r="K12" s="235"/>
      <c r="L12" s="257">
        <v>25555</v>
      </c>
      <c r="M12" s="235"/>
      <c r="N12" s="235"/>
      <c r="O12" s="235"/>
    </row>
    <row r="13" spans="1:15" ht="20.25" customHeight="1" x14ac:dyDescent="0.25">
      <c r="A13" s="2" t="s">
        <v>55</v>
      </c>
      <c r="B13" s="236">
        <v>45257</v>
      </c>
      <c r="C13" s="237">
        <v>5</v>
      </c>
      <c r="D13" s="237">
        <v>15</v>
      </c>
      <c r="E13" s="237">
        <v>12</v>
      </c>
      <c r="F13" s="238">
        <v>10</v>
      </c>
      <c r="G13" s="238">
        <f t="shared" si="0"/>
        <v>87</v>
      </c>
      <c r="H13" s="238">
        <f t="shared" si="1"/>
        <v>870</v>
      </c>
      <c r="I13" s="244"/>
      <c r="J13" s="50">
        <v>45272</v>
      </c>
      <c r="K13" s="238"/>
      <c r="L13" s="257">
        <v>25555</v>
      </c>
      <c r="M13" s="238"/>
      <c r="N13" s="238"/>
      <c r="O13" s="238"/>
    </row>
    <row r="14" spans="1:15" ht="20.25" customHeight="1" x14ac:dyDescent="0.25">
      <c r="A14" s="2" t="s">
        <v>55</v>
      </c>
      <c r="B14" s="236">
        <v>45257</v>
      </c>
      <c r="C14" s="237">
        <v>3</v>
      </c>
      <c r="D14" s="237">
        <v>18</v>
      </c>
      <c r="E14" s="237"/>
      <c r="F14" s="238">
        <v>9.5</v>
      </c>
      <c r="G14" s="238">
        <f t="shared" si="0"/>
        <v>54</v>
      </c>
      <c r="H14" s="238">
        <f t="shared" si="1"/>
        <v>513</v>
      </c>
      <c r="I14" s="244"/>
      <c r="J14" s="50">
        <v>45275</v>
      </c>
      <c r="K14" s="238"/>
      <c r="L14" s="257">
        <v>25555</v>
      </c>
      <c r="M14" s="238"/>
      <c r="N14" s="238"/>
      <c r="O14" s="238"/>
    </row>
    <row r="15" spans="1:15" ht="20.25" customHeight="1" x14ac:dyDescent="0.25">
      <c r="A15" s="2" t="s">
        <v>97</v>
      </c>
      <c r="B15" s="236">
        <v>45258</v>
      </c>
      <c r="C15" s="237">
        <v>28</v>
      </c>
      <c r="D15" s="237">
        <v>18</v>
      </c>
      <c r="E15" s="237"/>
      <c r="F15" s="238">
        <v>9.5</v>
      </c>
      <c r="G15" s="238">
        <f t="shared" si="0"/>
        <v>504</v>
      </c>
      <c r="H15" s="238">
        <f t="shared" si="1"/>
        <v>4788</v>
      </c>
      <c r="I15" s="244"/>
      <c r="J15" s="50">
        <v>45282</v>
      </c>
      <c r="K15" s="238"/>
      <c r="L15" s="257">
        <v>25555</v>
      </c>
      <c r="M15" s="238"/>
      <c r="N15" s="238"/>
      <c r="O15" s="238"/>
    </row>
    <row r="16" spans="1:15" ht="20.25" customHeight="1" x14ac:dyDescent="0.25">
      <c r="A16" s="2" t="s">
        <v>99</v>
      </c>
      <c r="B16" s="236">
        <v>45259</v>
      </c>
      <c r="C16" s="237">
        <v>31</v>
      </c>
      <c r="D16" s="237">
        <v>18</v>
      </c>
      <c r="E16" s="237"/>
      <c r="F16" s="238">
        <v>9.5</v>
      </c>
      <c r="G16" s="238">
        <f t="shared" si="0"/>
        <v>558</v>
      </c>
      <c r="H16" s="238">
        <f t="shared" si="1"/>
        <v>5301</v>
      </c>
      <c r="I16" s="244"/>
      <c r="J16" s="50">
        <v>45289</v>
      </c>
      <c r="K16" s="238"/>
      <c r="L16" s="257">
        <v>25555</v>
      </c>
      <c r="M16" s="238"/>
      <c r="N16" s="238"/>
      <c r="O16" s="238"/>
    </row>
    <row r="17" spans="1:15" ht="20.25" customHeight="1" x14ac:dyDescent="0.25">
      <c r="A17" s="2" t="s">
        <v>13</v>
      </c>
      <c r="B17" s="236">
        <v>45260</v>
      </c>
      <c r="C17" s="237">
        <v>40</v>
      </c>
      <c r="D17" s="237">
        <v>18</v>
      </c>
      <c r="E17" s="237"/>
      <c r="F17" s="238">
        <v>9.5</v>
      </c>
      <c r="G17" s="238">
        <f t="shared" si="0"/>
        <v>720</v>
      </c>
      <c r="H17" s="238">
        <f t="shared" si="1"/>
        <v>6840</v>
      </c>
      <c r="I17" s="244"/>
      <c r="J17" s="50">
        <v>45290</v>
      </c>
      <c r="K17" s="238"/>
      <c r="L17" s="257">
        <v>25555</v>
      </c>
      <c r="M17" s="238"/>
      <c r="N17" s="238"/>
      <c r="O17" s="238"/>
    </row>
    <row r="18" spans="1:15" ht="20.25" customHeight="1" x14ac:dyDescent="0.25">
      <c r="A18" s="2" t="s">
        <v>8</v>
      </c>
      <c r="B18" s="236">
        <v>45261</v>
      </c>
      <c r="C18" s="237">
        <v>40</v>
      </c>
      <c r="D18" s="237">
        <v>18</v>
      </c>
      <c r="E18" s="237"/>
      <c r="F18" s="238">
        <v>9.5</v>
      </c>
      <c r="G18" s="238">
        <f t="shared" ref="G18:G25" si="2">C18*D18+E18</f>
        <v>720</v>
      </c>
      <c r="H18" s="238">
        <f t="shared" ref="H18:H25" si="3">G18*F18</f>
        <v>6840</v>
      </c>
      <c r="I18" s="244"/>
      <c r="J18" s="50">
        <v>45290</v>
      </c>
      <c r="K18" s="238"/>
      <c r="L18" s="257">
        <v>25555</v>
      </c>
      <c r="M18" s="238"/>
      <c r="N18" s="238"/>
      <c r="O18" s="238"/>
    </row>
    <row r="19" spans="1:15" ht="18" x14ac:dyDescent="0.25">
      <c r="A19" s="2" t="s">
        <v>8</v>
      </c>
      <c r="B19" s="236" t="s">
        <v>111</v>
      </c>
      <c r="C19" s="34">
        <v>23</v>
      </c>
      <c r="D19" s="34">
        <v>18</v>
      </c>
      <c r="E19" s="34"/>
      <c r="F19" s="235">
        <v>9.5</v>
      </c>
      <c r="G19" s="238">
        <f t="shared" si="2"/>
        <v>414</v>
      </c>
      <c r="H19" s="238">
        <f t="shared" si="3"/>
        <v>3933</v>
      </c>
      <c r="I19" s="244"/>
      <c r="J19" s="50">
        <v>45292</v>
      </c>
      <c r="K19" s="238"/>
      <c r="L19" s="257">
        <v>25555</v>
      </c>
      <c r="M19" s="238"/>
      <c r="N19" s="238"/>
      <c r="O19" s="238"/>
    </row>
    <row r="20" spans="1:15" ht="18" x14ac:dyDescent="0.25">
      <c r="A20" s="2" t="s">
        <v>98</v>
      </c>
      <c r="B20" s="236">
        <v>45263</v>
      </c>
      <c r="C20" s="34">
        <v>37</v>
      </c>
      <c r="D20" s="34">
        <v>18</v>
      </c>
      <c r="E20" s="34"/>
      <c r="F20" s="235">
        <v>9.5</v>
      </c>
      <c r="G20" s="238">
        <f t="shared" si="2"/>
        <v>666</v>
      </c>
      <c r="H20" s="238">
        <f t="shared" si="3"/>
        <v>6327</v>
      </c>
      <c r="I20" s="243"/>
      <c r="J20" s="50">
        <v>45292</v>
      </c>
      <c r="K20" s="238"/>
      <c r="L20" s="257">
        <v>25555</v>
      </c>
      <c r="M20" s="238"/>
      <c r="N20" s="238"/>
      <c r="O20" s="238"/>
    </row>
    <row r="21" spans="1:15" ht="18" x14ac:dyDescent="0.25">
      <c r="A21" s="2" t="s">
        <v>55</v>
      </c>
      <c r="B21" s="236">
        <v>45264</v>
      </c>
      <c r="C21" s="34">
        <v>39</v>
      </c>
      <c r="D21" s="34">
        <v>18</v>
      </c>
      <c r="E21" s="34"/>
      <c r="F21" s="235">
        <v>9.5</v>
      </c>
      <c r="G21" s="238">
        <f t="shared" si="2"/>
        <v>702</v>
      </c>
      <c r="H21" s="238">
        <f t="shared" si="3"/>
        <v>6669</v>
      </c>
      <c r="I21" s="243"/>
      <c r="J21" s="50">
        <v>45303</v>
      </c>
      <c r="K21" s="238">
        <v>26000</v>
      </c>
      <c r="L21" s="257"/>
      <c r="M21" s="238"/>
      <c r="N21" s="238"/>
      <c r="O21" s="238"/>
    </row>
    <row r="22" spans="1:15" ht="18" x14ac:dyDescent="0.25">
      <c r="A22" s="2" t="s">
        <v>97</v>
      </c>
      <c r="B22" s="236">
        <v>45265</v>
      </c>
      <c r="C22" s="34">
        <v>35</v>
      </c>
      <c r="D22" s="34">
        <v>18</v>
      </c>
      <c r="E22" s="34"/>
      <c r="F22" s="235">
        <v>9.5</v>
      </c>
      <c r="G22" s="238">
        <f t="shared" si="2"/>
        <v>630</v>
      </c>
      <c r="H22" s="238">
        <f t="shared" si="3"/>
        <v>5985</v>
      </c>
      <c r="J22" s="50">
        <v>45303</v>
      </c>
      <c r="K22" s="238">
        <v>26000</v>
      </c>
      <c r="L22" s="257"/>
      <c r="M22" s="238"/>
      <c r="N22" s="238"/>
      <c r="O22" s="238"/>
    </row>
    <row r="23" spans="1:15" s="7" customFormat="1" ht="20.25" customHeight="1" x14ac:dyDescent="0.25">
      <c r="A23" s="2" t="s">
        <v>99</v>
      </c>
      <c r="B23" s="236">
        <v>45266</v>
      </c>
      <c r="C23" s="34">
        <v>25</v>
      </c>
      <c r="D23" s="34">
        <v>18</v>
      </c>
      <c r="E23" s="34">
        <v>2</v>
      </c>
      <c r="F23" s="235">
        <v>9.5</v>
      </c>
      <c r="G23" s="238">
        <f t="shared" si="2"/>
        <v>452</v>
      </c>
      <c r="H23" s="238">
        <f t="shared" si="3"/>
        <v>4294</v>
      </c>
      <c r="I23" s="8"/>
      <c r="J23" s="50">
        <v>45304</v>
      </c>
      <c r="K23" s="238">
        <v>26000</v>
      </c>
      <c r="L23" s="257"/>
      <c r="M23" s="238"/>
      <c r="N23" s="238"/>
      <c r="O23" s="238"/>
    </row>
    <row r="24" spans="1:15" ht="18" x14ac:dyDescent="0.25">
      <c r="A24" s="2" t="s">
        <v>13</v>
      </c>
      <c r="B24" s="236">
        <v>45267</v>
      </c>
      <c r="C24" s="34">
        <v>43</v>
      </c>
      <c r="D24" s="34">
        <v>18</v>
      </c>
      <c r="E24" s="34"/>
      <c r="F24" s="235">
        <v>9.5</v>
      </c>
      <c r="G24" s="238">
        <f t="shared" si="2"/>
        <v>774</v>
      </c>
      <c r="H24" s="238">
        <f t="shared" si="3"/>
        <v>7353</v>
      </c>
      <c r="J24" s="50"/>
      <c r="K24" s="238"/>
      <c r="L24" s="257"/>
      <c r="M24" s="238"/>
      <c r="N24" s="238"/>
      <c r="O24" s="238"/>
    </row>
    <row r="25" spans="1:15" ht="26.25" x14ac:dyDescent="0.25">
      <c r="A25" s="2" t="s">
        <v>8</v>
      </c>
      <c r="B25" s="236">
        <v>45269</v>
      </c>
      <c r="C25" s="34">
        <v>43</v>
      </c>
      <c r="D25" s="34">
        <v>18</v>
      </c>
      <c r="E25" s="34"/>
      <c r="F25" s="235">
        <v>9.5</v>
      </c>
      <c r="G25" s="238">
        <f t="shared" si="2"/>
        <v>774</v>
      </c>
      <c r="H25" s="238">
        <f t="shared" si="3"/>
        <v>7353</v>
      </c>
      <c r="I25" s="245"/>
      <c r="J25" s="50"/>
      <c r="K25" s="238"/>
      <c r="L25" s="257"/>
      <c r="M25" s="238"/>
      <c r="N25" s="238"/>
      <c r="O25" s="238"/>
    </row>
    <row r="26" spans="1:15" ht="18" x14ac:dyDescent="0.25">
      <c r="A26" s="2" t="s">
        <v>98</v>
      </c>
      <c r="B26" s="236">
        <v>45270</v>
      </c>
      <c r="C26" s="261">
        <v>44</v>
      </c>
      <c r="D26" s="34">
        <v>18</v>
      </c>
      <c r="E26" s="34"/>
      <c r="F26" s="235">
        <v>9.5</v>
      </c>
      <c r="G26" s="238">
        <f t="shared" ref="G26:G33" si="4">C26*D26+E26</f>
        <v>792</v>
      </c>
      <c r="H26" s="238">
        <f t="shared" ref="H26:H33" si="5">G26*F26</f>
        <v>7524</v>
      </c>
      <c r="J26" s="50"/>
      <c r="K26" s="238"/>
      <c r="L26" s="257"/>
      <c r="M26" s="238"/>
      <c r="N26" s="238"/>
      <c r="O26" s="238"/>
    </row>
    <row r="27" spans="1:15" ht="18" x14ac:dyDescent="0.25">
      <c r="A27" s="2" t="s">
        <v>55</v>
      </c>
      <c r="B27" s="236">
        <v>45271</v>
      </c>
      <c r="C27" s="258">
        <v>30</v>
      </c>
      <c r="D27" s="34">
        <v>18</v>
      </c>
      <c r="E27" s="34"/>
      <c r="F27" s="235">
        <v>9.5</v>
      </c>
      <c r="G27" s="238">
        <f t="shared" si="4"/>
        <v>540</v>
      </c>
      <c r="H27" s="238">
        <f t="shared" si="5"/>
        <v>5130</v>
      </c>
      <c r="J27" s="244"/>
      <c r="K27" s="244"/>
      <c r="L27" s="244"/>
      <c r="M27" s="244"/>
      <c r="N27" s="244"/>
      <c r="O27" s="244"/>
    </row>
    <row r="28" spans="1:15" ht="18" x14ac:dyDescent="0.25">
      <c r="A28" s="2" t="s">
        <v>97</v>
      </c>
      <c r="B28" s="236">
        <v>45272</v>
      </c>
      <c r="C28" s="34">
        <v>44</v>
      </c>
      <c r="D28" s="34">
        <v>18</v>
      </c>
      <c r="E28" s="34"/>
      <c r="F28" s="235">
        <v>9.5</v>
      </c>
      <c r="G28" s="238">
        <f t="shared" si="4"/>
        <v>792</v>
      </c>
      <c r="H28" s="238">
        <f t="shared" si="5"/>
        <v>7524</v>
      </c>
    </row>
    <row r="29" spans="1:15" ht="20.25" x14ac:dyDescent="0.25">
      <c r="A29" s="2" t="s">
        <v>99</v>
      </c>
      <c r="B29" s="236">
        <v>45273</v>
      </c>
      <c r="C29" s="34">
        <v>40</v>
      </c>
      <c r="D29" s="34">
        <v>18</v>
      </c>
      <c r="E29" s="34"/>
      <c r="F29" s="235">
        <v>9.5</v>
      </c>
      <c r="G29" s="238">
        <f t="shared" si="4"/>
        <v>720</v>
      </c>
      <c r="H29" s="238">
        <f t="shared" si="5"/>
        <v>6840</v>
      </c>
      <c r="J29" s="263" t="s">
        <v>106</v>
      </c>
      <c r="K29" s="263"/>
      <c r="L29" s="263"/>
      <c r="M29" s="263"/>
      <c r="N29" s="263"/>
      <c r="O29" s="263"/>
    </row>
    <row r="30" spans="1:15" ht="18" x14ac:dyDescent="0.25">
      <c r="A30" s="2" t="s">
        <v>13</v>
      </c>
      <c r="B30" s="236">
        <v>45274</v>
      </c>
      <c r="C30" s="34">
        <v>35</v>
      </c>
      <c r="D30" s="34">
        <v>18</v>
      </c>
      <c r="E30" s="34"/>
      <c r="F30" s="235">
        <v>9.5</v>
      </c>
      <c r="G30" s="238">
        <f t="shared" si="4"/>
        <v>630</v>
      </c>
      <c r="H30" s="238">
        <f t="shared" si="5"/>
        <v>5985</v>
      </c>
      <c r="J30" s="249" t="s">
        <v>5</v>
      </c>
      <c r="K30" s="250">
        <v>10</v>
      </c>
      <c r="L30" s="250">
        <v>9.5</v>
      </c>
      <c r="M30" s="250">
        <v>5</v>
      </c>
      <c r="N30" s="250">
        <v>2</v>
      </c>
      <c r="O30" s="250">
        <v>1</v>
      </c>
    </row>
    <row r="31" spans="1:15" ht="18" x14ac:dyDescent="0.25">
      <c r="A31" s="2" t="s">
        <v>31</v>
      </c>
      <c r="B31" s="236">
        <v>45275</v>
      </c>
      <c r="C31" s="34">
        <v>48</v>
      </c>
      <c r="D31" s="34">
        <v>18</v>
      </c>
      <c r="E31" s="34"/>
      <c r="F31" s="235">
        <v>9.5</v>
      </c>
      <c r="G31" s="238">
        <f t="shared" si="4"/>
        <v>864</v>
      </c>
      <c r="H31" s="238">
        <f t="shared" si="5"/>
        <v>8208</v>
      </c>
      <c r="J31" s="249" t="s">
        <v>107</v>
      </c>
      <c r="K31" s="235">
        <f>SUMIF(F5:F70,K30,H5:H70)</f>
        <v>131560</v>
      </c>
      <c r="L31" s="235">
        <f>SUMIF(F5:F70,L30,H5:H70)</f>
        <v>306660</v>
      </c>
      <c r="M31" s="235">
        <f>SUMIF(F5:F70,M30,H5:H70)</f>
        <v>220</v>
      </c>
      <c r="N31" s="235">
        <f>SUMIF(F5:F70,N30,H5:H70)</f>
        <v>0</v>
      </c>
      <c r="O31" s="235">
        <f>SUMIF(F5:F70,O30,H5:H70)</f>
        <v>0</v>
      </c>
    </row>
    <row r="32" spans="1:15" ht="18" x14ac:dyDescent="0.25">
      <c r="A32" s="2" t="s">
        <v>8</v>
      </c>
      <c r="B32" s="236">
        <v>45276</v>
      </c>
      <c r="C32" s="34">
        <v>43</v>
      </c>
      <c r="D32" s="34">
        <v>18</v>
      </c>
      <c r="E32" s="34"/>
      <c r="F32" s="235">
        <v>9.5</v>
      </c>
      <c r="G32" s="238">
        <f t="shared" si="4"/>
        <v>774</v>
      </c>
      <c r="H32" s="238">
        <f t="shared" si="5"/>
        <v>7353</v>
      </c>
      <c r="J32" s="250" t="s">
        <v>3</v>
      </c>
      <c r="K32" s="235">
        <f>K31/K30</f>
        <v>13156</v>
      </c>
      <c r="L32" s="235">
        <f>L31/L30</f>
        <v>32280</v>
      </c>
      <c r="M32" s="235">
        <f>M31/M30</f>
        <v>44</v>
      </c>
      <c r="N32" s="235">
        <f>N31/N30</f>
        <v>0</v>
      </c>
      <c r="O32" s="235">
        <f>O31/O30</f>
        <v>0</v>
      </c>
    </row>
    <row r="33" spans="1:15" ht="18" x14ac:dyDescent="0.25">
      <c r="A33" s="2" t="s">
        <v>98</v>
      </c>
      <c r="B33" s="236">
        <v>45277</v>
      </c>
      <c r="C33" s="34">
        <v>43</v>
      </c>
      <c r="D33" s="34">
        <v>18</v>
      </c>
      <c r="E33" s="34"/>
      <c r="F33" s="235">
        <v>9.5</v>
      </c>
      <c r="G33" s="238">
        <f t="shared" si="4"/>
        <v>774</v>
      </c>
      <c r="H33" s="238">
        <f t="shared" si="5"/>
        <v>7353</v>
      </c>
    </row>
    <row r="34" spans="1:15" ht="18" x14ac:dyDescent="0.25">
      <c r="A34" s="2" t="s">
        <v>55</v>
      </c>
      <c r="B34" s="236">
        <v>45278</v>
      </c>
      <c r="C34" s="34">
        <v>43</v>
      </c>
      <c r="D34" s="34">
        <v>18</v>
      </c>
      <c r="E34" s="34"/>
      <c r="F34" s="235">
        <v>9.5</v>
      </c>
      <c r="G34" s="238">
        <f t="shared" ref="G34:G70" si="6">C34*D34+E34</f>
        <v>774</v>
      </c>
      <c r="H34" s="238">
        <f t="shared" ref="H34:H70" si="7">G34*F34</f>
        <v>7353</v>
      </c>
    </row>
    <row r="35" spans="1:15" ht="18" x14ac:dyDescent="0.25">
      <c r="A35" s="2" t="s">
        <v>97</v>
      </c>
      <c r="B35" s="236">
        <v>45279</v>
      </c>
      <c r="C35" s="34">
        <v>49</v>
      </c>
      <c r="D35" s="34">
        <v>18</v>
      </c>
      <c r="E35" s="34"/>
      <c r="F35" s="235">
        <v>9.5</v>
      </c>
      <c r="G35" s="238">
        <f t="shared" si="6"/>
        <v>882</v>
      </c>
      <c r="H35" s="238">
        <f t="shared" si="7"/>
        <v>8379</v>
      </c>
    </row>
    <row r="36" spans="1:15" ht="26.25" x14ac:dyDescent="0.25">
      <c r="A36" s="2" t="s">
        <v>99</v>
      </c>
      <c r="B36" s="236">
        <v>45280</v>
      </c>
      <c r="C36" s="34">
        <v>48</v>
      </c>
      <c r="D36" s="34">
        <v>18</v>
      </c>
      <c r="E36" s="34"/>
      <c r="F36" s="235">
        <v>9.5</v>
      </c>
      <c r="G36" s="238">
        <f t="shared" si="6"/>
        <v>864</v>
      </c>
      <c r="H36" s="238">
        <f t="shared" si="7"/>
        <v>8208</v>
      </c>
      <c r="J36" s="7"/>
      <c r="K36" s="7"/>
      <c r="L36" s="7"/>
      <c r="M36" s="7"/>
      <c r="N36" s="7"/>
      <c r="O36" s="7"/>
    </row>
    <row r="37" spans="1:15" ht="18" x14ac:dyDescent="0.25">
      <c r="A37" s="2" t="s">
        <v>13</v>
      </c>
      <c r="B37" s="236">
        <v>45281</v>
      </c>
      <c r="C37" s="34">
        <v>47</v>
      </c>
      <c r="D37" s="34">
        <v>18</v>
      </c>
      <c r="E37" s="34"/>
      <c r="F37" s="235">
        <v>9.5</v>
      </c>
      <c r="G37" s="238">
        <f t="shared" si="6"/>
        <v>846</v>
      </c>
      <c r="H37" s="238">
        <f t="shared" si="7"/>
        <v>8037</v>
      </c>
    </row>
    <row r="38" spans="1:15" ht="18" x14ac:dyDescent="0.25">
      <c r="A38" s="2" t="s">
        <v>31</v>
      </c>
      <c r="B38" s="236">
        <v>45282</v>
      </c>
      <c r="C38" s="34">
        <v>49</v>
      </c>
      <c r="D38" s="34">
        <v>18</v>
      </c>
      <c r="E38" s="34"/>
      <c r="F38" s="235">
        <v>9.5</v>
      </c>
      <c r="G38" s="238">
        <f t="shared" si="6"/>
        <v>882</v>
      </c>
      <c r="H38" s="238">
        <f t="shared" si="7"/>
        <v>8379</v>
      </c>
    </row>
    <row r="39" spans="1:15" ht="18" x14ac:dyDescent="0.25">
      <c r="A39" s="2" t="s">
        <v>31</v>
      </c>
      <c r="B39" s="236">
        <v>45282</v>
      </c>
      <c r="C39" s="34"/>
      <c r="D39" s="34"/>
      <c r="E39" s="34">
        <v>44</v>
      </c>
      <c r="F39" s="235">
        <v>5</v>
      </c>
      <c r="G39" s="238">
        <f t="shared" ref="G39:G57" si="8">C39*D39+E39</f>
        <v>44</v>
      </c>
      <c r="H39" s="238">
        <f t="shared" ref="H39:H57" si="9">G39*F39</f>
        <v>220</v>
      </c>
    </row>
    <row r="40" spans="1:15" ht="18" x14ac:dyDescent="0.25">
      <c r="A40" s="2" t="s">
        <v>8</v>
      </c>
      <c r="B40" s="236">
        <v>45283</v>
      </c>
      <c r="C40" s="34">
        <v>53</v>
      </c>
      <c r="D40" s="34">
        <v>18</v>
      </c>
      <c r="E40" s="34"/>
      <c r="F40" s="235">
        <v>9.5</v>
      </c>
      <c r="G40" s="238">
        <f t="shared" si="8"/>
        <v>954</v>
      </c>
      <c r="H40" s="238">
        <f t="shared" si="9"/>
        <v>9063</v>
      </c>
    </row>
    <row r="41" spans="1:15" ht="18" x14ac:dyDescent="0.25">
      <c r="A41" s="2" t="s">
        <v>98</v>
      </c>
      <c r="B41" s="236">
        <f>B40+1</f>
        <v>45284</v>
      </c>
      <c r="C41" s="34">
        <v>56</v>
      </c>
      <c r="D41" s="34">
        <v>18</v>
      </c>
      <c r="E41" s="34"/>
      <c r="F41" s="235">
        <v>9.5</v>
      </c>
      <c r="G41" s="238">
        <f t="shared" si="8"/>
        <v>1008</v>
      </c>
      <c r="H41" s="238">
        <f t="shared" si="9"/>
        <v>9576</v>
      </c>
    </row>
    <row r="42" spans="1:15" ht="18" x14ac:dyDescent="0.25">
      <c r="A42" s="2" t="s">
        <v>55</v>
      </c>
      <c r="B42" s="236">
        <f t="shared" ref="B42:B61" si="10">B41+1</f>
        <v>45285</v>
      </c>
      <c r="C42" s="34">
        <v>51</v>
      </c>
      <c r="D42" s="34">
        <v>18</v>
      </c>
      <c r="E42" s="34"/>
      <c r="F42" s="235">
        <v>9.5</v>
      </c>
      <c r="G42" s="238">
        <f t="shared" si="8"/>
        <v>918</v>
      </c>
      <c r="H42" s="238">
        <f t="shared" si="9"/>
        <v>8721</v>
      </c>
    </row>
    <row r="43" spans="1:15" ht="18" x14ac:dyDescent="0.25">
      <c r="A43" s="2" t="s">
        <v>97</v>
      </c>
      <c r="B43" s="236">
        <f t="shared" si="10"/>
        <v>45286</v>
      </c>
      <c r="C43" s="34">
        <v>53</v>
      </c>
      <c r="D43" s="34">
        <v>18</v>
      </c>
      <c r="E43" s="34"/>
      <c r="F43" s="235">
        <v>9.5</v>
      </c>
      <c r="G43" s="238">
        <f t="shared" si="8"/>
        <v>954</v>
      </c>
      <c r="H43" s="238">
        <f t="shared" si="9"/>
        <v>9063</v>
      </c>
    </row>
    <row r="44" spans="1:15" ht="18" x14ac:dyDescent="0.25">
      <c r="A44" s="2" t="s">
        <v>99</v>
      </c>
      <c r="B44" s="236">
        <f t="shared" si="10"/>
        <v>45287</v>
      </c>
      <c r="C44" s="34">
        <v>56</v>
      </c>
      <c r="D44" s="34">
        <v>18</v>
      </c>
      <c r="E44" s="34"/>
      <c r="F44" s="235">
        <v>9.5</v>
      </c>
      <c r="G44" s="238">
        <f t="shared" si="8"/>
        <v>1008</v>
      </c>
      <c r="H44" s="238">
        <f t="shared" si="9"/>
        <v>9576</v>
      </c>
    </row>
    <row r="45" spans="1:15" ht="18" x14ac:dyDescent="0.25">
      <c r="A45" s="2" t="s">
        <v>13</v>
      </c>
      <c r="B45" s="236">
        <f t="shared" si="10"/>
        <v>45288</v>
      </c>
      <c r="C45" s="34">
        <v>56</v>
      </c>
      <c r="D45" s="34">
        <v>18</v>
      </c>
      <c r="E45" s="34"/>
      <c r="F45" s="235">
        <v>9.5</v>
      </c>
      <c r="G45" s="238">
        <f t="shared" si="8"/>
        <v>1008</v>
      </c>
      <c r="H45" s="238">
        <f t="shared" si="9"/>
        <v>9576</v>
      </c>
    </row>
    <row r="46" spans="1:15" ht="18" x14ac:dyDescent="0.25">
      <c r="A46" s="2" t="s">
        <v>31</v>
      </c>
      <c r="B46" s="236">
        <f t="shared" si="10"/>
        <v>45289</v>
      </c>
      <c r="C46" s="34">
        <v>57</v>
      </c>
      <c r="D46" s="34">
        <v>18</v>
      </c>
      <c r="E46" s="34"/>
      <c r="F46" s="235">
        <v>9.5</v>
      </c>
      <c r="G46" s="238">
        <f t="shared" si="8"/>
        <v>1026</v>
      </c>
      <c r="H46" s="238">
        <f t="shared" si="9"/>
        <v>9747</v>
      </c>
    </row>
    <row r="47" spans="1:15" ht="18" x14ac:dyDescent="0.25">
      <c r="A47" s="2" t="s">
        <v>8</v>
      </c>
      <c r="B47" s="236">
        <f t="shared" si="10"/>
        <v>45290</v>
      </c>
      <c r="C47" s="34">
        <v>56</v>
      </c>
      <c r="D47" s="34">
        <v>18</v>
      </c>
      <c r="E47" s="34"/>
      <c r="F47" s="235">
        <v>9.5</v>
      </c>
      <c r="G47" s="238">
        <f t="shared" si="8"/>
        <v>1008</v>
      </c>
      <c r="H47" s="238">
        <f t="shared" si="9"/>
        <v>9576</v>
      </c>
    </row>
    <row r="48" spans="1:15" ht="18" x14ac:dyDescent="0.25">
      <c r="A48" s="2" t="s">
        <v>98</v>
      </c>
      <c r="B48" s="236">
        <f t="shared" si="10"/>
        <v>45291</v>
      </c>
      <c r="C48" s="34">
        <v>56</v>
      </c>
      <c r="D48" s="34">
        <v>18</v>
      </c>
      <c r="E48" s="34"/>
      <c r="F48" s="235">
        <v>9.5</v>
      </c>
      <c r="G48" s="238">
        <f t="shared" si="8"/>
        <v>1008</v>
      </c>
      <c r="H48" s="238">
        <f t="shared" si="9"/>
        <v>9576</v>
      </c>
    </row>
    <row r="49" spans="1:10" ht="18" x14ac:dyDescent="0.25">
      <c r="A49" s="2" t="s">
        <v>55</v>
      </c>
      <c r="B49" s="236">
        <f t="shared" si="10"/>
        <v>45292</v>
      </c>
      <c r="C49" s="34">
        <v>57</v>
      </c>
      <c r="D49" s="34">
        <v>18</v>
      </c>
      <c r="E49" s="34"/>
      <c r="F49" s="235">
        <v>9.5</v>
      </c>
      <c r="G49" s="238">
        <f t="shared" si="8"/>
        <v>1026</v>
      </c>
      <c r="H49" s="238">
        <f t="shared" si="9"/>
        <v>9747</v>
      </c>
    </row>
    <row r="50" spans="1:10" ht="18" x14ac:dyDescent="0.25">
      <c r="A50" s="2" t="s">
        <v>55</v>
      </c>
      <c r="B50" s="236">
        <v>45292</v>
      </c>
      <c r="C50" s="34">
        <v>3</v>
      </c>
      <c r="D50" s="34">
        <v>18</v>
      </c>
      <c r="E50" s="34"/>
      <c r="F50" s="235">
        <v>10</v>
      </c>
      <c r="G50" s="238">
        <f t="shared" si="8"/>
        <v>54</v>
      </c>
      <c r="H50" s="238">
        <f t="shared" si="9"/>
        <v>540</v>
      </c>
    </row>
    <row r="51" spans="1:10" ht="18" x14ac:dyDescent="0.25">
      <c r="A51" s="2" t="s">
        <v>97</v>
      </c>
      <c r="B51" s="236">
        <f t="shared" si="10"/>
        <v>45293</v>
      </c>
      <c r="C51" s="34">
        <v>53</v>
      </c>
      <c r="D51" s="34">
        <v>18</v>
      </c>
      <c r="E51" s="34"/>
      <c r="F51" s="235">
        <v>10</v>
      </c>
      <c r="G51" s="238">
        <f t="shared" si="8"/>
        <v>954</v>
      </c>
      <c r="H51" s="238">
        <f t="shared" si="9"/>
        <v>9540</v>
      </c>
    </row>
    <row r="52" spans="1:10" ht="18" x14ac:dyDescent="0.25">
      <c r="A52" s="2" t="s">
        <v>99</v>
      </c>
      <c r="B52" s="236">
        <f t="shared" si="10"/>
        <v>45294</v>
      </c>
      <c r="C52" s="34">
        <v>60</v>
      </c>
      <c r="D52" s="34">
        <v>18</v>
      </c>
      <c r="E52" s="34"/>
      <c r="F52" s="235">
        <v>10</v>
      </c>
      <c r="G52" s="238">
        <f t="shared" si="8"/>
        <v>1080</v>
      </c>
      <c r="H52" s="238">
        <f t="shared" si="9"/>
        <v>10800</v>
      </c>
    </row>
    <row r="53" spans="1:10" ht="18" x14ac:dyDescent="0.25">
      <c r="A53" s="2" t="s">
        <v>13</v>
      </c>
      <c r="B53" s="236">
        <f t="shared" si="10"/>
        <v>45295</v>
      </c>
      <c r="C53" s="34">
        <v>50</v>
      </c>
      <c r="D53" s="34">
        <v>18</v>
      </c>
      <c r="E53" s="34"/>
      <c r="F53" s="235">
        <v>10</v>
      </c>
      <c r="G53" s="238">
        <f t="shared" si="8"/>
        <v>900</v>
      </c>
      <c r="H53" s="238">
        <f t="shared" si="9"/>
        <v>9000</v>
      </c>
    </row>
    <row r="54" spans="1:10" ht="18" x14ac:dyDescent="0.25">
      <c r="A54" s="2" t="s">
        <v>31</v>
      </c>
      <c r="B54" s="236">
        <f t="shared" si="10"/>
        <v>45296</v>
      </c>
      <c r="C54" s="34">
        <v>53</v>
      </c>
      <c r="D54" s="34">
        <v>18</v>
      </c>
      <c r="E54" s="34"/>
      <c r="F54" s="235">
        <v>10</v>
      </c>
      <c r="G54" s="238">
        <f t="shared" si="8"/>
        <v>954</v>
      </c>
      <c r="H54" s="238">
        <f t="shared" si="9"/>
        <v>9540</v>
      </c>
    </row>
    <row r="55" spans="1:10" ht="18" x14ac:dyDescent="0.25">
      <c r="A55" s="2" t="s">
        <v>8</v>
      </c>
      <c r="B55" s="236">
        <f t="shared" si="10"/>
        <v>45297</v>
      </c>
      <c r="C55" s="34">
        <v>50</v>
      </c>
      <c r="D55" s="34">
        <v>18</v>
      </c>
      <c r="E55" s="34"/>
      <c r="F55" s="235">
        <v>10</v>
      </c>
      <c r="G55" s="238">
        <f t="shared" si="8"/>
        <v>900</v>
      </c>
      <c r="H55" s="238">
        <f t="shared" si="9"/>
        <v>9000</v>
      </c>
    </row>
    <row r="56" spans="1:10" ht="18" x14ac:dyDescent="0.25">
      <c r="A56" s="2" t="s">
        <v>98</v>
      </c>
      <c r="B56" s="236">
        <f t="shared" si="10"/>
        <v>45298</v>
      </c>
      <c r="C56" s="34">
        <v>57</v>
      </c>
      <c r="D56" s="34">
        <v>18</v>
      </c>
      <c r="E56" s="34"/>
      <c r="F56" s="235">
        <v>10</v>
      </c>
      <c r="G56" s="238">
        <f t="shared" si="8"/>
        <v>1026</v>
      </c>
      <c r="H56" s="238">
        <f t="shared" si="9"/>
        <v>10260</v>
      </c>
    </row>
    <row r="57" spans="1:10" ht="18" x14ac:dyDescent="0.25">
      <c r="A57" s="2" t="s">
        <v>55</v>
      </c>
      <c r="B57" s="236">
        <f t="shared" si="10"/>
        <v>45299</v>
      </c>
      <c r="C57" s="34">
        <v>59</v>
      </c>
      <c r="D57" s="34">
        <v>18</v>
      </c>
      <c r="E57" s="34"/>
      <c r="F57" s="235">
        <v>10</v>
      </c>
      <c r="G57" s="238">
        <f t="shared" si="8"/>
        <v>1062</v>
      </c>
      <c r="H57" s="238">
        <f t="shared" si="9"/>
        <v>10620</v>
      </c>
    </row>
    <row r="58" spans="1:10" ht="18" x14ac:dyDescent="0.25">
      <c r="A58" s="2" t="s">
        <v>99</v>
      </c>
      <c r="B58" s="236">
        <f t="shared" si="10"/>
        <v>45300</v>
      </c>
      <c r="C58" s="34">
        <v>57</v>
      </c>
      <c r="D58" s="34">
        <v>18</v>
      </c>
      <c r="E58" s="34"/>
      <c r="F58" s="235">
        <v>10</v>
      </c>
      <c r="G58" s="238">
        <f t="shared" ref="G58" si="11">C58*D58+E58</f>
        <v>1026</v>
      </c>
      <c r="H58" s="238">
        <f t="shared" ref="H58" si="12">G58*F58</f>
        <v>10260</v>
      </c>
    </row>
    <row r="59" spans="1:10" ht="18" x14ac:dyDescent="0.25">
      <c r="A59" s="2" t="s">
        <v>13</v>
      </c>
      <c r="B59" s="236">
        <f t="shared" si="10"/>
        <v>45301</v>
      </c>
      <c r="C59" s="34">
        <v>41</v>
      </c>
      <c r="D59" s="34">
        <v>18</v>
      </c>
      <c r="E59" s="34"/>
      <c r="F59" s="235">
        <v>9.5</v>
      </c>
      <c r="G59" s="238">
        <f t="shared" ref="G59:G62" si="13">C59*D59+E59</f>
        <v>738</v>
      </c>
      <c r="H59" s="238">
        <f t="shared" ref="H59:H62" si="14">G59*F59</f>
        <v>7011</v>
      </c>
    </row>
    <row r="60" spans="1:10" ht="18" x14ac:dyDescent="0.25">
      <c r="A60" s="2" t="s">
        <v>31</v>
      </c>
      <c r="B60" s="236">
        <f t="shared" si="10"/>
        <v>45302</v>
      </c>
      <c r="C60" s="34">
        <v>27</v>
      </c>
      <c r="D60" s="34">
        <v>18</v>
      </c>
      <c r="E60" s="34"/>
      <c r="F60" s="235">
        <v>9.5</v>
      </c>
      <c r="G60" s="238">
        <f t="shared" si="13"/>
        <v>486</v>
      </c>
      <c r="H60" s="238">
        <f t="shared" si="14"/>
        <v>4617</v>
      </c>
    </row>
    <row r="61" spans="1:10" ht="18" x14ac:dyDescent="0.25">
      <c r="A61" s="2" t="s">
        <v>8</v>
      </c>
      <c r="B61" s="236">
        <f t="shared" si="10"/>
        <v>45303</v>
      </c>
      <c r="C61" s="34"/>
      <c r="D61" s="34"/>
      <c r="E61" s="34"/>
      <c r="F61" s="235"/>
      <c r="G61" s="238">
        <f t="shared" si="13"/>
        <v>0</v>
      </c>
      <c r="H61" s="238">
        <f t="shared" si="14"/>
        <v>0</v>
      </c>
    </row>
    <row r="62" spans="1:10" ht="18" x14ac:dyDescent="0.25">
      <c r="A62" s="2" t="s">
        <v>98</v>
      </c>
      <c r="B62" s="236">
        <v>45305</v>
      </c>
      <c r="C62" s="34">
        <v>31</v>
      </c>
      <c r="D62" s="34">
        <v>18</v>
      </c>
      <c r="E62" s="34">
        <v>8</v>
      </c>
      <c r="F62" s="235">
        <v>9.5</v>
      </c>
      <c r="G62" s="238">
        <f t="shared" si="13"/>
        <v>566</v>
      </c>
      <c r="H62" s="238">
        <f t="shared" si="14"/>
        <v>5377</v>
      </c>
    </row>
    <row r="63" spans="1:10" ht="18" x14ac:dyDescent="0.25">
      <c r="A63" s="2" t="s">
        <v>55</v>
      </c>
      <c r="B63" s="236">
        <v>45306</v>
      </c>
      <c r="C63" s="258">
        <v>122</v>
      </c>
      <c r="D63" s="34">
        <v>18</v>
      </c>
      <c r="E63" s="34">
        <v>14</v>
      </c>
      <c r="F63" s="235">
        <v>9.5</v>
      </c>
      <c r="G63" s="238">
        <f t="shared" ref="G63:G69" si="15">C63*D63+E63</f>
        <v>2210</v>
      </c>
      <c r="H63" s="238">
        <f t="shared" ref="H63:H69" si="16">G63*F63</f>
        <v>20995</v>
      </c>
      <c r="J63" s="262">
        <f>[1]الحاوية11!D14*3</f>
        <v>76665</v>
      </c>
    </row>
    <row r="64" spans="1:10" ht="18" x14ac:dyDescent="0.25">
      <c r="A64" s="2" t="s">
        <v>97</v>
      </c>
      <c r="B64" s="236">
        <v>45307</v>
      </c>
      <c r="C64" s="34">
        <v>46</v>
      </c>
      <c r="D64" s="34">
        <v>18</v>
      </c>
      <c r="E64" s="34"/>
      <c r="F64" s="235">
        <v>9.5</v>
      </c>
      <c r="G64" s="238">
        <f t="shared" si="15"/>
        <v>828</v>
      </c>
      <c r="H64" s="238">
        <f t="shared" si="16"/>
        <v>7866</v>
      </c>
    </row>
    <row r="65" spans="1:8" ht="18" x14ac:dyDescent="0.25">
      <c r="A65" s="2" t="s">
        <v>99</v>
      </c>
      <c r="B65" s="236">
        <v>45308</v>
      </c>
      <c r="C65" s="34">
        <v>24</v>
      </c>
      <c r="D65" s="34">
        <v>18</v>
      </c>
      <c r="E65" s="34"/>
      <c r="F65" s="235">
        <v>9.5</v>
      </c>
      <c r="G65" s="238">
        <f t="shared" si="15"/>
        <v>432</v>
      </c>
      <c r="H65" s="238">
        <f t="shared" si="16"/>
        <v>4104</v>
      </c>
    </row>
    <row r="66" spans="1:8" ht="18" x14ac:dyDescent="0.25">
      <c r="A66" s="2" t="s">
        <v>13</v>
      </c>
      <c r="B66" s="236">
        <v>45309</v>
      </c>
      <c r="C66" s="34"/>
      <c r="D66" s="34"/>
      <c r="E66" s="34"/>
      <c r="F66" s="235"/>
      <c r="G66" s="238">
        <f t="shared" si="15"/>
        <v>0</v>
      </c>
      <c r="H66" s="238">
        <f t="shared" si="16"/>
        <v>0</v>
      </c>
    </row>
    <row r="67" spans="1:8" ht="18" x14ac:dyDescent="0.25">
      <c r="A67" s="2" t="s">
        <v>31</v>
      </c>
      <c r="B67" s="236">
        <v>45310</v>
      </c>
      <c r="C67" s="34"/>
      <c r="D67" s="34"/>
      <c r="E67" s="34"/>
      <c r="F67" s="235"/>
      <c r="G67" s="238">
        <f t="shared" si="15"/>
        <v>0</v>
      </c>
      <c r="H67" s="238">
        <f t="shared" si="16"/>
        <v>0</v>
      </c>
    </row>
    <row r="68" spans="1:8" ht="18" x14ac:dyDescent="0.25">
      <c r="A68" s="2" t="s">
        <v>8</v>
      </c>
      <c r="B68" s="236">
        <v>45311</v>
      </c>
      <c r="C68" s="34"/>
      <c r="D68" s="34"/>
      <c r="E68" s="34"/>
      <c r="F68" s="235"/>
      <c r="G68" s="238">
        <f t="shared" si="15"/>
        <v>0</v>
      </c>
      <c r="H68" s="238">
        <f t="shared" si="16"/>
        <v>0</v>
      </c>
    </row>
    <row r="69" spans="1:8" ht="18" x14ac:dyDescent="0.25">
      <c r="A69" s="2" t="s">
        <v>98</v>
      </c>
      <c r="B69" s="236">
        <v>45312</v>
      </c>
      <c r="C69" s="34"/>
      <c r="D69" s="34"/>
      <c r="E69" s="34"/>
      <c r="F69" s="235"/>
      <c r="G69" s="238">
        <f t="shared" si="15"/>
        <v>0</v>
      </c>
      <c r="H69" s="238">
        <f t="shared" si="16"/>
        <v>0</v>
      </c>
    </row>
    <row r="70" spans="1:8" ht="18" x14ac:dyDescent="0.25">
      <c r="A70" s="2"/>
      <c r="B70" s="236"/>
      <c r="C70" s="34"/>
      <c r="D70" s="34"/>
      <c r="E70" s="34"/>
      <c r="F70" s="235"/>
      <c r="G70" s="238">
        <f t="shared" si="6"/>
        <v>0</v>
      </c>
      <c r="H70" s="238">
        <f t="shared" si="7"/>
        <v>0</v>
      </c>
    </row>
    <row r="71" spans="1:8" ht="18.75" x14ac:dyDescent="0.2">
      <c r="A71" s="239"/>
      <c r="B71" s="251" t="s">
        <v>15</v>
      </c>
      <c r="C71" s="251"/>
      <c r="D71" s="235"/>
      <c r="E71" s="235"/>
      <c r="F71" s="235"/>
      <c r="G71" s="235">
        <f>SUM(G5:G70)</f>
        <v>45480</v>
      </c>
      <c r="H71" s="235">
        <f>SUM(H5:H70)</f>
        <v>438440</v>
      </c>
    </row>
  </sheetData>
  <mergeCells count="3">
    <mergeCell ref="J29:O29"/>
    <mergeCell ref="J1:O1"/>
    <mergeCell ref="J8:O8"/>
  </mergeCells>
  <pageMargins left="0.7" right="0.7" top="0.75" bottom="0.75" header="0.3" footer="0.3"/>
  <pageSetup scale="84" fitToWidth="0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rightToLeft="1" workbookViewId="0">
      <selection activeCell="B16" sqref="B16"/>
    </sheetView>
  </sheetViews>
  <sheetFormatPr defaultRowHeight="14.25" x14ac:dyDescent="0.2"/>
  <cols>
    <col min="1" max="1" width="9" style="8"/>
    <col min="2" max="2" width="11.125" style="8" customWidth="1"/>
    <col min="3" max="7" width="9" style="8"/>
    <col min="8" max="8" width="11.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84</v>
      </c>
      <c r="H1" s="10"/>
    </row>
    <row r="2" spans="1:8" ht="25.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">
      <c r="A3" s="5" t="s">
        <v>14</v>
      </c>
      <c r="B3" s="35">
        <v>44960</v>
      </c>
      <c r="C3" s="5">
        <v>47</v>
      </c>
      <c r="D3" s="5">
        <v>15</v>
      </c>
      <c r="E3" s="5">
        <f>C3*D3</f>
        <v>705</v>
      </c>
      <c r="F3" s="78"/>
      <c r="G3" s="5">
        <v>9.5</v>
      </c>
      <c r="H3" s="5">
        <f>(G3*E3)+(G3*F3)</f>
        <v>6697.5</v>
      </c>
    </row>
    <row r="4" spans="1:8" ht="26.25" x14ac:dyDescent="0.2">
      <c r="A4" s="205" t="s">
        <v>8</v>
      </c>
      <c r="B4" s="35">
        <v>44961</v>
      </c>
      <c r="C4" s="5">
        <v>40</v>
      </c>
      <c r="D4" s="5">
        <v>15</v>
      </c>
      <c r="E4" s="5">
        <f t="shared" ref="E4:E10" si="0">C4*D4</f>
        <v>600</v>
      </c>
      <c r="F4" s="78"/>
      <c r="G4" s="5">
        <v>9.5</v>
      </c>
      <c r="H4" s="5">
        <f t="shared" ref="H4:H10" si="1">(G4*E4)+(G4*F4)</f>
        <v>5700</v>
      </c>
    </row>
    <row r="5" spans="1:8" ht="26.25" x14ac:dyDescent="0.2">
      <c r="A5" s="205" t="s">
        <v>96</v>
      </c>
      <c r="B5" s="35">
        <v>44962</v>
      </c>
      <c r="C5" s="5">
        <v>41</v>
      </c>
      <c r="D5" s="5">
        <v>15</v>
      </c>
      <c r="E5" s="5">
        <f t="shared" si="0"/>
        <v>615</v>
      </c>
      <c r="F5" s="78"/>
      <c r="G5" s="5">
        <v>9.5</v>
      </c>
      <c r="H5" s="5">
        <f t="shared" si="1"/>
        <v>5842.5</v>
      </c>
    </row>
    <row r="6" spans="1:8" ht="26.25" x14ac:dyDescent="0.2">
      <c r="A6" s="205" t="s">
        <v>55</v>
      </c>
      <c r="B6" s="35">
        <v>44963</v>
      </c>
      <c r="C6" s="5">
        <v>42</v>
      </c>
      <c r="D6" s="5">
        <v>15</v>
      </c>
      <c r="E6" s="5">
        <f t="shared" si="0"/>
        <v>630</v>
      </c>
      <c r="F6" s="78"/>
      <c r="G6" s="5">
        <v>9.5</v>
      </c>
      <c r="H6" s="5">
        <f t="shared" si="1"/>
        <v>5985</v>
      </c>
    </row>
    <row r="7" spans="1:8" ht="25.5" customHeight="1" x14ac:dyDescent="0.2">
      <c r="A7" s="5" t="s">
        <v>97</v>
      </c>
      <c r="B7" s="35">
        <v>44964</v>
      </c>
      <c r="C7" s="5">
        <v>9</v>
      </c>
      <c r="D7" s="5">
        <v>15</v>
      </c>
      <c r="E7" s="5">
        <f t="shared" si="0"/>
        <v>135</v>
      </c>
      <c r="F7" s="78">
        <v>5</v>
      </c>
      <c r="G7" s="5">
        <v>9.5</v>
      </c>
      <c r="H7" s="5">
        <f t="shared" si="1"/>
        <v>1330</v>
      </c>
    </row>
    <row r="8" spans="1:8" ht="0.75" hidden="1" customHeight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2685</v>
      </c>
      <c r="F11" s="80">
        <f>SUM(F3:F10)</f>
        <v>5</v>
      </c>
      <c r="G11" s="163"/>
      <c r="H11" s="178">
        <f>SUM(H3:H10)</f>
        <v>25555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9"/>
  <sheetViews>
    <sheetView rightToLeft="1" tabSelected="1" zoomScale="90" zoomScaleNormal="90" workbookViewId="0">
      <selection activeCell="N12" sqref="N12"/>
    </sheetView>
  </sheetViews>
  <sheetFormatPr defaultRowHeight="14.25" x14ac:dyDescent="0.2"/>
  <cols>
    <col min="1" max="1" width="2.5" bestFit="1" customWidth="1"/>
    <col min="2" max="3" width="13.5" bestFit="1" customWidth="1"/>
    <col min="6" max="6" width="9" customWidth="1"/>
    <col min="7" max="7" width="0.25" customWidth="1"/>
    <col min="9" max="9" width="0.25" customWidth="1"/>
    <col min="12" max="12" width="9.5" customWidth="1"/>
    <col min="16" max="16" width="10" bestFit="1" customWidth="1"/>
  </cols>
  <sheetData>
    <row r="4" spans="1:17" ht="15" thickBot="1" x14ac:dyDescent="0.25"/>
    <row r="5" spans="1:17" ht="41.25" customHeight="1" thickBot="1" x14ac:dyDescent="0.25">
      <c r="A5" s="252" t="s">
        <v>112</v>
      </c>
      <c r="B5" s="253" t="s">
        <v>124</v>
      </c>
      <c r="C5" s="253" t="s">
        <v>19</v>
      </c>
      <c r="D5" s="253" t="s">
        <v>113</v>
      </c>
      <c r="E5" s="253" t="s">
        <v>114</v>
      </c>
      <c r="F5" s="253" t="s">
        <v>115</v>
      </c>
      <c r="G5" s="254" t="s">
        <v>116</v>
      </c>
      <c r="H5" s="253" t="s">
        <v>123</v>
      </c>
      <c r="I5" s="253" t="s">
        <v>117</v>
      </c>
      <c r="J5" s="253" t="s">
        <v>118</v>
      </c>
      <c r="K5" s="253" t="s">
        <v>119</v>
      </c>
      <c r="L5" s="253" t="s">
        <v>120</v>
      </c>
      <c r="M5" s="253" t="s">
        <v>129</v>
      </c>
      <c r="N5" s="253" t="s">
        <v>130</v>
      </c>
      <c r="O5" s="253" t="s">
        <v>131</v>
      </c>
      <c r="P5" s="253" t="s">
        <v>121</v>
      </c>
      <c r="Q5" s="253" t="s">
        <v>122</v>
      </c>
    </row>
    <row r="6" spans="1:17" ht="18" x14ac:dyDescent="0.2">
      <c r="A6" s="235">
        <v>1</v>
      </c>
      <c r="B6" s="235" t="s">
        <v>125</v>
      </c>
      <c r="C6" s="50">
        <v>45264</v>
      </c>
      <c r="D6" s="235">
        <v>737</v>
      </c>
      <c r="E6" s="235">
        <v>4635</v>
      </c>
      <c r="F6" s="235">
        <v>6700</v>
      </c>
      <c r="G6" s="235">
        <v>0</v>
      </c>
      <c r="H6" s="255">
        <v>15</v>
      </c>
      <c r="I6" s="255">
        <f>G6*2</f>
        <v>0</v>
      </c>
      <c r="J6" s="255">
        <f>F6-E6-I6</f>
        <v>2065</v>
      </c>
      <c r="K6" s="256">
        <f>J6/45</f>
        <v>45.888888888888886</v>
      </c>
      <c r="L6" s="257">
        <f>J6*H6</f>
        <v>30975</v>
      </c>
      <c r="M6" s="257"/>
      <c r="N6" s="257"/>
      <c r="O6" s="257"/>
      <c r="P6" s="257">
        <f>L6-(O6+N6+M6)</f>
        <v>30975</v>
      </c>
      <c r="Q6" s="256"/>
    </row>
    <row r="7" spans="1:17" ht="18" x14ac:dyDescent="0.2">
      <c r="A7" s="235">
        <f>A6+1</f>
        <v>2</v>
      </c>
      <c r="B7" s="235" t="s">
        <v>127</v>
      </c>
      <c r="C7" s="50">
        <v>45296</v>
      </c>
      <c r="D7" s="235">
        <v>232</v>
      </c>
      <c r="E7" s="235">
        <v>3890</v>
      </c>
      <c r="F7" s="235">
        <v>11250</v>
      </c>
      <c r="G7" s="235"/>
      <c r="H7" s="255">
        <v>14</v>
      </c>
      <c r="I7" s="255">
        <f>G7*2</f>
        <v>0</v>
      </c>
      <c r="J7" s="255">
        <f>F7-E7-I7</f>
        <v>7360</v>
      </c>
      <c r="K7" s="256">
        <f>J7/45</f>
        <v>163.55555555555554</v>
      </c>
      <c r="L7" s="257">
        <f>J7*H7</f>
        <v>103040</v>
      </c>
      <c r="M7" s="257"/>
      <c r="N7" s="257"/>
      <c r="O7" s="257"/>
      <c r="P7" s="257">
        <f t="shared" ref="P7:P9" si="0">L7-(O7+N7+M7)</f>
        <v>103040</v>
      </c>
      <c r="Q7" s="235"/>
    </row>
    <row r="8" spans="1:17" ht="18" x14ac:dyDescent="0.2">
      <c r="A8" s="235">
        <f>A7+1</f>
        <v>3</v>
      </c>
      <c r="B8" s="235" t="s">
        <v>128</v>
      </c>
      <c r="C8" s="50">
        <v>45335</v>
      </c>
      <c r="D8" s="235">
        <v>292</v>
      </c>
      <c r="E8" s="235">
        <v>6925</v>
      </c>
      <c r="F8" s="235">
        <v>10305</v>
      </c>
      <c r="G8" s="235"/>
      <c r="H8" s="255">
        <v>14</v>
      </c>
      <c r="I8" s="255">
        <f>G8*2</f>
        <v>0</v>
      </c>
      <c r="J8" s="255">
        <f>F8-E8-I8</f>
        <v>3380</v>
      </c>
      <c r="K8" s="256">
        <f>J8/45</f>
        <v>75.111111111111114</v>
      </c>
      <c r="L8" s="257">
        <f>J8*H8</f>
        <v>47320</v>
      </c>
      <c r="M8" s="257"/>
      <c r="N8" s="257"/>
      <c r="O8" s="257"/>
      <c r="P8" s="257">
        <f t="shared" si="0"/>
        <v>47320</v>
      </c>
      <c r="Q8" s="235"/>
    </row>
    <row r="9" spans="1:17" ht="18" x14ac:dyDescent="0.2">
      <c r="A9" s="235">
        <f>A8+1</f>
        <v>4</v>
      </c>
      <c r="B9" s="235"/>
      <c r="C9" s="50"/>
      <c r="D9" s="235"/>
      <c r="E9" s="235"/>
      <c r="F9" s="235"/>
      <c r="G9" s="235"/>
      <c r="H9" s="255"/>
      <c r="I9" s="255">
        <f>G9*2</f>
        <v>0</v>
      </c>
      <c r="J9" s="255">
        <f>F9-E9-I9</f>
        <v>0</v>
      </c>
      <c r="K9" s="256">
        <f>J9/45</f>
        <v>0</v>
      </c>
      <c r="L9" s="257">
        <f>J9*H9</f>
        <v>0</v>
      </c>
      <c r="M9" s="257"/>
      <c r="N9" s="257"/>
      <c r="O9" s="257"/>
      <c r="P9" s="257">
        <f t="shared" si="0"/>
        <v>0</v>
      </c>
      <c r="Q9" s="2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rightToLeft="1" workbookViewId="0">
      <selection activeCell="K3" sqref="K3"/>
    </sheetView>
  </sheetViews>
  <sheetFormatPr defaultRowHeight="14.25" x14ac:dyDescent="0.2"/>
  <cols>
    <col min="1" max="16384" width="9" style="8"/>
  </cols>
  <sheetData>
    <row r="1" spans="1:8" ht="46.5" customHeight="1" x14ac:dyDescent="0.2">
      <c r="A1" s="1"/>
      <c r="B1" s="1"/>
      <c r="C1" s="1"/>
      <c r="D1" s="10"/>
      <c r="E1" s="10"/>
      <c r="F1" s="10"/>
      <c r="G1" s="10" t="s">
        <v>16</v>
      </c>
      <c r="H1" s="10"/>
    </row>
    <row r="2" spans="1:8" s="20" customFormat="1" ht="20.25" x14ac:dyDescent="0.2">
      <c r="A2" s="11" t="s">
        <v>0</v>
      </c>
      <c r="B2" s="11" t="s">
        <v>7</v>
      </c>
      <c r="C2" s="12" t="s">
        <v>1</v>
      </c>
      <c r="D2" s="12" t="s">
        <v>2</v>
      </c>
      <c r="E2" s="12" t="s">
        <v>3</v>
      </c>
      <c r="F2" s="16" t="s">
        <v>4</v>
      </c>
      <c r="G2" s="12" t="s">
        <v>5</v>
      </c>
      <c r="H2" s="11" t="s">
        <v>6</v>
      </c>
    </row>
    <row r="3" spans="1:8" ht="23.25" x14ac:dyDescent="0.35">
      <c r="A3" s="2"/>
      <c r="B3" s="3"/>
      <c r="C3" s="4"/>
      <c r="D3" s="4"/>
      <c r="E3" s="13">
        <f>C3*D3</f>
        <v>0</v>
      </c>
      <c r="F3" s="4"/>
      <c r="G3" s="4"/>
      <c r="H3" s="14">
        <f>(G3*E3)+(G3*F3)</f>
        <v>0</v>
      </c>
    </row>
    <row r="4" spans="1:8" ht="23.25" x14ac:dyDescent="0.35">
      <c r="A4" s="2"/>
      <c r="B4" s="3"/>
      <c r="C4" s="4"/>
      <c r="D4" s="4"/>
      <c r="E4" s="13">
        <f t="shared" ref="E4:E34" si="0">C4*D4</f>
        <v>0</v>
      </c>
      <c r="F4" s="4"/>
      <c r="G4" s="4"/>
      <c r="H4" s="14">
        <f t="shared" ref="H4:H34" si="1">(G4*E4)+(G4*F4)</f>
        <v>0</v>
      </c>
    </row>
    <row r="5" spans="1:8" ht="23.25" x14ac:dyDescent="0.35">
      <c r="A5" s="2"/>
      <c r="B5" s="3"/>
      <c r="C5" s="4"/>
      <c r="D5" s="4"/>
      <c r="E5" s="13">
        <f t="shared" si="0"/>
        <v>0</v>
      </c>
      <c r="F5" s="4"/>
      <c r="G5" s="4"/>
      <c r="H5" s="14">
        <f t="shared" si="1"/>
        <v>0</v>
      </c>
    </row>
    <row r="6" spans="1:8" ht="23.25" x14ac:dyDescent="0.35">
      <c r="A6" s="2"/>
      <c r="B6" s="3"/>
      <c r="C6" s="4"/>
      <c r="D6" s="4"/>
      <c r="E6" s="13">
        <f t="shared" si="0"/>
        <v>0</v>
      </c>
      <c r="F6" s="4"/>
      <c r="G6" s="4"/>
      <c r="H6" s="14">
        <f t="shared" si="1"/>
        <v>0</v>
      </c>
    </row>
    <row r="7" spans="1:8" ht="23.25" x14ac:dyDescent="0.25">
      <c r="A7" s="2"/>
      <c r="B7" s="3"/>
      <c r="C7" s="5"/>
      <c r="D7" s="5"/>
      <c r="E7" s="15">
        <f t="shared" si="0"/>
        <v>0</v>
      </c>
      <c r="F7" s="5"/>
      <c r="G7" s="5"/>
      <c r="H7" s="16">
        <f t="shared" si="1"/>
        <v>0</v>
      </c>
    </row>
    <row r="8" spans="1:8" ht="23.25" x14ac:dyDescent="0.25">
      <c r="A8" s="2"/>
      <c r="B8" s="3"/>
      <c r="C8" s="5"/>
      <c r="D8" s="5"/>
      <c r="E8" s="15">
        <f t="shared" si="0"/>
        <v>0</v>
      </c>
      <c r="F8" s="5"/>
      <c r="G8" s="5"/>
      <c r="H8" s="16">
        <f t="shared" si="1"/>
        <v>0</v>
      </c>
    </row>
    <row r="9" spans="1:8" ht="23.25" x14ac:dyDescent="0.25">
      <c r="A9" s="2"/>
      <c r="B9" s="3"/>
      <c r="C9" s="5"/>
      <c r="D9" s="5"/>
      <c r="E9" s="15">
        <f t="shared" si="0"/>
        <v>0</v>
      </c>
      <c r="F9" s="5"/>
      <c r="G9" s="5"/>
      <c r="H9" s="16">
        <f t="shared" si="1"/>
        <v>0</v>
      </c>
    </row>
    <row r="10" spans="1:8" ht="23.25" x14ac:dyDescent="0.25">
      <c r="A10" s="2"/>
      <c r="B10" s="3"/>
      <c r="C10" s="5"/>
      <c r="D10" s="5"/>
      <c r="E10" s="15">
        <f t="shared" si="0"/>
        <v>0</v>
      </c>
      <c r="F10" s="5"/>
      <c r="G10" s="5"/>
      <c r="H10" s="16">
        <f t="shared" si="1"/>
        <v>0</v>
      </c>
    </row>
    <row r="11" spans="1:8" ht="23.25" x14ac:dyDescent="0.25">
      <c r="A11" s="2"/>
      <c r="B11" s="3"/>
      <c r="C11" s="5"/>
      <c r="D11" s="5"/>
      <c r="E11" s="15">
        <f t="shared" si="0"/>
        <v>0</v>
      </c>
      <c r="F11" s="5"/>
      <c r="G11" s="5"/>
      <c r="H11" s="16">
        <f t="shared" si="1"/>
        <v>0</v>
      </c>
    </row>
    <row r="12" spans="1:8" ht="23.25" x14ac:dyDescent="0.25">
      <c r="A12" s="2"/>
      <c r="B12" s="3"/>
      <c r="C12" s="5"/>
      <c r="D12" s="5"/>
      <c r="E12" s="15">
        <f t="shared" si="0"/>
        <v>0</v>
      </c>
      <c r="F12" s="5"/>
      <c r="G12" s="5"/>
      <c r="H12" s="16">
        <f t="shared" si="1"/>
        <v>0</v>
      </c>
    </row>
    <row r="13" spans="1:8" ht="23.25" x14ac:dyDescent="0.35">
      <c r="A13" s="2"/>
      <c r="B13" s="3"/>
      <c r="C13" s="4"/>
      <c r="D13" s="4"/>
      <c r="E13" s="13">
        <f t="shared" si="0"/>
        <v>0</v>
      </c>
      <c r="F13" s="4"/>
      <c r="G13" s="4"/>
      <c r="H13" s="14">
        <f t="shared" si="1"/>
        <v>0</v>
      </c>
    </row>
    <row r="14" spans="1:8" ht="23.25" x14ac:dyDescent="0.35">
      <c r="A14" s="2"/>
      <c r="B14" s="3"/>
      <c r="C14" s="4"/>
      <c r="D14" s="4"/>
      <c r="E14" s="13">
        <f t="shared" si="0"/>
        <v>0</v>
      </c>
      <c r="F14" s="4"/>
      <c r="G14" s="4"/>
      <c r="H14" s="14">
        <f t="shared" si="1"/>
        <v>0</v>
      </c>
    </row>
    <row r="15" spans="1:8" ht="23.25" x14ac:dyDescent="0.35">
      <c r="A15" s="2"/>
      <c r="B15" s="3"/>
      <c r="C15" s="4"/>
      <c r="D15" s="4"/>
      <c r="E15" s="13">
        <f t="shared" si="0"/>
        <v>0</v>
      </c>
      <c r="F15" s="4"/>
      <c r="G15" s="4"/>
      <c r="H15" s="14">
        <f t="shared" si="1"/>
        <v>0</v>
      </c>
    </row>
    <row r="16" spans="1:8" ht="23.25" x14ac:dyDescent="0.35">
      <c r="A16" s="2"/>
      <c r="B16" s="3"/>
      <c r="C16" s="4"/>
      <c r="D16" s="4"/>
      <c r="E16" s="13">
        <f t="shared" si="0"/>
        <v>0</v>
      </c>
      <c r="F16" s="4"/>
      <c r="G16" s="4"/>
      <c r="H16" s="14">
        <f t="shared" si="1"/>
        <v>0</v>
      </c>
    </row>
    <row r="17" spans="1:8" ht="23.25" x14ac:dyDescent="0.35">
      <c r="A17" s="2"/>
      <c r="B17" s="3"/>
      <c r="C17" s="4"/>
      <c r="D17" s="4"/>
      <c r="E17" s="13">
        <f t="shared" si="0"/>
        <v>0</v>
      </c>
      <c r="F17" s="4"/>
      <c r="G17" s="4"/>
      <c r="H17" s="14">
        <f t="shared" si="1"/>
        <v>0</v>
      </c>
    </row>
    <row r="18" spans="1:8" ht="23.25" x14ac:dyDescent="0.35">
      <c r="A18" s="2"/>
      <c r="B18" s="3"/>
      <c r="C18" s="4"/>
      <c r="D18" s="4"/>
      <c r="E18" s="13">
        <f t="shared" si="0"/>
        <v>0</v>
      </c>
      <c r="F18" s="4"/>
      <c r="G18" s="4"/>
      <c r="H18" s="14">
        <f t="shared" si="1"/>
        <v>0</v>
      </c>
    </row>
    <row r="19" spans="1:8" ht="23.25" x14ac:dyDescent="0.35">
      <c r="A19" s="2"/>
      <c r="B19" s="3"/>
      <c r="C19" s="4"/>
      <c r="D19" s="4"/>
      <c r="E19" s="13">
        <f t="shared" si="0"/>
        <v>0</v>
      </c>
      <c r="F19" s="4"/>
      <c r="G19" s="4"/>
      <c r="H19" s="14">
        <f t="shared" si="1"/>
        <v>0</v>
      </c>
    </row>
    <row r="20" spans="1:8" ht="23.25" x14ac:dyDescent="0.35">
      <c r="A20" s="2"/>
      <c r="B20" s="3"/>
      <c r="C20" s="4"/>
      <c r="D20" s="4"/>
      <c r="E20" s="13">
        <f t="shared" si="0"/>
        <v>0</v>
      </c>
      <c r="F20" s="4"/>
      <c r="G20" s="4"/>
      <c r="H20" s="14">
        <f t="shared" si="1"/>
        <v>0</v>
      </c>
    </row>
    <row r="21" spans="1:8" ht="23.25" x14ac:dyDescent="0.35">
      <c r="A21" s="2"/>
      <c r="B21" s="3"/>
      <c r="C21" s="4"/>
      <c r="D21" s="4"/>
      <c r="E21" s="13">
        <f t="shared" si="0"/>
        <v>0</v>
      </c>
      <c r="F21" s="4"/>
      <c r="G21" s="4"/>
      <c r="H21" s="14">
        <f t="shared" si="1"/>
        <v>0</v>
      </c>
    </row>
    <row r="22" spans="1:8" ht="23.25" x14ac:dyDescent="0.35">
      <c r="A22" s="2"/>
      <c r="B22" s="3"/>
      <c r="C22" s="4"/>
      <c r="D22" s="4"/>
      <c r="E22" s="13">
        <f t="shared" si="0"/>
        <v>0</v>
      </c>
      <c r="F22" s="4"/>
      <c r="G22" s="4"/>
      <c r="H22" s="14">
        <f t="shared" si="1"/>
        <v>0</v>
      </c>
    </row>
    <row r="23" spans="1:8" ht="23.25" x14ac:dyDescent="0.35">
      <c r="A23" s="2"/>
      <c r="B23" s="3"/>
      <c r="C23" s="4"/>
      <c r="D23" s="4"/>
      <c r="E23" s="13">
        <f t="shared" si="0"/>
        <v>0</v>
      </c>
      <c r="F23" s="4"/>
      <c r="G23" s="4"/>
      <c r="H23" s="14">
        <f t="shared" si="1"/>
        <v>0</v>
      </c>
    </row>
    <row r="24" spans="1:8" ht="23.25" x14ac:dyDescent="0.35">
      <c r="A24" s="2"/>
      <c r="B24" s="3"/>
      <c r="C24" s="4"/>
      <c r="D24" s="4"/>
      <c r="E24" s="13">
        <f t="shared" si="0"/>
        <v>0</v>
      </c>
      <c r="F24" s="4"/>
      <c r="G24" s="4"/>
      <c r="H24" s="14">
        <f t="shared" si="1"/>
        <v>0</v>
      </c>
    </row>
    <row r="25" spans="1:8" ht="23.25" x14ac:dyDescent="0.35">
      <c r="A25" s="2"/>
      <c r="B25" s="3"/>
      <c r="C25" s="4"/>
      <c r="D25" s="4"/>
      <c r="E25" s="13">
        <f t="shared" si="0"/>
        <v>0</v>
      </c>
      <c r="F25" s="4"/>
      <c r="G25" s="4"/>
      <c r="H25" s="14">
        <f t="shared" si="1"/>
        <v>0</v>
      </c>
    </row>
    <row r="26" spans="1:8" ht="23.25" x14ac:dyDescent="0.35">
      <c r="A26" s="2"/>
      <c r="B26" s="3"/>
      <c r="C26" s="4"/>
      <c r="D26" s="4"/>
      <c r="E26" s="13">
        <f t="shared" si="0"/>
        <v>0</v>
      </c>
      <c r="F26" s="4"/>
      <c r="G26" s="4"/>
      <c r="H26" s="14">
        <f t="shared" si="1"/>
        <v>0</v>
      </c>
    </row>
    <row r="27" spans="1:8" ht="23.25" x14ac:dyDescent="0.35">
      <c r="A27" s="2"/>
      <c r="B27" s="3"/>
      <c r="C27" s="4"/>
      <c r="D27" s="4"/>
      <c r="E27" s="13">
        <f t="shared" si="0"/>
        <v>0</v>
      </c>
      <c r="F27" s="4"/>
      <c r="G27" s="4"/>
      <c r="H27" s="14">
        <f t="shared" si="1"/>
        <v>0</v>
      </c>
    </row>
    <row r="28" spans="1:8" ht="23.25" x14ac:dyDescent="0.35">
      <c r="A28" s="2"/>
      <c r="B28" s="3"/>
      <c r="C28" s="4"/>
      <c r="D28" s="4"/>
      <c r="E28" s="13">
        <f t="shared" si="0"/>
        <v>0</v>
      </c>
      <c r="F28" s="4"/>
      <c r="G28" s="4"/>
      <c r="H28" s="14">
        <f t="shared" si="1"/>
        <v>0</v>
      </c>
    </row>
    <row r="29" spans="1:8" ht="23.25" x14ac:dyDescent="0.35">
      <c r="A29" s="2"/>
      <c r="B29" s="3"/>
      <c r="C29" s="4"/>
      <c r="D29" s="4"/>
      <c r="E29" s="13">
        <f t="shared" si="0"/>
        <v>0</v>
      </c>
      <c r="F29" s="4"/>
      <c r="G29" s="4"/>
      <c r="H29" s="14">
        <f t="shared" si="1"/>
        <v>0</v>
      </c>
    </row>
    <row r="30" spans="1:8" ht="23.25" x14ac:dyDescent="0.35">
      <c r="A30" s="2"/>
      <c r="B30" s="3"/>
      <c r="C30" s="4"/>
      <c r="D30" s="4"/>
      <c r="E30" s="13">
        <f t="shared" si="0"/>
        <v>0</v>
      </c>
      <c r="F30" s="4"/>
      <c r="G30" s="4"/>
      <c r="H30" s="14">
        <f t="shared" si="1"/>
        <v>0</v>
      </c>
    </row>
    <row r="31" spans="1:8" ht="23.25" x14ac:dyDescent="0.35">
      <c r="A31" s="2"/>
      <c r="B31" s="3"/>
      <c r="C31" s="4"/>
      <c r="D31" s="4"/>
      <c r="E31" s="13">
        <f t="shared" si="0"/>
        <v>0</v>
      </c>
      <c r="F31" s="4"/>
      <c r="G31" s="4"/>
      <c r="H31" s="14">
        <f t="shared" si="1"/>
        <v>0</v>
      </c>
    </row>
    <row r="32" spans="1:8" ht="23.25" x14ac:dyDescent="0.35">
      <c r="A32" s="2"/>
      <c r="B32" s="3"/>
      <c r="C32" s="4"/>
      <c r="D32" s="4"/>
      <c r="E32" s="13">
        <f t="shared" si="0"/>
        <v>0</v>
      </c>
      <c r="F32" s="4"/>
      <c r="G32" s="4"/>
      <c r="H32" s="14">
        <f t="shared" si="1"/>
        <v>0</v>
      </c>
    </row>
    <row r="33" spans="1:8" ht="23.25" x14ac:dyDescent="0.35">
      <c r="A33" s="2"/>
      <c r="B33" s="3"/>
      <c r="C33" s="6"/>
      <c r="D33" s="6"/>
      <c r="E33" s="13">
        <f t="shared" si="0"/>
        <v>0</v>
      </c>
      <c r="F33" s="6"/>
      <c r="G33" s="4"/>
      <c r="H33" s="14">
        <f t="shared" si="1"/>
        <v>0</v>
      </c>
    </row>
    <row r="34" spans="1:8" ht="23.25" x14ac:dyDescent="0.35">
      <c r="A34" s="2"/>
      <c r="B34" s="2"/>
      <c r="C34" s="4"/>
      <c r="D34" s="4"/>
      <c r="E34" s="13">
        <f t="shared" si="0"/>
        <v>0</v>
      </c>
      <c r="F34" s="4"/>
      <c r="G34" s="4"/>
      <c r="H34" s="14">
        <f t="shared" si="1"/>
        <v>0</v>
      </c>
    </row>
    <row r="35" spans="1:8" ht="26.25" x14ac:dyDescent="0.2">
      <c r="A35" s="9"/>
      <c r="B35" s="9" t="s">
        <v>15</v>
      </c>
      <c r="C35" s="9"/>
      <c r="D35" s="7"/>
      <c r="E35" s="7">
        <f>SUM(E3:E34)</f>
        <v>0</v>
      </c>
      <c r="F35" s="7"/>
      <c r="G35" s="7"/>
      <c r="H35" s="7">
        <f>SUM(H3:H34)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rightToLeft="1" workbookViewId="0">
      <selection activeCell="J35" sqref="J35"/>
    </sheetView>
  </sheetViews>
  <sheetFormatPr defaultRowHeight="15" x14ac:dyDescent="0.2"/>
  <cols>
    <col min="1" max="1" width="9" style="57"/>
    <col min="2" max="2" width="10.375" style="57" customWidth="1"/>
    <col min="3" max="3" width="11.625" style="57" bestFit="1" customWidth="1"/>
    <col min="4" max="4" width="9" style="57"/>
    <col min="5" max="5" width="9.375" style="57" bestFit="1" customWidth="1"/>
    <col min="6" max="6" width="9.125" style="57" bestFit="1" customWidth="1"/>
    <col min="7" max="7" width="9" style="57"/>
    <col min="8" max="8" width="11.375" style="57" bestFit="1" customWidth="1"/>
    <col min="9" max="16384" width="9" style="57"/>
  </cols>
  <sheetData>
    <row r="1" spans="1:10" ht="48" customHeight="1" x14ac:dyDescent="0.2">
      <c r="A1" s="60"/>
      <c r="B1" s="60"/>
      <c r="C1" s="60"/>
      <c r="D1" s="60"/>
      <c r="E1" s="61" t="s">
        <v>43</v>
      </c>
      <c r="F1" s="62"/>
      <c r="G1" s="62"/>
      <c r="H1" s="62"/>
    </row>
    <row r="2" spans="1:10" s="58" customFormat="1" ht="26.25" customHeight="1" x14ac:dyDescent="0.2">
      <c r="A2" s="52" t="s">
        <v>0</v>
      </c>
      <c r="B2" s="52" t="s">
        <v>19</v>
      </c>
      <c r="C2" s="63" t="s">
        <v>1</v>
      </c>
      <c r="D2" s="63" t="s">
        <v>2</v>
      </c>
      <c r="E2" s="63" t="s">
        <v>3</v>
      </c>
      <c r="F2" s="63" t="s">
        <v>4</v>
      </c>
      <c r="G2" s="63" t="s">
        <v>5</v>
      </c>
      <c r="H2" s="63" t="s">
        <v>6</v>
      </c>
    </row>
    <row r="3" spans="1:10" ht="23.25" x14ac:dyDescent="0.2">
      <c r="A3" s="52" t="s">
        <v>8</v>
      </c>
      <c r="B3" s="54">
        <v>44891</v>
      </c>
      <c r="C3" s="51">
        <v>26</v>
      </c>
      <c r="D3" s="51">
        <v>15</v>
      </c>
      <c r="E3" s="51">
        <f>C3*D3</f>
        <v>390</v>
      </c>
      <c r="F3" s="51">
        <v>10</v>
      </c>
      <c r="G3" s="51">
        <v>10</v>
      </c>
      <c r="H3" s="52">
        <f>(G3*E3)+(G3*F3)</f>
        <v>4000</v>
      </c>
    </row>
    <row r="4" spans="1:10" ht="23.25" x14ac:dyDescent="0.2">
      <c r="A4" s="52" t="s">
        <v>9</v>
      </c>
      <c r="B4" s="54">
        <v>44892</v>
      </c>
      <c r="C4" s="51">
        <v>41</v>
      </c>
      <c r="D4" s="51">
        <v>15</v>
      </c>
      <c r="E4" s="51">
        <f t="shared" ref="E4:E34" si="0">C4*D4</f>
        <v>615</v>
      </c>
      <c r="F4" s="51">
        <v>8</v>
      </c>
      <c r="G4" s="51">
        <v>10</v>
      </c>
      <c r="H4" s="52">
        <f t="shared" ref="H4:H34" si="1">(G4*E4)+(G4*F4)</f>
        <v>6230</v>
      </c>
    </row>
    <row r="5" spans="1:10" ht="23.25" x14ac:dyDescent="0.2">
      <c r="A5" s="52" t="s">
        <v>10</v>
      </c>
      <c r="B5" s="54">
        <v>44893</v>
      </c>
      <c r="C5" s="51">
        <v>40</v>
      </c>
      <c r="D5" s="51">
        <v>15</v>
      </c>
      <c r="E5" s="51">
        <f t="shared" si="0"/>
        <v>600</v>
      </c>
      <c r="F5" s="51"/>
      <c r="G5" s="51">
        <v>10</v>
      </c>
      <c r="H5" s="52">
        <f t="shared" si="1"/>
        <v>6000</v>
      </c>
    </row>
    <row r="6" spans="1:10" ht="23.25" x14ac:dyDescent="0.2">
      <c r="A6" s="52" t="s">
        <v>11</v>
      </c>
      <c r="B6" s="54">
        <v>44894</v>
      </c>
      <c r="C6" s="51">
        <v>40</v>
      </c>
      <c r="D6" s="51">
        <v>15</v>
      </c>
      <c r="E6" s="51">
        <f t="shared" si="0"/>
        <v>600</v>
      </c>
      <c r="F6" s="51"/>
      <c r="G6" s="51">
        <v>10</v>
      </c>
      <c r="H6" s="52">
        <f t="shared" si="1"/>
        <v>6000</v>
      </c>
    </row>
    <row r="7" spans="1:10" ht="23.25" x14ac:dyDescent="0.2">
      <c r="A7" s="52" t="s">
        <v>12</v>
      </c>
      <c r="B7" s="54">
        <v>44895</v>
      </c>
      <c r="C7" s="51">
        <v>25</v>
      </c>
      <c r="D7" s="51">
        <v>15</v>
      </c>
      <c r="E7" s="51">
        <f t="shared" si="0"/>
        <v>375</v>
      </c>
      <c r="F7" s="51">
        <v>2</v>
      </c>
      <c r="G7" s="51">
        <v>10</v>
      </c>
      <c r="H7" s="52">
        <f t="shared" si="1"/>
        <v>3770</v>
      </c>
      <c r="J7" s="59"/>
    </row>
    <row r="8" spans="1:10" ht="23.25" hidden="1" x14ac:dyDescent="0.2">
      <c r="A8" s="56" t="s">
        <v>13</v>
      </c>
      <c r="B8" s="54"/>
      <c r="C8" s="51"/>
      <c r="D8" s="51"/>
      <c r="E8" s="51">
        <f t="shared" si="0"/>
        <v>0</v>
      </c>
      <c r="F8" s="51"/>
      <c r="G8" s="51"/>
      <c r="H8" s="52">
        <f t="shared" si="1"/>
        <v>0</v>
      </c>
    </row>
    <row r="9" spans="1:10" ht="23.25" hidden="1" x14ac:dyDescent="0.2">
      <c r="A9" s="56" t="s">
        <v>14</v>
      </c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10" ht="23.25" hidden="1" x14ac:dyDescent="0.2">
      <c r="A10" s="56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10" ht="23.25" hidden="1" x14ac:dyDescent="0.2">
      <c r="A11" s="56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10" ht="23.25" hidden="1" x14ac:dyDescent="0.2">
      <c r="A12" s="56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10" ht="23.25" hidden="1" x14ac:dyDescent="0.2">
      <c r="A13" s="56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10" ht="23.25" hidden="1" x14ac:dyDescent="0.2">
      <c r="A14" s="56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10" ht="23.25" hidden="1" x14ac:dyDescent="0.2">
      <c r="A15" s="56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10" ht="23.25" hidden="1" x14ac:dyDescent="0.2">
      <c r="A16" s="56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3.25" hidden="1" x14ac:dyDescent="0.2">
      <c r="A17" s="56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">
      <c r="A18" s="56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">
      <c r="A19" s="56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">
      <c r="A20" s="56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">
      <c r="A21" s="56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">
      <c r="A22" s="56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">
      <c r="A23" s="56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">
      <c r="A24" s="56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">
      <c r="A25" s="56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">
      <c r="A26" s="56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">
      <c r="A27" s="56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">
      <c r="A28" s="56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">
      <c r="A29" s="56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">
      <c r="A30" s="56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">
      <c r="A31" s="56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">
      <c r="A32" s="56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9" ht="23.25" hidden="1" x14ac:dyDescent="0.2">
      <c r="A33" s="56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9" ht="23.25" hidden="1" x14ac:dyDescent="0.2">
      <c r="A34" s="56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9" ht="26.25" x14ac:dyDescent="0.2">
      <c r="A35" s="82"/>
      <c r="B35" s="83"/>
      <c r="C35" s="83" t="s">
        <v>32</v>
      </c>
      <c r="D35" s="83"/>
      <c r="E35" s="83">
        <f>SUM(E3:E34)</f>
        <v>2580</v>
      </c>
      <c r="F35" s="83">
        <v>20</v>
      </c>
      <c r="G35" s="83"/>
      <c r="H35" s="84">
        <f>SUM(E35:G35)</f>
        <v>2600</v>
      </c>
    </row>
    <row r="36" spans="1:9" ht="18" x14ac:dyDescent="0.2">
      <c r="A36" s="85"/>
      <c r="B36" s="86"/>
      <c r="C36" s="86"/>
      <c r="D36" s="86"/>
      <c r="E36" s="86"/>
      <c r="F36" s="86"/>
      <c r="G36" s="86"/>
      <c r="H36" s="87"/>
    </row>
    <row r="37" spans="1:9" ht="26.25" x14ac:dyDescent="0.35">
      <c r="A37" s="88" t="s">
        <v>44</v>
      </c>
      <c r="B37" s="89"/>
      <c r="C37" s="89"/>
      <c r="D37" s="89"/>
      <c r="E37" s="90"/>
      <c r="F37" s="91"/>
      <c r="G37" s="99" t="s">
        <v>18</v>
      </c>
      <c r="H37" s="100"/>
      <c r="I37" s="64"/>
    </row>
    <row r="38" spans="1:9" ht="18" x14ac:dyDescent="0.25">
      <c r="A38" s="88" t="s">
        <v>46</v>
      </c>
      <c r="B38" s="89"/>
      <c r="C38" s="89"/>
      <c r="D38" s="92"/>
      <c r="E38" s="90"/>
      <c r="F38" s="90"/>
      <c r="G38" s="90"/>
      <c r="H38" s="93"/>
    </row>
    <row r="39" spans="1:9" ht="18" x14ac:dyDescent="0.25">
      <c r="A39" s="88" t="s">
        <v>45</v>
      </c>
      <c r="B39" s="89"/>
      <c r="C39" s="89"/>
      <c r="D39" s="89"/>
      <c r="E39" s="90"/>
      <c r="F39" s="90"/>
      <c r="G39" s="90"/>
      <c r="H39" s="93"/>
    </row>
    <row r="40" spans="1:9" ht="18" x14ac:dyDescent="0.25">
      <c r="A40" s="88" t="s">
        <v>47</v>
      </c>
      <c r="B40" s="89"/>
      <c r="C40" s="89"/>
      <c r="D40" s="89"/>
      <c r="E40" s="90"/>
      <c r="F40" s="90"/>
      <c r="G40" s="90"/>
      <c r="H40" s="93"/>
    </row>
    <row r="41" spans="1:9" ht="18" x14ac:dyDescent="0.25">
      <c r="A41" s="88" t="s">
        <v>48</v>
      </c>
      <c r="B41" s="89"/>
      <c r="C41" s="89">
        <v>1200554</v>
      </c>
      <c r="D41" s="89"/>
      <c r="E41" s="90"/>
      <c r="F41" s="90"/>
      <c r="G41" s="90"/>
      <c r="H41" s="93"/>
    </row>
    <row r="42" spans="1:9" ht="20.25" x14ac:dyDescent="0.25">
      <c r="A42" s="94"/>
      <c r="B42" s="95"/>
      <c r="C42" s="95" t="s">
        <v>49</v>
      </c>
      <c r="D42" s="95"/>
      <c r="E42" s="95"/>
      <c r="F42" s="90"/>
      <c r="G42" s="90"/>
      <c r="H42" s="93"/>
    </row>
    <row r="43" spans="1:9" ht="26.25" x14ac:dyDescent="0.4">
      <c r="A43" s="96" t="s">
        <v>50</v>
      </c>
      <c r="B43" s="101"/>
      <c r="C43" s="101"/>
      <c r="D43" s="102"/>
      <c r="E43" s="103"/>
      <c r="F43" s="103"/>
      <c r="G43" s="97"/>
      <c r="H43" s="98"/>
    </row>
  </sheetData>
  <pageMargins left="0.7" right="0.7" top="0.75" bottom="2.0699999999999998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rightToLeft="1" workbookViewId="0">
      <selection activeCell="K3" sqref="K3:L7"/>
    </sheetView>
  </sheetViews>
  <sheetFormatPr defaultRowHeight="15" x14ac:dyDescent="0.25"/>
  <cols>
    <col min="1" max="1" width="9" style="31"/>
    <col min="2" max="2" width="13.5" style="31" bestFit="1" customWidth="1"/>
    <col min="3" max="7" width="9.125" style="31" bestFit="1" customWidth="1"/>
    <col min="8" max="8" width="9.5" style="31" bestFit="1" customWidth="1"/>
    <col min="9" max="16384" width="9" style="31"/>
  </cols>
  <sheetData>
    <row r="1" spans="1:8" ht="49.5" customHeight="1" x14ac:dyDescent="0.25">
      <c r="A1" s="43"/>
      <c r="B1" s="43"/>
      <c r="C1" s="43"/>
      <c r="D1" s="44"/>
      <c r="E1" s="45"/>
      <c r="F1" s="45" t="s">
        <v>25</v>
      </c>
      <c r="G1" s="46"/>
      <c r="H1" s="47"/>
    </row>
    <row r="2" spans="1:8" ht="19.5" x14ac:dyDescent="0.25">
      <c r="A2" s="48" t="s">
        <v>0</v>
      </c>
      <c r="B2" s="48" t="s">
        <v>19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5</v>
      </c>
      <c r="H2" s="49" t="s">
        <v>6</v>
      </c>
    </row>
    <row r="3" spans="1:8" ht="23.25" x14ac:dyDescent="0.25">
      <c r="A3" s="48" t="s">
        <v>13</v>
      </c>
      <c r="B3" s="50">
        <v>44896</v>
      </c>
      <c r="C3" s="51">
        <v>18</v>
      </c>
      <c r="D3" s="51">
        <v>15</v>
      </c>
      <c r="E3" s="51">
        <f>C3*D3</f>
        <v>270</v>
      </c>
      <c r="F3" s="51">
        <v>8</v>
      </c>
      <c r="G3" s="51">
        <v>10</v>
      </c>
      <c r="H3" s="52">
        <f>(G3*E3)+(G3*F3)</f>
        <v>2780</v>
      </c>
    </row>
    <row r="4" spans="1:8" ht="23.25" x14ac:dyDescent="0.25">
      <c r="A4" s="48" t="s">
        <v>13</v>
      </c>
      <c r="B4" s="50">
        <v>44896</v>
      </c>
      <c r="C4" s="51">
        <v>38</v>
      </c>
      <c r="D4" s="51">
        <v>15</v>
      </c>
      <c r="E4" s="51">
        <f t="shared" ref="E4:E34" si="0">C4*D4</f>
        <v>570</v>
      </c>
      <c r="F4" s="51">
        <v>10</v>
      </c>
      <c r="G4" s="51">
        <v>10</v>
      </c>
      <c r="H4" s="52">
        <f t="shared" ref="H4:H34" si="1">(G4*E4)+(G4*F4)</f>
        <v>5800</v>
      </c>
    </row>
    <row r="5" spans="1:8" ht="23.25" x14ac:dyDescent="0.25">
      <c r="A5" s="48" t="s">
        <v>8</v>
      </c>
      <c r="B5" s="50">
        <v>44898</v>
      </c>
      <c r="C5" s="51">
        <v>13</v>
      </c>
      <c r="D5" s="51">
        <v>15</v>
      </c>
      <c r="E5" s="51">
        <f t="shared" si="0"/>
        <v>195</v>
      </c>
      <c r="F5" s="51">
        <v>5</v>
      </c>
      <c r="G5" s="51">
        <v>10</v>
      </c>
      <c r="H5" s="52">
        <f t="shared" si="1"/>
        <v>2000</v>
      </c>
    </row>
    <row r="6" spans="1:8" ht="23.25" x14ac:dyDescent="0.25">
      <c r="A6" s="48" t="s">
        <v>9</v>
      </c>
      <c r="B6" s="50">
        <v>44899</v>
      </c>
      <c r="C6" s="51">
        <v>39</v>
      </c>
      <c r="D6" s="51">
        <v>15</v>
      </c>
      <c r="E6" s="51">
        <f t="shared" si="0"/>
        <v>585</v>
      </c>
      <c r="F6" s="51">
        <v>2</v>
      </c>
      <c r="G6" s="51">
        <v>10</v>
      </c>
      <c r="H6" s="52">
        <f t="shared" si="1"/>
        <v>5870</v>
      </c>
    </row>
    <row r="7" spans="1:8" ht="22.5" customHeight="1" x14ac:dyDescent="0.25">
      <c r="A7" s="48" t="s">
        <v>10</v>
      </c>
      <c r="B7" s="50">
        <v>44900</v>
      </c>
      <c r="C7" s="51">
        <v>63</v>
      </c>
      <c r="D7" s="51">
        <v>15</v>
      </c>
      <c r="E7" s="51">
        <f t="shared" si="0"/>
        <v>945</v>
      </c>
      <c r="F7" s="51">
        <v>10</v>
      </c>
      <c r="G7" s="51">
        <v>10</v>
      </c>
      <c r="H7" s="52">
        <f t="shared" si="1"/>
        <v>9550</v>
      </c>
    </row>
    <row r="8" spans="1:8" ht="1.5" hidden="1" customHeight="1" x14ac:dyDescent="0.25">
      <c r="A8" s="53"/>
      <c r="B8" s="54"/>
      <c r="C8" s="51"/>
      <c r="D8" s="51">
        <v>15</v>
      </c>
      <c r="E8" s="51"/>
      <c r="F8" s="51"/>
      <c r="G8" s="51"/>
      <c r="H8" s="52"/>
    </row>
    <row r="9" spans="1:8" ht="23.25" hidden="1" x14ac:dyDescent="0.25">
      <c r="A9" s="53"/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8" ht="24.75" hidden="1" customHeight="1" x14ac:dyDescent="0.25">
      <c r="A10" s="53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8" ht="23.25" hidden="1" x14ac:dyDescent="0.25">
      <c r="A11" s="53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8" ht="24.75" hidden="1" customHeight="1" x14ac:dyDescent="0.25">
      <c r="A12" s="53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8" ht="23.25" hidden="1" x14ac:dyDescent="0.25">
      <c r="A13" s="53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8" ht="23.25" hidden="1" x14ac:dyDescent="0.25">
      <c r="A14" s="53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8" ht="23.25" hidden="1" x14ac:dyDescent="0.25">
      <c r="A15" s="53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8" ht="23.25" hidden="1" x14ac:dyDescent="0.25">
      <c r="A16" s="53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4" hidden="1" customHeight="1" x14ac:dyDescent="0.25">
      <c r="A17" s="53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5">
      <c r="A18" s="53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5">
      <c r="A19" s="53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5">
      <c r="A20" s="53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5">
      <c r="A21" s="53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5">
      <c r="A22" s="53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5">
      <c r="A23" s="53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5">
      <c r="A24" s="53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5">
      <c r="A25" s="53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5">
      <c r="A26" s="53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5">
      <c r="A27" s="53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5">
      <c r="A28" s="53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5">
      <c r="A29" s="53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5">
      <c r="A30" s="53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5">
      <c r="A31" s="53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5">
      <c r="A32" s="53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8" ht="23.25" hidden="1" x14ac:dyDescent="0.25">
      <c r="A33" s="53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8" ht="23.25" hidden="1" x14ac:dyDescent="0.25">
      <c r="A34" s="53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8" ht="26.25" x14ac:dyDescent="0.25">
      <c r="A35" s="104"/>
      <c r="B35" s="105"/>
      <c r="C35" s="105" t="s">
        <v>20</v>
      </c>
      <c r="D35" s="105"/>
      <c r="E35" s="105">
        <f>SUM(E3:E34)</f>
        <v>2565</v>
      </c>
      <c r="F35" s="83">
        <f>SUM(F3:F34)</f>
        <v>35</v>
      </c>
      <c r="G35" s="105"/>
      <c r="H35" s="106">
        <f>SUM(H3:H34)</f>
        <v>26000</v>
      </c>
    </row>
    <row r="36" spans="1:8" ht="15.75" x14ac:dyDescent="0.25">
      <c r="A36" s="107"/>
      <c r="B36" s="108"/>
      <c r="C36" s="108"/>
      <c r="D36" s="108"/>
      <c r="E36" s="108"/>
      <c r="F36" s="108"/>
      <c r="G36" s="108"/>
      <c r="H36" s="109"/>
    </row>
    <row r="37" spans="1:8" ht="18" x14ac:dyDescent="0.25">
      <c r="A37" s="110"/>
      <c r="B37" s="111" t="s">
        <v>17</v>
      </c>
      <c r="C37" s="111"/>
      <c r="D37" s="111"/>
      <c r="E37" s="111"/>
      <c r="F37" s="111"/>
      <c r="G37" s="111"/>
      <c r="H37" s="112"/>
    </row>
    <row r="38" spans="1:8" ht="18" x14ac:dyDescent="0.25">
      <c r="A38" s="110"/>
      <c r="B38" s="111" t="s">
        <v>40</v>
      </c>
      <c r="C38" s="111"/>
      <c r="D38" s="111"/>
      <c r="E38" s="111"/>
      <c r="F38" s="111"/>
      <c r="G38" s="111"/>
      <c r="H38" s="112"/>
    </row>
    <row r="39" spans="1:8" ht="18" x14ac:dyDescent="0.25">
      <c r="A39" s="110"/>
      <c r="B39" s="111" t="s">
        <v>21</v>
      </c>
      <c r="C39" s="111"/>
      <c r="D39" s="111"/>
      <c r="E39" s="111"/>
      <c r="F39" s="111"/>
      <c r="G39" s="111"/>
      <c r="H39" s="112"/>
    </row>
    <row r="40" spans="1:8" ht="26.25" x14ac:dyDescent="0.25">
      <c r="A40" s="110"/>
      <c r="B40" s="111" t="s">
        <v>22</v>
      </c>
      <c r="C40" s="111"/>
      <c r="D40" s="111"/>
      <c r="E40" s="111"/>
      <c r="F40" s="116" t="s">
        <v>24</v>
      </c>
      <c r="G40" s="116"/>
      <c r="H40" s="112"/>
    </row>
    <row r="41" spans="1:8" ht="23.25" x14ac:dyDescent="0.25">
      <c r="A41" s="110"/>
      <c r="B41" s="113" t="s">
        <v>23</v>
      </c>
      <c r="C41" s="113"/>
      <c r="D41" s="113"/>
      <c r="E41" s="111"/>
      <c r="F41" s="111"/>
      <c r="G41" s="111"/>
      <c r="H41" s="112"/>
    </row>
    <row r="42" spans="1:8" ht="18" x14ac:dyDescent="0.25">
      <c r="A42" s="110"/>
      <c r="B42" s="111" t="s">
        <v>41</v>
      </c>
      <c r="C42" s="111"/>
      <c r="D42" s="111"/>
      <c r="E42" s="111"/>
      <c r="F42" s="111"/>
      <c r="G42" s="111"/>
      <c r="H42" s="112"/>
    </row>
    <row r="43" spans="1:8" ht="30" x14ac:dyDescent="0.25">
      <c r="A43" s="114"/>
      <c r="B43" s="117" t="s">
        <v>42</v>
      </c>
      <c r="C43" s="117"/>
      <c r="D43" s="117"/>
      <c r="E43" s="117"/>
      <c r="F43" s="118"/>
      <c r="G43" s="118"/>
      <c r="H43" s="119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rightToLeft="1" workbookViewId="0">
      <selection activeCell="L11" sqref="L11"/>
    </sheetView>
  </sheetViews>
  <sheetFormatPr defaultRowHeight="15" x14ac:dyDescent="0.25"/>
  <cols>
    <col min="1" max="1" width="9" style="31"/>
    <col min="2" max="2" width="13.5" style="31" bestFit="1" customWidth="1"/>
    <col min="3" max="7" width="9" style="31"/>
    <col min="8" max="8" width="9.25" style="31" customWidth="1"/>
    <col min="9" max="16384" width="9" style="31"/>
  </cols>
  <sheetData>
    <row r="1" spans="1:9" ht="48" customHeight="1" x14ac:dyDescent="0.25">
      <c r="A1" s="38"/>
      <c r="B1" s="38"/>
      <c r="C1" s="38"/>
      <c r="D1" s="28"/>
      <c r="E1" s="32"/>
      <c r="F1" s="32" t="s">
        <v>26</v>
      </c>
      <c r="G1" s="39"/>
      <c r="H1" s="40"/>
    </row>
    <row r="2" spans="1:9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5">
      <c r="A3" s="34" t="s">
        <v>11</v>
      </c>
      <c r="B3" s="35">
        <v>44901</v>
      </c>
      <c r="C3" s="5">
        <v>34</v>
      </c>
      <c r="D3" s="5">
        <v>15</v>
      </c>
      <c r="E3" s="5">
        <f>C3*D3</f>
        <v>510</v>
      </c>
      <c r="F3" s="5">
        <v>5</v>
      </c>
      <c r="G3" s="5">
        <v>9.4</v>
      </c>
      <c r="H3" s="30">
        <f>(G3*E3)+(G3*F3)</f>
        <v>4841</v>
      </c>
    </row>
    <row r="4" spans="1:9" ht="23.25" x14ac:dyDescent="0.25">
      <c r="A4" s="26" t="s">
        <v>12</v>
      </c>
      <c r="B4" s="35">
        <v>44902</v>
      </c>
      <c r="C4" s="5">
        <v>33</v>
      </c>
      <c r="D4" s="5">
        <v>15</v>
      </c>
      <c r="E4" s="5">
        <f>C4*D4</f>
        <v>495</v>
      </c>
      <c r="F4" s="5">
        <v>4</v>
      </c>
      <c r="G4" s="5">
        <v>9.4</v>
      </c>
      <c r="H4" s="30">
        <f>(G4*E4)+(G4*F4)</f>
        <v>4690.6000000000004</v>
      </c>
    </row>
    <row r="5" spans="1:9" ht="23.25" x14ac:dyDescent="0.25">
      <c r="A5" s="26" t="s">
        <v>13</v>
      </c>
      <c r="B5" s="35">
        <v>44903</v>
      </c>
      <c r="C5" s="5">
        <v>37</v>
      </c>
      <c r="D5" s="5">
        <v>15</v>
      </c>
      <c r="E5" s="5">
        <f>C5*D5</f>
        <v>555</v>
      </c>
      <c r="F5" s="5">
        <v>10</v>
      </c>
      <c r="G5" s="5">
        <v>9.4</v>
      </c>
      <c r="H5" s="30">
        <f>(G5*E5)+(G5*F5)</f>
        <v>5311</v>
      </c>
    </row>
    <row r="6" spans="1:9" ht="23.25" x14ac:dyDescent="0.25">
      <c r="A6" s="26" t="s">
        <v>31</v>
      </c>
      <c r="B6" s="35">
        <v>44904</v>
      </c>
      <c r="C6" s="5">
        <v>39</v>
      </c>
      <c r="D6" s="5">
        <v>15</v>
      </c>
      <c r="E6" s="5">
        <f>C6*D6</f>
        <v>585</v>
      </c>
      <c r="F6" s="5">
        <v>9</v>
      </c>
      <c r="G6" s="5">
        <v>9.4</v>
      </c>
      <c r="H6" s="30">
        <f>(G6*E6)+(G6*F6)</f>
        <v>5583.6</v>
      </c>
    </row>
    <row r="7" spans="1:9" ht="23.25" x14ac:dyDescent="0.25">
      <c r="A7" s="26" t="s">
        <v>8</v>
      </c>
      <c r="B7" s="35">
        <v>44905</v>
      </c>
      <c r="C7" s="5">
        <v>35</v>
      </c>
      <c r="D7" s="5">
        <v>15</v>
      </c>
      <c r="E7" s="5">
        <f>C7*D7</f>
        <v>525</v>
      </c>
      <c r="F7" s="5">
        <v>2</v>
      </c>
      <c r="G7" s="5">
        <v>9.4</v>
      </c>
      <c r="H7" s="30">
        <f>(G7*E7)+(G7*F7)</f>
        <v>4953.8</v>
      </c>
    </row>
    <row r="8" spans="1:9" ht="26.25" x14ac:dyDescent="0.25">
      <c r="A8" s="120"/>
      <c r="B8" s="121"/>
      <c r="C8" s="122" t="s">
        <v>32</v>
      </c>
      <c r="D8" s="121"/>
      <c r="E8" s="123">
        <f>SUM(E3:E7)</f>
        <v>2670</v>
      </c>
      <c r="F8" s="123">
        <f>SUM(F3:F7)</f>
        <v>30</v>
      </c>
      <c r="G8" s="124"/>
      <c r="H8" s="125">
        <f>SUM(H3:H7)</f>
        <v>25380</v>
      </c>
    </row>
    <row r="9" spans="1:9" x14ac:dyDescent="0.25">
      <c r="A9" s="126"/>
      <c r="B9" s="127"/>
      <c r="C9" s="127"/>
      <c r="D9" s="127"/>
      <c r="E9" s="127"/>
      <c r="F9" s="127"/>
      <c r="G9" s="127"/>
      <c r="H9" s="109"/>
    </row>
    <row r="10" spans="1:9" ht="18" x14ac:dyDescent="0.25">
      <c r="A10" s="128"/>
      <c r="B10" s="129" t="s">
        <v>33</v>
      </c>
      <c r="C10" s="129"/>
      <c r="D10" s="129"/>
      <c r="E10" s="130"/>
      <c r="F10" s="130"/>
      <c r="G10" s="130"/>
      <c r="H10" s="112"/>
    </row>
    <row r="11" spans="1:9" ht="26.25" x14ac:dyDescent="0.4">
      <c r="A11" s="131"/>
      <c r="B11" s="132" t="s">
        <v>34</v>
      </c>
      <c r="C11" s="132"/>
      <c r="D11" s="132"/>
      <c r="E11" s="130"/>
      <c r="F11" s="130"/>
      <c r="G11" s="140" t="s">
        <v>24</v>
      </c>
      <c r="H11" s="141"/>
    </row>
    <row r="12" spans="1:9" ht="23.25" x14ac:dyDescent="0.35">
      <c r="A12" s="128"/>
      <c r="B12" s="133" t="s">
        <v>39</v>
      </c>
      <c r="C12" s="133"/>
      <c r="D12" s="134"/>
      <c r="E12" s="130"/>
      <c r="F12" s="130"/>
      <c r="G12" s="130"/>
      <c r="H12" s="112"/>
    </row>
    <row r="13" spans="1:9" ht="18" x14ac:dyDescent="0.25">
      <c r="A13" s="128"/>
      <c r="B13" s="129" t="s">
        <v>35</v>
      </c>
      <c r="C13" s="129"/>
      <c r="D13" s="129"/>
      <c r="E13" s="130"/>
      <c r="F13" s="130"/>
      <c r="G13" s="130"/>
      <c r="H13" s="112"/>
    </row>
    <row r="14" spans="1:9" ht="18" x14ac:dyDescent="0.25">
      <c r="A14" s="135"/>
      <c r="B14" s="111" t="s">
        <v>36</v>
      </c>
      <c r="C14" s="111"/>
      <c r="D14" s="136"/>
      <c r="E14" s="136"/>
      <c r="F14" s="130"/>
      <c r="G14" s="130"/>
      <c r="H14" s="112"/>
    </row>
    <row r="15" spans="1:9" ht="18" x14ac:dyDescent="0.25">
      <c r="A15" s="135"/>
      <c r="B15" s="111" t="s">
        <v>37</v>
      </c>
      <c r="C15" s="111"/>
      <c r="D15" s="136"/>
      <c r="E15" s="136"/>
      <c r="F15" s="130"/>
      <c r="G15" s="130"/>
      <c r="H15" s="112"/>
    </row>
    <row r="16" spans="1:9" ht="30" x14ac:dyDescent="0.4">
      <c r="A16" s="128"/>
      <c r="B16" s="129"/>
      <c r="C16" s="142" t="s">
        <v>38</v>
      </c>
      <c r="D16" s="142"/>
      <c r="E16" s="142"/>
      <c r="F16" s="142"/>
      <c r="G16" s="142"/>
      <c r="H16" s="143"/>
      <c r="I16" s="42"/>
    </row>
    <row r="17" spans="1:8" ht="18" x14ac:dyDescent="0.25">
      <c r="A17" s="137"/>
      <c r="B17" s="138"/>
      <c r="C17" s="138"/>
      <c r="D17" s="139"/>
      <c r="E17" s="139"/>
      <c r="F17" s="139"/>
      <c r="G17" s="139"/>
      <c r="H17" s="115"/>
    </row>
    <row r="18" spans="1:8" ht="18" x14ac:dyDescent="0.25">
      <c r="B18" s="37"/>
      <c r="C18" s="37"/>
    </row>
    <row r="19" spans="1:8" ht="18" x14ac:dyDescent="0.25">
      <c r="B19" s="37"/>
      <c r="C19" s="37"/>
    </row>
    <row r="20" spans="1:8" ht="18" x14ac:dyDescent="0.25">
      <c r="B20" s="37"/>
      <c r="C20" s="37"/>
    </row>
    <row r="21" spans="1:8" ht="18" x14ac:dyDescent="0.25">
      <c r="B21" s="37"/>
      <c r="C21" s="3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rightToLeft="1" workbookViewId="0">
      <selection activeCell="L12" sqref="L12"/>
    </sheetView>
  </sheetViews>
  <sheetFormatPr defaultRowHeight="15" x14ac:dyDescent="0.25"/>
  <cols>
    <col min="1" max="1" width="9" style="41"/>
    <col min="2" max="2" width="13.5" style="41" bestFit="1" customWidth="1"/>
    <col min="3" max="4" width="9" style="41"/>
    <col min="5" max="6" width="9.125" style="41" bestFit="1" customWidth="1"/>
    <col min="7" max="7" width="9" style="41"/>
    <col min="8" max="8" width="12.875" style="41" customWidth="1"/>
    <col min="9" max="16384" width="9" style="41"/>
  </cols>
  <sheetData>
    <row r="1" spans="1:9" ht="47.25" customHeight="1" x14ac:dyDescent="0.25">
      <c r="A1" s="65"/>
      <c r="B1" s="65"/>
      <c r="C1" s="65"/>
      <c r="D1" s="66"/>
      <c r="E1" s="67"/>
      <c r="F1" s="67" t="s">
        <v>27</v>
      </c>
      <c r="G1" s="68"/>
      <c r="H1" s="69"/>
    </row>
    <row r="2" spans="1:9" ht="20.25" x14ac:dyDescent="0.25">
      <c r="A2" s="30" t="s">
        <v>0</v>
      </c>
      <c r="B2" s="30" t="s">
        <v>19</v>
      </c>
      <c r="C2" s="70" t="s">
        <v>1</v>
      </c>
      <c r="D2" s="70" t="s">
        <v>2</v>
      </c>
      <c r="E2" s="70" t="s">
        <v>3</v>
      </c>
      <c r="F2" s="70" t="s">
        <v>4</v>
      </c>
      <c r="G2" s="70" t="s">
        <v>5</v>
      </c>
      <c r="H2" s="70" t="s">
        <v>6</v>
      </c>
    </row>
    <row r="3" spans="1:9" ht="23.25" x14ac:dyDescent="0.25">
      <c r="A3" s="34" t="s">
        <v>9</v>
      </c>
      <c r="B3" s="35">
        <v>44906</v>
      </c>
      <c r="C3" s="5">
        <v>30</v>
      </c>
      <c r="D3" s="5">
        <v>15</v>
      </c>
      <c r="E3" s="5">
        <f>C3*D3</f>
        <v>450</v>
      </c>
      <c r="F3" s="5">
        <v>5</v>
      </c>
      <c r="G3" s="5">
        <v>9.5</v>
      </c>
      <c r="H3" s="30">
        <f>(G3*E3)+(G3*F3)</f>
        <v>4322.5</v>
      </c>
    </row>
    <row r="4" spans="1:9" ht="23.25" x14ac:dyDescent="0.25">
      <c r="A4" s="30" t="s">
        <v>10</v>
      </c>
      <c r="B4" s="35">
        <v>44907</v>
      </c>
      <c r="C4" s="5">
        <v>37</v>
      </c>
      <c r="D4" s="5">
        <v>15</v>
      </c>
      <c r="E4" s="5">
        <f>C4*D4</f>
        <v>555</v>
      </c>
      <c r="F4" s="5">
        <v>9</v>
      </c>
      <c r="G4" s="5">
        <v>9.5</v>
      </c>
      <c r="H4" s="30">
        <f>(G4*E4)+(G4*F4)</f>
        <v>5358</v>
      </c>
    </row>
    <row r="5" spans="1:9" ht="23.25" x14ac:dyDescent="0.25">
      <c r="A5" s="30" t="s">
        <v>11</v>
      </c>
      <c r="B5" s="35">
        <v>44908</v>
      </c>
      <c r="C5" s="5">
        <v>40</v>
      </c>
      <c r="D5" s="5">
        <v>15</v>
      </c>
      <c r="E5" s="5">
        <f>C5*D5</f>
        <v>600</v>
      </c>
      <c r="F5" s="5">
        <v>6</v>
      </c>
      <c r="G5" s="5">
        <v>9.5</v>
      </c>
      <c r="H5" s="30">
        <f>(G5*E5)+(G5*F5)</f>
        <v>5757</v>
      </c>
    </row>
    <row r="6" spans="1:9" ht="23.25" x14ac:dyDescent="0.25">
      <c r="A6" s="30" t="s">
        <v>12</v>
      </c>
      <c r="B6" s="35">
        <v>44909</v>
      </c>
      <c r="C6" s="5">
        <v>41</v>
      </c>
      <c r="D6" s="5">
        <v>15</v>
      </c>
      <c r="E6" s="5">
        <f>C6*D6</f>
        <v>615</v>
      </c>
      <c r="F6" s="5"/>
      <c r="G6" s="5">
        <v>9.5</v>
      </c>
      <c r="H6" s="30">
        <f>(G6*E6)+(G6*F6)</f>
        <v>5842.5</v>
      </c>
    </row>
    <row r="7" spans="1:9" ht="23.25" x14ac:dyDescent="0.25">
      <c r="A7" s="30" t="s">
        <v>13</v>
      </c>
      <c r="B7" s="35">
        <v>44910</v>
      </c>
      <c r="C7" s="5">
        <v>30</v>
      </c>
      <c r="D7" s="5">
        <v>15</v>
      </c>
      <c r="E7" s="5">
        <f>C7*D7</f>
        <v>450</v>
      </c>
      <c r="F7" s="5"/>
      <c r="G7" s="5">
        <v>9.5</v>
      </c>
      <c r="H7" s="30">
        <f>(G7*E7)+(G7*F7)</f>
        <v>4275</v>
      </c>
    </row>
    <row r="8" spans="1:9" ht="27.75" x14ac:dyDescent="0.25">
      <c r="A8" s="120"/>
      <c r="B8" s="121"/>
      <c r="C8" s="122" t="s">
        <v>32</v>
      </c>
      <c r="D8" s="124"/>
      <c r="E8" s="123">
        <f>SUM(E3:E7)</f>
        <v>2670</v>
      </c>
      <c r="F8" s="144">
        <f>SUM(F3:F7)</f>
        <v>20</v>
      </c>
      <c r="G8" s="144"/>
      <c r="H8" s="81">
        <f>SUM(H3:H7)</f>
        <v>25555</v>
      </c>
    </row>
    <row r="9" spans="1:9" x14ac:dyDescent="0.25">
      <c r="A9" s="145"/>
      <c r="B9" s="146"/>
      <c r="C9" s="146"/>
      <c r="D9" s="146"/>
      <c r="E9" s="146"/>
      <c r="F9" s="146"/>
      <c r="G9" s="146"/>
      <c r="H9" s="147"/>
    </row>
    <row r="10" spans="1:9" ht="20.25" x14ac:dyDescent="0.3">
      <c r="A10" s="148"/>
      <c r="B10" s="132" t="s">
        <v>33</v>
      </c>
      <c r="C10" s="132"/>
      <c r="D10" s="132"/>
      <c r="E10" s="132"/>
      <c r="F10" s="132"/>
      <c r="G10" s="132"/>
      <c r="H10" s="149"/>
      <c r="I10" s="72"/>
    </row>
    <row r="11" spans="1:9" ht="20.25" x14ac:dyDescent="0.3">
      <c r="A11" s="148"/>
      <c r="B11" s="132" t="s">
        <v>34</v>
      </c>
      <c r="C11" s="132"/>
      <c r="D11" s="132"/>
      <c r="E11" s="132"/>
      <c r="F11" s="132"/>
      <c r="G11" s="150" t="s">
        <v>24</v>
      </c>
      <c r="H11" s="151"/>
      <c r="I11" s="72"/>
    </row>
    <row r="12" spans="1:9" ht="20.25" x14ac:dyDescent="0.3">
      <c r="A12" s="148"/>
      <c r="B12" s="152" t="s">
        <v>51</v>
      </c>
      <c r="C12" s="152"/>
      <c r="D12" s="152"/>
      <c r="E12" s="152"/>
      <c r="F12" s="152"/>
      <c r="G12" s="152"/>
      <c r="H12" s="153"/>
      <c r="I12" s="72"/>
    </row>
    <row r="13" spans="1:9" ht="20.25" x14ac:dyDescent="0.3">
      <c r="A13" s="148"/>
      <c r="B13" s="152" t="s">
        <v>52</v>
      </c>
      <c r="C13" s="152"/>
      <c r="D13" s="152"/>
      <c r="E13" s="152"/>
      <c r="F13" s="152"/>
      <c r="G13" s="152"/>
      <c r="H13" s="153"/>
      <c r="I13" s="72"/>
    </row>
    <row r="14" spans="1:9" ht="20.25" x14ac:dyDescent="0.3">
      <c r="A14" s="148"/>
      <c r="B14" s="152" t="s">
        <v>53</v>
      </c>
      <c r="C14" s="152"/>
      <c r="D14" s="152"/>
      <c r="E14" s="152"/>
      <c r="F14" s="152"/>
      <c r="G14" s="152"/>
      <c r="H14" s="153"/>
      <c r="I14" s="72"/>
    </row>
    <row r="15" spans="1:9" ht="23.25" x14ac:dyDescent="0.35">
      <c r="A15" s="148"/>
      <c r="B15" s="154" t="s">
        <v>54</v>
      </c>
      <c r="C15" s="154"/>
      <c r="D15" s="154"/>
      <c r="E15" s="154"/>
      <c r="F15" s="154"/>
      <c r="G15" s="152"/>
      <c r="H15" s="153"/>
      <c r="I15" s="72"/>
    </row>
    <row r="16" spans="1:9" ht="26.25" x14ac:dyDescent="0.4">
      <c r="A16" s="155"/>
      <c r="B16" s="156" t="s">
        <v>72</v>
      </c>
      <c r="C16" s="156"/>
      <c r="D16" s="158"/>
      <c r="E16" s="159"/>
      <c r="F16" s="160"/>
      <c r="G16" s="160"/>
      <c r="H16" s="161"/>
    </row>
    <row r="17" spans="1:9" ht="20.25" x14ac:dyDescent="0.3">
      <c r="A17" s="72"/>
      <c r="B17" s="72"/>
      <c r="C17" s="72"/>
      <c r="D17" s="72"/>
      <c r="E17" s="72"/>
      <c r="F17" s="72"/>
      <c r="G17" s="72"/>
      <c r="H17" s="72"/>
      <c r="I17" s="72"/>
    </row>
    <row r="18" spans="1:9" ht="20.25" x14ac:dyDescent="0.3">
      <c r="A18" s="72"/>
      <c r="B18" s="72"/>
      <c r="C18" s="72"/>
      <c r="D18" s="72"/>
      <c r="E18" s="72"/>
      <c r="F18" s="72"/>
      <c r="G18" s="72"/>
      <c r="H18" s="72"/>
      <c r="I18" s="7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>
      <selection activeCell="L19" sqref="L19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4.625" style="73" bestFit="1" customWidth="1"/>
    <col min="9" max="16384" width="9" style="73"/>
  </cols>
  <sheetData>
    <row r="1" spans="1:8" ht="48.75" customHeight="1" x14ac:dyDescent="0.2">
      <c r="A1" s="27"/>
      <c r="B1" s="27"/>
      <c r="C1" s="27"/>
      <c r="D1" s="28"/>
      <c r="E1" s="32"/>
      <c r="F1" s="32" t="s">
        <v>28</v>
      </c>
      <c r="G1" s="33"/>
      <c r="H1" s="25"/>
    </row>
    <row r="2" spans="1:8" ht="19.5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14</v>
      </c>
      <c r="B3" s="29">
        <v>44911</v>
      </c>
      <c r="C3" s="5">
        <v>45</v>
      </c>
      <c r="D3" s="5">
        <v>15</v>
      </c>
      <c r="E3" s="5">
        <f>C3*D3</f>
        <v>675</v>
      </c>
      <c r="F3" s="5"/>
      <c r="G3" s="5">
        <v>9.5</v>
      </c>
      <c r="H3" s="5">
        <f>(G3*E3)+(G3*F3)</f>
        <v>6412.5</v>
      </c>
    </row>
    <row r="4" spans="1:8" ht="30" customHeight="1" x14ac:dyDescent="0.2">
      <c r="A4" s="26" t="s">
        <v>8</v>
      </c>
      <c r="B4" s="29">
        <v>44912</v>
      </c>
      <c r="C4" s="5">
        <v>46</v>
      </c>
      <c r="D4" s="5">
        <v>15</v>
      </c>
      <c r="E4" s="5">
        <f>C4*D4</f>
        <v>690</v>
      </c>
      <c r="F4" s="5">
        <v>5</v>
      </c>
      <c r="G4" s="5">
        <v>9.5</v>
      </c>
      <c r="H4" s="5">
        <f>(G4*E4)+(G4*F4)</f>
        <v>6602.5</v>
      </c>
    </row>
    <row r="5" spans="1:8" ht="22.5" customHeight="1" x14ac:dyDescent="0.2">
      <c r="A5" s="26" t="s">
        <v>9</v>
      </c>
      <c r="B5" s="29">
        <v>44913</v>
      </c>
      <c r="C5" s="5">
        <v>44</v>
      </c>
      <c r="D5" s="5">
        <v>15</v>
      </c>
      <c r="E5" s="5">
        <f>C5*D5</f>
        <v>660</v>
      </c>
      <c r="F5" s="5">
        <v>5</v>
      </c>
      <c r="G5" s="5">
        <v>9.5</v>
      </c>
      <c r="H5" s="5">
        <f>(G5*E5)+(G5*F5)</f>
        <v>6317.5</v>
      </c>
    </row>
    <row r="6" spans="1:8" ht="25.5" customHeight="1" x14ac:dyDescent="0.2">
      <c r="A6" s="26" t="s">
        <v>55</v>
      </c>
      <c r="B6" s="29">
        <v>44914</v>
      </c>
      <c r="C6" s="5">
        <v>43</v>
      </c>
      <c r="D6" s="5">
        <v>15</v>
      </c>
      <c r="E6" s="5">
        <f>C6*D6</f>
        <v>645</v>
      </c>
      <c r="F6" s="5">
        <v>10</v>
      </c>
      <c r="G6" s="5">
        <v>9.5</v>
      </c>
      <c r="H6" s="5">
        <f>(G6*E6)+(G6*F6)</f>
        <v>6222.5</v>
      </c>
    </row>
    <row r="7" spans="1:8" ht="23.25" hidden="1" x14ac:dyDescent="0.2">
      <c r="A7" s="26"/>
      <c r="B7" s="29"/>
      <c r="C7" s="5"/>
      <c r="D7" s="5"/>
      <c r="E7" s="5"/>
      <c r="F7" s="5"/>
      <c r="G7" s="5"/>
      <c r="H7" s="5"/>
    </row>
    <row r="8" spans="1:8" ht="26.25" x14ac:dyDescent="0.35">
      <c r="A8" s="162"/>
      <c r="B8" s="121"/>
      <c r="C8" s="122" t="s">
        <v>32</v>
      </c>
      <c r="D8" s="163"/>
      <c r="E8" s="80">
        <f>SUM(E3:E7)</f>
        <v>2670</v>
      </c>
      <c r="F8" s="80">
        <f>SUM(F3:F7)</f>
        <v>20</v>
      </c>
      <c r="G8" s="164"/>
      <c r="H8" s="81">
        <f>SUM(H3:H7)</f>
        <v>25555</v>
      </c>
    </row>
    <row r="9" spans="1:8" x14ac:dyDescent="0.2">
      <c r="A9" s="165"/>
      <c r="B9" s="166"/>
      <c r="C9" s="166"/>
      <c r="D9" s="166"/>
      <c r="E9" s="166"/>
      <c r="F9" s="166"/>
      <c r="G9" s="166"/>
      <c r="H9" s="167"/>
    </row>
    <row r="10" spans="1:8" ht="18" x14ac:dyDescent="0.25">
      <c r="A10" s="168"/>
      <c r="B10" s="129" t="s">
        <v>33</v>
      </c>
      <c r="C10" s="129"/>
      <c r="D10" s="129"/>
      <c r="E10" s="130"/>
      <c r="F10" s="130"/>
      <c r="G10" s="130"/>
      <c r="H10" s="112"/>
    </row>
    <row r="11" spans="1:8" ht="26.25" x14ac:dyDescent="0.4">
      <c r="A11" s="168"/>
      <c r="B11" s="132" t="s">
        <v>34</v>
      </c>
      <c r="C11" s="132"/>
      <c r="D11" s="132"/>
      <c r="E11" s="130"/>
      <c r="F11" s="130"/>
      <c r="G11" s="169" t="s">
        <v>24</v>
      </c>
      <c r="H11" s="170"/>
    </row>
    <row r="12" spans="1:8" x14ac:dyDescent="0.2">
      <c r="A12" s="168"/>
      <c r="B12" s="171"/>
      <c r="C12" s="171"/>
      <c r="D12" s="171"/>
      <c r="E12" s="171"/>
      <c r="F12" s="171"/>
      <c r="G12" s="171"/>
      <c r="H12" s="172"/>
    </row>
    <row r="13" spans="1:8" ht="26.25" x14ac:dyDescent="0.4">
      <c r="A13" s="168"/>
      <c r="B13" s="171"/>
      <c r="C13" s="176" t="s">
        <v>71</v>
      </c>
      <c r="D13" s="176"/>
      <c r="E13" s="176"/>
      <c r="F13" s="177"/>
      <c r="G13" s="177"/>
      <c r="H13" s="172"/>
    </row>
    <row r="14" spans="1:8" x14ac:dyDescent="0.2">
      <c r="A14" s="168"/>
      <c r="B14" s="171"/>
      <c r="C14" s="171"/>
      <c r="D14" s="171"/>
      <c r="E14" s="171"/>
      <c r="F14" s="171"/>
      <c r="G14" s="171"/>
      <c r="H14" s="172"/>
    </row>
    <row r="15" spans="1:8" x14ac:dyDescent="0.2">
      <c r="A15" s="168"/>
      <c r="B15" s="171"/>
      <c r="C15" s="171"/>
      <c r="D15" s="171"/>
      <c r="E15" s="171"/>
      <c r="F15" s="171"/>
      <c r="G15" s="171"/>
      <c r="H15" s="172"/>
    </row>
    <row r="16" spans="1:8" x14ac:dyDescent="0.2">
      <c r="A16" s="173"/>
      <c r="B16" s="174"/>
      <c r="C16" s="174"/>
      <c r="D16" s="174"/>
      <c r="E16" s="174"/>
      <c r="F16" s="174"/>
      <c r="G16" s="174"/>
      <c r="H16" s="17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نوفمبر</vt:lpstr>
      <vt:lpstr>الانتاج </vt:lpstr>
      <vt:lpstr>فرزة</vt:lpstr>
      <vt:lpstr>مارس</vt:lpstr>
      <vt:lpstr>حاويه 1</vt:lpstr>
      <vt:lpstr>حاويه 2</vt:lpstr>
      <vt:lpstr>حاويه 3</vt:lpstr>
      <vt:lpstr>حاويه 4</vt:lpstr>
      <vt:lpstr>حاويه 5</vt:lpstr>
      <vt:lpstr>حاويه 6</vt:lpstr>
      <vt:lpstr>حاويه 7</vt:lpstr>
      <vt:lpstr>حاويه 8</vt:lpstr>
      <vt:lpstr>كونتر 9</vt:lpstr>
      <vt:lpstr>كونتر 10</vt:lpstr>
      <vt:lpstr>كونتر 11</vt:lpstr>
      <vt:lpstr>كونتر 12</vt:lpstr>
      <vt:lpstr>كونتر 13</vt:lpstr>
      <vt:lpstr>كونتر 14</vt:lpstr>
      <vt:lpstr>كونتر 15</vt:lpstr>
      <vt:lpstr>كونتر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2024-02-18T22:17:48Z</dcterms:modified>
</cp:coreProperties>
</file>