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drawings/drawing4.xml" ContentType="application/vnd.openxmlformats-officedocument.drawing+xml"/>
  <Override PartName="/xl/slicers/slicer3.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Ramadhani\Data Analytics\Cust Satisfaction Survey\"/>
    </mc:Choice>
  </mc:AlternateContent>
  <xr:revisionPtr revIDLastSave="0" documentId="13_ncr:1_{E314B8A3-BA35-42A9-A54C-78CD2C53F9E2}" xr6:coauthVersionLast="47" xr6:coauthVersionMax="47" xr10:uidLastSave="{00000000-0000-0000-0000-000000000000}"/>
  <bookViews>
    <workbookView xWindow="-98" yWindow="-98" windowWidth="21795" windowHeight="13695" activeTab="5" xr2:uid="{00000000-000D-0000-FFFF-FFFF00000000}"/>
  </bookViews>
  <sheets>
    <sheet name="Data" sheetId="1" r:id="rId1"/>
    <sheet name="BG" sheetId="15" r:id="rId2"/>
    <sheet name="ik_all" sheetId="2" r:id="rId3"/>
    <sheet name="ik_jl" sheetId="3" r:id="rId4"/>
    <sheet name="ik_installer" sheetId="13" r:id="rId5"/>
    <sheet name="Dashboard1" sheetId="12" r:id="rId6"/>
  </sheets>
  <definedNames>
    <definedName name="_xlnm._FilterDatabase" localSheetId="2" hidden="1">ik_all!$B$12:$C$18</definedName>
    <definedName name="_xlcn.WorksheetConnection_SK_afterproc.xlsxTable11" hidden="1">Table1[]</definedName>
    <definedName name="Slicer_Jenis_Layanan">#N/A</definedName>
    <definedName name="Slicer_Jenis_Layanan1">#N/A</definedName>
    <definedName name="Slicer_Nama_Installer">#N/A</definedName>
  </definedNames>
  <calcPr calcId="191029"/>
  <pivotCaches>
    <pivotCache cacheId="129" r:id="rId7"/>
    <pivotCache cacheId="147" r:id="rId8"/>
  </pivotCaches>
  <extLst>
    <ext xmlns:x14="http://schemas.microsoft.com/office/spreadsheetml/2009/9/main" uri="{876F7934-8845-4945-9796-88D515C7AA90}">
      <x14:pivotCaches>
        <pivotCache cacheId="42" r:id="rId9"/>
        <pivotCache cacheId="46" r:id="rId10"/>
      </x14:pivotCaches>
    </ext>
    <ext xmlns:x14="http://schemas.microsoft.com/office/spreadsheetml/2009/9/main" uri="{BBE1A952-AA13-448e-AADC-164F8A28A991}">
      <x14:slicerCaches>
        <x14:slicerCache r:id="rId11"/>
        <x14:slicerCache r:id="rId12"/>
        <x14:slicerCache r:id="rId13"/>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Table1" name="Table1" connection="WorksheetConnection_SK_afterproc.xlsx!Table1"/>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5" i="2" l="1"/>
  <c r="K4" i="2"/>
  <c r="A2" i="15" a="1"/>
  <c r="A2" i="15" s="1"/>
  <c r="AD42" i="13"/>
  <c r="AD43" i="13"/>
  <c r="AD44" i="13"/>
  <c r="AD45" i="13"/>
  <c r="AD46" i="13"/>
  <c r="AD47" i="13"/>
  <c r="AD48" i="13"/>
  <c r="AD49" i="13"/>
  <c r="AD50" i="13"/>
  <c r="AD51" i="13"/>
  <c r="AD52" i="13"/>
  <c r="AD53" i="13"/>
  <c r="AD54" i="13"/>
  <c r="AD55" i="13"/>
  <c r="AD56" i="13"/>
  <c r="AD57" i="13"/>
  <c r="AD58" i="13"/>
  <c r="AD59" i="13"/>
  <c r="O42" i="13"/>
  <c r="P42" i="13" s="1"/>
  <c r="Q42" i="13" s="1"/>
  <c r="R42" i="13" s="1"/>
  <c r="S42" i="13" s="1"/>
  <c r="T42" i="13" s="1"/>
  <c r="U42" i="13" s="1"/>
  <c r="AC42" i="13" s="1"/>
  <c r="V42" i="13"/>
  <c r="O43" i="13"/>
  <c r="P43" i="13" s="1"/>
  <c r="Q43" i="13" s="1"/>
  <c r="R43" i="13" s="1"/>
  <c r="S43" i="13" s="1"/>
  <c r="T43" i="13" s="1"/>
  <c r="U43" i="13" s="1"/>
  <c r="AC43" i="13" s="1"/>
  <c r="V43" i="13"/>
  <c r="O44" i="13"/>
  <c r="P44" i="13" s="1"/>
  <c r="Q44" i="13" s="1"/>
  <c r="R44" i="13" s="1"/>
  <c r="S44" i="13" s="1"/>
  <c r="T44" i="13" s="1"/>
  <c r="U44" i="13" s="1"/>
  <c r="AC44" i="13" s="1"/>
  <c r="V44" i="13"/>
  <c r="O45" i="13"/>
  <c r="P45" i="13" s="1"/>
  <c r="Q45" i="13" s="1"/>
  <c r="R45" i="13" s="1"/>
  <c r="S45" i="13" s="1"/>
  <c r="T45" i="13" s="1"/>
  <c r="U45" i="13" s="1"/>
  <c r="AC45" i="13" s="1"/>
  <c r="V45" i="13"/>
  <c r="O46" i="13"/>
  <c r="P46" i="13" s="1"/>
  <c r="Q46" i="13" s="1"/>
  <c r="R46" i="13" s="1"/>
  <c r="S46" i="13" s="1"/>
  <c r="T46" i="13" s="1"/>
  <c r="U46" i="13" s="1"/>
  <c r="AC46" i="13" s="1"/>
  <c r="V46" i="13"/>
  <c r="O47" i="13"/>
  <c r="P47" i="13" s="1"/>
  <c r="Q47" i="13" s="1"/>
  <c r="R47" i="13" s="1"/>
  <c r="S47" i="13" s="1"/>
  <c r="T47" i="13" s="1"/>
  <c r="U47" i="13" s="1"/>
  <c r="AC47" i="13" s="1"/>
  <c r="V47" i="13"/>
  <c r="O48" i="13"/>
  <c r="P48" i="13" s="1"/>
  <c r="Q48" i="13" s="1"/>
  <c r="R48" i="13" s="1"/>
  <c r="S48" i="13" s="1"/>
  <c r="T48" i="13" s="1"/>
  <c r="U48" i="13" s="1"/>
  <c r="AC48" i="13" s="1"/>
  <c r="V48" i="13"/>
  <c r="O49" i="13"/>
  <c r="P49" i="13" s="1"/>
  <c r="Q49" i="13" s="1"/>
  <c r="R49" i="13" s="1"/>
  <c r="S49" i="13" s="1"/>
  <c r="T49" i="13" s="1"/>
  <c r="U49" i="13" s="1"/>
  <c r="AC49" i="13" s="1"/>
  <c r="V49" i="13"/>
  <c r="O50" i="13"/>
  <c r="P50" i="13" s="1"/>
  <c r="Q50" i="13" s="1"/>
  <c r="R50" i="13" s="1"/>
  <c r="S50" i="13" s="1"/>
  <c r="T50" i="13" s="1"/>
  <c r="U50" i="13" s="1"/>
  <c r="AC50" i="13" s="1"/>
  <c r="V50" i="13"/>
  <c r="O51" i="13"/>
  <c r="P51" i="13" s="1"/>
  <c r="Q51" i="13" s="1"/>
  <c r="R51" i="13" s="1"/>
  <c r="S51" i="13" s="1"/>
  <c r="T51" i="13" s="1"/>
  <c r="U51" i="13" s="1"/>
  <c r="AC51" i="13" s="1"/>
  <c r="V51" i="13"/>
  <c r="O52" i="13"/>
  <c r="P52" i="13" s="1"/>
  <c r="Q52" i="13" s="1"/>
  <c r="R52" i="13" s="1"/>
  <c r="S52" i="13" s="1"/>
  <c r="T52" i="13" s="1"/>
  <c r="U52" i="13" s="1"/>
  <c r="AC52" i="13" s="1"/>
  <c r="V52" i="13"/>
  <c r="O53" i="13"/>
  <c r="P53" i="13" s="1"/>
  <c r="Q53" i="13" s="1"/>
  <c r="R53" i="13" s="1"/>
  <c r="S53" i="13" s="1"/>
  <c r="T53" i="13" s="1"/>
  <c r="U53" i="13" s="1"/>
  <c r="AC53" i="13" s="1"/>
  <c r="V53" i="13"/>
  <c r="O54" i="13"/>
  <c r="P54" i="13" s="1"/>
  <c r="Q54" i="13" s="1"/>
  <c r="R54" i="13" s="1"/>
  <c r="S54" i="13" s="1"/>
  <c r="T54" i="13" s="1"/>
  <c r="U54" i="13" s="1"/>
  <c r="AC54" i="13" s="1"/>
  <c r="V54" i="13"/>
  <c r="O55" i="13"/>
  <c r="P55" i="13" s="1"/>
  <c r="Q55" i="13" s="1"/>
  <c r="R55" i="13" s="1"/>
  <c r="S55" i="13" s="1"/>
  <c r="T55" i="13" s="1"/>
  <c r="U55" i="13" s="1"/>
  <c r="AC55" i="13" s="1"/>
  <c r="V55" i="13"/>
  <c r="O56" i="13"/>
  <c r="P56" i="13" s="1"/>
  <c r="Q56" i="13" s="1"/>
  <c r="R56" i="13" s="1"/>
  <c r="S56" i="13" s="1"/>
  <c r="T56" i="13" s="1"/>
  <c r="U56" i="13" s="1"/>
  <c r="AC56" i="13" s="1"/>
  <c r="V56" i="13"/>
  <c r="O57" i="13"/>
  <c r="P57" i="13" s="1"/>
  <c r="Q57" i="13" s="1"/>
  <c r="R57" i="13" s="1"/>
  <c r="S57" i="13" s="1"/>
  <c r="T57" i="13" s="1"/>
  <c r="U57" i="13" s="1"/>
  <c r="AC57" i="13" s="1"/>
  <c r="V57" i="13"/>
  <c r="O58" i="13"/>
  <c r="P58" i="13" s="1"/>
  <c r="Q58" i="13" s="1"/>
  <c r="R58" i="13" s="1"/>
  <c r="S58" i="13" s="1"/>
  <c r="T58" i="13" s="1"/>
  <c r="U58" i="13" s="1"/>
  <c r="AC58" i="13" s="1"/>
  <c r="V58" i="13"/>
  <c r="O59" i="13"/>
  <c r="P59" i="13" s="1"/>
  <c r="Q59" i="13" s="1"/>
  <c r="R59" i="13" s="1"/>
  <c r="S59" i="13" s="1"/>
  <c r="T59" i="13" s="1"/>
  <c r="U59" i="13" s="1"/>
  <c r="AC59" i="13" s="1"/>
  <c r="V59" i="13"/>
  <c r="O60" i="13"/>
  <c r="P60" i="13" s="1"/>
  <c r="Q60" i="13" s="1"/>
  <c r="R60" i="13" s="1"/>
  <c r="S60" i="13" s="1"/>
  <c r="T60" i="13" s="1"/>
  <c r="U60" i="13" s="1"/>
  <c r="AC60" i="13" s="1"/>
  <c r="V60" i="13"/>
  <c r="O61" i="13"/>
  <c r="P61" i="13" s="1"/>
  <c r="Q61" i="13" s="1"/>
  <c r="R61" i="13" s="1"/>
  <c r="S61" i="13" s="1"/>
  <c r="T61" i="13" s="1"/>
  <c r="U61" i="13" s="1"/>
  <c r="AC61" i="13" s="1"/>
  <c r="V61" i="13"/>
  <c r="O62" i="13"/>
  <c r="P62" i="13" s="1"/>
  <c r="Q62" i="13" s="1"/>
  <c r="R62" i="13" s="1"/>
  <c r="S62" i="13" s="1"/>
  <c r="T62" i="13" s="1"/>
  <c r="U62" i="13" s="1"/>
  <c r="AC62" i="13" s="1"/>
  <c r="V62" i="13"/>
  <c r="O63" i="13"/>
  <c r="P63" i="13" s="1"/>
  <c r="Q63" i="13" s="1"/>
  <c r="R63" i="13" s="1"/>
  <c r="S63" i="13" s="1"/>
  <c r="T63" i="13" s="1"/>
  <c r="U63" i="13" s="1"/>
  <c r="AC63" i="13" s="1"/>
  <c r="V63" i="13"/>
  <c r="O64" i="13"/>
  <c r="P64" i="13" s="1"/>
  <c r="Q64" i="13" s="1"/>
  <c r="R64" i="13" s="1"/>
  <c r="S64" i="13" s="1"/>
  <c r="T64" i="13" s="1"/>
  <c r="U64" i="13" s="1"/>
  <c r="V64" i="13"/>
  <c r="O65" i="13"/>
  <c r="P65" i="13" s="1"/>
  <c r="Q65" i="13" s="1"/>
  <c r="R65" i="13" s="1"/>
  <c r="S65" i="13" s="1"/>
  <c r="T65" i="13" s="1"/>
  <c r="U65" i="13" s="1"/>
  <c r="V65" i="13"/>
  <c r="O66" i="13"/>
  <c r="P66" i="13" s="1"/>
  <c r="Q66" i="13" s="1"/>
  <c r="R66" i="13" s="1"/>
  <c r="S66" i="13" s="1"/>
  <c r="T66" i="13" s="1"/>
  <c r="U66" i="13" s="1"/>
  <c r="V66" i="13"/>
  <c r="O67" i="13"/>
  <c r="P67" i="13" s="1"/>
  <c r="Q67" i="13" s="1"/>
  <c r="R67" i="13" s="1"/>
  <c r="S67" i="13" s="1"/>
  <c r="T67" i="13" s="1"/>
  <c r="U67" i="13" s="1"/>
  <c r="V67" i="13"/>
  <c r="O68" i="13"/>
  <c r="P68" i="13" s="1"/>
  <c r="Q68" i="13" s="1"/>
  <c r="R68" i="13" s="1"/>
  <c r="S68" i="13" s="1"/>
  <c r="T68" i="13" s="1"/>
  <c r="U68" i="13" s="1"/>
  <c r="V68" i="13"/>
  <c r="O69" i="13"/>
  <c r="P69" i="13" s="1"/>
  <c r="Q69" i="13" s="1"/>
  <c r="R69" i="13" s="1"/>
  <c r="S69" i="13" s="1"/>
  <c r="T69" i="13" s="1"/>
  <c r="U69" i="13" s="1"/>
  <c r="V69" i="13"/>
  <c r="O70" i="13"/>
  <c r="P70" i="13" s="1"/>
  <c r="Q70" i="13" s="1"/>
  <c r="R70" i="13" s="1"/>
  <c r="S70" i="13" s="1"/>
  <c r="T70" i="13" s="1"/>
  <c r="U70" i="13" s="1"/>
  <c r="V70" i="13"/>
  <c r="O71" i="13"/>
  <c r="P71" i="13" s="1"/>
  <c r="Q71" i="13" s="1"/>
  <c r="R71" i="13" s="1"/>
  <c r="S71" i="13" s="1"/>
  <c r="T71" i="13" s="1"/>
  <c r="U71" i="13" s="1"/>
  <c r="V71" i="13"/>
  <c r="O72" i="13"/>
  <c r="P72" i="13" s="1"/>
  <c r="Q72" i="13" s="1"/>
  <c r="R72" i="13" s="1"/>
  <c r="S72" i="13" s="1"/>
  <c r="T72" i="13" s="1"/>
  <c r="U72" i="13" s="1"/>
  <c r="V72" i="13"/>
  <c r="N2" i="13" a="1"/>
  <c r="K42" i="2"/>
  <c r="K43" i="2" s="1"/>
  <c r="B41" i="2" a="1"/>
  <c r="B41" i="2" s="1"/>
  <c r="B2" i="15" a="1"/>
  <c r="M18" i="2" s="1"/>
  <c r="K33" i="2"/>
  <c r="K34" i="2" s="1"/>
  <c r="B32" i="2" a="1"/>
  <c r="B32" i="2" s="1"/>
  <c r="K24" i="2"/>
  <c r="K25" i="2" s="1"/>
  <c r="K15" i="2"/>
  <c r="K16" i="2" s="1"/>
  <c r="B23" i="2" a="1"/>
  <c r="B23" i="2" s="1"/>
  <c r="B14" i="2" a="1"/>
  <c r="B14" i="2" s="1"/>
  <c r="A37" i="3" a="1"/>
  <c r="A37" i="3" s="1"/>
  <c r="B5" i="2"/>
  <c r="L2" i="13"/>
  <c r="L3" i="13" s="1"/>
  <c r="C1" i="13" a="1"/>
  <c r="C1" i="13" s="1"/>
  <c r="O1" i="13" s="1" a="1"/>
  <c r="O1" i="13" s="1"/>
  <c r="AG1" i="13" s="1"/>
  <c r="B2" i="12" a="1"/>
  <c r="B2" i="12" s="1"/>
  <c r="B4" i="2" a="1"/>
  <c r="B4" i="2" s="1"/>
  <c r="K2" i="3"/>
  <c r="K3" i="3" s="1"/>
  <c r="B1" i="3" a="1"/>
  <c r="B1" i="3" s="1"/>
  <c r="K5" i="2"/>
  <c r="K6" i="2" s="1"/>
  <c r="H5" i="2"/>
  <c r="G5" i="2"/>
  <c r="F5" i="2"/>
  <c r="E5" i="2"/>
  <c r="D5" i="2"/>
  <c r="C5" i="2"/>
  <c r="G2" i="3"/>
  <c r="F2" i="3"/>
  <c r="D2" i="13"/>
  <c r="I2" i="13"/>
  <c r="H2" i="3"/>
  <c r="C2" i="13"/>
  <c r="D2" i="3"/>
  <c r="C2" i="3"/>
  <c r="E2" i="13"/>
  <c r="E2" i="3"/>
  <c r="B2" i="3"/>
  <c r="F2" i="13"/>
  <c r="G2" i="13"/>
  <c r="H2" i="13"/>
  <c r="O39" i="13" l="1"/>
  <c r="P39" i="13" s="1"/>
  <c r="Q39" i="13" s="1"/>
  <c r="R39" i="13" s="1"/>
  <c r="S39" i="13" s="1"/>
  <c r="T39" i="13" s="1"/>
  <c r="U39" i="13" s="1"/>
  <c r="O40" i="13"/>
  <c r="P40" i="13" s="1"/>
  <c r="Q40" i="13" s="1"/>
  <c r="R40" i="13" s="1"/>
  <c r="S40" i="13" s="1"/>
  <c r="T40" i="13" s="1"/>
  <c r="U40" i="13" s="1"/>
  <c r="V39" i="13"/>
  <c r="AA39" i="13" s="1"/>
  <c r="V40" i="13"/>
  <c r="Y40" i="13" s="1"/>
  <c r="O41" i="13"/>
  <c r="P41" i="13" s="1"/>
  <c r="Q41" i="13" s="1"/>
  <c r="R41" i="13" s="1"/>
  <c r="S41" i="13" s="1"/>
  <c r="T41" i="13" s="1"/>
  <c r="U41" i="13" s="1"/>
  <c r="O38" i="13"/>
  <c r="P38" i="13" s="1"/>
  <c r="Q38" i="13" s="1"/>
  <c r="V41" i="13"/>
  <c r="V38" i="13"/>
  <c r="W38" i="13" s="1"/>
  <c r="X58" i="13"/>
  <c r="W57" i="13"/>
  <c r="AA56" i="13"/>
  <c r="Y54" i="13"/>
  <c r="AB54" i="13"/>
  <c r="AA53" i="13"/>
  <c r="AA45" i="13"/>
  <c r="AB62" i="13"/>
  <c r="X61" i="13"/>
  <c r="X45" i="13"/>
  <c r="Z44" i="13"/>
  <c r="Y43" i="13"/>
  <c r="X42" i="13"/>
  <c r="Z52" i="13"/>
  <c r="Y51" i="13"/>
  <c r="AB49" i="13"/>
  <c r="AA61" i="13"/>
  <c r="AA49" i="13"/>
  <c r="W52" i="13"/>
  <c r="X50" i="13"/>
  <c r="W49" i="13"/>
  <c r="Z60" i="13"/>
  <c r="AB46" i="13"/>
  <c r="N2" i="13"/>
  <c r="O16" i="13"/>
  <c r="V8" i="13"/>
  <c r="V16" i="13"/>
  <c r="V24" i="13"/>
  <c r="V32" i="13"/>
  <c r="V25" i="13"/>
  <c r="V37" i="13"/>
  <c r="V18" i="13"/>
  <c r="V34" i="13"/>
  <c r="O9" i="13"/>
  <c r="O17" i="13"/>
  <c r="O25" i="13"/>
  <c r="O33" i="13"/>
  <c r="V10" i="13"/>
  <c r="V26" i="13"/>
  <c r="O4" i="13"/>
  <c r="O28" i="13"/>
  <c r="O36" i="13"/>
  <c r="V9" i="13"/>
  <c r="V17" i="13"/>
  <c r="V33" i="13"/>
  <c r="O37" i="13"/>
  <c r="O10" i="13"/>
  <c r="O18" i="13"/>
  <c r="O26" i="13"/>
  <c r="O34" i="13"/>
  <c r="V30" i="13"/>
  <c r="O3" i="13"/>
  <c r="O11" i="13"/>
  <c r="O19" i="13"/>
  <c r="O27" i="13"/>
  <c r="O35" i="13"/>
  <c r="V14" i="13"/>
  <c r="M24" i="2"/>
  <c r="V31" i="13"/>
  <c r="V23" i="13"/>
  <c r="V15" i="13"/>
  <c r="V7" i="13"/>
  <c r="AB63" i="13"/>
  <c r="Z61" i="13"/>
  <c r="X59" i="13"/>
  <c r="AA54" i="13"/>
  <c r="Y52" i="13"/>
  <c r="W50" i="13"/>
  <c r="AB47" i="13"/>
  <c r="Z45" i="13"/>
  <c r="X43" i="13"/>
  <c r="V22" i="13"/>
  <c r="O32" i="13"/>
  <c r="O24" i="13"/>
  <c r="O8" i="13"/>
  <c r="O31" i="13"/>
  <c r="O23" i="13"/>
  <c r="O15" i="13"/>
  <c r="O7" i="13"/>
  <c r="AA63" i="13"/>
  <c r="Y61" i="13"/>
  <c r="W59" i="13"/>
  <c r="AB56" i="13"/>
  <c r="Z54" i="13"/>
  <c r="X52" i="13"/>
  <c r="AA47" i="13"/>
  <c r="Y45" i="13"/>
  <c r="W43" i="13"/>
  <c r="V6" i="13"/>
  <c r="O30" i="13"/>
  <c r="O22" i="13"/>
  <c r="O14" i="13"/>
  <c r="O6" i="13"/>
  <c r="Y63" i="13"/>
  <c r="W61" i="13"/>
  <c r="AB58" i="13"/>
  <c r="Z56" i="13"/>
  <c r="X54" i="13"/>
  <c r="Y47" i="13"/>
  <c r="W45" i="13"/>
  <c r="AB42" i="13"/>
  <c r="V29" i="13"/>
  <c r="V21" i="13"/>
  <c r="V13" i="13"/>
  <c r="V5" i="13"/>
  <c r="X63" i="13"/>
  <c r="AA58" i="13"/>
  <c r="Y56" i="13"/>
  <c r="W54" i="13"/>
  <c r="AB51" i="13"/>
  <c r="Z49" i="13"/>
  <c r="X47" i="13"/>
  <c r="AA42" i="13"/>
  <c r="O29" i="13"/>
  <c r="O21" i="13"/>
  <c r="O13" i="13"/>
  <c r="O5" i="13"/>
  <c r="W63" i="13"/>
  <c r="AB60" i="13"/>
  <c r="Z58" i="13"/>
  <c r="X56" i="13"/>
  <c r="AA51" i="13"/>
  <c r="Y49" i="13"/>
  <c r="W47" i="13"/>
  <c r="AB44" i="13"/>
  <c r="Z42" i="13"/>
  <c r="X40" i="13"/>
  <c r="Z63" i="13"/>
  <c r="V36" i="13"/>
  <c r="V28" i="13"/>
  <c r="V20" i="13"/>
  <c r="V12" i="13"/>
  <c r="V4" i="13"/>
  <c r="AA60" i="13"/>
  <c r="Y58" i="13"/>
  <c r="W56" i="13"/>
  <c r="AB53" i="13"/>
  <c r="Z51" i="13"/>
  <c r="X49" i="13"/>
  <c r="AA44" i="13"/>
  <c r="Y42" i="13"/>
  <c r="W40" i="13"/>
  <c r="O20" i="13"/>
  <c r="O12" i="13"/>
  <c r="V35" i="13"/>
  <c r="V27" i="13"/>
  <c r="V19" i="13"/>
  <c r="V11" i="13"/>
  <c r="V3" i="13"/>
  <c r="AA62" i="13"/>
  <c r="Y60" i="13"/>
  <c r="W58" i="13"/>
  <c r="AB55" i="13"/>
  <c r="Z53" i="13"/>
  <c r="X51" i="13"/>
  <c r="AA46" i="13"/>
  <c r="Y44" i="13"/>
  <c r="W42" i="13"/>
  <c r="Z47" i="13"/>
  <c r="Z62" i="13"/>
  <c r="X60" i="13"/>
  <c r="AA55" i="13"/>
  <c r="Y53" i="13"/>
  <c r="W51" i="13"/>
  <c r="AB48" i="13"/>
  <c r="Z46" i="13"/>
  <c r="X44" i="13"/>
  <c r="Y62" i="13"/>
  <c r="W60" i="13"/>
  <c r="AB57" i="13"/>
  <c r="Z55" i="13"/>
  <c r="X53" i="13"/>
  <c r="AA48" i="13"/>
  <c r="Y46" i="13"/>
  <c r="W44" i="13"/>
  <c r="X62" i="13"/>
  <c r="AA57" i="13"/>
  <c r="Y55" i="13"/>
  <c r="W53" i="13"/>
  <c r="AB50" i="13"/>
  <c r="Z48" i="13"/>
  <c r="X46" i="13"/>
  <c r="W62" i="13"/>
  <c r="AB59" i="13"/>
  <c r="Z57" i="13"/>
  <c r="X55" i="13"/>
  <c r="AA50" i="13"/>
  <c r="Y48" i="13"/>
  <c r="W46" i="13"/>
  <c r="AB43" i="13"/>
  <c r="AA59" i="13"/>
  <c r="Y57" i="13"/>
  <c r="W55" i="13"/>
  <c r="AB52" i="13"/>
  <c r="Z50" i="13"/>
  <c r="X48" i="13"/>
  <c r="AA43" i="13"/>
  <c r="AB61" i="13"/>
  <c r="Z59" i="13"/>
  <c r="X57" i="13"/>
  <c r="AA52" i="13"/>
  <c r="Y50" i="13"/>
  <c r="W48" i="13"/>
  <c r="AB45" i="13"/>
  <c r="Z43" i="13"/>
  <c r="X41" i="13"/>
  <c r="Y59" i="13"/>
  <c r="AM1" i="13"/>
  <c r="AL1" i="13"/>
  <c r="AK1" i="13"/>
  <c r="AJ1" i="13"/>
  <c r="AI1" i="13"/>
  <c r="AH1" i="13"/>
  <c r="B2" i="15"/>
  <c r="A40" i="2"/>
  <c r="F42" i="2" s="1"/>
  <c r="A31" i="2"/>
  <c r="A22" i="2"/>
  <c r="E3" i="3"/>
  <c r="H3" i="3"/>
  <c r="E3" i="13"/>
  <c r="F3" i="3"/>
  <c r="D3" i="3"/>
  <c r="G3" i="13"/>
  <c r="F3" i="13"/>
  <c r="C3" i="3"/>
  <c r="D3" i="13"/>
  <c r="I3" i="13"/>
  <c r="C3" i="13"/>
  <c r="G3" i="3"/>
  <c r="H3" i="13"/>
  <c r="B3" i="3"/>
  <c r="X39" i="13" l="1"/>
  <c r="W39" i="13"/>
  <c r="AC41" i="13"/>
  <c r="Y39" i="13"/>
  <c r="AD39" i="13" s="1"/>
  <c r="AC40" i="13"/>
  <c r="AC39" i="13"/>
  <c r="W41" i="13"/>
  <c r="Z41" i="13"/>
  <c r="AB40" i="13"/>
  <c r="X38" i="13"/>
  <c r="AA41" i="13"/>
  <c r="Z40" i="13"/>
  <c r="AD40" i="13" s="1"/>
  <c r="Z39" i="13"/>
  <c r="AB39" i="13"/>
  <c r="AA40" i="13"/>
  <c r="AB41" i="13"/>
  <c r="Y41" i="13"/>
  <c r="P5" i="13"/>
  <c r="W5" i="13"/>
  <c r="P35" i="13"/>
  <c r="W35" i="13"/>
  <c r="P12" i="13"/>
  <c r="W12" i="13"/>
  <c r="P27" i="13"/>
  <c r="W27" i="13"/>
  <c r="P19" i="13"/>
  <c r="W19" i="13"/>
  <c r="P11" i="13"/>
  <c r="W11" i="13"/>
  <c r="P6" i="13"/>
  <c r="W6" i="13"/>
  <c r="P3" i="13"/>
  <c r="W3" i="13"/>
  <c r="P14" i="13"/>
  <c r="W14" i="13"/>
  <c r="P7" i="13"/>
  <c r="W7" i="13"/>
  <c r="P20" i="13"/>
  <c r="W20" i="13"/>
  <c r="P22" i="13"/>
  <c r="W22" i="13"/>
  <c r="P15" i="13"/>
  <c r="W15" i="13"/>
  <c r="P30" i="13"/>
  <c r="W30" i="13"/>
  <c r="P23" i="13"/>
  <c r="W23" i="13"/>
  <c r="P36" i="13"/>
  <c r="W36" i="13"/>
  <c r="P31" i="13"/>
  <c r="W31" i="13"/>
  <c r="P28" i="13"/>
  <c r="W28" i="13"/>
  <c r="P21" i="13"/>
  <c r="W21" i="13"/>
  <c r="P4" i="13"/>
  <c r="W4" i="13"/>
  <c r="P29" i="13"/>
  <c r="W29" i="13"/>
  <c r="P24" i="13"/>
  <c r="W24" i="13"/>
  <c r="P34" i="13"/>
  <c r="W34" i="13"/>
  <c r="P13" i="13"/>
  <c r="W13" i="13"/>
  <c r="P26" i="13"/>
  <c r="W26" i="13"/>
  <c r="P33" i="13"/>
  <c r="W33" i="13"/>
  <c r="P16" i="13"/>
  <c r="W16" i="13"/>
  <c r="P32" i="13"/>
  <c r="W32" i="13"/>
  <c r="P18" i="13"/>
  <c r="W18" i="13"/>
  <c r="P25" i="13"/>
  <c r="W25" i="13"/>
  <c r="P8" i="13"/>
  <c r="W8" i="13"/>
  <c r="R38" i="13"/>
  <c r="Y38" i="13"/>
  <c r="P10" i="13"/>
  <c r="W10" i="13"/>
  <c r="P17" i="13"/>
  <c r="W17" i="13"/>
  <c r="P37" i="13"/>
  <c r="W37" i="13"/>
  <c r="P9" i="13"/>
  <c r="W9" i="13"/>
  <c r="V2" i="13"/>
  <c r="O2" i="13"/>
  <c r="G6" i="2"/>
  <c r="G7" i="2" s="1"/>
  <c r="M22" i="2"/>
  <c r="M16" i="2"/>
  <c r="M23" i="2"/>
  <c r="M17" i="2"/>
  <c r="G42" i="2"/>
  <c r="H42" i="2"/>
  <c r="K41" i="2"/>
  <c r="N24" i="2" s="1"/>
  <c r="E42" i="2"/>
  <c r="D42" i="2"/>
  <c r="C42" i="2"/>
  <c r="B42" i="2"/>
  <c r="K23" i="2"/>
  <c r="H33" i="2"/>
  <c r="A13" i="2"/>
  <c r="G33" i="2"/>
  <c r="F33" i="2"/>
  <c r="E33" i="2"/>
  <c r="D33" i="2"/>
  <c r="C33" i="2"/>
  <c r="B33" i="2"/>
  <c r="K32" i="2"/>
  <c r="H24" i="2"/>
  <c r="G24" i="2"/>
  <c r="F24" i="2"/>
  <c r="E24" i="2"/>
  <c r="D24" i="2"/>
  <c r="C24" i="2"/>
  <c r="B24" i="2"/>
  <c r="F6" i="2"/>
  <c r="F7" i="2" s="1"/>
  <c r="E6" i="2"/>
  <c r="E7" i="2" s="1"/>
  <c r="D6" i="2"/>
  <c r="D7" i="2" s="1"/>
  <c r="B6" i="2"/>
  <c r="B8" i="2" s="1"/>
  <c r="H6" i="2"/>
  <c r="H7" i="2" s="1"/>
  <c r="C6" i="2"/>
  <c r="C7" i="2" s="1"/>
  <c r="I5" i="13"/>
  <c r="I4" i="13"/>
  <c r="C5" i="13"/>
  <c r="C4" i="13"/>
  <c r="G5" i="13"/>
  <c r="G4" i="13"/>
  <c r="H5" i="13"/>
  <c r="H4" i="13"/>
  <c r="D5" i="13"/>
  <c r="D4" i="13"/>
  <c r="F5" i="13"/>
  <c r="F4" i="13"/>
  <c r="E4" i="13"/>
  <c r="E5" i="13"/>
  <c r="B5" i="3"/>
  <c r="B4" i="3"/>
  <c r="AD41" i="13" l="1"/>
  <c r="B25" i="2"/>
  <c r="C25" i="2"/>
  <c r="Q26" i="13"/>
  <c r="X26" i="13"/>
  <c r="S38" i="13"/>
  <c r="Z38" i="13"/>
  <c r="Q36" i="13"/>
  <c r="X36" i="13"/>
  <c r="Q3" i="13"/>
  <c r="X3" i="13"/>
  <c r="Q17" i="13"/>
  <c r="X17" i="13"/>
  <c r="Q13" i="13"/>
  <c r="X13" i="13"/>
  <c r="Q34" i="13"/>
  <c r="X34" i="13"/>
  <c r="Q23" i="13"/>
  <c r="X23" i="13"/>
  <c r="Q6" i="13"/>
  <c r="X6" i="13"/>
  <c r="Q8" i="13"/>
  <c r="X8" i="13"/>
  <c r="P2" i="13"/>
  <c r="W2" i="13"/>
  <c r="Q25" i="13"/>
  <c r="X25" i="13"/>
  <c r="Q30" i="13"/>
  <c r="X30" i="13"/>
  <c r="Q11" i="13"/>
  <c r="X11" i="13"/>
  <c r="Q24" i="13"/>
  <c r="X24" i="13"/>
  <c r="Q18" i="13"/>
  <c r="X18" i="13"/>
  <c r="Q29" i="13"/>
  <c r="X29" i="13"/>
  <c r="Q15" i="13"/>
  <c r="X15" i="13"/>
  <c r="Q19" i="13"/>
  <c r="X19" i="13"/>
  <c r="Q32" i="13"/>
  <c r="X32" i="13"/>
  <c r="Q4" i="13"/>
  <c r="X4" i="13"/>
  <c r="Q22" i="13"/>
  <c r="X22" i="13"/>
  <c r="Q27" i="13"/>
  <c r="X27" i="13"/>
  <c r="Q16" i="13"/>
  <c r="X16" i="13"/>
  <c r="Q21" i="13"/>
  <c r="X21" i="13"/>
  <c r="Q20" i="13"/>
  <c r="X20" i="13"/>
  <c r="Q12" i="13"/>
  <c r="X12" i="13"/>
  <c r="Q37" i="13"/>
  <c r="X37" i="13"/>
  <c r="Q33" i="13"/>
  <c r="X33" i="13"/>
  <c r="Q28" i="13"/>
  <c r="X28" i="13"/>
  <c r="Q7" i="13"/>
  <c r="X7" i="13"/>
  <c r="Q35" i="13"/>
  <c r="X35" i="13"/>
  <c r="Q9" i="13"/>
  <c r="X9" i="13"/>
  <c r="Q10" i="13"/>
  <c r="X10" i="13"/>
  <c r="Q31" i="13"/>
  <c r="X31" i="13"/>
  <c r="Q14" i="13"/>
  <c r="X14" i="13"/>
  <c r="Q5" i="13"/>
  <c r="X5" i="13"/>
  <c r="G8" i="2"/>
  <c r="E15" i="2"/>
  <c r="M21" i="2"/>
  <c r="M15" i="2"/>
  <c r="N23" i="2"/>
  <c r="N22" i="2"/>
  <c r="D25" i="2"/>
  <c r="D27" i="2" s="1"/>
  <c r="B43" i="2"/>
  <c r="C43" i="2"/>
  <c r="D43" i="2"/>
  <c r="H43" i="2"/>
  <c r="F25" i="2"/>
  <c r="F27" i="2" s="1"/>
  <c r="G25" i="2"/>
  <c r="G27" i="2" s="1"/>
  <c r="G43" i="2"/>
  <c r="G45" i="2" s="1"/>
  <c r="E25" i="2"/>
  <c r="E26" i="2" s="1"/>
  <c r="H25" i="2"/>
  <c r="H26" i="2" s="1"/>
  <c r="E43" i="2"/>
  <c r="F43" i="2"/>
  <c r="B34" i="2"/>
  <c r="B35" i="2" s="1"/>
  <c r="C34" i="2"/>
  <c r="C35" i="2" s="1"/>
  <c r="D34" i="2"/>
  <c r="D35" i="2" s="1"/>
  <c r="E34" i="2"/>
  <c r="E36" i="2" s="1"/>
  <c r="F34" i="2"/>
  <c r="F36" i="2" s="1"/>
  <c r="G34" i="2"/>
  <c r="G36" i="2" s="1"/>
  <c r="H34" i="2"/>
  <c r="H36" i="2" s="1"/>
  <c r="F15" i="2"/>
  <c r="H15" i="2"/>
  <c r="G15" i="2"/>
  <c r="K14" i="2"/>
  <c r="D15" i="2"/>
  <c r="C15" i="2"/>
  <c r="B26" i="2"/>
  <c r="B27" i="2"/>
  <c r="C26" i="2"/>
  <c r="C27" i="2"/>
  <c r="F8" i="2"/>
  <c r="D8" i="2"/>
  <c r="H8" i="2"/>
  <c r="B7" i="2"/>
  <c r="C8" i="2"/>
  <c r="E8" i="2"/>
  <c r="C6" i="13"/>
  <c r="C7" i="13" s="1"/>
  <c r="H5" i="3"/>
  <c r="H4" i="3"/>
  <c r="F5" i="3"/>
  <c r="F4" i="3"/>
  <c r="C5" i="3"/>
  <c r="C4" i="3"/>
  <c r="E5" i="3"/>
  <c r="E4" i="3"/>
  <c r="G5" i="3"/>
  <c r="G4" i="3"/>
  <c r="D5" i="3"/>
  <c r="D4" i="3"/>
  <c r="D26" i="2" l="1"/>
  <c r="R28" i="13"/>
  <c r="Y28" i="13"/>
  <c r="R29" i="13"/>
  <c r="Y29" i="13"/>
  <c r="R22" i="13"/>
  <c r="Y22" i="13"/>
  <c r="R18" i="13"/>
  <c r="Y18" i="13"/>
  <c r="R13" i="13"/>
  <c r="Y13" i="13"/>
  <c r="R12" i="13"/>
  <c r="Y12" i="13"/>
  <c r="R4" i="13"/>
  <c r="Y4" i="13"/>
  <c r="R35" i="13"/>
  <c r="Y35" i="13"/>
  <c r="Q2" i="13"/>
  <c r="X2" i="13"/>
  <c r="R17" i="13"/>
  <c r="Y17" i="13"/>
  <c r="R5" i="13"/>
  <c r="Y5" i="13"/>
  <c r="R20" i="13"/>
  <c r="Y20" i="13"/>
  <c r="R32" i="13"/>
  <c r="Y32" i="13"/>
  <c r="R7" i="13"/>
  <c r="Y7" i="13"/>
  <c r="R8" i="13"/>
  <c r="Y8" i="13"/>
  <c r="R3" i="13"/>
  <c r="Y3" i="13"/>
  <c r="R14" i="13"/>
  <c r="Y14" i="13"/>
  <c r="R21" i="13"/>
  <c r="Y21" i="13"/>
  <c r="R24" i="13"/>
  <c r="Y24" i="13"/>
  <c r="R6" i="13"/>
  <c r="Y6" i="13"/>
  <c r="R36" i="13"/>
  <c r="Y36" i="13"/>
  <c r="R31" i="13"/>
  <c r="Y31" i="13"/>
  <c r="R16" i="13"/>
  <c r="Y16" i="13"/>
  <c r="R33" i="13"/>
  <c r="Y33" i="13"/>
  <c r="R23" i="13"/>
  <c r="Y23" i="13"/>
  <c r="T38" i="13"/>
  <c r="AA38" i="13"/>
  <c r="R11" i="13"/>
  <c r="Y11" i="13"/>
  <c r="R10" i="13"/>
  <c r="Y10" i="13"/>
  <c r="R37" i="13"/>
  <c r="Y37" i="13"/>
  <c r="R30" i="13"/>
  <c r="Y30" i="13"/>
  <c r="R34" i="13"/>
  <c r="Y34" i="13"/>
  <c r="R19" i="13"/>
  <c r="Y19" i="13"/>
  <c r="R9" i="13"/>
  <c r="Y9" i="13"/>
  <c r="R15" i="13"/>
  <c r="Y15" i="13"/>
  <c r="R25" i="13"/>
  <c r="Y25" i="13"/>
  <c r="R27" i="13"/>
  <c r="Y27" i="13"/>
  <c r="R26" i="13"/>
  <c r="Y26" i="13"/>
  <c r="E16" i="2"/>
  <c r="E18" i="2" s="1"/>
  <c r="N21" i="2"/>
  <c r="G26" i="2"/>
  <c r="B36" i="2"/>
  <c r="D36" i="2"/>
  <c r="H27" i="2"/>
  <c r="F26" i="2"/>
  <c r="E27" i="2"/>
  <c r="G16" i="2"/>
  <c r="G18" i="2" s="1"/>
  <c r="B16" i="2"/>
  <c r="B18" i="2" s="1"/>
  <c r="D16" i="2"/>
  <c r="D18" i="2" s="1"/>
  <c r="F35" i="2"/>
  <c r="C36" i="2"/>
  <c r="E35" i="2"/>
  <c r="H35" i="2"/>
  <c r="G44" i="2"/>
  <c r="E17" i="2"/>
  <c r="F45" i="2"/>
  <c r="F44" i="2"/>
  <c r="B44" i="2"/>
  <c r="B45" i="2"/>
  <c r="E45" i="2"/>
  <c r="E44" i="2"/>
  <c r="F16" i="2"/>
  <c r="F17" i="2" s="1"/>
  <c r="C45" i="2"/>
  <c r="C44" i="2"/>
  <c r="H45" i="2"/>
  <c r="H44" i="2"/>
  <c r="D45" i="2"/>
  <c r="D44" i="2"/>
  <c r="G35" i="2"/>
  <c r="H16" i="2"/>
  <c r="C16" i="2"/>
  <c r="C18" i="2" s="1"/>
  <c r="B9" i="2"/>
  <c r="B10" i="2" s="1"/>
  <c r="D2" i="12" a="1"/>
  <c r="D2" i="12" s="1"/>
  <c r="B6" i="3"/>
  <c r="B7" i="3" s="1"/>
  <c r="D9" i="12" s="1"/>
  <c r="B28" i="2" l="1"/>
  <c r="B29" i="2" s="1"/>
  <c r="N16" i="2" s="1"/>
  <c r="B37" i="2"/>
  <c r="B38" i="2" s="1"/>
  <c r="N17" i="2" s="1"/>
  <c r="S37" i="13"/>
  <c r="Z37" i="13"/>
  <c r="S18" i="13"/>
  <c r="Z18" i="13"/>
  <c r="S4" i="13"/>
  <c r="Z4" i="13"/>
  <c r="S30" i="13"/>
  <c r="Z30" i="13"/>
  <c r="S31" i="13"/>
  <c r="Z31" i="13"/>
  <c r="S7" i="13"/>
  <c r="Z7" i="13"/>
  <c r="S12" i="13"/>
  <c r="Z12" i="13"/>
  <c r="S26" i="13"/>
  <c r="Z26" i="13"/>
  <c r="S27" i="13"/>
  <c r="Z27" i="13"/>
  <c r="S36" i="13"/>
  <c r="Z36" i="13"/>
  <c r="S11" i="13"/>
  <c r="Z11" i="13"/>
  <c r="S6" i="13"/>
  <c r="Z6" i="13"/>
  <c r="S17" i="13"/>
  <c r="Z17" i="13"/>
  <c r="S10" i="13"/>
  <c r="Z10" i="13"/>
  <c r="S22" i="13"/>
  <c r="Z22" i="13"/>
  <c r="S29" i="13"/>
  <c r="Z29" i="13"/>
  <c r="S13" i="13"/>
  <c r="Z13" i="13"/>
  <c r="S5" i="13"/>
  <c r="Z5" i="13"/>
  <c r="S23" i="13"/>
  <c r="Z23" i="13"/>
  <c r="R2" i="13"/>
  <c r="Y2" i="13"/>
  <c r="S32" i="13"/>
  <c r="Z32" i="13"/>
  <c r="S25" i="13"/>
  <c r="Z25" i="13"/>
  <c r="S15" i="13"/>
  <c r="Z15" i="13"/>
  <c r="U38" i="13"/>
  <c r="AC38" i="13" s="1"/>
  <c r="AB38" i="13"/>
  <c r="S14" i="13"/>
  <c r="Z14" i="13"/>
  <c r="S28" i="13"/>
  <c r="Z28" i="13"/>
  <c r="S20" i="13"/>
  <c r="Z20" i="13"/>
  <c r="S21" i="13"/>
  <c r="Z21" i="13"/>
  <c r="S19" i="13"/>
  <c r="Z19" i="13"/>
  <c r="S3" i="13"/>
  <c r="Z3" i="13"/>
  <c r="S35" i="13"/>
  <c r="Z35" i="13"/>
  <c r="S24" i="13"/>
  <c r="Z24" i="13"/>
  <c r="S9" i="13"/>
  <c r="Z9" i="13"/>
  <c r="S33" i="13"/>
  <c r="Z33" i="13"/>
  <c r="S34" i="13"/>
  <c r="Z34" i="13"/>
  <c r="S16" i="13"/>
  <c r="Z16" i="13"/>
  <c r="S8" i="13"/>
  <c r="Z8" i="13"/>
  <c r="G17" i="2"/>
  <c r="D17" i="2"/>
  <c r="C17" i="2"/>
  <c r="B17" i="2"/>
  <c r="F18" i="2"/>
  <c r="B46" i="2"/>
  <c r="B47" i="2" s="1"/>
  <c r="N18" i="2" s="1"/>
  <c r="H17" i="2"/>
  <c r="H18" i="2"/>
  <c r="AD38" i="13" l="1"/>
  <c r="S2" i="13"/>
  <c r="Z2" i="13"/>
  <c r="T12" i="13"/>
  <c r="AA12" i="13"/>
  <c r="T17" i="13"/>
  <c r="AA17" i="13"/>
  <c r="T24" i="13"/>
  <c r="AA24" i="13"/>
  <c r="T23" i="13"/>
  <c r="AA23" i="13"/>
  <c r="T28" i="13"/>
  <c r="AA28" i="13"/>
  <c r="T7" i="13"/>
  <c r="AA7" i="13"/>
  <c r="T14" i="13"/>
  <c r="AA14" i="13"/>
  <c r="T6" i="13"/>
  <c r="AA6" i="13"/>
  <c r="T35" i="13"/>
  <c r="AA35" i="13"/>
  <c r="T31" i="13"/>
  <c r="AA31" i="13"/>
  <c r="T5" i="13"/>
  <c r="AA5" i="13"/>
  <c r="T11" i="13"/>
  <c r="AA11" i="13"/>
  <c r="T3" i="13"/>
  <c r="AA3" i="13"/>
  <c r="T30" i="13"/>
  <c r="AA30" i="13"/>
  <c r="T15" i="13"/>
  <c r="AA15" i="13"/>
  <c r="T13" i="13"/>
  <c r="AA13" i="13"/>
  <c r="T19" i="13"/>
  <c r="AA19" i="13"/>
  <c r="T36" i="13"/>
  <c r="AA36" i="13"/>
  <c r="T4" i="13"/>
  <c r="AA4" i="13"/>
  <c r="T16" i="13"/>
  <c r="AA16" i="13"/>
  <c r="T25" i="13"/>
  <c r="AA25" i="13"/>
  <c r="T29" i="13"/>
  <c r="AA29" i="13"/>
  <c r="T34" i="13"/>
  <c r="AA34" i="13"/>
  <c r="T21" i="13"/>
  <c r="AA21" i="13"/>
  <c r="T22" i="13"/>
  <c r="AA22" i="13"/>
  <c r="T27" i="13"/>
  <c r="AA27" i="13"/>
  <c r="T18" i="13"/>
  <c r="AA18" i="13"/>
  <c r="T33" i="13"/>
  <c r="AA33" i="13"/>
  <c r="T32" i="13"/>
  <c r="AA32" i="13"/>
  <c r="T8" i="13"/>
  <c r="AA8" i="13"/>
  <c r="T20" i="13"/>
  <c r="AA20" i="13"/>
  <c r="T26" i="13"/>
  <c r="AA26" i="13"/>
  <c r="T37" i="13"/>
  <c r="AA37" i="13"/>
  <c r="T9" i="13"/>
  <c r="AA9" i="13"/>
  <c r="T10" i="13"/>
  <c r="AA10" i="13"/>
  <c r="B19" i="2"/>
  <c r="B20" i="2" s="1"/>
  <c r="N15" i="2" s="1"/>
  <c r="U13" i="13" l="1"/>
  <c r="AC13" i="13" s="1"/>
  <c r="AB13" i="13"/>
  <c r="U6" i="13"/>
  <c r="AC6" i="13" s="1"/>
  <c r="AD6" i="13" s="1"/>
  <c r="AB6" i="13"/>
  <c r="U34" i="13"/>
  <c r="AC34" i="13" s="1"/>
  <c r="AB34" i="13"/>
  <c r="U14" i="13"/>
  <c r="AC14" i="13" s="1"/>
  <c r="AB14" i="13"/>
  <c r="U20" i="13"/>
  <c r="AC20" i="13" s="1"/>
  <c r="AB20" i="13"/>
  <c r="U15" i="13"/>
  <c r="AC15" i="13" s="1"/>
  <c r="AB15" i="13"/>
  <c r="U29" i="13"/>
  <c r="AC29" i="13" s="1"/>
  <c r="AB29" i="13"/>
  <c r="U7" i="13"/>
  <c r="AC7" i="13" s="1"/>
  <c r="AB7" i="13"/>
  <c r="U8" i="13"/>
  <c r="AC8" i="13" s="1"/>
  <c r="AB8" i="13"/>
  <c r="U30" i="13"/>
  <c r="AC30" i="13" s="1"/>
  <c r="AD30" i="13" s="1"/>
  <c r="AB30" i="13"/>
  <c r="U25" i="13"/>
  <c r="AC25" i="13" s="1"/>
  <c r="AB25" i="13"/>
  <c r="U28" i="13"/>
  <c r="AC28" i="13" s="1"/>
  <c r="AB28" i="13"/>
  <c r="U32" i="13"/>
  <c r="AC32" i="13" s="1"/>
  <c r="AD32" i="13" s="1"/>
  <c r="AB32" i="13"/>
  <c r="U3" i="13"/>
  <c r="AC3" i="13" s="1"/>
  <c r="AB3" i="13"/>
  <c r="U26" i="13"/>
  <c r="AC26" i="13" s="1"/>
  <c r="AB26" i="13"/>
  <c r="U33" i="13"/>
  <c r="AC33" i="13" s="1"/>
  <c r="AB33" i="13"/>
  <c r="U23" i="13"/>
  <c r="AC23" i="13" s="1"/>
  <c r="AD23" i="13" s="1"/>
  <c r="AB23" i="13"/>
  <c r="U16" i="13"/>
  <c r="AC16" i="13" s="1"/>
  <c r="AD16" i="13" s="1"/>
  <c r="AB16" i="13"/>
  <c r="U11" i="13"/>
  <c r="AC11" i="13" s="1"/>
  <c r="AD11" i="13" s="1"/>
  <c r="AB11" i="13"/>
  <c r="U10" i="13"/>
  <c r="AC10" i="13" s="1"/>
  <c r="AB10" i="13"/>
  <c r="U4" i="13"/>
  <c r="AC4" i="13" s="1"/>
  <c r="AB4" i="13"/>
  <c r="U24" i="13"/>
  <c r="AC24" i="13" s="1"/>
  <c r="AB24" i="13"/>
  <c r="U18" i="13"/>
  <c r="AC18" i="13" s="1"/>
  <c r="AB18" i="13"/>
  <c r="U5" i="13"/>
  <c r="AC5" i="13" s="1"/>
  <c r="AD5" i="13" s="1"/>
  <c r="AB5" i="13"/>
  <c r="U36" i="13"/>
  <c r="AC36" i="13" s="1"/>
  <c r="AD36" i="13" s="1"/>
  <c r="AB36" i="13"/>
  <c r="U17" i="13"/>
  <c r="AC17" i="13" s="1"/>
  <c r="AD17" i="13" s="1"/>
  <c r="AB17" i="13"/>
  <c r="U27" i="13"/>
  <c r="AC27" i="13" s="1"/>
  <c r="AB27" i="13"/>
  <c r="U31" i="13"/>
  <c r="AC31" i="13" s="1"/>
  <c r="AB31" i="13"/>
  <c r="U9" i="13"/>
  <c r="AC9" i="13" s="1"/>
  <c r="AB9" i="13"/>
  <c r="U37" i="13"/>
  <c r="AC37" i="13" s="1"/>
  <c r="AB37" i="13"/>
  <c r="U19" i="13"/>
  <c r="AC19" i="13" s="1"/>
  <c r="AB19" i="13"/>
  <c r="U12" i="13"/>
  <c r="AC12" i="13" s="1"/>
  <c r="AB12" i="13"/>
  <c r="U21" i="13"/>
  <c r="AC21" i="13" s="1"/>
  <c r="AD21" i="13" s="1"/>
  <c r="AB21" i="13"/>
  <c r="U22" i="13"/>
  <c r="AC22" i="13" s="1"/>
  <c r="AD22" i="13" s="1"/>
  <c r="AB22" i="13"/>
  <c r="U35" i="13"/>
  <c r="AC35" i="13" s="1"/>
  <c r="AB35" i="13"/>
  <c r="T2" i="13"/>
  <c r="AA2" i="13"/>
  <c r="AD15" i="13" l="1"/>
  <c r="AD24" i="13"/>
  <c r="AD37" i="13"/>
  <c r="AD4" i="13"/>
  <c r="AD14" i="13"/>
  <c r="AD31" i="13"/>
  <c r="AD26" i="13"/>
  <c r="AD20" i="13"/>
  <c r="AD34" i="13"/>
  <c r="AD25" i="13"/>
  <c r="AD19" i="13"/>
  <c r="AD27" i="13"/>
  <c r="AD29" i="13"/>
  <c r="AD10" i="13"/>
  <c r="AD35" i="13"/>
  <c r="AD12" i="13"/>
  <c r="AD18" i="13"/>
  <c r="AD9" i="13"/>
  <c r="AD28" i="13"/>
  <c r="AD8" i="13"/>
  <c r="AD13" i="13"/>
  <c r="AD3" i="13"/>
  <c r="AD7" i="13"/>
  <c r="AD33" i="13"/>
  <c r="U2" i="13"/>
  <c r="AC2" i="13" s="1"/>
  <c r="AB2" i="13"/>
  <c r="AD2" i="13" l="1"/>
  <c r="AF2" i="13" s="1" a="1"/>
  <c r="AF2" i="13"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9AF353E-5E6B-41FB-A939-984DC3B5797F}"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5572D11F-71E5-4666-87DA-02DECFB5AD60}" name="WorksheetConnection_SK_afterproc.xlsx!Table1" type="102" refreshedVersion="8" minRefreshableVersion="5">
    <extLst>
      <ext xmlns:x15="http://schemas.microsoft.com/office/spreadsheetml/2010/11/main" uri="{DE250136-89BD-433C-8126-D09CA5730AF9}">
        <x15:connection id="Table1" autoDelete="1">
          <x15:rangePr sourceName="_xlcn.WorksheetConnection_SK_afterproc.xlsxTable1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<sst xmlns="http://schemas.openxmlformats.org/spreadsheetml/2006/main" count="4099" uniqueCount="1791">
  <si>
    <t>Submission Time</t>
  </si>
  <si>
    <t>Nama Installer</t>
  </si>
  <si>
    <t>U1</t>
  </si>
  <si>
    <t>U2</t>
  </si>
  <si>
    <t>U3</t>
  </si>
  <si>
    <t>U4</t>
  </si>
  <si>
    <t>U5</t>
  </si>
  <si>
    <t>U6</t>
  </si>
  <si>
    <t>U7</t>
  </si>
  <si>
    <t>Total Nilai</t>
  </si>
  <si>
    <t>NRR</t>
  </si>
  <si>
    <t>NRR Tertimbang</t>
  </si>
  <si>
    <t>IK</t>
  </si>
  <si>
    <t>IK Terkonversi</t>
  </si>
  <si>
    <t>Sampel</t>
  </si>
  <si>
    <t>Unsur</t>
  </si>
  <si>
    <t>Row Labels</t>
  </si>
  <si>
    <t>Grand Total</t>
  </si>
  <si>
    <t>NRR Konversi</t>
  </si>
  <si>
    <t># of Rows</t>
  </si>
  <si>
    <t>Nama Instaler Unik</t>
  </si>
  <si>
    <t>Jenis Layanan Unik</t>
  </si>
  <si>
    <t>avgweightedU1</t>
  </si>
  <si>
    <t>avgweightedU2</t>
  </si>
  <si>
    <t>avgweightedU3</t>
  </si>
  <si>
    <t>avgweightedU4</t>
  </si>
  <si>
    <t>avgweightedU5</t>
  </si>
  <si>
    <t>avgweightedU6</t>
  </si>
  <si>
    <t>avgweightedU7</t>
  </si>
  <si>
    <t>Cnt</t>
  </si>
  <si>
    <t>Name</t>
  </si>
  <si>
    <t>Hospital</t>
  </si>
  <si>
    <t>Unit ID</t>
  </si>
  <si>
    <t>Service</t>
  </si>
  <si>
    <t>Service Date</t>
  </si>
  <si>
    <t>Engineer</t>
  </si>
  <si>
    <t>Sat_Index ALL</t>
  </si>
  <si>
    <t>SATISFACTION INDEX TYPE OF SERVICE</t>
  </si>
  <si>
    <t>Total Value</t>
  </si>
  <si>
    <t>Average</t>
  </si>
  <si>
    <t>Conversion</t>
  </si>
  <si>
    <t>Weighted Conversion</t>
  </si>
  <si>
    <t>Index</t>
  </si>
  <si>
    <t>Index Conversion</t>
  </si>
  <si>
    <t>Type of Service</t>
  </si>
  <si>
    <t>Count</t>
  </si>
  <si>
    <t>Weight</t>
  </si>
  <si>
    <t>(blank)</t>
  </si>
  <si>
    <t>Weigh</t>
  </si>
  <si>
    <t>Completing on time as agreed</t>
  </si>
  <si>
    <t>Timeliness and communication by field technicians/applicants</t>
  </si>
  <si>
    <t>Competence and service professionalism of field technicians/applicants</t>
  </si>
  <si>
    <t>Presentation of training materials and product readiness to use/function</t>
  </si>
  <si>
    <t>Quality, device connectivity and performance of installed equipment</t>
  </si>
  <si>
    <t>The expected expectations were met</t>
  </si>
  <si>
    <t>Your overall satisfaction with the services provided?</t>
  </si>
  <si>
    <t>Satisfaction Index</t>
  </si>
  <si>
    <t>Jan 5, 2023 @ 09:20 AM</t>
  </si>
  <si>
    <t>Guillermo</t>
  </si>
  <si>
    <t>HOUSTON METHODIST SAN JACINTO HOSPITAL ALEXANDER CAMPUS</t>
  </si>
  <si>
    <t>A001</t>
  </si>
  <si>
    <t>TroubleShooting</t>
  </si>
  <si>
    <t>24/08/2022</t>
  </si>
  <si>
    <t>Harris</t>
  </si>
  <si>
    <t>Jan 5, 2023 @ 09:11 AM</t>
  </si>
  <si>
    <t>Boris</t>
  </si>
  <si>
    <t>WOODS AT PARKSIDE,THE</t>
  </si>
  <si>
    <t>A002</t>
  </si>
  <si>
    <t>07/02/2022</t>
  </si>
  <si>
    <t>Franklin</t>
  </si>
  <si>
    <t>Jan 4, 2023 @ 19:34 PM</t>
  </si>
  <si>
    <t>Milton</t>
  </si>
  <si>
    <t>DAYTON CHILDREN'S HOSPITAL</t>
  </si>
  <si>
    <t>A003</t>
  </si>
  <si>
    <t>12/10/2022</t>
  </si>
  <si>
    <t>Montgomery</t>
  </si>
  <si>
    <t>Jan 4, 2023 @ 19:30 PM</t>
  </si>
  <si>
    <t>Ryan</t>
  </si>
  <si>
    <t>VIBRA HOSPITAL OF MAHONING VALLEY</t>
  </si>
  <si>
    <t>A004</t>
  </si>
  <si>
    <t>18/10/2022</t>
  </si>
  <si>
    <t>Mahoning</t>
  </si>
  <si>
    <t>Jan 4, 2023 @ 19:26PM</t>
  </si>
  <si>
    <t>Shelby</t>
  </si>
  <si>
    <t>HAVEN BEHAVIORAL SENIOR CARE OF DAYTON</t>
  </si>
  <si>
    <t>A005</t>
  </si>
  <si>
    <t>20/10/2022</t>
  </si>
  <si>
    <t>Pottawatomie</t>
  </si>
  <si>
    <t>Jan 4, 2023 @ 19:21PM</t>
  </si>
  <si>
    <t>Marlon</t>
  </si>
  <si>
    <t>CHG CORNERSTONE HOSPITAL OF OKLAHOMA</t>
  </si>
  <si>
    <t>A006</t>
  </si>
  <si>
    <t>Installation</t>
  </si>
  <si>
    <t>30/09/2022</t>
  </si>
  <si>
    <t>Jan 4, 2023 @ 19:16 PM</t>
  </si>
  <si>
    <t>Kasey</t>
  </si>
  <si>
    <t>MARY HURLEY HOSPITAL</t>
  </si>
  <si>
    <t>A007</t>
  </si>
  <si>
    <t>26/09/2022</t>
  </si>
  <si>
    <t>Coal</t>
  </si>
  <si>
    <t>Jan 4, 2023 @ 19:14 PM</t>
  </si>
  <si>
    <t>04/10/2022</t>
  </si>
  <si>
    <t>Jan 4, 2023 @ 18:52 PM</t>
  </si>
  <si>
    <t>Coy</t>
  </si>
  <si>
    <t>TRINITY HOSPITALS</t>
  </si>
  <si>
    <t>A008</t>
  </si>
  <si>
    <t>25/07/2022</t>
  </si>
  <si>
    <t>Ward</t>
  </si>
  <si>
    <t>Jan 4, 2023 @ 18:46 PM</t>
  </si>
  <si>
    <t>Michal</t>
  </si>
  <si>
    <t>LIFEBRITE COMMUNITY HOSPITAL OF STOKES</t>
  </si>
  <si>
    <t>A009</t>
  </si>
  <si>
    <t>21/10/2022</t>
  </si>
  <si>
    <t>Stokes</t>
  </si>
  <si>
    <t>Jan 4, 2023 @ 18:43 PM</t>
  </si>
  <si>
    <t>Dwain</t>
  </si>
  <si>
    <t>PROVIDENCE HOSPITAL OF NORTH HOUSTON LLC</t>
  </si>
  <si>
    <t>24/10/2022</t>
  </si>
  <si>
    <t>Jan 4, 2023 @ 18:39 PM</t>
  </si>
  <si>
    <t>Kermit</t>
  </si>
  <si>
    <t>MCCALLEN MEDICAL CENTER</t>
  </si>
  <si>
    <t>A010</t>
  </si>
  <si>
    <t>28/09/2022</t>
  </si>
  <si>
    <t>Hidalgo</t>
  </si>
  <si>
    <t>Jan 4, 2023 @ 18:36 PM</t>
  </si>
  <si>
    <t>Porter</t>
  </si>
  <si>
    <t>PRAIRIE SAINT JOHN'S</t>
  </si>
  <si>
    <t>A011</t>
  </si>
  <si>
    <t>Cass</t>
  </si>
  <si>
    <t>Jan 4, 2023 @ 18:31 PM</t>
  </si>
  <si>
    <t>Bryant</t>
  </si>
  <si>
    <t>FAITH COMMUNITY HOSPITAL</t>
  </si>
  <si>
    <t>11/10/2022</t>
  </si>
  <si>
    <t>Jack</t>
  </si>
  <si>
    <t>Jan 4, 2023 @ 18:29 PM</t>
  </si>
  <si>
    <t>Hassan</t>
  </si>
  <si>
    <t>COVENANT MEDICAL CENTER - LAKESIDE</t>
  </si>
  <si>
    <t>A012</t>
  </si>
  <si>
    <t>Jan 4, 2023 @ 18:27 PM</t>
  </si>
  <si>
    <t>Ellis</t>
  </si>
  <si>
    <t>WOODLANDS SPECIALTY HOSPITAL PLLC</t>
  </si>
  <si>
    <t>A013</t>
  </si>
  <si>
    <t>Jan 4, 2023 @ 18:25 PM</t>
  </si>
  <si>
    <t>Josh</t>
  </si>
  <si>
    <t>CHRISTUS SPOHN HOSPITAL CORPUS CHRISTI SHORELINE</t>
  </si>
  <si>
    <t>Periodic Maintenance</t>
  </si>
  <si>
    <t>13/10/2022</t>
  </si>
  <si>
    <t>Lubbock</t>
  </si>
  <si>
    <t>Jan 4, 2023 @ 18:23 PM</t>
  </si>
  <si>
    <t>Marco</t>
  </si>
  <si>
    <t>THE CORPUS CHRISTI MEDICAL CENTER - NORTHWEST</t>
  </si>
  <si>
    <t>A014</t>
  </si>
  <si>
    <t>Jan 4, 2023 @ 18:16 PM</t>
  </si>
  <si>
    <t>Chauncey</t>
  </si>
  <si>
    <t>REAGAN MEMORIAL HOSPITAL</t>
  </si>
  <si>
    <t>31/10/2022</t>
  </si>
  <si>
    <t>Nueces</t>
  </si>
  <si>
    <t>Jan 4, 2023 @ 18:21 PM</t>
  </si>
  <si>
    <t>Jan 4, 2023 @ 18:01 PM</t>
  </si>
  <si>
    <t>Lyman</t>
  </si>
  <si>
    <t>BAYLOR EMERGENCY MEDICAL CENTER</t>
  </si>
  <si>
    <t>27/10/2022</t>
  </si>
  <si>
    <t>Jan 4, 2023 @ 17:55 PM</t>
  </si>
  <si>
    <t>Arlen</t>
  </si>
  <si>
    <t>TRINITY HOSPITAL - SAINT JOSEPHS</t>
  </si>
  <si>
    <t>A015</t>
  </si>
  <si>
    <t>17/09/2022</t>
  </si>
  <si>
    <t>Reagan</t>
  </si>
  <si>
    <t>Jan 4, 2023 @ 17:52 PM</t>
  </si>
  <si>
    <t>A016</t>
  </si>
  <si>
    <t>16/09/2022</t>
  </si>
  <si>
    <t>Jan 4, 2023 @ 17:46 PM</t>
  </si>
  <si>
    <t>Darnell</t>
  </si>
  <si>
    <t>MEDICAL CENTER OF ALLIANCE</t>
  </si>
  <si>
    <t>A017</t>
  </si>
  <si>
    <t>14/09/2022</t>
  </si>
  <si>
    <t>Rockwall</t>
  </si>
  <si>
    <t>Jan 4, 2023 @ 17:44 PM</t>
  </si>
  <si>
    <t>Jan 4, 2023 @ 17:42 PM</t>
  </si>
  <si>
    <t>Jan 4, 2023 @ 17:03 PM</t>
  </si>
  <si>
    <t>02/09/2022</t>
  </si>
  <si>
    <t>Jan 4, 2023 @ 16:57 PM</t>
  </si>
  <si>
    <t>Milford</t>
  </si>
  <si>
    <t>TEXAS HEALTH HOSPITAL CLEARFORK</t>
  </si>
  <si>
    <t>A018</t>
  </si>
  <si>
    <t>01/09/2022</t>
  </si>
  <si>
    <t>Jan 4, 2023 @ 16:43 PM</t>
  </si>
  <si>
    <t>Christopher</t>
  </si>
  <si>
    <t>SHANNON MEDICAL CENTER ST JOHNS CAMPUS</t>
  </si>
  <si>
    <t>A019</t>
  </si>
  <si>
    <t>08/08/2022</t>
  </si>
  <si>
    <t>Jan 4, 2023 @ 15:26 PM</t>
  </si>
  <si>
    <t>Winfred</t>
  </si>
  <si>
    <t>DETAR NORTH</t>
  </si>
  <si>
    <t>28/07/2022</t>
  </si>
  <si>
    <t>Jan 4, 2023 @ 15:20 PM</t>
  </si>
  <si>
    <t>Gilbert</t>
  </si>
  <si>
    <t>CENTRA LYNCHBURG GENERAL HOSPITAL</t>
  </si>
  <si>
    <t>A020</t>
  </si>
  <si>
    <t>26/07/2022</t>
  </si>
  <si>
    <t>Tarrant</t>
  </si>
  <si>
    <t>Jan 4, 2023 @ 15:16 PM</t>
  </si>
  <si>
    <t>Weston</t>
  </si>
  <si>
    <t>SHELTERING ARMS REHABILITATION HOSPITAL</t>
  </si>
  <si>
    <t>A021</t>
  </si>
  <si>
    <t>26/06/2022</t>
  </si>
  <si>
    <t>Tom Green</t>
  </si>
  <si>
    <t>Jan 4, 2023 @ 15:15 PM</t>
  </si>
  <si>
    <t>Jan 4, 2023 @ 14:55 PM</t>
  </si>
  <si>
    <t>Freeman</t>
  </si>
  <si>
    <t>WINCHESTER REHABILITATION CENTER</t>
  </si>
  <si>
    <t>A022</t>
  </si>
  <si>
    <t>22/07/2022</t>
  </si>
  <si>
    <t>Jan 4, 2023 @ 14:52 PM</t>
  </si>
  <si>
    <t>A023</t>
  </si>
  <si>
    <t>22/06/2022</t>
  </si>
  <si>
    <t>Jan 4, 2023 @ 14:45 PM</t>
  </si>
  <si>
    <t>Valentin</t>
  </si>
  <si>
    <t>SENTARA RMH MEDICAL CENTER</t>
  </si>
  <si>
    <t>12/07/2022</t>
  </si>
  <si>
    <t>Jan 4, 2023 @ 14:41 PM</t>
  </si>
  <si>
    <t>Marc</t>
  </si>
  <si>
    <t>JOHNSTON MEMORIAL HOSPITAL</t>
  </si>
  <si>
    <t>05/06/2022</t>
  </si>
  <si>
    <t>Jan 4, 2023 @ 14:16 PM</t>
  </si>
  <si>
    <t>Jamison</t>
  </si>
  <si>
    <t>VALLEY HEALTH SHENANDOAH MEMORIAL HOSPITAL</t>
  </si>
  <si>
    <t>24/06/2022</t>
  </si>
  <si>
    <t>Jan 4, 2023 @ 14:13 PM</t>
  </si>
  <si>
    <t>Trinidad</t>
  </si>
  <si>
    <t>NAVOS</t>
  </si>
  <si>
    <t>31/05/2022</t>
  </si>
  <si>
    <t>Jan 4, 2023 @ 14:09 PM</t>
  </si>
  <si>
    <t>Jan 4, 2023 @ 13:45 PM</t>
  </si>
  <si>
    <t>A024</t>
  </si>
  <si>
    <t>18/05/2022</t>
  </si>
  <si>
    <t>Jan 4, 2023 @ 13:39 PM</t>
  </si>
  <si>
    <t>Jay</t>
  </si>
  <si>
    <t>WISE REGIONAL HEALTH SYSTEM</t>
  </si>
  <si>
    <t>A025</t>
  </si>
  <si>
    <t>13/05/2022</t>
  </si>
  <si>
    <t>Victoria</t>
  </si>
  <si>
    <t>Jan 4, 2023 @ 13:38 PM</t>
  </si>
  <si>
    <t>Jan 4, 2023 @ 13:31 PM</t>
  </si>
  <si>
    <t>20/04/2022</t>
  </si>
  <si>
    <t>Jan 4, 2023 @ 11:56 AM</t>
  </si>
  <si>
    <t>Max</t>
  </si>
  <si>
    <t>NORFOLK REGIONAL CENTER</t>
  </si>
  <si>
    <t>Jan 3, 2023 @ 14:48 PM</t>
  </si>
  <si>
    <t>Thaddeus</t>
  </si>
  <si>
    <t>CHI HEALTH ST MARY'S</t>
  </si>
  <si>
    <t>26/10/2022</t>
  </si>
  <si>
    <t>Jan 2, 2023 @ 11:52 AM</t>
  </si>
  <si>
    <t>Millard</t>
  </si>
  <si>
    <t>FAITH REGIONAL HEALTH SERVICES</t>
  </si>
  <si>
    <t>08/02/2022</t>
  </si>
  <si>
    <t>Lynchburg</t>
  </si>
  <si>
    <t>Dec 29, 2022 @ 10:34 AM</t>
  </si>
  <si>
    <t>Eloy</t>
  </si>
  <si>
    <t>FAITH REGIONAL HEALTH SERVICES EAST CAMPUS</t>
  </si>
  <si>
    <t>12-10-2022</t>
  </si>
  <si>
    <t>Dec 29, 2022 @ 10:15 AM</t>
  </si>
  <si>
    <t>08-09-2022</t>
  </si>
  <si>
    <t>Dec 27, 2022 @ 5:01 PM</t>
  </si>
  <si>
    <t>Tad</t>
  </si>
  <si>
    <t>GREAT PLAINS REGIONAL MEDICAL CENTER</t>
  </si>
  <si>
    <t>A026</t>
  </si>
  <si>
    <t>22-07-2022</t>
  </si>
  <si>
    <t>Dec 27, 2022 @ 4:59 PM</t>
  </si>
  <si>
    <t>Dec 27, 2022 @ 4:52 PM</t>
  </si>
  <si>
    <t>12-09-2022</t>
  </si>
  <si>
    <t>Hanover</t>
  </si>
  <si>
    <t>Dec 27, 2022 @ 4:50 PM</t>
  </si>
  <si>
    <t>Dec 27, 2022 @ 3:42 PM</t>
  </si>
  <si>
    <t>Stephen</t>
  </si>
  <si>
    <t>ST JOSEPH'S HOSPITAL AND HEALTH CENTER</t>
  </si>
  <si>
    <t>A027</t>
  </si>
  <si>
    <t>06-06-2022</t>
  </si>
  <si>
    <t>Dec 27, 2022 @ 3:33 PM</t>
  </si>
  <si>
    <t>26-04-2022</t>
  </si>
  <si>
    <t>Dec 27, 2022 @ 3:28 PM</t>
  </si>
  <si>
    <t>23-06-2022</t>
  </si>
  <si>
    <t>Dec 27, 2022 @ 3:15 PM</t>
  </si>
  <si>
    <t>13-10-2022</t>
  </si>
  <si>
    <t>Dec 27, 2022 @ 3:02 PM</t>
  </si>
  <si>
    <t>Phil</t>
  </si>
  <si>
    <t>ST. LUKE'S REHABILITATION</t>
  </si>
  <si>
    <t>A028</t>
  </si>
  <si>
    <t>Winchester</t>
  </si>
  <si>
    <t>Dec 27, 2022 @ 2:09 PM</t>
  </si>
  <si>
    <t>Odell</t>
  </si>
  <si>
    <t>ST. LUKE'S MERIDIAN MEDICAL CENTER</t>
  </si>
  <si>
    <t>A029</t>
  </si>
  <si>
    <t>13-05-2022</t>
  </si>
  <si>
    <t>Dec 27, 2022 @ 11:31 AM</t>
  </si>
  <si>
    <t>Eli</t>
  </si>
  <si>
    <t>ST. LUKE'S REGIONAL MEDICAL CENTER</t>
  </si>
  <si>
    <t>A030</t>
  </si>
  <si>
    <t>27-06-2022</t>
  </si>
  <si>
    <t>Rockingham</t>
  </si>
  <si>
    <t>Dec 27, 2022 @ 10:20 AM</t>
  </si>
  <si>
    <t>Irving</t>
  </si>
  <si>
    <t>VIBRA HOSPITAL OF BOISE</t>
  </si>
  <si>
    <t>A031</t>
  </si>
  <si>
    <t>06-09-2022</t>
  </si>
  <si>
    <t>Washington</t>
  </si>
  <si>
    <t>Dec 27, 2022 @ 10:11 AM</t>
  </si>
  <si>
    <t>20-10-2022</t>
  </si>
  <si>
    <t>Dec 27, 2022 @ 9:35 AM</t>
  </si>
  <si>
    <t>Andrew</t>
  </si>
  <si>
    <t>CAROLINAS HEALTHCARE SYSTEM UNION</t>
  </si>
  <si>
    <t>29-06-2022</t>
  </si>
  <si>
    <t>Shenandoah</t>
  </si>
  <si>
    <t>Dec 27, 2022 @ 9:21 AM</t>
  </si>
  <si>
    <t>Austin</t>
  </si>
  <si>
    <t>WAKEMED NORTH</t>
  </si>
  <si>
    <t>A032</t>
  </si>
  <si>
    <t>06-10-2022</t>
  </si>
  <si>
    <t>Dec 26, 2022 @ 4:56 PM</t>
  </si>
  <si>
    <t>A033</t>
  </si>
  <si>
    <t>01-10-2022</t>
  </si>
  <si>
    <t>Dec 26, 2022 @ 4:52 PM</t>
  </si>
  <si>
    <t>Dec 26, 2022 @ 4:49 PM</t>
  </si>
  <si>
    <t>VIBRA HOSPITAL OF FORT WAYNE</t>
  </si>
  <si>
    <t>05-10-2022</t>
  </si>
  <si>
    <t>Dec 26, 2022 @ 3:32 PM</t>
  </si>
  <si>
    <t>Mariano</t>
  </si>
  <si>
    <t>ALTRU SPECIALTY HOSPITAL</t>
  </si>
  <si>
    <t>A034</t>
  </si>
  <si>
    <t>30-06-2022</t>
  </si>
  <si>
    <t>Dec 26, 2022 @ 3:25 PM</t>
  </si>
  <si>
    <t>Devin</t>
  </si>
  <si>
    <t>PEMBINA COUNTY MEMORIAL HOSPITAL</t>
  </si>
  <si>
    <t>A035</t>
  </si>
  <si>
    <t>20-04-2022</t>
  </si>
  <si>
    <t>Dec 26, 2022 @ 3:07 PM</t>
  </si>
  <si>
    <t>Antione</t>
  </si>
  <si>
    <t>SANFORD MEDICAL CENTER FARGO</t>
  </si>
  <si>
    <t>A036</t>
  </si>
  <si>
    <t>15-09-2022</t>
  </si>
  <si>
    <t>Dec 26, 2022 @ 2:45 PM</t>
  </si>
  <si>
    <t>04-07-2022</t>
  </si>
  <si>
    <t>Dec 26, 2022 @ 2:23 PM</t>
  </si>
  <si>
    <t>Clint</t>
  </si>
  <si>
    <t>LOGANSPORT STATE HOSPITAL</t>
  </si>
  <si>
    <t>A037</t>
  </si>
  <si>
    <t>07-06-2022</t>
  </si>
  <si>
    <t>King</t>
  </si>
  <si>
    <t>Dec 26, 2022 @ 1:58 PM</t>
  </si>
  <si>
    <t>Dalton</t>
  </si>
  <si>
    <t>SANFORD TRANSPLANT CENTER</t>
  </si>
  <si>
    <t>28-04-2022</t>
  </si>
  <si>
    <t>Wise</t>
  </si>
  <si>
    <t>Dec 26, 2022 @ 1:55 PM</t>
  </si>
  <si>
    <t>Dec 26, 2022 @ 1:41 PM</t>
  </si>
  <si>
    <t>Ezequiel</t>
  </si>
  <si>
    <t>COMMUNITY HOSPITAL ONAGA LTCU</t>
  </si>
  <si>
    <t>16-02-2022</t>
  </si>
  <si>
    <t>Dec 26, 2022 @ 1:40 PM</t>
  </si>
  <si>
    <t>15-02-2022</t>
  </si>
  <si>
    <t>Dec 26, 2022 @ 1:38 PM</t>
  </si>
  <si>
    <t>Dec 26, 2022 @ 9:03 AM</t>
  </si>
  <si>
    <t>03-08-2022</t>
  </si>
  <si>
    <t>Dec 26, 2022 @ 9:00 AM</t>
  </si>
  <si>
    <t>Leslie</t>
  </si>
  <si>
    <t>ALLEN COUNTY REGIONAL HOSPITAL</t>
  </si>
  <si>
    <t>A038</t>
  </si>
  <si>
    <t>05-07-2022</t>
  </si>
  <si>
    <t>Dec 26, 2022 @ 12:00 AM</t>
  </si>
  <si>
    <t>Mose</t>
  </si>
  <si>
    <t>ST. LUKE'S WOOD RIVER MEDICAL CENTER</t>
  </si>
  <si>
    <t>A039</t>
  </si>
  <si>
    <t>Dec 25, 2022 @ 11:57 PM</t>
  </si>
  <si>
    <t>Lance</t>
  </si>
  <si>
    <t>NELL J. REDFIELD MEMORIAL HOSPITAL</t>
  </si>
  <si>
    <t>Dec 25, 2022 @ 11:53 PM</t>
  </si>
  <si>
    <t>Harrison</t>
  </si>
  <si>
    <t>COFFEY COUNTY HOSPITAL LTCU</t>
  </si>
  <si>
    <t>A040</t>
  </si>
  <si>
    <t>Madison</t>
  </si>
  <si>
    <t>Dec 25, 2022 @ 11:47 PM</t>
  </si>
  <si>
    <t>Jorge</t>
  </si>
  <si>
    <t>GRISELL MEMORIAL HOSPITAL LTCU</t>
  </si>
  <si>
    <t>A041</t>
  </si>
  <si>
    <t>30-08-2022</t>
  </si>
  <si>
    <t>Dec 25, 2022 @ 11:40 PM</t>
  </si>
  <si>
    <t>Reginald</t>
  </si>
  <si>
    <t>UNIVERSITY OF TEXAS MEDICAL BRANCH HOSPITAL</t>
  </si>
  <si>
    <t>A042</t>
  </si>
  <si>
    <t>Dec 25, 2022 @ 11:37 PM</t>
  </si>
  <si>
    <t>Elmer</t>
  </si>
  <si>
    <t>LAKE GRANBURY MEDICAL CENTER</t>
  </si>
  <si>
    <t>31-05-2022</t>
  </si>
  <si>
    <t>Dec 25, 2022 @ 11:29 PM</t>
  </si>
  <si>
    <t>Dario</t>
  </si>
  <si>
    <t>LIMESTONE MEDICAL CENTER</t>
  </si>
  <si>
    <t>A043</t>
  </si>
  <si>
    <t>14-01-2022</t>
  </si>
  <si>
    <t>Dec 23, 2022 @ 7:16 PM</t>
  </si>
  <si>
    <t>Carson</t>
  </si>
  <si>
    <t>MARIAN CENTER</t>
  </si>
  <si>
    <t>01-09-2022</t>
  </si>
  <si>
    <t>Dec 23, 2022 @ 7:02 PM</t>
  </si>
  <si>
    <t>Wade</t>
  </si>
  <si>
    <t>CENTER FOR CHANGE</t>
  </si>
  <si>
    <t>A044</t>
  </si>
  <si>
    <t>11-05-2022</t>
  </si>
  <si>
    <t>Dec 23, 2022 @ 6:53 PM</t>
  </si>
  <si>
    <t>Rob</t>
  </si>
  <si>
    <t>BLUE MOUNTAIN HOSPITAL</t>
  </si>
  <si>
    <t>19-04-2022</t>
  </si>
  <si>
    <t>Dec 23, 2022 @ 6:46 PM</t>
  </si>
  <si>
    <t>Russel</t>
  </si>
  <si>
    <t>LDS HOSPITAL</t>
  </si>
  <si>
    <t>17-02-2022</t>
  </si>
  <si>
    <t>Dec 23, 2022 @ 4:49 PM</t>
  </si>
  <si>
    <t>Augustine</t>
  </si>
  <si>
    <t>CHEROKEE NATION W. W. HASTINGS HOSPITAL</t>
  </si>
  <si>
    <t>A045</t>
  </si>
  <si>
    <t>03-03-2022</t>
  </si>
  <si>
    <t>Dec 23, 2022 @ 4:31 PM</t>
  </si>
  <si>
    <t>Randal</t>
  </si>
  <si>
    <t>LAWTON HOSPITAL</t>
  </si>
  <si>
    <t>Dec 16, 2022 @ 3:53 PM</t>
  </si>
  <si>
    <t>HOLLY HILL HOSPITAL</t>
  </si>
  <si>
    <t>30-09-2022</t>
  </si>
  <si>
    <t>Dec 16, 2022 @ 3:46 PM</t>
  </si>
  <si>
    <t>Shelton</t>
  </si>
  <si>
    <t>KIOWA DISTRICT HOSPITAL</t>
  </si>
  <si>
    <t>29-07-2022</t>
  </si>
  <si>
    <t>Dec 16, 2022 @ 3:29 PM</t>
  </si>
  <si>
    <t>Silas</t>
  </si>
  <si>
    <t>BARTLETT REGIONAL HOSPITAL</t>
  </si>
  <si>
    <t>16-09-2022</t>
  </si>
  <si>
    <t>Dec 16, 2022 @ 3:27 PM</t>
  </si>
  <si>
    <t>Dec 16, 2022 @ 3:16 PM</t>
  </si>
  <si>
    <t>20-07-2022</t>
  </si>
  <si>
    <t>Dec 16, 2022 @ 3:08 PM</t>
  </si>
  <si>
    <t>17-06-2022</t>
  </si>
  <si>
    <t>Dec 16, 2022 @ 1:52 PM</t>
  </si>
  <si>
    <t>Garry</t>
  </si>
  <si>
    <t>MEMORIAL HERMANN SOUTHWEST HOSPITAL</t>
  </si>
  <si>
    <t>29-03-2022</t>
  </si>
  <si>
    <t>Dec 14, 2022 @ 10:32 AM</t>
  </si>
  <si>
    <t>Emil</t>
  </si>
  <si>
    <t>MS BAND OF CHOCTAW HOSPITAL</t>
  </si>
  <si>
    <t>A046</t>
  </si>
  <si>
    <t>20-09-2022</t>
  </si>
  <si>
    <t>Dec 14, 2022 @ 10:28 AM</t>
  </si>
  <si>
    <t>Morton</t>
  </si>
  <si>
    <t>CHICKASAW NATION MEDICAL CENTER</t>
  </si>
  <si>
    <t>11-10-2022</t>
  </si>
  <si>
    <t>Dec 14, 2022 @ 10:18 AM</t>
  </si>
  <si>
    <t>Malik</t>
  </si>
  <si>
    <t>ZUNI COMPREHENSIVE COMMUNITY HEALTH CENTER</t>
  </si>
  <si>
    <t>10-10-2022</t>
  </si>
  <si>
    <t>Otoe</t>
  </si>
  <si>
    <t>Dec 14, 2022 @ 10:16 AM</t>
  </si>
  <si>
    <t>Kent</t>
  </si>
  <si>
    <t>A047</t>
  </si>
  <si>
    <t>29-09-2022</t>
  </si>
  <si>
    <t>Dec 14, 2022 @ 10:12 AM</t>
  </si>
  <si>
    <t>Dec 14, 2022 @ 9:45 AM</t>
  </si>
  <si>
    <t>08-04-2022</t>
  </si>
  <si>
    <t>Dec 13, 2022 @ 6:39 PM</t>
  </si>
  <si>
    <t>Damien</t>
  </si>
  <si>
    <t>CYPRESS FAIRBANKS MEDICAL CENTER</t>
  </si>
  <si>
    <t>A048</t>
  </si>
  <si>
    <t>Dec 13, 2022 @ 6:31 PM</t>
  </si>
  <si>
    <t>Cedrick</t>
  </si>
  <si>
    <t>CHOCTAW NATION INDIAN HOSPITAL (TALIHINA)</t>
  </si>
  <si>
    <t>A049</t>
  </si>
  <si>
    <t>13-06-2022</t>
  </si>
  <si>
    <t>Dec 13, 2022 @ 6:27 PM</t>
  </si>
  <si>
    <t>Ollie</t>
  </si>
  <si>
    <t>02-06-2022</t>
  </si>
  <si>
    <t>Dec 13, 2022 @ 6:22 PM</t>
  </si>
  <si>
    <t>Carter</t>
  </si>
  <si>
    <t>CLAREMORE HOSPITAL</t>
  </si>
  <si>
    <t>13-04-2022</t>
  </si>
  <si>
    <t>Dec 13, 2022 @ 6:20 PM</t>
  </si>
  <si>
    <t>23-02-2022</t>
  </si>
  <si>
    <t>Lincoln</t>
  </si>
  <si>
    <t>Dec 13, 2022 @ 6:18 PM</t>
  </si>
  <si>
    <t>27-09-2022</t>
  </si>
  <si>
    <t>Dec 13, 2022 @ 6:03 PM</t>
  </si>
  <si>
    <t>Seth</t>
  </si>
  <si>
    <t>ROSEBUD HOSPITAL</t>
  </si>
  <si>
    <t>08-10-2022</t>
  </si>
  <si>
    <t>Dec 13, 2022 @ 6:01 PM</t>
  </si>
  <si>
    <t>02-08-2022</t>
  </si>
  <si>
    <t>Dec 13, 2022 @ 5:55 PM</t>
  </si>
  <si>
    <t>Elmo</t>
  </si>
  <si>
    <t>12-05-2022</t>
  </si>
  <si>
    <t>Dec 13, 2022 @ 5:51 PM</t>
  </si>
  <si>
    <t>08-02-2022</t>
  </si>
  <si>
    <t>Dec 13, 2022 @ 5:47 PM</t>
  </si>
  <si>
    <t>Bart</t>
  </si>
  <si>
    <t>25-10-2022</t>
  </si>
  <si>
    <t>Stark</t>
  </si>
  <si>
    <t>Dec 13, 2022 @ 5:46 PM</t>
  </si>
  <si>
    <t>Dec 13, 2022 @ 5:44 PM</t>
  </si>
  <si>
    <t>16-08-2022</t>
  </si>
  <si>
    <t>Dec 13, 2022 @ 5:35 PM</t>
  </si>
  <si>
    <t>08-01-2022</t>
  </si>
  <si>
    <t>Dec 9, 2022 @ 6:22 PM</t>
  </si>
  <si>
    <t>Jarvis</t>
  </si>
  <si>
    <t>PINE RIDGE HOSPITAL</t>
  </si>
  <si>
    <t>Dec 9, 2022 @ 6:19 PM</t>
  </si>
  <si>
    <t>Jeramy</t>
  </si>
  <si>
    <t>WINNEBAGO HOSPITAL</t>
  </si>
  <si>
    <t>09-09-2022</t>
  </si>
  <si>
    <t>Dec 9, 2022 @ 6:16 PM</t>
  </si>
  <si>
    <t>19-08-2022</t>
  </si>
  <si>
    <t>Dec 9, 2022 @ 6:15 PM</t>
  </si>
  <si>
    <t>11-09-2022</t>
  </si>
  <si>
    <t>Dec 9, 2022 @ 6:12 PM</t>
  </si>
  <si>
    <t>10-09-2022</t>
  </si>
  <si>
    <t>Ada</t>
  </si>
  <si>
    <t>Dec 9, 2022 @ 6:08 PM</t>
  </si>
  <si>
    <t>09-06-2022</t>
  </si>
  <si>
    <t>Dec 9, 2022 @ 6:05 PM</t>
  </si>
  <si>
    <t>Dec 8, 2022 @ 2:44 PM</t>
  </si>
  <si>
    <t>Maximo</t>
  </si>
  <si>
    <t>BLACKFEET COMMUNITY HOSPITAL</t>
  </si>
  <si>
    <t>08-12-2022</t>
  </si>
  <si>
    <t>Dec 8, 2022 @ 2:26 PM</t>
  </si>
  <si>
    <t>Stewart</t>
  </si>
  <si>
    <t>IRWIN ARMY COMMUNITY HOSPITAL</t>
  </si>
  <si>
    <t>01-04-2022</t>
  </si>
  <si>
    <t>Dec 8, 2022 @ 2:18 PM</t>
  </si>
  <si>
    <t>07-04-2022</t>
  </si>
  <si>
    <t>Dec 8, 2022 @ 2:01 PM</t>
  </si>
  <si>
    <t>11-06-2022</t>
  </si>
  <si>
    <t>Dec 8, 2022 @ 12:12 PM</t>
  </si>
  <si>
    <t>Mayme</t>
  </si>
  <si>
    <t>NAVAL HOSPITAL BEAUFORT</t>
  </si>
  <si>
    <t>A050</t>
  </si>
  <si>
    <t>28-03-2022</t>
  </si>
  <si>
    <t>Dec 8, 2022 @ 12:10 PM</t>
  </si>
  <si>
    <t>22-09-2022</t>
  </si>
  <si>
    <t>Dec 7, 2022 @ 5:16 PM</t>
  </si>
  <si>
    <t>Carey</t>
  </si>
  <si>
    <t>BASSETT ARMY COMMUNITY HOSPITAL</t>
  </si>
  <si>
    <t>11-08-2022</t>
  </si>
  <si>
    <t>Nov 29, 2022 @ 3:50 PM</t>
  </si>
  <si>
    <t>Liane</t>
  </si>
  <si>
    <t>NAVAL MEDICAL CENTER PORTSMOUTH</t>
  </si>
  <si>
    <t>Nov 29, 2022 @ 3:34 PM</t>
  </si>
  <si>
    <t>Roxanna</t>
  </si>
  <si>
    <t>99TH MEDICAL GROUP - MIKE O'CALLAGHAN FEDERAL MEDICAL CENTER</t>
  </si>
  <si>
    <t>Nov 29, 2022 @ 3:32 PM</t>
  </si>
  <si>
    <t>Nov 29, 2022 @ 3:25 PM</t>
  </si>
  <si>
    <t>Nov 29, 2022 @ 3:24 PM</t>
  </si>
  <si>
    <t>Nov 29, 2022 @ 3:22 PM</t>
  </si>
  <si>
    <t>NAVAL HOSPITAL PENSACOLA</t>
  </si>
  <si>
    <t>A051</t>
  </si>
  <si>
    <t>04-01-2022</t>
  </si>
  <si>
    <t>Nov 29, 2022 @ 3:08 PM</t>
  </si>
  <si>
    <t>Nanci</t>
  </si>
  <si>
    <t>88TH MEDICAL GROUP - WRIGHT-PATTERSON AIR FORCE BASE MEDICAL CENTER</t>
  </si>
  <si>
    <t>Nov 29, 2022 @ 3:06 PM</t>
  </si>
  <si>
    <t>27-07-2022</t>
  </si>
  <si>
    <t>Nov 29, 2022 @ 3:03 PM</t>
  </si>
  <si>
    <t>27-10-2022</t>
  </si>
  <si>
    <t>Nov 29, 2022 @ 2:54 PM</t>
  </si>
  <si>
    <t>Mika</t>
  </si>
  <si>
    <t>REYNOLDS ARMY COMMUNITY HOSPITAL</t>
  </si>
  <si>
    <t>03-10-2022</t>
  </si>
  <si>
    <t>Nov 29, 2022 @ 2:48 PM</t>
  </si>
  <si>
    <t>Demetrius</t>
  </si>
  <si>
    <t>FORT BELVOIR COMMUNITY HOSPITAL</t>
  </si>
  <si>
    <t>18-03-2022</t>
  </si>
  <si>
    <t>Nov 29, 2022 @ 2:38 PM</t>
  </si>
  <si>
    <t>Catalina</t>
  </si>
  <si>
    <t>MONCRIEF ARMY COMMUNITY HOSPITAL</t>
  </si>
  <si>
    <t>23-07-2022</t>
  </si>
  <si>
    <t>Nov 29, 2022 @ 2:36 PM</t>
  </si>
  <si>
    <t>15-07-2022</t>
  </si>
  <si>
    <t>Nov 29, 2022 @ 2:31 PM</t>
  </si>
  <si>
    <t>Consuelo</t>
  </si>
  <si>
    <t>24-04-2022</t>
  </si>
  <si>
    <t>Nov 29, 2022 @ 2:29 PM</t>
  </si>
  <si>
    <t>16-03-2022</t>
  </si>
  <si>
    <t>Nov 29, 2022 @ 2:22 PM</t>
  </si>
  <si>
    <t>Nakita</t>
  </si>
  <si>
    <t>FORT LEONARD WOOD ARMY COMMUNITY HOSPITAL</t>
  </si>
  <si>
    <t>14-02-2022</t>
  </si>
  <si>
    <t>Union</t>
  </si>
  <si>
    <t>Nov 29, 2022 @ 2:03 PM</t>
  </si>
  <si>
    <t>Sherrie</t>
  </si>
  <si>
    <t>STRATEGIC BEHAVIORAL CENTER GARNER</t>
  </si>
  <si>
    <t>A052</t>
  </si>
  <si>
    <t>09-02-2022</t>
  </si>
  <si>
    <t>Nov 29, 2022 @ 2:02 PM</t>
  </si>
  <si>
    <t>A053</t>
  </si>
  <si>
    <t>Nov 29, 2022 @ 1:52 PM</t>
  </si>
  <si>
    <t>Glenna</t>
  </si>
  <si>
    <t>KINDRED HOSPITAL - TARRANT COUNTY</t>
  </si>
  <si>
    <t>A054</t>
  </si>
  <si>
    <t>13-01-2022</t>
  </si>
  <si>
    <t>Nov 25, 2022 @ 2:24 PM</t>
  </si>
  <si>
    <t>Pinkie</t>
  </si>
  <si>
    <t>ALASKA VA HEALTHCARE SYSTEM</t>
  </si>
  <si>
    <t>21-03-2022</t>
  </si>
  <si>
    <t>Nov 25, 2022 @ 2:20 PM</t>
  </si>
  <si>
    <t>Nov 25, 2022 @ 2:18 PM</t>
  </si>
  <si>
    <t>VA MEDICAL CENTER - NEWINGTON CAMPUS</t>
  </si>
  <si>
    <t>22-08-2022</t>
  </si>
  <si>
    <t>Nov 25, 2022 @ 2:14 PM</t>
  </si>
  <si>
    <t>Mao</t>
  </si>
  <si>
    <t>23-08-2022</t>
  </si>
  <si>
    <t>Nov 25, 2022 @ 2:02 PM</t>
  </si>
  <si>
    <t>17-05-2022</t>
  </si>
  <si>
    <t>Nov 25, 2022 @ 10:16 AM</t>
  </si>
  <si>
    <t>Nov 24, 2022 @ 2:19 PM</t>
  </si>
  <si>
    <t>Evan</t>
  </si>
  <si>
    <t>JAMES A. HALEY VETERANS' HOSPITAL PRIMARY CARE ANNEX</t>
  </si>
  <si>
    <t>A055</t>
  </si>
  <si>
    <t>Nov 24, 2022 @ 2:06 PM</t>
  </si>
  <si>
    <t>A056</t>
  </si>
  <si>
    <t>22-04-2022</t>
  </si>
  <si>
    <t>Nov 24, 2022 @ 2:03 PM</t>
  </si>
  <si>
    <t>A057</t>
  </si>
  <si>
    <t>Nov 24, 2022 @ 1:32 PM</t>
  </si>
  <si>
    <t>07-11-2022</t>
  </si>
  <si>
    <t>Nov 24, 2022 @ 10:11 AM</t>
  </si>
  <si>
    <t>Nov 24, 2022 @ 9:55 AM</t>
  </si>
  <si>
    <t>Violeta</t>
  </si>
  <si>
    <t>VA MEDICAL CENTER - FORT WAYNE CAMPUS</t>
  </si>
  <si>
    <t>Nov 24, 2022 @ 9:54 AM</t>
  </si>
  <si>
    <t>A058</t>
  </si>
  <si>
    <t>Nov 24, 2022 @ 9:50 AM</t>
  </si>
  <si>
    <t>A059</t>
  </si>
  <si>
    <t>Nov 24, 2022 @ 9:47 AM</t>
  </si>
  <si>
    <t>Nov 23, 2022 @ 5:20 PM</t>
  </si>
  <si>
    <t>Johanne</t>
  </si>
  <si>
    <t>ROBERT J. DOLE VA MEDICAL CENTER</t>
  </si>
  <si>
    <t>23-05-2022</t>
  </si>
  <si>
    <t>Nov 23, 2022 @ 11:58 AM</t>
  </si>
  <si>
    <t>Francine</t>
  </si>
  <si>
    <t>RICHARD L. ROUDEBUSH VA MEDICAL CENTER</t>
  </si>
  <si>
    <t>Nov 23, 2022 @ 10:40 AM</t>
  </si>
  <si>
    <t>Many</t>
  </si>
  <si>
    <t>VA MEDICAL CENTER - MARION, IN</t>
  </si>
  <si>
    <t>04-02-2022</t>
  </si>
  <si>
    <t>Nov 23, 2022 @ 9:51 AM</t>
  </si>
  <si>
    <t>20-01-2022</t>
  </si>
  <si>
    <t>Nov 17, 2022 @ 1:33 PM</t>
  </si>
  <si>
    <t>Janice</t>
  </si>
  <si>
    <t>VA MEDICAL CENTER - BROCKTON DIVISION</t>
  </si>
  <si>
    <t>A060</t>
  </si>
  <si>
    <t>Wake</t>
  </si>
  <si>
    <t>Nov 17, 2022 @ 1:25 PM</t>
  </si>
  <si>
    <t>Jeane</t>
  </si>
  <si>
    <t>VA CENTRAL WESTERN MASSACHUSETTS HEALTHCARE SYSTEM</t>
  </si>
  <si>
    <t>A061</t>
  </si>
  <si>
    <t>Nov 17, 2022 @ 1:15 PM</t>
  </si>
  <si>
    <t>Tatum</t>
  </si>
  <si>
    <t>VA MEDICAL CENTER - WEST ROXBURY DIVISION</t>
  </si>
  <si>
    <t>A062</t>
  </si>
  <si>
    <t>Nov 17, 2022 @ 1:13 PM</t>
  </si>
  <si>
    <t>A063</t>
  </si>
  <si>
    <t>02-09-2022</t>
  </si>
  <si>
    <t>Nov 17, 2022 @ 1:11 PM</t>
  </si>
  <si>
    <t>A064</t>
  </si>
  <si>
    <t>Nov 16, 2022 @ 12:05 PM</t>
  </si>
  <si>
    <t>Alena</t>
  </si>
  <si>
    <t>CAPTAIN JAMES A. LOVELL FEDERAL HEALTH CARE CENTER</t>
  </si>
  <si>
    <t>A065</t>
  </si>
  <si>
    <t>Nov 16, 2022 @ 12:02 PM</t>
  </si>
  <si>
    <t>Nov 16, 2022 @ 12:00 PM</t>
  </si>
  <si>
    <t>Nov 16, 2022 @ 11:55 AM</t>
  </si>
  <si>
    <t>Nov 16, 2022 @ 11:52 AM</t>
  </si>
  <si>
    <t>Nov 16, 2022 @ 11:47 AM</t>
  </si>
  <si>
    <t>Nov 16, 2022 @ 11:36 AM</t>
  </si>
  <si>
    <t>Nov 16, 2022 @ 10:42 AM</t>
  </si>
  <si>
    <t>Jenifer</t>
  </si>
  <si>
    <t>UNC HOSPITALS AT WAKEBROOK</t>
  </si>
  <si>
    <t>A066</t>
  </si>
  <si>
    <t>Nov 14, 2022 @ 7:12 PM</t>
  </si>
  <si>
    <t>Cristina</t>
  </si>
  <si>
    <t>COLMERY-O'NEIL VA MEDICAL CENTER</t>
  </si>
  <si>
    <t>A067</t>
  </si>
  <si>
    <t>14-09-2022</t>
  </si>
  <si>
    <t>Nov 14, 2022 @ 7:07 PM</t>
  </si>
  <si>
    <t>Birdie</t>
  </si>
  <si>
    <t>DWIGHT D. EISENHOWER VA MEDICAL CENTER</t>
  </si>
  <si>
    <t>09-08-2022</t>
  </si>
  <si>
    <t>Nov 14, 2022 @ 7:04 PM</t>
  </si>
  <si>
    <t>07-09-2022</t>
  </si>
  <si>
    <t>Nov 14, 2022 @ 7:00 PM</t>
  </si>
  <si>
    <t>Yang</t>
  </si>
  <si>
    <t>SAINT JOSEPHS HOSPITAL AND MEDICAL CENTER</t>
  </si>
  <si>
    <t>Nov 14, 2022 @ 1:35 PM</t>
  </si>
  <si>
    <t>Bailey</t>
  </si>
  <si>
    <t>A068</t>
  </si>
  <si>
    <t>14-11-2022</t>
  </si>
  <si>
    <t>Nov 14, 2022 @ 12:20 PM</t>
  </si>
  <si>
    <t>Nov 9, 2022 @ 11:06 AM</t>
  </si>
  <si>
    <t>Inell</t>
  </si>
  <si>
    <t>KINDRED HOSPITAL HOUSTON MEDICAL CENTER</t>
  </si>
  <si>
    <t>Nov 8, 2022 @ 11:14 AM</t>
  </si>
  <si>
    <t>Luanne</t>
  </si>
  <si>
    <t>LAMB HEALTHCARE CENTER</t>
  </si>
  <si>
    <t>04-10-2022</t>
  </si>
  <si>
    <t>Nov 8, 2022 @ 11:02 AM</t>
  </si>
  <si>
    <t>Signe</t>
  </si>
  <si>
    <t>BAYSHORE MEDICAL CENTER</t>
  </si>
  <si>
    <t>26-09-2022</t>
  </si>
  <si>
    <t>Nov 7, 2022 @ 2:06 PM</t>
  </si>
  <si>
    <t>Arianna</t>
  </si>
  <si>
    <t>VA MEDICAL CENTER - KANSAS CITY</t>
  </si>
  <si>
    <t>Nov 7, 2022 @ 1:26 PM</t>
  </si>
  <si>
    <t>Luise</t>
  </si>
  <si>
    <t>12-04-2022</t>
  </si>
  <si>
    <t>Nov 7, 2022 @ 10:40 AM</t>
  </si>
  <si>
    <t>Lecia</t>
  </si>
  <si>
    <t>VA MEDICAL CENTER - MANCHESTER</t>
  </si>
  <si>
    <t>Nov 7, 2022 @ 10:26 AM</t>
  </si>
  <si>
    <t>Waneta</t>
  </si>
  <si>
    <t>RAYMOND G. MURPHY VA MEDICAL CENTER</t>
  </si>
  <si>
    <t>Nov 7, 2022 @ 9:51 AM</t>
  </si>
  <si>
    <t>Roseanna</t>
  </si>
  <si>
    <t>VA MEDICAL CENTER - LYONS CAMPUS</t>
  </si>
  <si>
    <t>Nov 5, 2022 @ 11:32 AM</t>
  </si>
  <si>
    <t>Toby</t>
  </si>
  <si>
    <t>A069</t>
  </si>
  <si>
    <t>Training</t>
  </si>
  <si>
    <t>Nov 4, 2022 @ 10:38 AM</t>
  </si>
  <si>
    <t>Maurice</t>
  </si>
  <si>
    <t>VA MEDICAL CENTER - OMAHA</t>
  </si>
  <si>
    <t>Nov 3, 2022 @ 2:42 PM</t>
  </si>
  <si>
    <t>Dulce</t>
  </si>
  <si>
    <t>HUDSON REGIONAL HOSPITAL</t>
  </si>
  <si>
    <t>A070</t>
  </si>
  <si>
    <t>Nov 3, 2022 @ 2:03 PM</t>
  </si>
  <si>
    <t>Thao</t>
  </si>
  <si>
    <t>ALEDA E. LUTZ VA MEDICAL CENTER</t>
  </si>
  <si>
    <t>A071</t>
  </si>
  <si>
    <t>21-07-2022</t>
  </si>
  <si>
    <t>Nov 3, 2022 @ 1:50 PM</t>
  </si>
  <si>
    <t>Irena</t>
  </si>
  <si>
    <t>G.V. (SONNY) MONTGOMERY VA MEDICAL CENTER</t>
  </si>
  <si>
    <t>Nov 3, 2022 @ 1:47 PM</t>
  </si>
  <si>
    <t>Nov 3, 2022 @ 1:43 PM</t>
  </si>
  <si>
    <t>Lisandra</t>
  </si>
  <si>
    <t>JOHN BROOKS RECOVERY CENTER - RESIDENT DRUG TREATMENT (WOMEN)</t>
  </si>
  <si>
    <t>Nov 3, 2022 @ 1:26 PM</t>
  </si>
  <si>
    <t>Noelle</t>
  </si>
  <si>
    <t>VA MEDICAL CENTER - FORT MEADE CAMPUS</t>
  </si>
  <si>
    <t>Nov 3, 2022 @ 1:23 PM</t>
  </si>
  <si>
    <t>A072</t>
  </si>
  <si>
    <t>Nov 3, 2022 @ 1:21 PM</t>
  </si>
  <si>
    <t>A073</t>
  </si>
  <si>
    <t>Nov 3, 2022 @ 1:17 PM</t>
  </si>
  <si>
    <t>Nov 1, 2022 @ 10:57 AM</t>
  </si>
  <si>
    <t>Moriah</t>
  </si>
  <si>
    <t>VA CARIBBEAN HEALTHCARE SYSTEM</t>
  </si>
  <si>
    <t>Oct 26, 2022 @ 1:20 PM</t>
  </si>
  <si>
    <t>A074</t>
  </si>
  <si>
    <t>12-02-2022</t>
  </si>
  <si>
    <t>Allen</t>
  </si>
  <si>
    <t>Oct 26, 2022 @ 1:17 PM</t>
  </si>
  <si>
    <t>Oct 26, 2022 @ 1:05 PM</t>
  </si>
  <si>
    <t>A075</t>
  </si>
  <si>
    <t>Oct 11, 2022 @ 7:36 PM</t>
  </si>
  <si>
    <t>Charissa</t>
  </si>
  <si>
    <t>VA MEDICAL CENTER - WHITE RIVER JUNCTION</t>
  </si>
  <si>
    <t>A076</t>
  </si>
  <si>
    <t>Oct 11, 2022 @ 7:33 PM</t>
  </si>
  <si>
    <t>Oct 11, 2022 @ 7:29 PM</t>
  </si>
  <si>
    <t>Oct 7, 2022 @ 5:32 PM</t>
  </si>
  <si>
    <t>Kaleigh</t>
  </si>
  <si>
    <t>CHALMERS P. WYLIE VA AMBULATORY CARE CENTER</t>
  </si>
  <si>
    <t>10-02-2022</t>
  </si>
  <si>
    <t>Grand Forks</t>
  </si>
  <si>
    <t>Oct 7, 2022 @ 5:30 PM</t>
  </si>
  <si>
    <t>Oct 5, 2022 @ 2:02 PM</t>
  </si>
  <si>
    <t>Spring</t>
  </si>
  <si>
    <t>GULF COAST VETERANS HEALTH CARE SYSTEM</t>
  </si>
  <si>
    <t>22-05-2022</t>
  </si>
  <si>
    <t>Oct 5, 2022 @ 1:07 PM</t>
  </si>
  <si>
    <t>Peter</t>
  </si>
  <si>
    <t>VA MEDICAL CENTER AND AMBULATORY CARE CLINIC</t>
  </si>
  <si>
    <t>A077</t>
  </si>
  <si>
    <t>Oct 3, 2022 @ 4:19 PM</t>
  </si>
  <si>
    <t>Gladis</t>
  </si>
  <si>
    <t>MAYO CLINIC HOSPITAL METHODIST CAMPUS</t>
  </si>
  <si>
    <t>12-08-2022</t>
  </si>
  <si>
    <t>Oct 3, 2022 @ 4:17 PM</t>
  </si>
  <si>
    <t>Oct 3, 2022 @ 4:02 PM</t>
  </si>
  <si>
    <t>Lennie</t>
  </si>
  <si>
    <t>ESSENTIA HEALTH VIRGINIA</t>
  </si>
  <si>
    <t>10-08-2022</t>
  </si>
  <si>
    <t>Oct 3, 2022 @ 10:24 AM</t>
  </si>
  <si>
    <t>Corie</t>
  </si>
  <si>
    <t>SHAWNEE MISSION PRAIRIE STAR</t>
  </si>
  <si>
    <t>A078</t>
  </si>
  <si>
    <t>Oct 3, 2022 @ 9:15 AM</t>
  </si>
  <si>
    <t>Lucille</t>
  </si>
  <si>
    <t>EDWARD PLAINFIELD</t>
  </si>
  <si>
    <t>A079</t>
  </si>
  <si>
    <t>28-07-2022</t>
  </si>
  <si>
    <t>Sep 30, 2022 @ 4:32 PM</t>
  </si>
  <si>
    <t>Amee</t>
  </si>
  <si>
    <t>BEATRICE COMMUNITY HOSPITAL</t>
  </si>
  <si>
    <t>A080</t>
  </si>
  <si>
    <t>Pembina</t>
  </si>
  <si>
    <t>Sep 30, 2022 @ 2:50 PM</t>
  </si>
  <si>
    <t>Hortencia</t>
  </si>
  <si>
    <t>VIA CHRISTI HOSPITAL ST. JOSEPH</t>
  </si>
  <si>
    <t>Sep 30, 2022 @ 11:00 AM</t>
  </si>
  <si>
    <t>Emma</t>
  </si>
  <si>
    <t>ST. ROSE DOMINICAN HOSPITALS - SAN MARTIN CAMPUS</t>
  </si>
  <si>
    <t>Sep 29, 2022 @ 8:13 PM</t>
  </si>
  <si>
    <t>Nichelle</t>
  </si>
  <si>
    <t>HUNTER HOLMES MCGUIRE VA MEDICAL CENTER</t>
  </si>
  <si>
    <t>12-01-2022</t>
  </si>
  <si>
    <t>Sep 29, 2022 @ 5:22 PM</t>
  </si>
  <si>
    <t>Beulah</t>
  </si>
  <si>
    <t>VA MEDICAL CENTER - CHEYENNE</t>
  </si>
  <si>
    <t>31-03-2022</t>
  </si>
  <si>
    <t>Sep 28, 2022 @ 6:47 PM</t>
  </si>
  <si>
    <t>Selena</t>
  </si>
  <si>
    <t>GEORGE E. WAHLEN DEPARTMENT OF VETERANS AFFAIRS MEDICAL CENTER</t>
  </si>
  <si>
    <t>Sep 28, 2022 @ 6:27 PM</t>
  </si>
  <si>
    <t>Julie</t>
  </si>
  <si>
    <t>VA MEDICAL CENTER - VANCOUVER CAMPUS</t>
  </si>
  <si>
    <t>A081</t>
  </si>
  <si>
    <t>27-04-2022</t>
  </si>
  <si>
    <t>Sep 28, 2022 @ 6:22 PM</t>
  </si>
  <si>
    <t>Ellamae</t>
  </si>
  <si>
    <t>PARSONS STATE HOSPITAL</t>
  </si>
  <si>
    <t>Sep 27, 2022 @ 7:00 PM</t>
  </si>
  <si>
    <t>Alexandria</t>
  </si>
  <si>
    <t>CINCINNATI CHILDREN'S LIBERTY</t>
  </si>
  <si>
    <t>19-05-2022</t>
  </si>
  <si>
    <t>Sep 27, 2022 @ 6:56 PM</t>
  </si>
  <si>
    <t>Gussie</t>
  </si>
  <si>
    <t>SAINT FRANCIS HOSPITAL MEMPHIS</t>
  </si>
  <si>
    <t>Sep 27, 2022 @ 6:53 PM</t>
  </si>
  <si>
    <t>Francis</t>
  </si>
  <si>
    <t>MERIT HEALTH MADISON</t>
  </si>
  <si>
    <t>A082</t>
  </si>
  <si>
    <t>Sep 27, 2022 @ 6:50 PM</t>
  </si>
  <si>
    <t>Stephania</t>
  </si>
  <si>
    <t>OU MEDICAL CENTER EDMOND-ER</t>
  </si>
  <si>
    <t>A083</t>
  </si>
  <si>
    <t>Sep 27, 2022 @ 6:44 PM</t>
  </si>
  <si>
    <t>Darcey</t>
  </si>
  <si>
    <t>NORMAN REGIONAL HEALTHPLEX</t>
  </si>
  <si>
    <t>A084</t>
  </si>
  <si>
    <t>06-04-2022</t>
  </si>
  <si>
    <t>Sep 27, 2022 @ 6:38 PM</t>
  </si>
  <si>
    <t>Paris</t>
  </si>
  <si>
    <t>PLUM CREEK SPECIALTY HOSPITAL</t>
  </si>
  <si>
    <t>A085</t>
  </si>
  <si>
    <t>01-03-2022</t>
  </si>
  <si>
    <t>Sep 26, 2022 @ 7:19 PM</t>
  </si>
  <si>
    <t>Marshall</t>
  </si>
  <si>
    <t>IU HEALTH UNIVERSITY HOSPITAL</t>
  </si>
  <si>
    <t>A086</t>
  </si>
  <si>
    <t>Sep 26, 2022 @ 7:15 PM</t>
  </si>
  <si>
    <t>Nella</t>
  </si>
  <si>
    <t>RILEY HOSPITAL FOR CHILDREN</t>
  </si>
  <si>
    <t>10-05-2022</t>
  </si>
  <si>
    <t>Sep 26, 2022 @ 7:09 PM</t>
  </si>
  <si>
    <t>24-05-2022</t>
  </si>
  <si>
    <t>Sep 26, 2022 @ 11:55 AM</t>
  </si>
  <si>
    <t>Avery</t>
  </si>
  <si>
    <t>A087</t>
  </si>
  <si>
    <t>30-03-2022</t>
  </si>
  <si>
    <t>Sep 26, 2022 @ 9:51 AM</t>
  </si>
  <si>
    <t>Ronnie</t>
  </si>
  <si>
    <t>Sep 23, 2022 @ 10:10 AM</t>
  </si>
  <si>
    <t>Clay</t>
  </si>
  <si>
    <t>MT CARMEL EAST HOSPITAL</t>
  </si>
  <si>
    <t>A088</t>
  </si>
  <si>
    <t>Sep 22, 2022 @ 4:59 PM</t>
  </si>
  <si>
    <t>Eliseo</t>
  </si>
  <si>
    <t>SOUTHVIEW HOSPITAL</t>
  </si>
  <si>
    <t>Sep 21, 2022 @ 4:19 PM</t>
  </si>
  <si>
    <t>Rory</t>
  </si>
  <si>
    <t>TRINITY MEDICAL CENTER WEST-ER</t>
  </si>
  <si>
    <t>21-09-2022</t>
  </si>
  <si>
    <t>Sep 21, 2022 @ 4:14 PM</t>
  </si>
  <si>
    <t>Lauren</t>
  </si>
  <si>
    <t>Sep 21, 2022 @ 4:08 PM</t>
  </si>
  <si>
    <t>Timmy</t>
  </si>
  <si>
    <t>AKRON CHILDREN'S HOSP BEEGHLY</t>
  </si>
  <si>
    <t>Sep 21, 2022 @ 4:00 PM</t>
  </si>
  <si>
    <t>Grant</t>
  </si>
  <si>
    <t>VIBRA HOSPITAL OF AMARILLO</t>
  </si>
  <si>
    <t>21-04-2022</t>
  </si>
  <si>
    <t>Sep 21, 2022 @ 3:46 PM</t>
  </si>
  <si>
    <t>BETHESDA ARROW SPRINGS-ER</t>
  </si>
  <si>
    <t>Sep 21, 2022 @ 3:42 PM</t>
  </si>
  <si>
    <t>A089</t>
  </si>
  <si>
    <t>19-07-2022</t>
  </si>
  <si>
    <t>Sep 21, 2022 @ 3:27 PM</t>
  </si>
  <si>
    <t>Benny</t>
  </si>
  <si>
    <t>METHODIST HOSPITAL-SOUTHLAKE</t>
  </si>
  <si>
    <t>A090</t>
  </si>
  <si>
    <t>26-07-2022</t>
  </si>
  <si>
    <t>Sep 21, 2022 @ 3:12 PM</t>
  </si>
  <si>
    <t>Shon</t>
  </si>
  <si>
    <t>WARD MEMORIAL HOSPITAL</t>
  </si>
  <si>
    <t>A091</t>
  </si>
  <si>
    <t>04-09-2022</t>
  </si>
  <si>
    <t>Sep 21, 2022 @ 2:58 PM</t>
  </si>
  <si>
    <t>Rusty</t>
  </si>
  <si>
    <t>CONTINUECARE HOSPITAL AT HENDRICK MEDICAL CENTER</t>
  </si>
  <si>
    <t>Sep 21, 2022 @ 2:53 PM</t>
  </si>
  <si>
    <t>Alexander</t>
  </si>
  <si>
    <t>TEXAS NEUROREHAB CENTER</t>
  </si>
  <si>
    <t>A092</t>
  </si>
  <si>
    <t>Sep 19, 2022 @ 3:58 PM</t>
  </si>
  <si>
    <t>Hershel</t>
  </si>
  <si>
    <t>CORNERSTONE HOSPITAL OF AUSTIN</t>
  </si>
  <si>
    <t>A093</t>
  </si>
  <si>
    <t>Brad</t>
  </si>
  <si>
    <t>Sep 19, 2022 @ 3:51 PM</t>
  </si>
  <si>
    <t>Brian</t>
  </si>
  <si>
    <t>Sep 19, 2022 @ 3:42 PM</t>
  </si>
  <si>
    <t>CHRISTUS DUBUIS HOSPITAL OF BEAUMONT</t>
  </si>
  <si>
    <t>14-06-2022</t>
  </si>
  <si>
    <t>Sep 19, 2022 @ 2:29 PM</t>
  </si>
  <si>
    <t>Chet</t>
  </si>
  <si>
    <t>CHRISTUS DUBUIS HOSPITAL OF BEAUMONT SOUTH</t>
  </si>
  <si>
    <t>28-08-2022</t>
  </si>
  <si>
    <t>Sep 19, 2022 @ 2:07 PM</t>
  </si>
  <si>
    <t>06-07-2022</t>
  </si>
  <si>
    <t>Sep 19, 2022 @ 1:32 PM</t>
  </si>
  <si>
    <t>Blaine</t>
  </si>
  <si>
    <t>SELECT SPECIALTY HOSPITAL - DALLAS</t>
  </si>
  <si>
    <t>A094</t>
  </si>
  <si>
    <t>Sep 19, 2022 @ 1:30 PM</t>
  </si>
  <si>
    <t>A095</t>
  </si>
  <si>
    <t>Sep 19, 2022 @ 11:26 AM</t>
  </si>
  <si>
    <t>Carol</t>
  </si>
  <si>
    <t>OVERLOOK MEDICAL CENTER</t>
  </si>
  <si>
    <t>A096</t>
  </si>
  <si>
    <t>Sep 19, 2022 @ 10:39 AM</t>
  </si>
  <si>
    <t>Scot</t>
  </si>
  <si>
    <t>KINDRED HOSPITAL EAST HOUSTON</t>
  </si>
  <si>
    <t>Sep 19, 2022 @ 9:35 AM</t>
  </si>
  <si>
    <t>Willis</t>
  </si>
  <si>
    <t>CORNERSTONE HOSPITAL CONROE</t>
  </si>
  <si>
    <t>A097</t>
  </si>
  <si>
    <t>Sep 16, 2022 @ 2:51 PM</t>
  </si>
  <si>
    <t>A098</t>
  </si>
  <si>
    <t>Sep 16, 2022 @ 12:12 PM</t>
  </si>
  <si>
    <t>Mac</t>
  </si>
  <si>
    <t>ATRIUM MEDICAL CENTER AT CORINTH</t>
  </si>
  <si>
    <t>A099</t>
  </si>
  <si>
    <t>Sep 16, 2022 @ 11:14 AM</t>
  </si>
  <si>
    <t>Abel</t>
  </si>
  <si>
    <t>SAINT ALPHONSUS EAGLE HEALTH PLZ-ER</t>
  </si>
  <si>
    <t>18-08-2022</t>
  </si>
  <si>
    <t>Sep 15, 2022 @ 5:25 PM</t>
  </si>
  <si>
    <t>Ulysses</t>
  </si>
  <si>
    <t>OLYMPIC MEDICAL CENTER</t>
  </si>
  <si>
    <t>A100</t>
  </si>
  <si>
    <t>14-04-2022</t>
  </si>
  <si>
    <t>Sep 15, 2022 @ 5:05 PM</t>
  </si>
  <si>
    <t>Thurman</t>
  </si>
  <si>
    <t>EAST TEXAS MEDICAL CENTER - QUITMAN</t>
  </si>
  <si>
    <t>A101</t>
  </si>
  <si>
    <t>Sep 15, 2022 @ 4:59 PM</t>
  </si>
  <si>
    <t>Sep 15, 2022 @ 3:47 PM</t>
  </si>
  <si>
    <t>Jared</t>
  </si>
  <si>
    <t>HARDEMAN COUNTY MEMORIAL HOSPITAL</t>
  </si>
  <si>
    <t>29-08-2022</t>
  </si>
  <si>
    <t>Sep 14, 2022 @ 9:58 PM</t>
  </si>
  <si>
    <t>Clifford</t>
  </si>
  <si>
    <t>ROUND ROCK MEDICAL CENTER</t>
  </si>
  <si>
    <t>Sep 14, 2022 @ 9:44 PM</t>
  </si>
  <si>
    <t>Richie</t>
  </si>
  <si>
    <t>TEXAS HEALTH PRESBYTERIAN HOSPITAL ROCKWALL</t>
  </si>
  <si>
    <t>25-03-2022</t>
  </si>
  <si>
    <t>Sep 14, 2022 @ 9:34 PM</t>
  </si>
  <si>
    <t>Granville</t>
  </si>
  <si>
    <t>PAM SPECIALTY HOSPITAL OF CORPUS CHRISTI NORTH</t>
  </si>
  <si>
    <t>A102</t>
  </si>
  <si>
    <t>10-03-2022</t>
  </si>
  <si>
    <t>Sep 14, 2022 @ 9:28 PM</t>
  </si>
  <si>
    <t>Emery</t>
  </si>
  <si>
    <t>TEXAS CENTER FOR INFECTIOUS DISEASE</t>
  </si>
  <si>
    <t>09-03-2022</t>
  </si>
  <si>
    <t>Sep 14, 2022 @ 9:15 PM</t>
  </si>
  <si>
    <t>Winston</t>
  </si>
  <si>
    <t>BAYLOR SPECIALTY HOSPITAL</t>
  </si>
  <si>
    <t>21-02-2022</t>
  </si>
  <si>
    <t>Sep 14, 2022 @ 9:09 PM</t>
  </si>
  <si>
    <t>07-02-2022</t>
  </si>
  <si>
    <t>Sep 14, 2022 @ 8:49 PM</t>
  </si>
  <si>
    <t>Pierre</t>
  </si>
  <si>
    <t>LIFECARE HOSPITALS OF DALLAS</t>
  </si>
  <si>
    <t>Sep 14, 2022 @ 8:22 PM</t>
  </si>
  <si>
    <t>Sep 14, 2022 @ 8:09 PM</t>
  </si>
  <si>
    <t>15-03-2022</t>
  </si>
  <si>
    <t>Sep 14, 2022 @ 7:57 PM</t>
  </si>
  <si>
    <t>Mohamed</t>
  </si>
  <si>
    <t>KINDRED HOSPITAL DALLAS CENTRAL</t>
  </si>
  <si>
    <t>Sep 13, 2022 @ 5:05 PM</t>
  </si>
  <si>
    <t>Lawrence</t>
  </si>
  <si>
    <t>Sep 13, 2022 @ 5:00 PM</t>
  </si>
  <si>
    <t>Rufus</t>
  </si>
  <si>
    <t>INTEGRITY TRANSITIONAL HOSPITAL</t>
  </si>
  <si>
    <t>Sep 13, 2022 @ 4:24 PM</t>
  </si>
  <si>
    <t>Sep 13, 2022 @ 3:53 PM</t>
  </si>
  <si>
    <t>Nolan</t>
  </si>
  <si>
    <t>MESA HILL SPECIALTY HOSPITAL</t>
  </si>
  <si>
    <t>Sep 13, 2022 @ 11:51 AM</t>
  </si>
  <si>
    <t>Sep 13, 2022 @ 10:30 AM</t>
  </si>
  <si>
    <t>Leroy</t>
  </si>
  <si>
    <t>MEMORIAL HOSPITAL</t>
  </si>
  <si>
    <t>A103</t>
  </si>
  <si>
    <t>13-09-2022</t>
  </si>
  <si>
    <t>Sep 13, 2022 @ 5:22 AM</t>
  </si>
  <si>
    <t>Trenton</t>
  </si>
  <si>
    <t>SHAMROCK GENERAL HOSPITAL</t>
  </si>
  <si>
    <t>08-06-2022</t>
  </si>
  <si>
    <t>Sep 12, 2022 @ 5:32 PM</t>
  </si>
  <si>
    <t>Johnnie</t>
  </si>
  <si>
    <t>KINDRED HOSPITAL EL PASO</t>
  </si>
  <si>
    <t>04-04-2022</t>
  </si>
  <si>
    <t>Sep 12, 2022 @ 5:06 PM</t>
  </si>
  <si>
    <t>Rueben</t>
  </si>
  <si>
    <t>EL PASO LTAC HOSPITAL</t>
  </si>
  <si>
    <t>Sep 12, 2022 @ 5:01 PM</t>
  </si>
  <si>
    <t>Harland</t>
  </si>
  <si>
    <t>LIFECARE HOSPITALS OF FORT WORTH</t>
  </si>
  <si>
    <t>24-03-2022</t>
  </si>
  <si>
    <t>Sep 12, 2022 @ 4:53 PM</t>
  </si>
  <si>
    <t>Sep 12, 2022 @ 4:43 PM</t>
  </si>
  <si>
    <t>Sep 7, 2022 @ 3:23 PM</t>
  </si>
  <si>
    <t>Gordon</t>
  </si>
  <si>
    <t>TEXAS HEALTH SPECIALTY HOSPITAL FORT WORTH</t>
  </si>
  <si>
    <t>Sep 12, 2022 @ 4:41 PM</t>
  </si>
  <si>
    <t>Sep 12, 2022 @ 4:37 PM</t>
  </si>
  <si>
    <t>Branden</t>
  </si>
  <si>
    <t>21-06-2022</t>
  </si>
  <si>
    <t>Sep 12, 2022 @ 4:16 PM</t>
  </si>
  <si>
    <t>Sep 12, 2022 @ 4:11 PM</t>
  </si>
  <si>
    <t>Sep 12, 2022 @ 3:40 PM</t>
  </si>
  <si>
    <t>Leonardo</t>
  </si>
  <si>
    <t>KINDRED HOSPITAL - TARRANT COUNTY - FORT WORTH SOUTHWEST</t>
  </si>
  <si>
    <t>A104</t>
  </si>
  <si>
    <t>04-08-2022</t>
  </si>
  <si>
    <t>Sep 12, 2022 @ 3:00 PM</t>
  </si>
  <si>
    <t>01-08-2022</t>
  </si>
  <si>
    <t>Sep 9, 2022 @ 6:24 PM</t>
  </si>
  <si>
    <t>Eddie</t>
  </si>
  <si>
    <t>KINDRED HOSPITAL - FORT WORTH</t>
  </si>
  <si>
    <t>A105</t>
  </si>
  <si>
    <t>Sep 9, 2022 @ 6:12 PM</t>
  </si>
  <si>
    <t>Zachariah</t>
  </si>
  <si>
    <t>REGENCY HOSPITAL OF FORT WORTH</t>
  </si>
  <si>
    <t>Sep 9, 2022 @ 5:59 PM</t>
  </si>
  <si>
    <t>Warren</t>
  </si>
  <si>
    <t>HANSFORD COUNTY HOSPITAL</t>
  </si>
  <si>
    <t>A106</t>
  </si>
  <si>
    <t>Sep 9, 2022 @ 5:52 PM</t>
  </si>
  <si>
    <t>A107</t>
  </si>
  <si>
    <t>Sep 9, 2022 @ 5:49 PM</t>
  </si>
  <si>
    <t>Sep 9, 2022 @ 5:40 PM</t>
  </si>
  <si>
    <t>Sep 9, 2022 @ 5:22 PM</t>
  </si>
  <si>
    <t>BAYLOR SCOTT &amp; WHITE SURGICAL HOSPITAL AT SHERMAN</t>
  </si>
  <si>
    <t>Sep 9, 2022 @ 5:17 PM</t>
  </si>
  <si>
    <t>Sep 9, 2022 @ 5:00 PM</t>
  </si>
  <si>
    <t>Shaun</t>
  </si>
  <si>
    <t>BAYLOR SCOTT &amp; WHITE HOSPITAL - TAYLOR</t>
  </si>
  <si>
    <t>25-08-2022</t>
  </si>
  <si>
    <t>Sep 9, 2022 @ 4:46 PM</t>
  </si>
  <si>
    <t>Sep 9, 2022 @ 1:18 PM</t>
  </si>
  <si>
    <t>Hipolito</t>
  </si>
  <si>
    <t>CHRISTUS MOTHER FRANCES HOSPITAL - SULPHUR SPRINGS</t>
  </si>
  <si>
    <t>A108</t>
  </si>
  <si>
    <t>Sep 9, 2022 @ 9:27 AM</t>
  </si>
  <si>
    <t>Lindsey</t>
  </si>
  <si>
    <t>ROLLING PLAINS MEMORIAL HOSPITAL</t>
  </si>
  <si>
    <t>A109</t>
  </si>
  <si>
    <t>Sep 8, 2022 @ 5:35 PM</t>
  </si>
  <si>
    <t>Sep 8, 2022 @ 4:48 PM</t>
  </si>
  <si>
    <t>Jermaine</t>
  </si>
  <si>
    <t>SOLARA HOSPITAL HARLINGEN</t>
  </si>
  <si>
    <t>Sep 8, 2022 @ 4:28 PM</t>
  </si>
  <si>
    <t>Brady</t>
  </si>
  <si>
    <t>UNIVERSITY OF TEXAS HEALTH CENTER - TYLER</t>
  </si>
  <si>
    <t>Sep 8, 2022 @ 4:13 PM</t>
  </si>
  <si>
    <t>Percy</t>
  </si>
  <si>
    <t>KINDRED HOSPITAL HOUSTON NORTHWEST</t>
  </si>
  <si>
    <t>07-03-2022</t>
  </si>
  <si>
    <t>Sep 8, 2022 @ 9:50 AM</t>
  </si>
  <si>
    <t>Neville</t>
  </si>
  <si>
    <t>PINE VALLEY SPECIALTY HOSPITAL</t>
  </si>
  <si>
    <t>Sep 8, 2022 @ 9:46 AM</t>
  </si>
  <si>
    <t>Ian</t>
  </si>
  <si>
    <t>PLAZA SPECIALTY HOSPITAL</t>
  </si>
  <si>
    <t>A110</t>
  </si>
  <si>
    <t>27-08-2022</t>
  </si>
  <si>
    <t>Oneida</t>
  </si>
  <si>
    <t>Sep 7, 2022 @ 5:52 PM</t>
  </si>
  <si>
    <t>Harold</t>
  </si>
  <si>
    <t>ICON HOSPITAL</t>
  </si>
  <si>
    <t>A111</t>
  </si>
  <si>
    <t>Sep 7, 2022 @ 5:34 PM</t>
  </si>
  <si>
    <t>Reed</t>
  </si>
  <si>
    <t>A112</t>
  </si>
  <si>
    <t>31-01-2022</t>
  </si>
  <si>
    <t>Sep 7, 2022 @ 5:22 PM</t>
  </si>
  <si>
    <t>24-02-2022</t>
  </si>
  <si>
    <t>Sep 7, 2022 @ 5:19 PM</t>
  </si>
  <si>
    <t>Sep 7, 2022 @ 5:15 PM</t>
  </si>
  <si>
    <t>Dirk</t>
  </si>
  <si>
    <t>HOUSTON METHODIST ST. CATHERINE HOSPITAL</t>
  </si>
  <si>
    <t>Sep 7, 2022 @ 5:06 PM</t>
  </si>
  <si>
    <t>Roscoe</t>
  </si>
  <si>
    <t>HILLCREST BAPTIST MEDICAL CENTER</t>
  </si>
  <si>
    <t>Sep 7, 2022 @ 4:39 PM</t>
  </si>
  <si>
    <t>Caleb</t>
  </si>
  <si>
    <t>Sep 7, 2022 @ 4:28 PM</t>
  </si>
  <si>
    <t>Sep 7, 2022 @ 4:21 PM</t>
  </si>
  <si>
    <t>Isaac</t>
  </si>
  <si>
    <t>LAREDO SPECIALTY HOSPITAL</t>
  </si>
  <si>
    <t>Sep 7, 2022 @ 10:55 AM</t>
  </si>
  <si>
    <t>Sep 6, 2022 @ 3:19 PM</t>
  </si>
  <si>
    <t>Sep 6, 2022 @ 2:32 PM</t>
  </si>
  <si>
    <t>COVENANT SPECIALTY HOSPITAL</t>
  </si>
  <si>
    <t>28-01-2022</t>
  </si>
  <si>
    <t>Sep 6, 2022 @ 2:21 PM</t>
  </si>
  <si>
    <t>Todd</t>
  </si>
  <si>
    <t>CHI ST LUKES HEALTH MEMORIAL SPECIALTY HOSPITAL</t>
  </si>
  <si>
    <t>24-01-2022</t>
  </si>
  <si>
    <t>Sep 6, 2022 @ 2:04 PM</t>
  </si>
  <si>
    <t>Orval</t>
  </si>
  <si>
    <t>PAM SPECIALTY HOSPITAL OF LULING</t>
  </si>
  <si>
    <t>A113</t>
  </si>
  <si>
    <t>26-01-2022</t>
  </si>
  <si>
    <t>Sep 6, 2022 @ 1:33 PM</t>
  </si>
  <si>
    <t>Dante</t>
  </si>
  <si>
    <t>KINDRED HOSPITAL - MANSFIELD</t>
  </si>
  <si>
    <t>A114</t>
  </si>
  <si>
    <t>19-01-2022</t>
  </si>
  <si>
    <t>Sep 2, 2022 @ 11:01 AM</t>
  </si>
  <si>
    <t>Milo</t>
  </si>
  <si>
    <t>SOLARA HOSPITAL MCALLEN</t>
  </si>
  <si>
    <t>A115</t>
  </si>
  <si>
    <t>Sep 6, 2022 @ 11:40 AM</t>
  </si>
  <si>
    <t>Sep 6, 2022 @ 9:58 AM</t>
  </si>
  <si>
    <t>Hilton</t>
  </si>
  <si>
    <t>MESQUITE SPECIALTY HOSPITAL</t>
  </si>
  <si>
    <t>Sep 6, 2022 @ 9:44 AM</t>
  </si>
  <si>
    <t>06-01-2022</t>
  </si>
  <si>
    <t>Sep 6, 2022 @ 9:19 AM</t>
  </si>
  <si>
    <t>Freddy</t>
  </si>
  <si>
    <t>UNITED REGIONAL HEALTH CARE SYSTEM</t>
  </si>
  <si>
    <t>Aug 30, 2022 @ 2:47 PM</t>
  </si>
  <si>
    <t>Cesar</t>
  </si>
  <si>
    <t>ALLEGIANCE HEALTH CENTER PERMIAN BASIN</t>
  </si>
  <si>
    <t>Aug 30, 2022 @ 2:40 PM</t>
  </si>
  <si>
    <t>Eric</t>
  </si>
  <si>
    <t>PAM SPECIALITY HOSPITAL OF NEW BRAUNFELS</t>
  </si>
  <si>
    <t>A116</t>
  </si>
  <si>
    <t>Aug 27, 2022 @ 6:41 PM</t>
  </si>
  <si>
    <t>MID-JEFFERSON EXTENDED CARE HOSPITAL</t>
  </si>
  <si>
    <t>A117</t>
  </si>
  <si>
    <t>24-06-2022</t>
  </si>
  <si>
    <t>Aug 27, 2022 @ 6:38 PM</t>
  </si>
  <si>
    <t>Aug 27, 2022 @ 6:36 PM</t>
  </si>
  <si>
    <t>Shannon</t>
  </si>
  <si>
    <t>DUBUIS HOSPITAL OF PARIS</t>
  </si>
  <si>
    <t>Aug 18, 2022 @ 2:09 PM</t>
  </si>
  <si>
    <t>A118</t>
  </si>
  <si>
    <t>20-06-2022</t>
  </si>
  <si>
    <t>Aug 18, 2022 @ 2:03 PM</t>
  </si>
  <si>
    <t>A119</t>
  </si>
  <si>
    <t>Aug 18, 2022 @ 1:43 PM</t>
  </si>
  <si>
    <t>Lewis</t>
  </si>
  <si>
    <t>KINDRED HOSPITAL BAY AREA</t>
  </si>
  <si>
    <t>A120</t>
  </si>
  <si>
    <t>Aug 18, 2022 @ 1:35 PM</t>
  </si>
  <si>
    <t>Randy</t>
  </si>
  <si>
    <t>PLANO SPECIALTY HOSPITAL</t>
  </si>
  <si>
    <t>Aug 18, 2022 @ 10:02 AM</t>
  </si>
  <si>
    <t>Kyle</t>
  </si>
  <si>
    <t>A121</t>
  </si>
  <si>
    <t>Aug 15, 2022 @ 4:45 PM</t>
  </si>
  <si>
    <t>Theron</t>
  </si>
  <si>
    <t>LIFECARE HOSPITALS OF PLANO</t>
  </si>
  <si>
    <t>Aug 15, 2022 @ 4:20 PM</t>
  </si>
  <si>
    <t>Emilio</t>
  </si>
  <si>
    <t>KINDRED HOSPITAL - SAN ANTONIO</t>
  </si>
  <si>
    <t>Aug 12, 2022 @ 5:04 PM</t>
  </si>
  <si>
    <t>Enrique</t>
  </si>
  <si>
    <t>KINDRED HOSPITAL - SAN ANTONIO CENTRAL</t>
  </si>
  <si>
    <t>Aug 12, 2022 @ 4:58 PM</t>
  </si>
  <si>
    <t>08-07-2022</t>
  </si>
  <si>
    <t>Aug 12, 2022 @ 4:52 PM</t>
  </si>
  <si>
    <t>Aug 12, 2022 @ 12:38 PM</t>
  </si>
  <si>
    <t>Solomon</t>
  </si>
  <si>
    <t>NEXUS SPECIALTY HOSPITAL-SHENANDOAH CAMPUS</t>
  </si>
  <si>
    <t>Aug 11, 2022 @ 4:05 PM</t>
  </si>
  <si>
    <t>Booker</t>
  </si>
  <si>
    <t>CARRUS SPECIALTY HOSPITAL</t>
  </si>
  <si>
    <t>Aug 11, 2022 @ 3:59 PM</t>
  </si>
  <si>
    <t>Donnell</t>
  </si>
  <si>
    <t>KINDRED HOSPITAL SUGAR LAND</t>
  </si>
  <si>
    <t>17-07-2022</t>
  </si>
  <si>
    <t>Aug 11, 2022 @ 10:30 AM</t>
  </si>
  <si>
    <t>Rayford</t>
  </si>
  <si>
    <t>ATRIUM MEDICAL CENTER</t>
  </si>
  <si>
    <t>A122</t>
  </si>
  <si>
    <t>Aug 10, 2022 @ 5:49 PM</t>
  </si>
  <si>
    <t>Jae</t>
  </si>
  <si>
    <t>A123</t>
  </si>
  <si>
    <t>25-06-2022</t>
  </si>
  <si>
    <t>Aug 10, 2022 @ 5:41 PM</t>
  </si>
  <si>
    <t>A124</t>
  </si>
  <si>
    <t>Aug 10, 2022 @ 5:37 PM</t>
  </si>
  <si>
    <t>Sebastian</t>
  </si>
  <si>
    <t>Aug 10, 2022 @ 10:42 AM</t>
  </si>
  <si>
    <t>Erasmo</t>
  </si>
  <si>
    <t>A125</t>
  </si>
  <si>
    <t>13-03-2022</t>
  </si>
  <si>
    <t>Aug 9, 2022 @ 6:02 PM</t>
  </si>
  <si>
    <t>Frances</t>
  </si>
  <si>
    <t>A126</t>
  </si>
  <si>
    <t>Aug 9, 2022 @ 5:52 PM</t>
  </si>
  <si>
    <t>Cole</t>
  </si>
  <si>
    <t>Aug 9, 2022 @ 5:48 PM</t>
  </si>
  <si>
    <t>Aug 9, 2022 @ 5:41 PM</t>
  </si>
  <si>
    <t>Isiah</t>
  </si>
  <si>
    <t>07-07-2022</t>
  </si>
  <si>
    <t>Aug 9, 2022 @ 5:35 PM</t>
  </si>
  <si>
    <t>Norberto</t>
  </si>
  <si>
    <t>A127</t>
  </si>
  <si>
    <t>11-07-2022</t>
  </si>
  <si>
    <t>Aug 9, 2022 @ 5:31 PM</t>
  </si>
  <si>
    <t>12-07-2022</t>
  </si>
  <si>
    <t>Aug 9, 2022 @ 5:25 PM</t>
  </si>
  <si>
    <t>Numbers</t>
  </si>
  <si>
    <t>18-07-2022</t>
  </si>
  <si>
    <t>Aug 9, 2022 @ 5:18 PM</t>
  </si>
  <si>
    <t>August</t>
  </si>
  <si>
    <t>Aug 4, 2022 @ 3:33 PM</t>
  </si>
  <si>
    <t>Dana</t>
  </si>
  <si>
    <t>Aug 3, 2022 @ 5:05 PM</t>
  </si>
  <si>
    <t>Omer</t>
  </si>
  <si>
    <t>Aug 3, 2022 @ 3:12 PM</t>
  </si>
  <si>
    <t>Tyron</t>
  </si>
  <si>
    <t>A128</t>
  </si>
  <si>
    <t>Aug 2, 2022 @ 6:37 PM</t>
  </si>
  <si>
    <t>Bryon</t>
  </si>
  <si>
    <t>A129</t>
  </si>
  <si>
    <t>Aug 2, 2022 @ 6:34 PM</t>
  </si>
  <si>
    <t>A130</t>
  </si>
  <si>
    <t>28-06-2022</t>
  </si>
  <si>
    <t>Aug 2, 2022 @ 6:28 PM</t>
  </si>
  <si>
    <t>Freddie</t>
  </si>
  <si>
    <t>A131</t>
  </si>
  <si>
    <t>Aug 2, 2022 @ 5:58 PM</t>
  </si>
  <si>
    <t>Weldon</t>
  </si>
  <si>
    <t>16-06-2022</t>
  </si>
  <si>
    <t>Aug 2, 2022 @ 5:50 PM</t>
  </si>
  <si>
    <t>Joesph</t>
  </si>
  <si>
    <t>Aug 2, 2022 @ 5:21 PM</t>
  </si>
  <si>
    <t>Jarrett</t>
  </si>
  <si>
    <t>A132</t>
  </si>
  <si>
    <t>Aug 2, 2022 @ 5:13 PM</t>
  </si>
  <si>
    <t>A133</t>
  </si>
  <si>
    <t>Aug 2, 2022 @ 4:58 PM</t>
  </si>
  <si>
    <t>Aug 2, 2022 @ 1:44 PM</t>
  </si>
  <si>
    <t>Jerry</t>
  </si>
  <si>
    <t>A134</t>
  </si>
  <si>
    <t>Jul 27, 2022 @ 4:47 PM</t>
  </si>
  <si>
    <t>Jul 20, 2022 @ 5:26 PM</t>
  </si>
  <si>
    <t>Conrad</t>
  </si>
  <si>
    <t>25-05-2022</t>
  </si>
  <si>
    <t>Jul 20, 2022 @ 11:11 AM</t>
  </si>
  <si>
    <t>Jul 20, 2022 @ 9:36 AM</t>
  </si>
  <si>
    <t>Jul 18, 2022 @ 9:10 AM</t>
  </si>
  <si>
    <t>Ty</t>
  </si>
  <si>
    <t>A135</t>
  </si>
  <si>
    <t>Jul 6, 2022 @ 4:20 PM</t>
  </si>
  <si>
    <t>Billy</t>
  </si>
  <si>
    <t>A136</t>
  </si>
  <si>
    <t>Jun 30, 2022 @ 1:55 PM</t>
  </si>
  <si>
    <t>Eddy</t>
  </si>
  <si>
    <t>A137</t>
  </si>
  <si>
    <t>18-08-2021</t>
  </si>
  <si>
    <t>Jun 30, 2022 @ 1:50 PM</t>
  </si>
  <si>
    <t>Pete</t>
  </si>
  <si>
    <t>Jun 24, 2022 @ 4:43 PM</t>
  </si>
  <si>
    <t>Whitney</t>
  </si>
  <si>
    <t>A138</t>
  </si>
  <si>
    <t>Jun 22, 2022 @ 4:28 PM</t>
  </si>
  <si>
    <t>Al</t>
  </si>
  <si>
    <t>22-06-2022</t>
  </si>
  <si>
    <t>Jun 22, 2022 @ 4:10 PM</t>
  </si>
  <si>
    <t>Craig</t>
  </si>
  <si>
    <t>A139</t>
  </si>
  <si>
    <t>Jun 20, 2022 @ 12:49 AM</t>
  </si>
  <si>
    <t>Noah</t>
  </si>
  <si>
    <t>A140</t>
  </si>
  <si>
    <t>19-06-2022</t>
  </si>
  <si>
    <t>Jun 13, 2022 @ 5:56 PM</t>
  </si>
  <si>
    <t>Wally</t>
  </si>
  <si>
    <t>Jun 13, 2022 @ 5:40 PM</t>
  </si>
  <si>
    <t>A141</t>
  </si>
  <si>
    <t>Jun 13, 2022 @ 5:35 PM</t>
  </si>
  <si>
    <t>A142</t>
  </si>
  <si>
    <t>20-05-2022</t>
  </si>
  <si>
    <t>Jun 13, 2022 @ 5:24 PM</t>
  </si>
  <si>
    <t>Vance</t>
  </si>
  <si>
    <t>A143</t>
  </si>
  <si>
    <t>Jun 13, 2022 @ 5:10 PM</t>
  </si>
  <si>
    <t>Javier</t>
  </si>
  <si>
    <t>Jun 10, 2022 @ 5:16 PM</t>
  </si>
  <si>
    <t>Chad</t>
  </si>
  <si>
    <t>A144</t>
  </si>
  <si>
    <t>10-06-2022</t>
  </si>
  <si>
    <t>Jun 8, 2022 @ 6:34 PM</t>
  </si>
  <si>
    <t>Andres</t>
  </si>
  <si>
    <t>A145</t>
  </si>
  <si>
    <t>Jun 8, 2022 @ 5:55 PM</t>
  </si>
  <si>
    <t>Dale</t>
  </si>
  <si>
    <t>Jun 7, 2022 @ 6:14 PM</t>
  </si>
  <si>
    <t>Landon</t>
  </si>
  <si>
    <t>A146</t>
  </si>
  <si>
    <t>Jun 7, 2022 @ 6:08 PM</t>
  </si>
  <si>
    <t>Drew</t>
  </si>
  <si>
    <t>Jun 7, 2022 @ 6:02 PM</t>
  </si>
  <si>
    <t>A147</t>
  </si>
  <si>
    <t>Jun 7, 2022 @ 5:33 PM</t>
  </si>
  <si>
    <t>Brant</t>
  </si>
  <si>
    <t>27-05-2022</t>
  </si>
  <si>
    <t>Jun 7, 2022 @ 5:27 PM</t>
  </si>
  <si>
    <t>Randolph</t>
  </si>
  <si>
    <t>A148</t>
  </si>
  <si>
    <t>Jun 7, 2022 @ 4:53 PM</t>
  </si>
  <si>
    <t>Wilbert</t>
  </si>
  <si>
    <t>Jun 2, 2022 @ 5:20 PM</t>
  </si>
  <si>
    <t>May 25, 2022 @ 11:18 AM</t>
  </si>
  <si>
    <t>Lacy</t>
  </si>
  <si>
    <t>21-01-2022</t>
  </si>
  <si>
    <t>May 25, 2022 @ 10:09 AM</t>
  </si>
  <si>
    <t>Nathanael</t>
  </si>
  <si>
    <t>A149</t>
  </si>
  <si>
    <t>Coffey</t>
  </si>
  <si>
    <t>May 25, 2022 @ 10:08 AM</t>
  </si>
  <si>
    <t>Rubin</t>
  </si>
  <si>
    <t>A150</t>
  </si>
  <si>
    <t>May 24, 2022 @ 4:09 PM</t>
  </si>
  <si>
    <t>Leopoldo</t>
  </si>
  <si>
    <t>A151</t>
  </si>
  <si>
    <t>May 24, 2022 @ 3:48 PM</t>
  </si>
  <si>
    <t>Wes</t>
  </si>
  <si>
    <t>A152</t>
  </si>
  <si>
    <t>18-04-2022</t>
  </si>
  <si>
    <t>May 24, 2022 @ 2:37 PM</t>
  </si>
  <si>
    <t>Jeremiah</t>
  </si>
  <si>
    <t>A153</t>
  </si>
  <si>
    <t>May 24, 2022 @ 2:35 PM</t>
  </si>
  <si>
    <t>Kevin</t>
  </si>
  <si>
    <t>A154</t>
  </si>
  <si>
    <t>May 24, 2022 @ 2:15 PM</t>
  </si>
  <si>
    <t>Cristobal</t>
  </si>
  <si>
    <t>A155</t>
  </si>
  <si>
    <t>May 24, 2022 @ 2:10 PM</t>
  </si>
  <si>
    <t>Curt</t>
  </si>
  <si>
    <t>A156</t>
  </si>
  <si>
    <t>May 23, 2022 @ 6:49 PM</t>
  </si>
  <si>
    <t>Noe</t>
  </si>
  <si>
    <t>May 23, 2022 @ 5:13 PM</t>
  </si>
  <si>
    <t>14-05-2022</t>
  </si>
  <si>
    <t>May 23, 2022 @ 1:39 PM</t>
  </si>
  <si>
    <t>Brandon</t>
  </si>
  <si>
    <t>A157</t>
  </si>
  <si>
    <t>May 23, 2022 @ 12:11 PM</t>
  </si>
  <si>
    <t>May 23, 2022 @ 11:38 AM</t>
  </si>
  <si>
    <t>Jere</t>
  </si>
  <si>
    <t>A158</t>
  </si>
  <si>
    <t>May 23, 2022 @ 11:23 AM</t>
  </si>
  <si>
    <t>02-03-2022</t>
  </si>
  <si>
    <t>May 23, 2022 @ 11:18 AM</t>
  </si>
  <si>
    <t>May 23, 2022 @ 10:57 AM</t>
  </si>
  <si>
    <t>Deshawn</t>
  </si>
  <si>
    <t>A159</t>
  </si>
  <si>
    <t>May 23, 2022 @ 10:19 AM</t>
  </si>
  <si>
    <t>Diego</t>
  </si>
  <si>
    <t>A160</t>
  </si>
  <si>
    <t>May 23, 2022 @ 9:47 AM</t>
  </si>
  <si>
    <t>May 21, 2022 @ 8:52 AM</t>
  </si>
  <si>
    <t>Julio</t>
  </si>
  <si>
    <t>A161</t>
  </si>
  <si>
    <t>May 20, 2022 @ 2:59 PM</t>
  </si>
  <si>
    <t>Genaro</t>
  </si>
  <si>
    <t>11-04-2022</t>
  </si>
  <si>
    <t>Ness</t>
  </si>
  <si>
    <t>May 20, 2022 @ 2:43 PM</t>
  </si>
  <si>
    <t>Rico</t>
  </si>
  <si>
    <t>12-03-2022</t>
  </si>
  <si>
    <t>May 20, 2022 @ 1:17 PM</t>
  </si>
  <si>
    <t>Franklyn</t>
  </si>
  <si>
    <t>A162</t>
  </si>
  <si>
    <t>May 20, 2022 @ 9:20 AM</t>
  </si>
  <si>
    <t>Adolfo</t>
  </si>
  <si>
    <t>A163</t>
  </si>
  <si>
    <t>May 20, 2022 @ 8:58 AM</t>
  </si>
  <si>
    <t>Mohammed</t>
  </si>
  <si>
    <t>A164</t>
  </si>
  <si>
    <t>May 19, 2022 @ 4:30 PM</t>
  </si>
  <si>
    <t>Rex</t>
  </si>
  <si>
    <t>May 19, 2022 @ 4:27 PM</t>
  </si>
  <si>
    <t>Ross</t>
  </si>
  <si>
    <t>May 19, 2022 @ 4:23 PM</t>
  </si>
  <si>
    <t>Jesse</t>
  </si>
  <si>
    <t>A165</t>
  </si>
  <si>
    <t>May 19, 2022 @ 3:37 PM</t>
  </si>
  <si>
    <t>Buddy</t>
  </si>
  <si>
    <t>A166</t>
  </si>
  <si>
    <t>05-05-2022</t>
  </si>
  <si>
    <t>May 19, 2022 @ 3:10 PM</t>
  </si>
  <si>
    <t>Derek</t>
  </si>
  <si>
    <t>A167</t>
  </si>
  <si>
    <t>May 19, 2022 @ 2:54 PM</t>
  </si>
  <si>
    <t>Cleveland</t>
  </si>
  <si>
    <t>May 19, 2022 @ 2:32 PM</t>
  </si>
  <si>
    <t>Collin</t>
  </si>
  <si>
    <t>May 19, 2022 @ 9:47 AM</t>
  </si>
  <si>
    <t>Jefferey</t>
  </si>
  <si>
    <t>May 19, 2022 @ 9:31 AM</t>
  </si>
  <si>
    <t>Rey</t>
  </si>
  <si>
    <t>A168</t>
  </si>
  <si>
    <t>May 19, 2022 @ 9:21 AM</t>
  </si>
  <si>
    <t>Timothy</t>
  </si>
  <si>
    <t>May 19, 2022 @ 9:13 AM</t>
  </si>
  <si>
    <t>Lionel</t>
  </si>
  <si>
    <t>May 19, 2022 @ 9:07 AM</t>
  </si>
  <si>
    <t>Rafael</t>
  </si>
  <si>
    <t>A169</t>
  </si>
  <si>
    <t>May 19, 2022 @ 9:03 AM</t>
  </si>
  <si>
    <t>May 19, 2022 @ 8:43 AM</t>
  </si>
  <si>
    <t>May 18, 2022 @ 5:10 PM</t>
  </si>
  <si>
    <t>Juan</t>
  </si>
  <si>
    <t>A170</t>
  </si>
  <si>
    <t>May 18, 2022 @ 4:16 PM</t>
  </si>
  <si>
    <t>May 18, 2022 @ 3:56 PM</t>
  </si>
  <si>
    <t>Ezra</t>
  </si>
  <si>
    <t>A171</t>
  </si>
  <si>
    <t>May 18, 2022 @ 3:24 PM</t>
  </si>
  <si>
    <t>May 18, 2022 @ 2:41 PM</t>
  </si>
  <si>
    <t>Carroll</t>
  </si>
  <si>
    <t>May 18, 2022 @ 1:51 PM</t>
  </si>
  <si>
    <t>Don</t>
  </si>
  <si>
    <t>May 18, 2022 @ 11:42 AM</t>
  </si>
  <si>
    <t>Arden</t>
  </si>
  <si>
    <t>A172</t>
  </si>
  <si>
    <t>May 18, 2022 @ 11:14 AM</t>
  </si>
  <si>
    <t>Marcelino</t>
  </si>
  <si>
    <t>18-05-2022</t>
  </si>
  <si>
    <t>May 18, 2022 @ 11:10 AM</t>
  </si>
  <si>
    <t>A173</t>
  </si>
  <si>
    <t>May 18, 2022 @ 10:55 AM</t>
  </si>
  <si>
    <t>Junior</t>
  </si>
  <si>
    <t>May 18, 2022 @ 10:33 AM</t>
  </si>
  <si>
    <t>Ben</t>
  </si>
  <si>
    <t>A174</t>
  </si>
  <si>
    <t>May 18, 2022 @ 10:15 AM</t>
  </si>
  <si>
    <t>Ted</t>
  </si>
  <si>
    <t>May 18, 2022 @ 10:06 AM</t>
  </si>
  <si>
    <t>A175</t>
  </si>
  <si>
    <t>May 18, 2022 @ 9:53 AM</t>
  </si>
  <si>
    <t>Fidel</t>
  </si>
  <si>
    <t>04-03-2022</t>
  </si>
  <si>
    <t>May 18, 2022 @ 9:27 AM</t>
  </si>
  <si>
    <t>Adrian</t>
  </si>
  <si>
    <t>May 13, 2022 @ 3:44 PM</t>
  </si>
  <si>
    <t>Bennie</t>
  </si>
  <si>
    <t>May 18, 2022 @ 9:23 AM</t>
  </si>
  <si>
    <t>May 18, 2022 @ 8:33 AM</t>
  </si>
  <si>
    <t>Josiah</t>
  </si>
  <si>
    <t>A176</t>
  </si>
  <si>
    <t>May 17, 2022 @ 4:43 PM</t>
  </si>
  <si>
    <t>Miquel</t>
  </si>
  <si>
    <t>A177</t>
  </si>
  <si>
    <t>May 13, 2022 @ 6:03 PM</t>
  </si>
  <si>
    <t>Asa</t>
  </si>
  <si>
    <t>A178</t>
  </si>
  <si>
    <t>May 13, 2022 @ 5:14 PM</t>
  </si>
  <si>
    <t>Manuel</t>
  </si>
  <si>
    <t>May 13, 2022 @ 4:29 PM</t>
  </si>
  <si>
    <t>May 13, 2022 @ 3:23 PM</t>
  </si>
  <si>
    <t>Gavin</t>
  </si>
  <si>
    <t>May 10, 2022 @ 4:56 PM</t>
  </si>
  <si>
    <t>May 13, 2022 @ 2:54 PM</t>
  </si>
  <si>
    <t>Myles</t>
  </si>
  <si>
    <t>A179</t>
  </si>
  <si>
    <t>May 13, 2022 @ 2:27 PM</t>
  </si>
  <si>
    <t>Michael</t>
  </si>
  <si>
    <t>May 13, 2022 @ 1:10 PM</t>
  </si>
  <si>
    <t>Isidro</t>
  </si>
  <si>
    <t>A180</t>
  </si>
  <si>
    <t>May 13, 2022 @ 11:09 AM</t>
  </si>
  <si>
    <t>Cornell</t>
  </si>
  <si>
    <t>07-01-2022</t>
  </si>
  <si>
    <t>May 13, 2022 @ 11:02 AM</t>
  </si>
  <si>
    <t>Rene</t>
  </si>
  <si>
    <t>A181</t>
  </si>
  <si>
    <t>May 12, 2022 @ 5:19 PM</t>
  </si>
  <si>
    <t>Johnathan</t>
  </si>
  <si>
    <t>A182</t>
  </si>
  <si>
    <t>May 12, 2022 @ 4:31 PM</t>
  </si>
  <si>
    <t>Denny</t>
  </si>
  <si>
    <t>A183</t>
  </si>
  <si>
    <t>05-01-2022</t>
  </si>
  <si>
    <t>May 12, 2022 @ 3:01 PM</t>
  </si>
  <si>
    <t>Jeff</t>
  </si>
  <si>
    <t>A184</t>
  </si>
  <si>
    <t>May 12, 2022 @ 1:46 PM</t>
  </si>
  <si>
    <t>Alvaro</t>
  </si>
  <si>
    <t>17-03-2022</t>
  </si>
  <si>
    <t>May 12, 2022 @ 1:44 PM</t>
  </si>
  <si>
    <t>A185</t>
  </si>
  <si>
    <t>May 12, 2022 @ 12:27 PM</t>
  </si>
  <si>
    <t>Minh</t>
  </si>
  <si>
    <t>May 12, 2022 @ 11:50 AM</t>
  </si>
  <si>
    <t>Damon</t>
  </si>
  <si>
    <t>A186</t>
  </si>
  <si>
    <t>14-03-2022</t>
  </si>
  <si>
    <t>May 12, 2022 @ 9:53 AM</t>
  </si>
  <si>
    <t>Dee</t>
  </si>
  <si>
    <t>A187</t>
  </si>
  <si>
    <t>May 12, 2022 @ 9:29 AM</t>
  </si>
  <si>
    <t>Kristopher</t>
  </si>
  <si>
    <t>A188</t>
  </si>
  <si>
    <t>May 11, 2022 @ 4:41 PM</t>
  </si>
  <si>
    <t>Walker</t>
  </si>
  <si>
    <t>A189</t>
  </si>
  <si>
    <t>May 11, 2022 @ 12:15 PM</t>
  </si>
  <si>
    <t>Basil</t>
  </si>
  <si>
    <t>A190</t>
  </si>
  <si>
    <t>02-02-2022</t>
  </si>
  <si>
    <t>May 11, 2022 @ 12:04 PM</t>
  </si>
  <si>
    <t>A191</t>
  </si>
  <si>
    <t>11-03-2022</t>
  </si>
  <si>
    <t>May 11, 2022 @ 11:46 AM</t>
  </si>
  <si>
    <t>Gil</t>
  </si>
  <si>
    <t>18-01-2022</t>
  </si>
  <si>
    <t>May 11, 2022 @ 11:15 AM</t>
  </si>
  <si>
    <t>Lemuel</t>
  </si>
  <si>
    <t>A192</t>
  </si>
  <si>
    <t>15-01-2022</t>
  </si>
  <si>
    <t>May 11, 2022 @ 11:12 AM</t>
  </si>
  <si>
    <t>May 11, 2022 @ 11:01 AM</t>
  </si>
  <si>
    <t>A193</t>
  </si>
  <si>
    <t>May 11, 2022 @ 10:49 AM</t>
  </si>
  <si>
    <t>Burton</t>
  </si>
  <si>
    <t>03-01-2022</t>
  </si>
  <si>
    <t>May 10, 2022 @ 5:44 PM</t>
  </si>
  <si>
    <t>Chas</t>
  </si>
  <si>
    <t>27-01-2022</t>
  </si>
  <si>
    <t>May 10, 2022 @ 2:22 PM</t>
  </si>
  <si>
    <t>Dewayne</t>
  </si>
  <si>
    <t>A194</t>
  </si>
  <si>
    <t>May 10, 2022 @ 11:49 AM</t>
  </si>
  <si>
    <t>Russ</t>
  </si>
  <si>
    <t>A195</t>
  </si>
  <si>
    <t>May 10, 2022 @ 11:11 AM</t>
  </si>
  <si>
    <t>Emory</t>
  </si>
  <si>
    <t>A196</t>
  </si>
  <si>
    <t>May 10, 2022 @ 10:59 AM</t>
  </si>
  <si>
    <t>Kendrick</t>
  </si>
  <si>
    <t>A197</t>
  </si>
  <si>
    <t>25-02-2022</t>
  </si>
  <si>
    <t>May 10, 2022 @ 10:30 AM</t>
  </si>
  <si>
    <t>Hans</t>
  </si>
  <si>
    <t>May 10, 2022 @ 9:50 AM</t>
  </si>
  <si>
    <t>Wm</t>
  </si>
  <si>
    <t>A198</t>
  </si>
  <si>
    <t>May 10, 2022 @ 9:25 AM</t>
  </si>
  <si>
    <t>Wilfredo</t>
  </si>
  <si>
    <t>A199</t>
  </si>
  <si>
    <t>May 10, 2022 @ 9:23 AM</t>
  </si>
  <si>
    <t>A200</t>
  </si>
  <si>
    <t>May 10, 2022 @ 9:08 AM</t>
  </si>
  <si>
    <t>A201</t>
  </si>
  <si>
    <t>May 10, 2022 @ 8:35 AM</t>
  </si>
  <si>
    <t>Virgilio</t>
  </si>
  <si>
    <t>May 9, 2022 @ 10:50 PM</t>
  </si>
  <si>
    <t>Garfield</t>
  </si>
  <si>
    <t>May 9, 2022 @ 10:08 PM</t>
  </si>
  <si>
    <t>Ronny</t>
  </si>
  <si>
    <t>A202</t>
  </si>
  <si>
    <t>May 9, 2022 @ 10:00 PM</t>
  </si>
  <si>
    <t>May 9, 2022 @ 9:51 PM</t>
  </si>
  <si>
    <t>Stacey</t>
  </si>
  <si>
    <t>May 9, 2022 @ 2:05 PM</t>
  </si>
  <si>
    <t>Lyle</t>
  </si>
  <si>
    <t>May 9, 2022 @ 11:58 AM</t>
  </si>
  <si>
    <t>Tyree</t>
  </si>
  <si>
    <t>May 9, 2022 @ 11:02 AM</t>
  </si>
  <si>
    <t>Josef</t>
  </si>
  <si>
    <t>A203</t>
  </si>
  <si>
    <t>05-04-2022</t>
  </si>
  <si>
    <t>Apr 28, 2022 @ 3:26 PM</t>
  </si>
  <si>
    <t>Ramon</t>
  </si>
  <si>
    <t>A204</t>
  </si>
  <si>
    <t>Apr 28, 2022 @ 3:20 PM</t>
  </si>
  <si>
    <t>Apr 28, 2022 @ 3:19 PM</t>
  </si>
  <si>
    <t>Ethan</t>
  </si>
  <si>
    <t>A205</t>
  </si>
  <si>
    <t>Apr 28, 2022 @ 2:47 PM</t>
  </si>
  <si>
    <t>Apr 28, 2022 @ 2:36 PM</t>
  </si>
  <si>
    <t>Apr 28, 2022 @ 2:31 PM</t>
  </si>
  <si>
    <t>Kurtis</t>
  </si>
  <si>
    <t>Apr 28, 2022 @ 2:06 PM</t>
  </si>
  <si>
    <t>A206</t>
  </si>
  <si>
    <t>Apr 28, 2022 @ 1:45 PM</t>
  </si>
  <si>
    <t>Shayne</t>
  </si>
  <si>
    <t>A207</t>
  </si>
  <si>
    <t>Apr 28, 2022 @ 1:44 PM</t>
  </si>
  <si>
    <t>Hollis</t>
  </si>
  <si>
    <t>Apr 28, 2022 @ 1:39 PM</t>
  </si>
  <si>
    <t>Lenny</t>
  </si>
  <si>
    <t>Apr 28, 2022 @ 1:36 PM</t>
  </si>
  <si>
    <t>Mckinley</t>
  </si>
  <si>
    <t>A208</t>
  </si>
  <si>
    <t>Apr 28, 2022 @ 1:29 PM</t>
  </si>
  <si>
    <t>Jenee</t>
  </si>
  <si>
    <t>A209</t>
  </si>
  <si>
    <t>Apr 28, 2022 @ 12:40 PM</t>
  </si>
  <si>
    <t>Rosanna</t>
  </si>
  <si>
    <t>A210</t>
  </si>
  <si>
    <t>Apr 28, 2022 @ 11:46 AM</t>
  </si>
  <si>
    <t>Rhona</t>
  </si>
  <si>
    <t>A211</t>
  </si>
  <si>
    <t>Apr 28, 2022 @ 11:43 AM</t>
  </si>
  <si>
    <t>Florance</t>
  </si>
  <si>
    <t>A212</t>
  </si>
  <si>
    <t>Apr 28, 2022 @ 11:14 AM</t>
  </si>
  <si>
    <t>Keiko</t>
  </si>
  <si>
    <t>A213</t>
  </si>
  <si>
    <t>Apr 28, 2022 @ 11:00 AM</t>
  </si>
  <si>
    <t>Exie</t>
  </si>
  <si>
    <t>Apr 28, 2022 @ 10:54 AM</t>
  </si>
  <si>
    <t>Jacquelyne</t>
  </si>
  <si>
    <t>Felisha</t>
  </si>
  <si>
    <t>A214</t>
  </si>
  <si>
    <t>Apr 28, 2022 @ 10:32 AM</t>
  </si>
  <si>
    <t>Shenika</t>
  </si>
  <si>
    <t>A215</t>
  </si>
  <si>
    <t>Apr 28, 2022 @ 10:25 AM</t>
  </si>
  <si>
    <t>Apr 28, 2022 @ 10:21 AM</t>
  </si>
  <si>
    <t>Rose</t>
  </si>
  <si>
    <t>A216</t>
  </si>
  <si>
    <t>Apr 28, 2022 @ 10:15 AM</t>
  </si>
  <si>
    <t>Apr 28, 2022 @ 9:08 AM</t>
  </si>
  <si>
    <t>Altha</t>
  </si>
  <si>
    <t>Apr 27, 2022 @ 10:44 PM</t>
  </si>
  <si>
    <t>Apr 27, 2022 @ 10:35 PM</t>
  </si>
  <si>
    <t>A217</t>
  </si>
  <si>
    <t>Apr 27, 2022 @ 4:42 PM</t>
  </si>
  <si>
    <t>Bell</t>
  </si>
  <si>
    <t>A218</t>
  </si>
  <si>
    <t>Apr 27, 2022 @ 3:46 PM</t>
  </si>
  <si>
    <t>Genevive</t>
  </si>
  <si>
    <t>18-02-2022</t>
  </si>
  <si>
    <t>Apr 27, 2022 @ 3:38 PM</t>
  </si>
  <si>
    <t>Caroyln</t>
  </si>
  <si>
    <t>Apr 27, 2022 @ 3:16 PM</t>
  </si>
  <si>
    <t>Evonne</t>
  </si>
  <si>
    <t>A219</t>
  </si>
  <si>
    <t>Apr 27, 2022 @ 3:13 PM</t>
  </si>
  <si>
    <t>Janey</t>
  </si>
  <si>
    <t>Apr 27, 2022 @ 3:08 PM</t>
  </si>
  <si>
    <t>Apr 27, 2022 @ 3:00 PM</t>
  </si>
  <si>
    <t>A220</t>
  </si>
  <si>
    <t>Apr 27, 2022 @ 2:54 PM</t>
  </si>
  <si>
    <t>Zoe</t>
  </si>
  <si>
    <t>A221</t>
  </si>
  <si>
    <t>Apr 27, 2022 @ 2:27 PM</t>
  </si>
  <si>
    <t>Alida</t>
  </si>
  <si>
    <t>Apr 27, 2022 @ 1:46 PM</t>
  </si>
  <si>
    <t>Marylee</t>
  </si>
  <si>
    <t>Apr 27, 2022 @ 1:06 PM</t>
  </si>
  <si>
    <t>Cecila</t>
  </si>
  <si>
    <t>A222</t>
  </si>
  <si>
    <t>Apr 27, 2022 @ 12:51 PM</t>
  </si>
  <si>
    <t>Apr 27, 2022 @ 12:44 PM</t>
  </si>
  <si>
    <t>Apr 27, 2022 @ 11:42 AM</t>
  </si>
  <si>
    <t>Adelaide</t>
  </si>
  <si>
    <t>Apr 27, 2022 @ 10:55 AM</t>
  </si>
  <si>
    <t>Bridget</t>
  </si>
  <si>
    <t>Apr 27, 2022 @ 10:53 AM</t>
  </si>
  <si>
    <t>Apr 27, 2022 @ 10:40 AM</t>
  </si>
  <si>
    <t>Diane</t>
  </si>
  <si>
    <t>Apr 27, 2022 @ 10:38 AM</t>
  </si>
  <si>
    <t>Apr 27, 2022 @ 10:17 AM</t>
  </si>
  <si>
    <t>Deeann</t>
  </si>
  <si>
    <t>A223</t>
  </si>
  <si>
    <t>Apr 27, 2022 @ 9:47 AM</t>
  </si>
  <si>
    <t>Sharri</t>
  </si>
  <si>
    <t>A224</t>
  </si>
  <si>
    <t>Apr 27, 2022 @ 9:43 AM</t>
  </si>
  <si>
    <t>A225</t>
  </si>
  <si>
    <t>08-03-2022</t>
  </si>
  <si>
    <t>Apr 27, 2022 @ 8:42 AM</t>
  </si>
  <si>
    <t>Tuyet</t>
  </si>
  <si>
    <t>A226</t>
  </si>
  <si>
    <t>Apr 26, 2022 @ 2:53 PM</t>
  </si>
  <si>
    <t>Ladonna</t>
  </si>
  <si>
    <t>A227</t>
  </si>
  <si>
    <t>Apr 26, 2022 @ 1:50 PM</t>
  </si>
  <si>
    <t>Rosalva</t>
  </si>
  <si>
    <t>Apr 26, 2022 @ 1:47 PM</t>
  </si>
  <si>
    <t>Apr 26, 2022 @ 1:42 PM</t>
  </si>
  <si>
    <t>Beryl</t>
  </si>
  <si>
    <t>Apr 26, 2022 @ 1:00 PM</t>
  </si>
  <si>
    <t>Jann</t>
  </si>
  <si>
    <t>22-02-2022</t>
  </si>
  <si>
    <t>Apr 26, 2022 @ 12:25 PM</t>
  </si>
  <si>
    <t>Wilhemina</t>
  </si>
  <si>
    <t>Apr 26, 2022 @ 12:09 PM</t>
  </si>
  <si>
    <t>Evie</t>
  </si>
  <si>
    <t>Apr 26, 2022 @ 11:53 AM</t>
  </si>
  <si>
    <t>Pei</t>
  </si>
  <si>
    <t>16-04-2022</t>
  </si>
  <si>
    <t>Apr 26, 2022 @ 11:50 AM</t>
  </si>
  <si>
    <t>Ariana</t>
  </si>
  <si>
    <t>Apr 26, 2022 @ 11:33 AM</t>
  </si>
  <si>
    <t>Milda</t>
  </si>
  <si>
    <t>A228</t>
  </si>
  <si>
    <t>Apr 26, 2022 @ 11:20 AM</t>
  </si>
  <si>
    <t>Joelle</t>
  </si>
  <si>
    <t>Apr 26, 2022 @ 11:04 AM</t>
  </si>
  <si>
    <t>Cynthia</t>
  </si>
  <si>
    <t>Apr 26, 2022 @ 10:57 AM</t>
  </si>
  <si>
    <t>Apr 26, 2022 @ 10:38 AM</t>
  </si>
  <si>
    <t>Sommer</t>
  </si>
  <si>
    <t>A229</t>
  </si>
  <si>
    <t>Apr 26, 2022 @ 10:35 AM</t>
  </si>
  <si>
    <t>Apr 26, 2022 @ 10:23 AM</t>
  </si>
  <si>
    <t>Marceline</t>
  </si>
  <si>
    <t>Apr 26, 2022 @ 10:19 AM</t>
  </si>
  <si>
    <t>Andria</t>
  </si>
  <si>
    <t>A230</t>
  </si>
  <si>
    <t>Apr 26, 2022 @ 9:52 AM</t>
  </si>
  <si>
    <t>Torrie</t>
  </si>
  <si>
    <t>Apr 26, 2022 @ 9:41 AM</t>
  </si>
  <si>
    <t>Sheena</t>
  </si>
  <si>
    <t>03-02-2022</t>
  </si>
  <si>
    <t>Apr 26, 2022 @ 9:19 AM</t>
  </si>
  <si>
    <t>Scarlet</t>
  </si>
  <si>
    <t>Apr 25, 2022 @ 3:21 PM</t>
  </si>
  <si>
    <t>Apr 25, 2022 @ 2:40 PM</t>
  </si>
  <si>
    <t>Ciera</t>
  </si>
  <si>
    <t>Apr 25, 2022 @ 2:00 PM</t>
  </si>
  <si>
    <t>Lulu</t>
  </si>
  <si>
    <t>Apr 25, 2022 @ 1:32 PM</t>
  </si>
  <si>
    <t>Maranda</t>
  </si>
  <si>
    <t>Apr 25, 2022 @ 11:46 AM</t>
  </si>
  <si>
    <t>Milagros</t>
  </si>
  <si>
    <t>Apr 25, 2022 @ 11:44 AM</t>
  </si>
  <si>
    <t>Apr 25, 2022 @ 11:10 AM</t>
  </si>
  <si>
    <t>Kristle</t>
  </si>
  <si>
    <t>Apr 25, 2022 @ 10:55 AM</t>
  </si>
  <si>
    <t>Justin</t>
  </si>
  <si>
    <t>29-01-2022</t>
  </si>
  <si>
    <t>Apr 25, 2022 @ 10:49 AM</t>
  </si>
  <si>
    <t>A231</t>
  </si>
  <si>
    <t>Apr 25, 2022 @ 10:47 AM</t>
  </si>
  <si>
    <t>Shizue</t>
  </si>
  <si>
    <t>Apr 25, 2022 @ 10:30 AM</t>
  </si>
  <si>
    <t>My</t>
  </si>
  <si>
    <t>Apr 25, 2022 @ 10:15 AM</t>
  </si>
  <si>
    <t>Rosario</t>
  </si>
  <si>
    <t>A232</t>
  </si>
  <si>
    <t>Apr 25, 2022 @ 10:13 AM</t>
  </si>
  <si>
    <t>Erika</t>
  </si>
  <si>
    <t>Sum of U1</t>
  </si>
  <si>
    <t>Sum of U2</t>
  </si>
  <si>
    <t>Sum of U3</t>
  </si>
  <si>
    <t>Sum of U4</t>
  </si>
  <si>
    <t>Sum of U5</t>
  </si>
  <si>
    <t>Sum of U6</t>
  </si>
  <si>
    <t>Sum of U7</t>
  </si>
  <si>
    <t>Sum of # of Rows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</si>
</sst>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00000"/>
    <numFmt numFmtId="166" formatCode="0.00000000"/>
  </numFmts>
  <fonts count="7" x14ac:knownFonts="1">
    <font>
      <sz val="11"/>
      <color theme="1"/>
      <name val="Calibri"/>
      <family val="2"/>
      <scheme val="minor"/>
    </font>
    <font>
      <b/>
      <sz val="11"/>
      <name val="Calibri"/>
      <family val="2"/>
    </font>
    <font>
      <b/>
      <sz val="11"/>
      <color theme="1"/>
      <name val="Calibri"/>
      <family val="2"/>
      <scheme val="minor"/>
    </font>
    <font>
      <b/>
      <sz val="14"/>
      <color theme="1"/>
      <name val="Calibri"/>
      <family val="2"/>
      <scheme val="minor"/>
    </font>
    <font>
      <b/>
      <sz val="14"/>
      <color theme="0"/>
      <name val="Calibri"/>
      <family val="2"/>
      <scheme val="minor"/>
    </font>
    <font>
      <b/>
      <sz val="20"/>
      <color theme="0"/>
      <name val="Calibri"/>
      <family val="2"/>
      <scheme val="minor"/>
    </font>
    <font>
      <sz val="8"/>
      <name val="Calibri"/>
      <family val="2"/>
      <scheme val="minor"/>
    </font>
  </fonts>
  <fills count="6">
    <fill>
      <patternFill patternType="none"/>
    </fill>
    <fill>
      <patternFill patternType="gray125"/>
    </fill>
    <fill>
      <patternFill patternType="solid">
        <fgColor theme="4" tint="-0.249977111117893"/>
        <bgColor indexed="64"/>
      </patternFill>
    </fill>
    <fill>
      <patternFill patternType="solid">
        <fgColor theme="4" tint="0.79998168889431442"/>
        <bgColor indexed="64"/>
      </patternFill>
    </fill>
    <fill>
      <patternFill patternType="solid">
        <fgColor theme="2" tint="-0.249977111117893"/>
        <bgColor indexed="64"/>
      </patternFill>
    </fill>
    <fill>
      <patternFill patternType="solid">
        <fgColor theme="3" tint="0.59999389629810485"/>
        <bgColor indexed="64"/>
      </patternFill>
    </fill>
  </fills>
  <borders count="17">
    <border>
      <left/>
      <right/>
      <top/>
      <bottom/>
      <diagonal/>
    </border>
    <border>
      <left style="thin">
        <color auto="1"/>
      </left>
      <right style="thin">
        <color auto="1"/>
      </right>
      <top/>
      <bottom style="thin">
        <color auto="1"/>
      </bottom>
      <diagonal/>
    </border>
    <border>
      <left/>
      <right/>
      <top style="thin">
        <color auto="1"/>
      </top>
      <bottom/>
      <diagonal/>
    </border>
    <border>
      <left style="medium">
        <color theme="0"/>
      </left>
      <right style="medium">
        <color theme="0"/>
      </right>
      <top/>
      <bottom style="medium">
        <color theme="0"/>
      </bottom>
      <diagonal/>
    </border>
    <border>
      <left style="medium">
        <color theme="0"/>
      </left>
      <right/>
      <top/>
      <bottom style="medium">
        <color theme="0"/>
      </bottom>
      <diagonal/>
    </border>
    <border>
      <left style="medium">
        <color theme="0"/>
      </left>
      <right style="medium">
        <color theme="0"/>
      </right>
      <top style="medium">
        <color theme="0"/>
      </top>
      <bottom style="medium">
        <color theme="0"/>
      </bottom>
      <diagonal/>
    </border>
    <border>
      <left style="medium">
        <color theme="0"/>
      </left>
      <right/>
      <top style="medium">
        <color theme="0"/>
      </top>
      <bottom style="medium">
        <color theme="0"/>
      </bottom>
      <diagonal/>
    </border>
    <border>
      <left style="medium">
        <color theme="0"/>
      </left>
      <right style="medium">
        <color theme="0"/>
      </right>
      <top style="medium">
        <color theme="0"/>
      </top>
      <bottom/>
      <diagonal/>
    </border>
    <border>
      <left style="medium">
        <color theme="0"/>
      </left>
      <right/>
      <top style="medium">
        <color theme="0"/>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5">
    <xf numFmtId="0" fontId="0" fillId="0" borderId="0" xfId="0"/>
    <xf numFmtId="0" fontId="1" fillId="0" borderId="1" xfId="0" applyFont="1" applyBorder="1" applyAlignment="1">
      <alignment horizontal="center" vertical="top"/>
    </xf>
    <xf numFmtId="0" fontId="0" fillId="0" borderId="0" xfId="0" applyAlignment="1">
      <alignment horizontal="center" vertical="center"/>
    </xf>
    <xf numFmtId="164" fontId="0" fillId="0" borderId="0" xfId="0" applyNumberFormat="1"/>
    <xf numFmtId="164" fontId="0" fillId="0" borderId="0" xfId="0" applyNumberFormat="1" applyAlignment="1">
      <alignment horizontal="center" vertical="center"/>
    </xf>
    <xf numFmtId="164" fontId="0" fillId="0" borderId="0" xfId="0" applyNumberFormat="1" applyAlignment="1">
      <alignment horizontal="centerContinuous"/>
    </xf>
    <xf numFmtId="0" fontId="0" fillId="0" borderId="0" xfId="0" pivotButton="1"/>
    <xf numFmtId="0" fontId="0" fillId="0" borderId="0" xfId="0" applyAlignment="1">
      <alignment horizontal="left"/>
    </xf>
    <xf numFmtId="0" fontId="0" fillId="0" borderId="9" xfId="0" applyBorder="1"/>
    <xf numFmtId="0" fontId="0" fillId="0" borderId="2" xfId="0" applyBorder="1" applyAlignment="1">
      <alignment horizontal="center" vertical="center"/>
    </xf>
    <xf numFmtId="0" fontId="0" fillId="0" borderId="10" xfId="0" applyBorder="1" applyAlignment="1">
      <alignment horizontal="center" vertical="center"/>
    </xf>
    <xf numFmtId="0" fontId="0" fillId="0" borderId="11" xfId="0" applyBorder="1"/>
    <xf numFmtId="0" fontId="0" fillId="0" borderId="12" xfId="0" applyBorder="1" applyAlignment="1">
      <alignment horizontal="center" vertical="center"/>
    </xf>
    <xf numFmtId="164" fontId="0" fillId="0" borderId="0" xfId="0" applyNumberFormat="1" applyAlignment="1">
      <alignment horizontal="center"/>
    </xf>
    <xf numFmtId="164" fontId="0" fillId="0" borderId="12" xfId="0" applyNumberFormat="1" applyBorder="1" applyAlignment="1">
      <alignment horizontal="center"/>
    </xf>
    <xf numFmtId="164" fontId="0" fillId="0" borderId="12" xfId="0" applyNumberFormat="1" applyBorder="1" applyAlignment="1">
      <alignment horizontal="center" vertical="center"/>
    </xf>
    <xf numFmtId="164" fontId="0" fillId="0" borderId="0" xfId="0" applyNumberFormat="1" applyAlignment="1">
      <alignment horizontal="centerContinuous" vertical="center"/>
    </xf>
    <xf numFmtId="164" fontId="0" fillId="0" borderId="12" xfId="0" applyNumberFormat="1" applyBorder="1" applyAlignment="1">
      <alignment horizontal="centerContinuous" vertical="center"/>
    </xf>
    <xf numFmtId="0" fontId="0" fillId="0" borderId="13" xfId="0" applyBorder="1"/>
    <xf numFmtId="164" fontId="0" fillId="0" borderId="14" xfId="0" applyNumberFormat="1" applyBorder="1" applyAlignment="1">
      <alignment horizontal="centerContinuous" vertical="center"/>
    </xf>
    <xf numFmtId="164" fontId="0" fillId="0" borderId="15" xfId="0" applyNumberFormat="1" applyBorder="1" applyAlignment="1">
      <alignment horizontal="centerContinuous" vertical="center"/>
    </xf>
    <xf numFmtId="0" fontId="0" fillId="0" borderId="10" xfId="0" applyBorder="1"/>
    <xf numFmtId="0" fontId="0" fillId="0" borderId="12" xfId="0" applyBorder="1"/>
    <xf numFmtId="164" fontId="0" fillId="0" borderId="15" xfId="0" applyNumberFormat="1" applyBorder="1"/>
    <xf numFmtId="2" fontId="0" fillId="0" borderId="0" xfId="0" applyNumberFormat="1" applyAlignment="1">
      <alignment horizontal="center" vertical="center"/>
    </xf>
    <xf numFmtId="2" fontId="0" fillId="0" borderId="0" xfId="0" applyNumberFormat="1"/>
    <xf numFmtId="0" fontId="2" fillId="0" borderId="3" xfId="0" applyFont="1" applyBorder="1" applyAlignment="1">
      <alignment horizontal="center" vertical="center" wrapText="1"/>
    </xf>
    <xf numFmtId="0" fontId="2" fillId="0" borderId="3" xfId="0" applyFont="1" applyBorder="1" applyAlignment="1">
      <alignment horizontal="center" vertical="center"/>
    </xf>
    <xf numFmtId="0" fontId="2" fillId="0" borderId="4" xfId="0" applyFont="1" applyBorder="1" applyAlignment="1">
      <alignment horizontal="center" vertical="center" wrapText="1"/>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3" fillId="3" borderId="0" xfId="0" applyFont="1" applyFill="1" applyAlignment="1">
      <alignment horizontal="right" vertical="center"/>
    </xf>
    <xf numFmtId="0" fontId="3" fillId="3" borderId="0" xfId="0" applyFont="1" applyFill="1"/>
    <xf numFmtId="2" fontId="3" fillId="3" borderId="0" xfId="0" applyNumberFormat="1" applyFont="1" applyFill="1" applyAlignment="1">
      <alignment horizontal="center" vertical="center"/>
    </xf>
    <xf numFmtId="0" fontId="3" fillId="3" borderId="0" xfId="0" applyFont="1" applyFill="1" applyAlignment="1">
      <alignment vertical="center"/>
    </xf>
    <xf numFmtId="2" fontId="5" fillId="2" borderId="0" xfId="0" applyNumberFormat="1" applyFont="1" applyFill="1" applyAlignment="1">
      <alignment horizontal="center" vertical="center"/>
    </xf>
    <xf numFmtId="0" fontId="4" fillId="2" borderId="0" xfId="0" applyFont="1" applyFill="1" applyAlignment="1">
      <alignment horizontal="right" vertical="center"/>
    </xf>
    <xf numFmtId="2" fontId="0" fillId="0" borderId="12" xfId="0" applyNumberFormat="1" applyBorder="1" applyAlignment="1">
      <alignment horizontal="center" vertical="center"/>
    </xf>
    <xf numFmtId="164" fontId="0" fillId="0" borderId="12" xfId="0" applyNumberFormat="1" applyBorder="1" applyAlignment="1">
      <alignment horizontal="centerContinuous"/>
    </xf>
    <xf numFmtId="2" fontId="0" fillId="0" borderId="14" xfId="0" applyNumberFormat="1" applyBorder="1" applyAlignment="1">
      <alignment horizontal="centerContinuous"/>
    </xf>
    <xf numFmtId="164" fontId="0" fillId="0" borderId="14" xfId="0" applyNumberFormat="1" applyBorder="1" applyAlignment="1">
      <alignment horizontal="centerContinuous"/>
    </xf>
    <xf numFmtId="165" fontId="0" fillId="0" borderId="14" xfId="0" applyNumberFormat="1" applyBorder="1" applyAlignment="1">
      <alignment horizontal="centerContinuous"/>
    </xf>
    <xf numFmtId="164" fontId="0" fillId="0" borderId="15" xfId="0" applyNumberFormat="1" applyBorder="1" applyAlignment="1">
      <alignment horizontal="centerContinuous"/>
    </xf>
    <xf numFmtId="0" fontId="2" fillId="0" borderId="0" xfId="0" applyFont="1"/>
    <xf numFmtId="164" fontId="2" fillId="0" borderId="14" xfId="0" applyNumberFormat="1" applyFont="1" applyBorder="1" applyAlignment="1">
      <alignment horizontal="centerContinuous" vertical="center"/>
    </xf>
    <xf numFmtId="0" fontId="2" fillId="4" borderId="0" xfId="0" applyFont="1" applyFill="1"/>
    <xf numFmtId="0" fontId="0" fillId="5" borderId="0" xfId="0" applyFill="1"/>
    <xf numFmtId="0" fontId="0" fillId="0" borderId="16" xfId="0" applyBorder="1"/>
    <xf numFmtId="166" fontId="0" fillId="0" borderId="14" xfId="0" applyNumberFormat="1" applyBorder="1" applyAlignment="1">
      <alignment horizontal="centerContinuous"/>
    </xf>
    <xf numFmtId="2" fontId="0" fillId="0" borderId="16" xfId="0" applyNumberFormat="1" applyBorder="1"/>
    <xf numFmtId="1" fontId="0" fillId="0" borderId="16" xfId="0" applyNumberFormat="1" applyBorder="1"/>
    <xf numFmtId="0" fontId="2" fillId="5" borderId="0" xfId="0" applyFont="1" applyFill="1" applyAlignment="1">
      <alignment horizontal="center" vertical="center"/>
    </xf>
    <xf numFmtId="0" fontId="0" fillId="0" borderId="0" xfId="0" applyNumberFormat="1"/>
  </cellXfs>
  <cellStyles count="1">
    <cellStyle name="Normal" xfId="0" builtinId="0"/>
  </cellStyles>
  <dxfs count="3">
    <dxf>
      <border outline="0">
        <top style="thin">
          <color auto="1"/>
        </top>
      </border>
    </dxf>
    <dxf>
      <border outline="0">
        <bottom style="thin">
          <color auto="1"/>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microsoft.com/office/2007/relationships/slicerCache" Target="slicerCaches/slicerCache3.xml"/><Relationship Id="rId18"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pivotCacheDefinition" Target="pivotCache/pivotCacheDefinition1.xml"/><Relationship Id="rId12" Type="http://schemas.microsoft.com/office/2007/relationships/slicerCache" Target="slicerCaches/slicerCache2.xml"/><Relationship Id="rId17" Type="http://schemas.openxmlformats.org/officeDocument/2006/relationships/sharedStrings" Target="sharedStrings.xml"/><Relationship Id="rId25" Type="http://schemas.openxmlformats.org/officeDocument/2006/relationships/customXml" Target="../customXml/item5.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connections" Target="connections.xml"/><Relationship Id="rId23" Type="http://schemas.openxmlformats.org/officeDocument/2006/relationships/customXml" Target="../customXml/item3.xml"/><Relationship Id="rId10" Type="http://schemas.openxmlformats.org/officeDocument/2006/relationships/pivotCacheDefinition" Target="pivotCache/pivotCacheDefinition4.xml"/><Relationship Id="rId19" Type="http://schemas.openxmlformats.org/officeDocument/2006/relationships/powerPivotData" Target="model/item.data"/><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openxmlformats.org/officeDocument/2006/relationships/theme" Target="theme/theme1.xml"/><Relationship Id="rId22"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Index Per</a:t>
            </a:r>
            <a:r>
              <a:rPr lang="en-US" baseline="0"/>
              <a:t> Type of Service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2.7777777777777776E-2"/>
          <c:y val="0.17171296296296298"/>
          <c:w val="0.93888888888888888"/>
          <c:h val="0.72088764946048411"/>
        </c:manualLayout>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ik_all!$M$15:$M$18</c:f>
              <c:strCache>
                <c:ptCount val="4"/>
                <c:pt idx="0">
                  <c:v>TroubleShooting</c:v>
                </c:pt>
                <c:pt idx="1">
                  <c:v>Installation</c:v>
                </c:pt>
                <c:pt idx="2">
                  <c:v>Periodic Maintenance</c:v>
                </c:pt>
                <c:pt idx="3">
                  <c:v>Training</c:v>
                </c:pt>
              </c:strCache>
            </c:strRef>
          </c:cat>
          <c:val>
            <c:numRef>
              <c:f>ik_all!$N$15:$N$18</c:f>
              <c:numCache>
                <c:formatCode>0.00</c:formatCode>
                <c:ptCount val="4"/>
                <c:pt idx="0">
                  <c:v>85.798650168728912</c:v>
                </c:pt>
                <c:pt idx="1">
                  <c:v>84.740259740259745</c:v>
                </c:pt>
                <c:pt idx="2">
                  <c:v>84.192037470726007</c:v>
                </c:pt>
                <c:pt idx="3">
                  <c:v>83.035714285714263</c:v>
                </c:pt>
              </c:numCache>
            </c:numRef>
          </c:val>
          <c:extLst>
            <c:ext xmlns:c16="http://schemas.microsoft.com/office/drawing/2014/chart" uri="{C3380CC4-5D6E-409C-BE32-E72D297353CC}">
              <c16:uniqueId val="{00000000-DCBE-4400-AF47-113CFF257EFB}"/>
            </c:ext>
          </c:extLst>
        </c:ser>
        <c:dLbls>
          <c:dLblPos val="inEnd"/>
          <c:showLegendKey val="0"/>
          <c:showVal val="1"/>
          <c:showCatName val="0"/>
          <c:showSerName val="0"/>
          <c:showPercent val="0"/>
          <c:showBubbleSize val="0"/>
        </c:dLbls>
        <c:gapWidth val="219"/>
        <c:overlap val="-27"/>
        <c:axId val="1848677951"/>
        <c:axId val="1848682751"/>
      </c:barChart>
      <c:catAx>
        <c:axId val="18486779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8682751"/>
        <c:crosses val="autoZero"/>
        <c:auto val="1"/>
        <c:lblAlgn val="ctr"/>
        <c:lblOffset val="100"/>
        <c:noMultiLvlLbl val="0"/>
      </c:catAx>
      <c:valAx>
        <c:axId val="1848682751"/>
        <c:scaling>
          <c:orientation val="minMax"/>
        </c:scaling>
        <c:delete val="1"/>
        <c:axPos val="l"/>
        <c:numFmt formatCode="0.00" sourceLinked="1"/>
        <c:majorTickMark val="none"/>
        <c:minorTickMark val="none"/>
        <c:tickLblPos val="nextTo"/>
        <c:crossAx val="184867795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explosion val="1"/>
          <c:dPt>
            <c:idx val="0"/>
            <c:bubble3D val="0"/>
            <c:spPr>
              <a:solidFill>
                <a:schemeClr val="tx2">
                  <a:lumMod val="60000"/>
                  <a:lumOff val="40000"/>
                </a:schemeClr>
              </a:solidFill>
              <a:ln w="19050">
                <a:solidFill>
                  <a:schemeClr val="lt1"/>
                </a:solidFill>
              </a:ln>
              <a:effectLst/>
            </c:spPr>
            <c:extLst>
              <c:ext xmlns:c16="http://schemas.microsoft.com/office/drawing/2014/chart" uri="{C3380CC4-5D6E-409C-BE32-E72D297353CC}">
                <c16:uniqueId val="{00000003-E983-4A65-A1BB-655A10BBD9A7}"/>
              </c:ext>
            </c:extLst>
          </c:dPt>
          <c:dPt>
            <c:idx val="1"/>
            <c:bubble3D val="0"/>
            <c:spPr>
              <a:solidFill>
                <a:schemeClr val="bg1">
                  <a:lumMod val="75000"/>
                </a:schemeClr>
              </a:solidFill>
              <a:ln w="19050">
                <a:solidFill>
                  <a:schemeClr val="lt1"/>
                </a:solidFill>
              </a:ln>
              <a:effectLst/>
            </c:spPr>
            <c:extLst>
              <c:ext xmlns:c16="http://schemas.microsoft.com/office/drawing/2014/chart" uri="{C3380CC4-5D6E-409C-BE32-E72D297353CC}">
                <c16:uniqueId val="{00000002-E983-4A65-A1BB-655A10BBD9A7}"/>
              </c:ext>
            </c:extLst>
          </c:dPt>
          <c:dPt>
            <c:idx val="2"/>
            <c:bubble3D val="0"/>
            <c:spPr>
              <a:solidFill>
                <a:schemeClr val="accent3">
                  <a:lumMod val="75000"/>
                </a:schemeClr>
              </a:solidFill>
              <a:ln w="19050">
                <a:solidFill>
                  <a:schemeClr val="lt1"/>
                </a:solidFill>
              </a:ln>
              <a:effectLst/>
            </c:spPr>
            <c:extLst>
              <c:ext xmlns:c16="http://schemas.microsoft.com/office/drawing/2014/chart" uri="{C3380CC4-5D6E-409C-BE32-E72D297353CC}">
                <c16:uniqueId val="{00000001-E983-4A65-A1BB-655A10BBD9A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8BD-4C93-8437-6E3A1B09DE17}"/>
              </c:ext>
            </c:extLst>
          </c:dPt>
          <c:dLbls>
            <c:dLbl>
              <c:idx val="2"/>
              <c:layout>
                <c:manualLayout>
                  <c:x val="2.1123578302712109E-2"/>
                  <c:y val="7.4772892971711871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E983-4A65-A1BB-655A10BBD9A7}"/>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ik_all!$M$21:$M$24</c:f>
              <c:strCache>
                <c:ptCount val="4"/>
                <c:pt idx="0">
                  <c:v>TroubleShooting</c:v>
                </c:pt>
                <c:pt idx="1">
                  <c:v>Installation</c:v>
                </c:pt>
                <c:pt idx="2">
                  <c:v>Periodic Maintenance</c:v>
                </c:pt>
                <c:pt idx="3">
                  <c:v>Training</c:v>
                </c:pt>
              </c:strCache>
            </c:strRef>
          </c:cat>
          <c:val>
            <c:numRef>
              <c:f>ik_all!$N$21:$N$24</c:f>
              <c:numCache>
                <c:formatCode>0</c:formatCode>
                <c:ptCount val="4"/>
                <c:pt idx="0">
                  <c:v>381</c:v>
                </c:pt>
                <c:pt idx="1">
                  <c:v>99</c:v>
                </c:pt>
                <c:pt idx="2">
                  <c:v>61</c:v>
                </c:pt>
                <c:pt idx="3">
                  <c:v>4</c:v>
                </c:pt>
              </c:numCache>
            </c:numRef>
          </c:val>
          <c:extLst>
            <c:ext xmlns:c16="http://schemas.microsoft.com/office/drawing/2014/chart" uri="{C3380CC4-5D6E-409C-BE32-E72D297353CC}">
              <c16:uniqueId val="{00000000-E983-4A65-A1BB-655A10BBD9A7}"/>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ik_all!$B$4:$H$4</c:f>
              <c:strCache>
                <c:ptCount val="7"/>
                <c:pt idx="0">
                  <c:v>U1</c:v>
                </c:pt>
                <c:pt idx="1">
                  <c:v>U2</c:v>
                </c:pt>
                <c:pt idx="2">
                  <c:v>U3</c:v>
                </c:pt>
                <c:pt idx="3">
                  <c:v>U4</c:v>
                </c:pt>
                <c:pt idx="4">
                  <c:v>U5</c:v>
                </c:pt>
                <c:pt idx="5">
                  <c:v>U6</c:v>
                </c:pt>
                <c:pt idx="6">
                  <c:v>U7</c:v>
                </c:pt>
              </c:strCache>
            </c:strRef>
          </c:cat>
          <c:val>
            <c:numRef>
              <c:f>ik_all!$B$7:$H$7</c:f>
              <c:numCache>
                <c:formatCode>0.000</c:formatCode>
                <c:ptCount val="7"/>
                <c:pt idx="0">
                  <c:v>85.61359867330016</c:v>
                </c:pt>
                <c:pt idx="1">
                  <c:v>86.318407960199011</c:v>
                </c:pt>
                <c:pt idx="2">
                  <c:v>86.442786069651746</c:v>
                </c:pt>
                <c:pt idx="3">
                  <c:v>85.199004975124382</c:v>
                </c:pt>
                <c:pt idx="4">
                  <c:v>86.442786069651746</c:v>
                </c:pt>
                <c:pt idx="5">
                  <c:v>85.406301824212278</c:v>
                </c:pt>
                <c:pt idx="6">
                  <c:v>85.489220563847439</c:v>
                </c:pt>
              </c:numCache>
            </c:numRef>
          </c:val>
          <c:extLst>
            <c:ext xmlns:c16="http://schemas.microsoft.com/office/drawing/2014/chart" uri="{C3380CC4-5D6E-409C-BE32-E72D297353CC}">
              <c16:uniqueId val="{00000000-E0D2-453B-9121-6B5F9FAB6123}"/>
            </c:ext>
          </c:extLst>
        </c:ser>
        <c:dLbls>
          <c:dLblPos val="inEnd"/>
          <c:showLegendKey val="0"/>
          <c:showVal val="1"/>
          <c:showCatName val="0"/>
          <c:showSerName val="0"/>
          <c:showPercent val="0"/>
          <c:showBubbleSize val="0"/>
        </c:dLbls>
        <c:gapWidth val="69"/>
        <c:overlap val="-27"/>
        <c:axId val="1330023776"/>
        <c:axId val="1330020896"/>
      </c:barChart>
      <c:catAx>
        <c:axId val="13300237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330020896"/>
        <c:crosses val="autoZero"/>
        <c:auto val="1"/>
        <c:lblAlgn val="ctr"/>
        <c:lblOffset val="100"/>
        <c:noMultiLvlLbl val="0"/>
      </c:catAx>
      <c:valAx>
        <c:axId val="1330020896"/>
        <c:scaling>
          <c:orientation val="minMax"/>
        </c:scaling>
        <c:delete val="1"/>
        <c:axPos val="l"/>
        <c:numFmt formatCode="0.000" sourceLinked="1"/>
        <c:majorTickMark val="none"/>
        <c:minorTickMark val="none"/>
        <c:tickLblPos val="nextTo"/>
        <c:crossAx val="13300237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Customer</a:t>
            </a:r>
            <a:r>
              <a:rPr lang="en-US" b="1" baseline="0"/>
              <a:t> Index Per Unsur</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ik_jl!$B$4:$H$4</c:f>
              <c:strCache>
                <c:ptCount val="7"/>
                <c:pt idx="0">
                  <c:v>85,61</c:v>
                </c:pt>
                <c:pt idx="1">
                  <c:v>86,32</c:v>
                </c:pt>
                <c:pt idx="2">
                  <c:v>86,44</c:v>
                </c:pt>
                <c:pt idx="3">
                  <c:v>85,20</c:v>
                </c:pt>
                <c:pt idx="4">
                  <c:v>86,44</c:v>
                </c:pt>
                <c:pt idx="5">
                  <c:v>85,41</c:v>
                </c:pt>
                <c:pt idx="6">
                  <c:v>85,49</c:v>
                </c:pt>
              </c:strCache>
            </c:strRef>
          </c:tx>
          <c:spPr>
            <a:solidFill>
              <a:schemeClr val="accent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ik_jl!$B$1:$H$1</c:f>
              <c:strCache>
                <c:ptCount val="7"/>
                <c:pt idx="0">
                  <c:v>U1</c:v>
                </c:pt>
                <c:pt idx="1">
                  <c:v>U2</c:v>
                </c:pt>
                <c:pt idx="2">
                  <c:v>U3</c:v>
                </c:pt>
                <c:pt idx="3">
                  <c:v>U4</c:v>
                </c:pt>
                <c:pt idx="4">
                  <c:v>U5</c:v>
                </c:pt>
                <c:pt idx="5">
                  <c:v>U6</c:v>
                </c:pt>
                <c:pt idx="6">
                  <c:v>U7</c:v>
                </c:pt>
              </c:strCache>
            </c:strRef>
          </c:cat>
          <c:val>
            <c:numRef>
              <c:f>ik_jl!$B$4:$H$4</c:f>
              <c:numCache>
                <c:formatCode>0.00</c:formatCode>
                <c:ptCount val="7"/>
                <c:pt idx="0">
                  <c:v>85.61359867330016</c:v>
                </c:pt>
                <c:pt idx="1">
                  <c:v>86.318407960199011</c:v>
                </c:pt>
                <c:pt idx="2">
                  <c:v>86.442786069651746</c:v>
                </c:pt>
                <c:pt idx="3">
                  <c:v>85.199004975124382</c:v>
                </c:pt>
                <c:pt idx="4">
                  <c:v>86.442786069651746</c:v>
                </c:pt>
                <c:pt idx="5">
                  <c:v>85.406301824212278</c:v>
                </c:pt>
                <c:pt idx="6">
                  <c:v>85.489220563847439</c:v>
                </c:pt>
              </c:numCache>
            </c:numRef>
          </c:val>
          <c:extLst>
            <c:ext xmlns:c16="http://schemas.microsoft.com/office/drawing/2014/chart" uri="{C3380CC4-5D6E-409C-BE32-E72D297353CC}">
              <c16:uniqueId val="{00000001-1681-4B3E-AFA1-5BFC3E7A3AC8}"/>
            </c:ext>
          </c:extLst>
        </c:ser>
        <c:dLbls>
          <c:dLblPos val="inEnd"/>
          <c:showLegendKey val="0"/>
          <c:showVal val="1"/>
          <c:showCatName val="0"/>
          <c:showSerName val="0"/>
          <c:showPercent val="0"/>
          <c:showBubbleSize val="0"/>
        </c:dLbls>
        <c:gapWidth val="48"/>
        <c:overlap val="-27"/>
        <c:axId val="1717024368"/>
        <c:axId val="1717021968"/>
      </c:barChart>
      <c:catAx>
        <c:axId val="1717024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717021968"/>
        <c:crosses val="autoZero"/>
        <c:auto val="1"/>
        <c:lblAlgn val="ctr"/>
        <c:lblOffset val="100"/>
        <c:noMultiLvlLbl val="0"/>
      </c:catAx>
      <c:valAx>
        <c:axId val="1717021968"/>
        <c:scaling>
          <c:orientation val="minMax"/>
        </c:scaling>
        <c:delete val="1"/>
        <c:axPos val="l"/>
        <c:numFmt formatCode="0.00" sourceLinked="1"/>
        <c:majorTickMark val="none"/>
        <c:minorTickMark val="none"/>
        <c:tickLblPos val="nextTo"/>
        <c:crossAx val="1717024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r>
              <a:rPr lang="en-US" sz="2000" b="1" i="0" u="none" strike="noStrike" kern="1200" spc="0" baseline="0">
                <a:solidFill>
                  <a:sysClr val="windowText" lastClr="000000">
                    <a:lumMod val="65000"/>
                    <a:lumOff val="35000"/>
                  </a:sysClr>
                </a:solidFill>
              </a:rPr>
              <a:t>INDEX IN UNSUR</a:t>
            </a:r>
          </a:p>
        </c:rich>
      </c:tx>
      <c:layout>
        <c:manualLayout>
          <c:xMode val="edge"/>
          <c:yMode val="edge"/>
          <c:x val="0.38077435988853953"/>
          <c:y val="3.7090558204139423E-2"/>
        </c:manualLayout>
      </c:layout>
      <c:overlay val="0"/>
      <c:spPr>
        <a:noFill/>
        <a:ln>
          <a:noFill/>
        </a:ln>
        <a:effectLst/>
      </c:spPr>
      <c:txPr>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tx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ik_installer!$C$1:$I$1</c:f>
              <c:strCache>
                <c:ptCount val="7"/>
                <c:pt idx="0">
                  <c:v>U1</c:v>
                </c:pt>
                <c:pt idx="1">
                  <c:v>U2</c:v>
                </c:pt>
                <c:pt idx="2">
                  <c:v>U3</c:v>
                </c:pt>
                <c:pt idx="3">
                  <c:v>U4</c:v>
                </c:pt>
                <c:pt idx="4">
                  <c:v>U5</c:v>
                </c:pt>
                <c:pt idx="5">
                  <c:v>U6</c:v>
                </c:pt>
                <c:pt idx="6">
                  <c:v>U7</c:v>
                </c:pt>
              </c:strCache>
            </c:strRef>
          </c:cat>
          <c:val>
            <c:numRef>
              <c:f>ik_installer!$C$4:$I$4</c:f>
              <c:numCache>
                <c:formatCode>0.00</c:formatCode>
                <c:ptCount val="7"/>
                <c:pt idx="0">
                  <c:v>85.61359867330016</c:v>
                </c:pt>
                <c:pt idx="1">
                  <c:v>86.318407960199011</c:v>
                </c:pt>
                <c:pt idx="2">
                  <c:v>86.442786069651746</c:v>
                </c:pt>
                <c:pt idx="3">
                  <c:v>85.199004975124382</c:v>
                </c:pt>
                <c:pt idx="4">
                  <c:v>86.442786069651746</c:v>
                </c:pt>
                <c:pt idx="5">
                  <c:v>85.406301824212278</c:v>
                </c:pt>
                <c:pt idx="6">
                  <c:v>85.489220563847439</c:v>
                </c:pt>
              </c:numCache>
            </c:numRef>
          </c:val>
          <c:extLst>
            <c:ext xmlns:c16="http://schemas.microsoft.com/office/drawing/2014/chart" uri="{C3380CC4-5D6E-409C-BE32-E72D297353CC}">
              <c16:uniqueId val="{00000000-1EE0-445E-8906-E8F5D80127DC}"/>
            </c:ext>
          </c:extLst>
        </c:ser>
        <c:dLbls>
          <c:dLblPos val="inEnd"/>
          <c:showLegendKey val="0"/>
          <c:showVal val="1"/>
          <c:showCatName val="0"/>
          <c:showSerName val="0"/>
          <c:showPercent val="0"/>
          <c:showBubbleSize val="0"/>
        </c:dLbls>
        <c:gapWidth val="24"/>
        <c:overlap val="-27"/>
        <c:axId val="1697541407"/>
        <c:axId val="1697543807"/>
      </c:barChart>
      <c:catAx>
        <c:axId val="16975414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1697543807"/>
        <c:crosses val="autoZero"/>
        <c:auto val="1"/>
        <c:lblAlgn val="ctr"/>
        <c:lblOffset val="100"/>
        <c:noMultiLvlLbl val="0"/>
      </c:catAx>
      <c:valAx>
        <c:axId val="1697543807"/>
        <c:scaling>
          <c:orientation val="minMax"/>
        </c:scaling>
        <c:delete val="1"/>
        <c:axPos val="l"/>
        <c:numFmt formatCode="0.00" sourceLinked="1"/>
        <c:majorTickMark val="none"/>
        <c:minorTickMark val="none"/>
        <c:tickLblPos val="nextTo"/>
        <c:crossAx val="16975414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explosion val="1"/>
          <c:dPt>
            <c:idx val="0"/>
            <c:bubble3D val="0"/>
            <c:spPr>
              <a:solidFill>
                <a:schemeClr val="tx2">
                  <a:lumMod val="60000"/>
                  <a:lumOff val="40000"/>
                </a:schemeClr>
              </a:solidFill>
              <a:ln w="19050">
                <a:solidFill>
                  <a:schemeClr val="lt1"/>
                </a:solidFill>
              </a:ln>
              <a:effectLst/>
            </c:spPr>
            <c:extLst>
              <c:ext xmlns:c16="http://schemas.microsoft.com/office/drawing/2014/chart" uri="{C3380CC4-5D6E-409C-BE32-E72D297353CC}">
                <c16:uniqueId val="{00000001-340E-4856-8EC6-4FAE3FE0086F}"/>
              </c:ext>
            </c:extLst>
          </c:dPt>
          <c:dPt>
            <c:idx val="1"/>
            <c:bubble3D val="0"/>
            <c:spPr>
              <a:solidFill>
                <a:schemeClr val="bg1">
                  <a:lumMod val="75000"/>
                </a:schemeClr>
              </a:solidFill>
              <a:ln w="19050">
                <a:solidFill>
                  <a:schemeClr val="lt1"/>
                </a:solidFill>
              </a:ln>
              <a:effectLst/>
            </c:spPr>
            <c:extLst>
              <c:ext xmlns:c16="http://schemas.microsoft.com/office/drawing/2014/chart" uri="{C3380CC4-5D6E-409C-BE32-E72D297353CC}">
                <c16:uniqueId val="{00000003-340E-4856-8EC6-4FAE3FE0086F}"/>
              </c:ext>
            </c:extLst>
          </c:dPt>
          <c:dPt>
            <c:idx val="2"/>
            <c:bubble3D val="0"/>
            <c:spPr>
              <a:solidFill>
                <a:schemeClr val="accent3">
                  <a:lumMod val="75000"/>
                </a:schemeClr>
              </a:solidFill>
              <a:ln w="19050">
                <a:solidFill>
                  <a:schemeClr val="lt1"/>
                </a:solidFill>
              </a:ln>
              <a:effectLst/>
            </c:spPr>
            <c:extLst>
              <c:ext xmlns:c16="http://schemas.microsoft.com/office/drawing/2014/chart" uri="{C3380CC4-5D6E-409C-BE32-E72D297353CC}">
                <c16:uniqueId val="{00000005-340E-4856-8EC6-4FAE3FE0086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340E-4856-8EC6-4FAE3FE0086F}"/>
              </c:ext>
            </c:extLst>
          </c:dPt>
          <c:dLbls>
            <c:spPr>
              <a:solidFill>
                <a:schemeClr val="tx2">
                  <a:lumMod val="75000"/>
                </a:schemeClr>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out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ik_all!$M$21:$M$24</c:f>
              <c:strCache>
                <c:ptCount val="4"/>
                <c:pt idx="0">
                  <c:v>TroubleShooting</c:v>
                </c:pt>
                <c:pt idx="1">
                  <c:v>Installation</c:v>
                </c:pt>
                <c:pt idx="2">
                  <c:v>Periodic Maintenance</c:v>
                </c:pt>
                <c:pt idx="3">
                  <c:v>Training</c:v>
                </c:pt>
              </c:strCache>
            </c:strRef>
          </c:cat>
          <c:val>
            <c:numRef>
              <c:f>ik_all!$N$21:$N$24</c:f>
              <c:numCache>
                <c:formatCode>0</c:formatCode>
                <c:ptCount val="4"/>
                <c:pt idx="0">
                  <c:v>381</c:v>
                </c:pt>
                <c:pt idx="1">
                  <c:v>99</c:v>
                </c:pt>
                <c:pt idx="2">
                  <c:v>61</c:v>
                </c:pt>
                <c:pt idx="3">
                  <c:v>4</c:v>
                </c:pt>
              </c:numCache>
            </c:numRef>
          </c:val>
          <c:extLst>
            <c:ext xmlns:c16="http://schemas.microsoft.com/office/drawing/2014/chart" uri="{C3380CC4-5D6E-409C-BE32-E72D297353CC}">
              <c16:uniqueId val="{00000008-340E-4856-8EC6-4FAE3FE0086F}"/>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r>
              <a:rPr lang="en-US" sz="1800" b="1"/>
              <a:t>Index Per</a:t>
            </a:r>
            <a:r>
              <a:rPr lang="en-US" sz="1800" b="1" baseline="0"/>
              <a:t> Type of Service</a:t>
            </a:r>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2.7777777777777776E-2"/>
          <c:y val="0.17171296296296298"/>
          <c:w val="0.93888888888888888"/>
          <c:h val="0.72088764946048411"/>
        </c:manualLayout>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ik_all!$M$15:$M$18</c:f>
              <c:strCache>
                <c:ptCount val="4"/>
                <c:pt idx="0">
                  <c:v>TroubleShooting</c:v>
                </c:pt>
                <c:pt idx="1">
                  <c:v>Installation</c:v>
                </c:pt>
                <c:pt idx="2">
                  <c:v>Periodic Maintenance</c:v>
                </c:pt>
                <c:pt idx="3">
                  <c:v>Training</c:v>
                </c:pt>
              </c:strCache>
            </c:strRef>
          </c:cat>
          <c:val>
            <c:numRef>
              <c:f>ik_all!$N$15:$N$18</c:f>
              <c:numCache>
                <c:formatCode>0.00</c:formatCode>
                <c:ptCount val="4"/>
                <c:pt idx="0">
                  <c:v>85.798650168728912</c:v>
                </c:pt>
                <c:pt idx="1">
                  <c:v>84.740259740259745</c:v>
                </c:pt>
                <c:pt idx="2">
                  <c:v>84.192037470726007</c:v>
                </c:pt>
                <c:pt idx="3">
                  <c:v>83.035714285714263</c:v>
                </c:pt>
              </c:numCache>
            </c:numRef>
          </c:val>
          <c:extLst>
            <c:ext xmlns:c16="http://schemas.microsoft.com/office/drawing/2014/chart" uri="{C3380CC4-5D6E-409C-BE32-E72D297353CC}">
              <c16:uniqueId val="{00000000-842B-4E90-AA93-366E204056DC}"/>
            </c:ext>
          </c:extLst>
        </c:ser>
        <c:dLbls>
          <c:dLblPos val="inEnd"/>
          <c:showLegendKey val="0"/>
          <c:showVal val="1"/>
          <c:showCatName val="0"/>
          <c:showSerName val="0"/>
          <c:showPercent val="0"/>
          <c:showBubbleSize val="0"/>
        </c:dLbls>
        <c:gapWidth val="219"/>
        <c:overlap val="-27"/>
        <c:axId val="1848677951"/>
        <c:axId val="1848682751"/>
      </c:barChart>
      <c:catAx>
        <c:axId val="18486779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1848682751"/>
        <c:crosses val="autoZero"/>
        <c:auto val="1"/>
        <c:lblAlgn val="ctr"/>
        <c:lblOffset val="100"/>
        <c:noMultiLvlLbl val="0"/>
      </c:catAx>
      <c:valAx>
        <c:axId val="1848682751"/>
        <c:scaling>
          <c:orientation val="minMax"/>
        </c:scaling>
        <c:delete val="1"/>
        <c:axPos val="l"/>
        <c:numFmt formatCode="0.00" sourceLinked="1"/>
        <c:majorTickMark val="none"/>
        <c:minorTickMark val="none"/>
        <c:tickLblPos val="nextTo"/>
        <c:crossAx val="184867795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image" Target="../media/image1.png"/><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14</xdr:col>
      <xdr:colOff>140494</xdr:colOff>
      <xdr:row>14</xdr:row>
      <xdr:rowOff>2381</xdr:rowOff>
    </xdr:from>
    <xdr:to>
      <xdr:col>21</xdr:col>
      <xdr:colOff>178594</xdr:colOff>
      <xdr:row>29</xdr:row>
      <xdr:rowOff>30956</xdr:rowOff>
    </xdr:to>
    <xdr:graphicFrame macro="">
      <xdr:nvGraphicFramePr>
        <xdr:cNvPr id="3" name="Chart 2">
          <a:extLst>
            <a:ext uri="{FF2B5EF4-FFF2-40B4-BE49-F238E27FC236}">
              <a16:creationId xmlns:a16="http://schemas.microsoft.com/office/drawing/2014/main" id="{3E574ABF-7A2C-72CA-5D7F-3BE538C6B6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135731</xdr:colOff>
      <xdr:row>29</xdr:row>
      <xdr:rowOff>111918</xdr:rowOff>
    </xdr:from>
    <xdr:to>
      <xdr:col>21</xdr:col>
      <xdr:colOff>173831</xdr:colOff>
      <xdr:row>44</xdr:row>
      <xdr:rowOff>140493</xdr:rowOff>
    </xdr:to>
    <xdr:graphicFrame macro="">
      <xdr:nvGraphicFramePr>
        <xdr:cNvPr id="4" name="Chart 3">
          <a:extLst>
            <a:ext uri="{FF2B5EF4-FFF2-40B4-BE49-F238E27FC236}">
              <a16:creationId xmlns:a16="http://schemas.microsoft.com/office/drawing/2014/main" id="{9CED7E4F-8082-A53E-A032-8A452ED464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626267</xdr:colOff>
      <xdr:row>0</xdr:row>
      <xdr:rowOff>0</xdr:rowOff>
    </xdr:from>
    <xdr:to>
      <xdr:col>21</xdr:col>
      <xdr:colOff>147637</xdr:colOff>
      <xdr:row>11</xdr:row>
      <xdr:rowOff>90488</xdr:rowOff>
    </xdr:to>
    <xdr:graphicFrame macro="">
      <xdr:nvGraphicFramePr>
        <xdr:cNvPr id="5" name="Chart 4">
          <a:extLst>
            <a:ext uri="{FF2B5EF4-FFF2-40B4-BE49-F238E27FC236}">
              <a16:creationId xmlns:a16="http://schemas.microsoft.com/office/drawing/2014/main" id="{848DD13A-7957-5806-55D1-EDC1DDF649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642937</xdr:colOff>
      <xdr:row>6</xdr:row>
      <xdr:rowOff>166687</xdr:rowOff>
    </xdr:from>
    <xdr:to>
      <xdr:col>12</xdr:col>
      <xdr:colOff>528636</xdr:colOff>
      <xdr:row>20</xdr:row>
      <xdr:rowOff>157162</xdr:rowOff>
    </xdr:to>
    <mc:AlternateContent xmlns:mc="http://schemas.openxmlformats.org/markup-compatibility/2006" xmlns:a14="http://schemas.microsoft.com/office/drawing/2010/main">
      <mc:Choice Requires="a14">
        <xdr:graphicFrame macro="">
          <xdr:nvGraphicFramePr>
            <xdr:cNvPr id="2" name="Jenis Layanan">
              <a:extLst>
                <a:ext uri="{FF2B5EF4-FFF2-40B4-BE49-F238E27FC236}">
                  <a16:creationId xmlns:a16="http://schemas.microsoft.com/office/drawing/2014/main" id="{F92CCB21-6A1D-3039-80A1-C05AAC12CA6A}"/>
                </a:ext>
              </a:extLst>
            </xdr:cNvPr>
            <xdr:cNvGraphicFramePr/>
          </xdr:nvGraphicFramePr>
          <xdr:xfrm>
            <a:off x="0" y="0"/>
            <a:ext cx="0" cy="0"/>
          </xdr:xfrm>
          <a:graphic>
            <a:graphicData uri="http://schemas.microsoft.com/office/drawing/2010/slicer">
              <sle:slicer xmlns:sle="http://schemas.microsoft.com/office/drawing/2010/slicer" name="Jenis Layanan"/>
            </a:graphicData>
          </a:graphic>
        </xdr:graphicFrame>
      </mc:Choice>
      <mc:Fallback xmlns="">
        <xdr:sp macro="" textlink="">
          <xdr:nvSpPr>
            <xdr:cNvPr id="0" name=""/>
            <xdr:cNvSpPr>
              <a:spLocks noTextEdit="1"/>
            </xdr:cNvSpPr>
          </xdr:nvSpPr>
          <xdr:spPr>
            <a:xfrm>
              <a:off x="7657819" y="1242452"/>
              <a:ext cx="1835523" cy="250059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592930</xdr:colOff>
      <xdr:row>6</xdr:row>
      <xdr:rowOff>159544</xdr:rowOff>
    </xdr:from>
    <xdr:to>
      <xdr:col>18</xdr:col>
      <xdr:colOff>592930</xdr:colOff>
      <xdr:row>22</xdr:row>
      <xdr:rowOff>7144</xdr:rowOff>
    </xdr:to>
    <xdr:graphicFrame macro="">
      <xdr:nvGraphicFramePr>
        <xdr:cNvPr id="4" name="Chart 3">
          <a:extLst>
            <a:ext uri="{FF2B5EF4-FFF2-40B4-BE49-F238E27FC236}">
              <a16:creationId xmlns:a16="http://schemas.microsoft.com/office/drawing/2014/main" id="{1CA92CAA-F41D-7AA6-742E-75DD683083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10</xdr:col>
      <xdr:colOff>142194</xdr:colOff>
      <xdr:row>10</xdr:row>
      <xdr:rowOff>25173</xdr:rowOff>
    </xdr:from>
    <xdr:to>
      <xdr:col>48</xdr:col>
      <xdr:colOff>31977</xdr:colOff>
      <xdr:row>42</xdr:row>
      <xdr:rowOff>54429</xdr:rowOff>
    </xdr:to>
    <mc:AlternateContent xmlns:mc="http://schemas.openxmlformats.org/markup-compatibility/2006">
      <mc:Choice xmlns:a14="http://schemas.microsoft.com/office/drawing/2010/main" Requires="a14">
        <xdr:graphicFrame macro="">
          <xdr:nvGraphicFramePr>
            <xdr:cNvPr id="2" name="Engineer">
              <a:extLst>
                <a:ext uri="{FF2B5EF4-FFF2-40B4-BE49-F238E27FC236}">
                  <a16:creationId xmlns:a16="http://schemas.microsoft.com/office/drawing/2014/main" id="{9DB9A0D9-F16B-833F-31F3-41A8EF5567C2}"/>
                </a:ext>
              </a:extLst>
            </xdr:cNvPr>
            <xdr:cNvGraphicFramePr/>
          </xdr:nvGraphicFramePr>
          <xdr:xfrm>
            <a:off x="0" y="0"/>
            <a:ext cx="0" cy="0"/>
          </xdr:xfrm>
          <a:graphic>
            <a:graphicData uri="http://schemas.microsoft.com/office/drawing/2010/slicer">
              <sle:slicer xmlns:sle="http://schemas.microsoft.com/office/drawing/2010/slicer" name="Engineer"/>
            </a:graphicData>
          </a:graphic>
        </xdr:graphicFrame>
      </mc:Choice>
      <mc:Fallback>
        <xdr:sp macro="" textlink="">
          <xdr:nvSpPr>
            <xdr:cNvPr id="0" name=""/>
            <xdr:cNvSpPr>
              <a:spLocks noTextEdit="1"/>
            </xdr:cNvSpPr>
          </xdr:nvSpPr>
          <xdr:spPr>
            <a:xfrm>
              <a:off x="7551284" y="1862137"/>
              <a:ext cx="1828800" cy="590754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48</xdr:col>
      <xdr:colOff>80963</xdr:colOff>
      <xdr:row>10</xdr:row>
      <xdr:rowOff>25173</xdr:rowOff>
    </xdr:from>
    <xdr:to>
      <xdr:col>50</xdr:col>
      <xdr:colOff>617084</xdr:colOff>
      <xdr:row>23</xdr:row>
      <xdr:rowOff>161243</xdr:rowOff>
    </xdr:to>
    <mc:AlternateContent xmlns:mc="http://schemas.openxmlformats.org/markup-compatibility/2006">
      <mc:Choice xmlns:a14="http://schemas.microsoft.com/office/drawing/2010/main" Requires="a14">
        <xdr:graphicFrame macro="">
          <xdr:nvGraphicFramePr>
            <xdr:cNvPr id="3" name="Service">
              <a:extLst>
                <a:ext uri="{FF2B5EF4-FFF2-40B4-BE49-F238E27FC236}">
                  <a16:creationId xmlns:a16="http://schemas.microsoft.com/office/drawing/2014/main" id="{4432B6A6-EFE5-E3BF-0CC4-8EA7C1A4ACA8}"/>
                </a:ext>
              </a:extLst>
            </xdr:cNvPr>
            <xdr:cNvGraphicFramePr/>
          </xdr:nvGraphicFramePr>
          <xdr:xfrm>
            <a:off x="0" y="0"/>
            <a:ext cx="0" cy="0"/>
          </xdr:xfrm>
          <a:graphic>
            <a:graphicData uri="http://schemas.microsoft.com/office/drawing/2010/slicer">
              <sle:slicer xmlns:sle="http://schemas.microsoft.com/office/drawing/2010/slicer" name="Service"/>
            </a:graphicData>
          </a:graphic>
        </xdr:graphicFrame>
      </mc:Choice>
      <mc:Fallback>
        <xdr:sp macro="" textlink="">
          <xdr:nvSpPr>
            <xdr:cNvPr id="0" name=""/>
            <xdr:cNvSpPr>
              <a:spLocks noTextEdit="1"/>
            </xdr:cNvSpPr>
          </xdr:nvSpPr>
          <xdr:spPr>
            <a:xfrm>
              <a:off x="9429070" y="1862137"/>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47625</xdr:colOff>
      <xdr:row>0</xdr:row>
      <xdr:rowOff>0</xdr:rowOff>
    </xdr:from>
    <xdr:to>
      <xdr:col>9</xdr:col>
      <xdr:colOff>49532</xdr:colOff>
      <xdr:row>9</xdr:row>
      <xdr:rowOff>193902</xdr:rowOff>
    </xdr:to>
    <xdr:pic>
      <xdr:nvPicPr>
        <xdr:cNvPr id="4" name="Picture 3">
          <a:extLst>
            <a:ext uri="{FF2B5EF4-FFF2-40B4-BE49-F238E27FC236}">
              <a16:creationId xmlns:a16="http://schemas.microsoft.com/office/drawing/2014/main" id="{F72BD062-396A-F6CF-5F09-E6CBC805BA00}"/>
            </a:ext>
          </a:extLst>
        </xdr:cNvPr>
        <xdr:cNvPicPr>
          <a:picLocks noChangeAspect="1"/>
        </xdr:cNvPicPr>
      </xdr:nvPicPr>
      <xdr:blipFill rotWithShape="1">
        <a:blip xmlns:r="http://schemas.openxmlformats.org/officeDocument/2006/relationships" r:embed="rId1"/>
        <a:srcRect l="49248" t="43817" r="19126" b="33716"/>
        <a:stretch/>
      </xdr:blipFill>
      <xdr:spPr>
        <a:xfrm>
          <a:off x="7218589" y="173491"/>
          <a:ext cx="4941300" cy="2214563"/>
        </a:xfrm>
        <a:prstGeom prst="rect">
          <a:avLst/>
        </a:prstGeom>
      </xdr:spPr>
    </xdr:pic>
    <xdr:clientData/>
  </xdr:twoCellAnchor>
  <xdr:twoCellAnchor editAs="oneCell">
    <xdr:from>
      <xdr:col>0</xdr:col>
      <xdr:colOff>0</xdr:colOff>
      <xdr:row>34</xdr:row>
      <xdr:rowOff>14971</xdr:rowOff>
    </xdr:from>
    <xdr:to>
      <xdr:col>8</xdr:col>
      <xdr:colOff>1108982</xdr:colOff>
      <xdr:row>37</xdr:row>
      <xdr:rowOff>108856</xdr:rowOff>
    </xdr:to>
    <mc:AlternateContent xmlns:mc="http://schemas.openxmlformats.org/markup-compatibility/2006" xmlns:a14="http://schemas.microsoft.com/office/drawing/2010/main">
      <mc:Choice Requires="a14">
        <xdr:graphicFrame macro="">
          <xdr:nvGraphicFramePr>
            <xdr:cNvPr id="2" name="Jenis Layanan 4">
              <a:extLst>
                <a:ext uri="{FF2B5EF4-FFF2-40B4-BE49-F238E27FC236}">
                  <a16:creationId xmlns:a16="http://schemas.microsoft.com/office/drawing/2014/main" id="{17FD0B0F-A207-4428-92B5-1DD486858090}"/>
                </a:ext>
              </a:extLst>
            </xdr:cNvPr>
            <xdr:cNvGraphicFramePr/>
          </xdr:nvGraphicFramePr>
          <xdr:xfrm>
            <a:off x="0" y="0"/>
            <a:ext cx="0" cy="0"/>
          </xdr:xfrm>
          <a:graphic>
            <a:graphicData uri="http://schemas.microsoft.com/office/drawing/2010/slicer">
              <sle:slicer xmlns:sle="http://schemas.microsoft.com/office/drawing/2010/slicer" name="Jenis Layanan 4"/>
            </a:graphicData>
          </a:graphic>
        </xdr:graphicFrame>
      </mc:Choice>
      <mc:Fallback xmlns="">
        <xdr:sp macro="" textlink="">
          <xdr:nvSpPr>
            <xdr:cNvPr id="0" name=""/>
            <xdr:cNvSpPr>
              <a:spLocks noTextEdit="1"/>
            </xdr:cNvSpPr>
          </xdr:nvSpPr>
          <xdr:spPr>
            <a:xfrm>
              <a:off x="0" y="7417257"/>
              <a:ext cx="7184571" cy="78785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54427</xdr:colOff>
      <xdr:row>38</xdr:row>
      <xdr:rowOff>137434</xdr:rowOff>
    </xdr:from>
    <xdr:to>
      <xdr:col>2</xdr:col>
      <xdr:colOff>3823607</xdr:colOff>
      <xdr:row>71</xdr:row>
      <xdr:rowOff>136071</xdr:rowOff>
    </xdr:to>
    <mc:AlternateContent xmlns:mc="http://schemas.openxmlformats.org/markup-compatibility/2006" xmlns:a14="http://schemas.microsoft.com/office/drawing/2010/main">
      <mc:Choice Requires="a14">
        <xdr:graphicFrame macro="">
          <xdr:nvGraphicFramePr>
            <xdr:cNvPr id="3" name="Nama Installer 2">
              <a:extLst>
                <a:ext uri="{FF2B5EF4-FFF2-40B4-BE49-F238E27FC236}">
                  <a16:creationId xmlns:a16="http://schemas.microsoft.com/office/drawing/2014/main" id="{3B2A3ADA-F362-45DA-B680-1668D6B1A733}"/>
                </a:ext>
              </a:extLst>
            </xdr:cNvPr>
            <xdr:cNvGraphicFramePr/>
          </xdr:nvGraphicFramePr>
          <xdr:xfrm>
            <a:off x="0" y="0"/>
            <a:ext cx="0" cy="0"/>
          </xdr:xfrm>
          <a:graphic>
            <a:graphicData uri="http://schemas.microsoft.com/office/drawing/2010/slicer">
              <sle:slicer xmlns:sle="http://schemas.microsoft.com/office/drawing/2010/slicer" name="Nama Installer 2"/>
            </a:graphicData>
          </a:graphic>
        </xdr:graphicFrame>
      </mc:Choice>
      <mc:Fallback xmlns="">
        <xdr:sp macro="" textlink="">
          <xdr:nvSpPr>
            <xdr:cNvPr id="0" name=""/>
            <xdr:cNvSpPr>
              <a:spLocks noTextEdit="1"/>
            </xdr:cNvSpPr>
          </xdr:nvSpPr>
          <xdr:spPr>
            <a:xfrm>
              <a:off x="54427" y="8274505"/>
              <a:ext cx="4259037" cy="540747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4038597</xdr:colOff>
      <xdr:row>38</xdr:row>
      <xdr:rowOff>163287</xdr:rowOff>
    </xdr:from>
    <xdr:to>
      <xdr:col>9</xdr:col>
      <xdr:colOff>24741</xdr:colOff>
      <xdr:row>66</xdr:row>
      <xdr:rowOff>155865</xdr:rowOff>
    </xdr:to>
    <xdr:graphicFrame macro="">
      <xdr:nvGraphicFramePr>
        <xdr:cNvPr id="6" name="Chart 5">
          <a:extLst>
            <a:ext uri="{FF2B5EF4-FFF2-40B4-BE49-F238E27FC236}">
              <a16:creationId xmlns:a16="http://schemas.microsoft.com/office/drawing/2014/main" id="{3EEC8545-A94D-4D9E-9F05-AD84B89598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83683</xdr:colOff>
      <xdr:row>9</xdr:row>
      <xdr:rowOff>115660</xdr:rowOff>
    </xdr:from>
    <xdr:to>
      <xdr:col>2</xdr:col>
      <xdr:colOff>5735411</xdr:colOff>
      <xdr:row>32</xdr:row>
      <xdr:rowOff>68035</xdr:rowOff>
    </xdr:to>
    <xdr:graphicFrame macro="">
      <xdr:nvGraphicFramePr>
        <xdr:cNvPr id="5" name="Chart 4">
          <a:extLst>
            <a:ext uri="{FF2B5EF4-FFF2-40B4-BE49-F238E27FC236}">
              <a16:creationId xmlns:a16="http://schemas.microsoft.com/office/drawing/2014/main" id="{85911867-1483-40A0-B926-19F65C69169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5817054</xdr:colOff>
      <xdr:row>9</xdr:row>
      <xdr:rowOff>176893</xdr:rowOff>
    </xdr:from>
    <xdr:to>
      <xdr:col>9</xdr:col>
      <xdr:colOff>598713</xdr:colOff>
      <xdr:row>32</xdr:row>
      <xdr:rowOff>74839</xdr:rowOff>
    </xdr:to>
    <xdr:graphicFrame macro="">
      <xdr:nvGraphicFramePr>
        <xdr:cNvPr id="7" name="Chart 6">
          <a:extLst>
            <a:ext uri="{FF2B5EF4-FFF2-40B4-BE49-F238E27FC236}">
              <a16:creationId xmlns:a16="http://schemas.microsoft.com/office/drawing/2014/main" id="{66373659-85C4-4225-9FEB-F9F9D18030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ma" refreshedDate="45076.546850578707" backgroundQuery="1" createdVersion="8" refreshedVersion="8" minRefreshableVersion="3" recordCount="0" supportSubquery="1" supportAdvancedDrill="1" xr:uid="{4B68F864-427C-4103-BBCF-DDFFA9F2EA96}">
  <cacheSource type="external" connectionId="1"/>
  <cacheFields count="9">
    <cacheField name="[Table1].[Service].[Service]" caption="Service" numFmtId="0" hierarchy="4" level="1">
      <sharedItems containsBlank="1" count="5">
        <m/>
        <s v="Installation"/>
        <s v="Periodic Maintenance"/>
        <s v="Training"/>
        <s v="TroubleShooting"/>
      </sharedItems>
    </cacheField>
    <cacheField name="[Measures].[Sum of U1]" caption="Sum of U1" numFmtId="0" hierarchy="18" level="32767"/>
    <cacheField name="[Measures].[Sum of U2]" caption="Sum of U2" numFmtId="0" hierarchy="19" level="32767"/>
    <cacheField name="[Measures].[Sum of U3]" caption="Sum of U3" numFmtId="0" hierarchy="20" level="32767"/>
    <cacheField name="[Measures].[Sum of U4]" caption="Sum of U4" numFmtId="0" hierarchy="21" level="32767"/>
    <cacheField name="[Measures].[Sum of U5]" caption="Sum of U5" numFmtId="0" hierarchy="22" level="32767"/>
    <cacheField name="[Measures].[Sum of U6]" caption="Sum of U6" numFmtId="0" hierarchy="23" level="32767"/>
    <cacheField name="[Measures].[Sum of U7]" caption="Sum of U7" numFmtId="0" hierarchy="24" level="32767"/>
    <cacheField name="[Measures].[Sum of # of Rows]" caption="Sum of # of Rows" numFmtId="0" hierarchy="25" level="32767"/>
  </cacheFields>
  <cacheHierarchies count="26">
    <cacheHierarchy uniqueName="[Table1].[Submission Time]" caption="Submission Time" attribute="1" defaultMemberUniqueName="[Table1].[Submission Time].[All]" allUniqueName="[Table1].[Submission Time].[All]" dimensionUniqueName="[Table1]" displayFolder="" count="0" memberValueDatatype="130" unbalanced="0"/>
    <cacheHierarchy uniqueName="[Table1].[Name]" caption="Name" attribute="1" defaultMemberUniqueName="[Table1].[Name].[All]" allUniqueName="[Table1].[Name].[All]" dimensionUniqueName="[Table1]" displayFolder="" count="0" memberValueDatatype="130" unbalanced="0"/>
    <cacheHierarchy uniqueName="[Table1].[Hospital]" caption="Hospital" attribute="1" defaultMemberUniqueName="[Table1].[Hospital].[All]" allUniqueName="[Table1].[Hospital].[All]" dimensionUniqueName="[Table1]" displayFolder="" count="0" memberValueDatatype="130" unbalanced="0"/>
    <cacheHierarchy uniqueName="[Table1].[Unit ID]" caption="Unit ID" attribute="1" defaultMemberUniqueName="[Table1].[Unit ID].[All]" allUniqueName="[Table1].[Unit ID].[All]" dimensionUniqueName="[Table1]" displayFolder="" count="0" memberValueDatatype="130" unbalanced="0"/>
    <cacheHierarchy uniqueName="[Table1].[Service]" caption="Service" attribute="1" defaultMemberUniqueName="[Table1].[Service].[All]" allUniqueName="[Table1].[Service].[All]" dimensionUniqueName="[Table1]" displayFolder="" count="2" memberValueDatatype="130" unbalanced="0">
      <fieldsUsage count="2">
        <fieldUsage x="-1"/>
        <fieldUsage x="0"/>
      </fieldsUsage>
    </cacheHierarchy>
    <cacheHierarchy uniqueName="[Table1].[Service Date]" caption="Service Date" attribute="1" defaultMemberUniqueName="[Table1].[Service Date].[All]" allUniqueName="[Table1].[Service Date].[All]" dimensionUniqueName="[Table1]" displayFolder="" count="0" memberValueDatatype="130" unbalanced="0"/>
    <cacheHierarchy uniqueName="[Table1].[Engineer]" caption="Engineer" attribute="1" defaultMemberUniqueName="[Table1].[Engineer].[All]" allUniqueName="[Table1].[Engineer].[All]" dimensionUniqueName="[Table1]" displayFolder="" count="0" memberValueDatatype="130" unbalanced="0"/>
    <cacheHierarchy uniqueName="[Table1].[U1]" caption="U1" attribute="1" defaultMemberUniqueName="[Table1].[U1].[All]" allUniqueName="[Table1].[U1].[All]" dimensionUniqueName="[Table1]" displayFolder="" count="0" memberValueDatatype="20" unbalanced="0"/>
    <cacheHierarchy uniqueName="[Table1].[U2]" caption="U2" attribute="1" defaultMemberUniqueName="[Table1].[U2].[All]" allUniqueName="[Table1].[U2].[All]" dimensionUniqueName="[Table1]" displayFolder="" count="0" memberValueDatatype="20" unbalanced="0"/>
    <cacheHierarchy uniqueName="[Table1].[U3]" caption="U3" attribute="1" defaultMemberUniqueName="[Table1].[U3].[All]" allUniqueName="[Table1].[U3].[All]" dimensionUniqueName="[Table1]" displayFolder="" count="0" memberValueDatatype="20" unbalanced="0"/>
    <cacheHierarchy uniqueName="[Table1].[U4]" caption="U4" attribute="1" defaultMemberUniqueName="[Table1].[U4].[All]" allUniqueName="[Table1].[U4].[All]" dimensionUniqueName="[Table1]" displayFolder="" count="0" memberValueDatatype="20" unbalanced="0"/>
    <cacheHierarchy uniqueName="[Table1].[U5]" caption="U5" attribute="1" defaultMemberUniqueName="[Table1].[U5].[All]" allUniqueName="[Table1].[U5].[All]" dimensionUniqueName="[Table1]" displayFolder="" count="0" memberValueDatatype="20" unbalanced="0"/>
    <cacheHierarchy uniqueName="[Table1].[U6]" caption="U6" attribute="1" defaultMemberUniqueName="[Table1].[U6].[All]" allUniqueName="[Table1].[U6].[All]" dimensionUniqueName="[Table1]" displayFolder="" count="0" memberValueDatatype="20" unbalanced="0"/>
    <cacheHierarchy uniqueName="[Table1].[U7]" caption="U7" attribute="1" defaultMemberUniqueName="[Table1].[U7].[All]" allUniqueName="[Table1].[U7].[All]" dimensionUniqueName="[Table1]" displayFolder="" count="0" memberValueDatatype="20" unbalanced="0"/>
    <cacheHierarchy uniqueName="[Table1].[# of Rows]" caption="# of Rows" attribute="1" defaultMemberUniqueName="[Table1].[# of Rows].[All]" allUniqueName="[Table1].[# of Rows].[All]" dimensionUniqueName="[Table1]" displayFolder="" count="0" memberValueDatatype="20"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Submission Time]" caption="Count of Submission Time" measure="1" displayFolder="" measureGroup="Table1" count="0" hidden="1">
      <extLst>
        <ext xmlns:x15="http://schemas.microsoft.com/office/spreadsheetml/2010/11/main" uri="{B97F6D7D-B522-45F9-BDA1-12C45D357490}">
          <x15:cacheHierarchy aggregatedColumn="0"/>
        </ext>
      </extLst>
    </cacheHierarchy>
    <cacheHierarchy uniqueName="[Measures].[Sum of U1]" caption="Sum of U1" measure="1" displayFolder="" measureGroup="Table1" count="0" oneField="1" hidden="1">
      <fieldsUsage count="1">
        <fieldUsage x="1"/>
      </fieldsUsage>
      <extLst>
        <ext xmlns:x15="http://schemas.microsoft.com/office/spreadsheetml/2010/11/main" uri="{B97F6D7D-B522-45F9-BDA1-12C45D357490}">
          <x15:cacheHierarchy aggregatedColumn="7"/>
        </ext>
      </extLst>
    </cacheHierarchy>
    <cacheHierarchy uniqueName="[Measures].[Sum of U2]" caption="Sum of U2" measure="1" displayFolder="" measureGroup="Table1" count="0" oneField="1" hidden="1">
      <fieldsUsage count="1">
        <fieldUsage x="2"/>
      </fieldsUsage>
      <extLst>
        <ext xmlns:x15="http://schemas.microsoft.com/office/spreadsheetml/2010/11/main" uri="{B97F6D7D-B522-45F9-BDA1-12C45D357490}">
          <x15:cacheHierarchy aggregatedColumn="8"/>
        </ext>
      </extLst>
    </cacheHierarchy>
    <cacheHierarchy uniqueName="[Measures].[Sum of U3]" caption="Sum of U3" measure="1" displayFolder="" measureGroup="Table1" count="0" oneField="1" hidden="1">
      <fieldsUsage count="1">
        <fieldUsage x="3"/>
      </fieldsUsage>
      <extLst>
        <ext xmlns:x15="http://schemas.microsoft.com/office/spreadsheetml/2010/11/main" uri="{B97F6D7D-B522-45F9-BDA1-12C45D357490}">
          <x15:cacheHierarchy aggregatedColumn="9"/>
        </ext>
      </extLst>
    </cacheHierarchy>
    <cacheHierarchy uniqueName="[Measures].[Sum of U4]" caption="Sum of U4" measure="1" displayFolder="" measureGroup="Table1" count="0" oneField="1" hidden="1">
      <fieldsUsage count="1">
        <fieldUsage x="4"/>
      </fieldsUsage>
      <extLst>
        <ext xmlns:x15="http://schemas.microsoft.com/office/spreadsheetml/2010/11/main" uri="{B97F6D7D-B522-45F9-BDA1-12C45D357490}">
          <x15:cacheHierarchy aggregatedColumn="10"/>
        </ext>
      </extLst>
    </cacheHierarchy>
    <cacheHierarchy uniqueName="[Measures].[Sum of U5]" caption="Sum of U5" measure="1" displayFolder="" measureGroup="Table1" count="0" oneField="1" hidden="1">
      <fieldsUsage count="1">
        <fieldUsage x="5"/>
      </fieldsUsage>
      <extLst>
        <ext xmlns:x15="http://schemas.microsoft.com/office/spreadsheetml/2010/11/main" uri="{B97F6D7D-B522-45F9-BDA1-12C45D357490}">
          <x15:cacheHierarchy aggregatedColumn="11"/>
        </ext>
      </extLst>
    </cacheHierarchy>
    <cacheHierarchy uniqueName="[Measures].[Sum of U6]" caption="Sum of U6" measure="1" displayFolder="" measureGroup="Table1" count="0" oneField="1" hidden="1">
      <fieldsUsage count="1">
        <fieldUsage x="6"/>
      </fieldsUsage>
      <extLst>
        <ext xmlns:x15="http://schemas.microsoft.com/office/spreadsheetml/2010/11/main" uri="{B97F6D7D-B522-45F9-BDA1-12C45D357490}">
          <x15:cacheHierarchy aggregatedColumn="12"/>
        </ext>
      </extLst>
    </cacheHierarchy>
    <cacheHierarchy uniqueName="[Measures].[Sum of U7]" caption="Sum of U7" measure="1" displayFolder="" measureGroup="Table1" count="0" oneField="1" hidden="1">
      <fieldsUsage count="1">
        <fieldUsage x="7"/>
      </fieldsUsage>
      <extLst>
        <ext xmlns:x15="http://schemas.microsoft.com/office/spreadsheetml/2010/11/main" uri="{B97F6D7D-B522-45F9-BDA1-12C45D357490}">
          <x15:cacheHierarchy aggregatedColumn="13"/>
        </ext>
      </extLst>
    </cacheHierarchy>
    <cacheHierarchy uniqueName="[Measures].[Sum of # of Rows]" caption="Sum of # of Rows" measure="1" displayFolder="" measureGroup="Table1" count="0" oneField="1" hidden="1">
      <fieldsUsage count="1">
        <fieldUsage x="8"/>
      </fieldsUsage>
      <extLst>
        <ext xmlns:x15="http://schemas.microsoft.com/office/spreadsheetml/2010/11/main" uri="{B97F6D7D-B522-45F9-BDA1-12C45D357490}">
          <x15:cacheHierarchy aggregatedColumn="14"/>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ma" refreshedDate="45076.548308217592" backgroundQuery="1" createdVersion="8" refreshedVersion="8" minRefreshableVersion="3" recordCount="0" supportSubquery="1" supportAdvancedDrill="1" xr:uid="{6F874838-5593-4E06-9C8B-0D71975322BC}">
  <cacheSource type="external" connectionId="1"/>
  <cacheFields count="10">
    <cacheField name="[Table1].[Engineer].[Engineer]" caption="Engineer" numFmtId="0" hierarchy="6" level="1">
      <sharedItems count="40">
        <s v="Ada"/>
        <s v="Allen"/>
        <s v="Blaine"/>
        <s v="Cass"/>
        <s v="Coal"/>
        <s v="Coffey"/>
        <s v="Franklin"/>
        <s v="Grand Forks"/>
        <s v="Hanover"/>
        <s v="Harris"/>
        <s v="Hidalgo"/>
        <s v="Jack"/>
        <s v="King"/>
        <s v="Lincoln"/>
        <s v="Lubbock"/>
        <s v="Lynchburg"/>
        <s v="Madison"/>
        <s v="Mahoning"/>
        <s v="Montgomery"/>
        <s v="Ness"/>
        <s v="Nueces"/>
        <s v="Oneida"/>
        <s v="Otoe"/>
        <s v="Pembina"/>
        <s v="Pottawatomie"/>
        <s v="Reagan"/>
        <s v="Rockingham"/>
        <s v="Rockwall"/>
        <s v="Shenandoah"/>
        <s v="Stark"/>
        <s v="Stokes"/>
        <s v="Tarrant"/>
        <s v="Tom Green"/>
        <s v="Union"/>
        <s v="Victoria"/>
        <s v="Wake"/>
        <s v="Ward"/>
        <s v="Washington"/>
        <s v="Winchester"/>
        <s v="Wise"/>
      </sharedItems>
    </cacheField>
    <cacheField name="[Measures].[Sum of U1]" caption="Sum of U1" numFmtId="0" hierarchy="18" level="32767"/>
    <cacheField name="[Measures].[Sum of U2]" caption="Sum of U2" numFmtId="0" hierarchy="19" level="32767"/>
    <cacheField name="[Measures].[Sum of U3]" caption="Sum of U3" numFmtId="0" hierarchy="20" level="32767"/>
    <cacheField name="[Measures].[Sum of U4]" caption="Sum of U4" numFmtId="0" hierarchy="21" level="32767"/>
    <cacheField name="[Measures].[Sum of U5]" caption="Sum of U5" numFmtId="0" hierarchy="22" level="32767"/>
    <cacheField name="[Measures].[Sum of U6]" caption="Sum of U6" numFmtId="0" hierarchy="23" level="32767"/>
    <cacheField name="[Measures].[Sum of U7]" caption="Sum of U7" numFmtId="0" hierarchy="24" level="32767"/>
    <cacheField name="[Measures].[Sum of # of Rows]" caption="Sum of # of Rows" numFmtId="0" hierarchy="25" level="32767"/>
    <cacheField name="[Table1].[Service].[Service]" caption="Service" numFmtId="0" hierarchy="4" level="1">
      <sharedItems containsSemiMixedTypes="0" containsNonDate="0" containsString="0"/>
    </cacheField>
  </cacheFields>
  <cacheHierarchies count="26">
    <cacheHierarchy uniqueName="[Table1].[Submission Time]" caption="Submission Time" attribute="1" defaultMemberUniqueName="[Table1].[Submission Time].[All]" allUniqueName="[Table1].[Submission Time].[All]" dimensionUniqueName="[Table1]" displayFolder="" count="2" memberValueDatatype="130" unbalanced="0"/>
    <cacheHierarchy uniqueName="[Table1].[Name]" caption="Name" attribute="1" defaultMemberUniqueName="[Table1].[Name].[All]" allUniqueName="[Table1].[Name].[All]" dimensionUniqueName="[Table1]" displayFolder="" count="2" memberValueDatatype="130" unbalanced="0"/>
    <cacheHierarchy uniqueName="[Table1].[Hospital]" caption="Hospital" attribute="1" defaultMemberUniqueName="[Table1].[Hospital].[All]" allUniqueName="[Table1].[Hospital].[All]" dimensionUniqueName="[Table1]" displayFolder="" count="2" memberValueDatatype="130" unbalanced="0"/>
    <cacheHierarchy uniqueName="[Table1].[Unit ID]" caption="Unit ID" attribute="1" defaultMemberUniqueName="[Table1].[Unit ID].[All]" allUniqueName="[Table1].[Unit ID].[All]" dimensionUniqueName="[Table1]" displayFolder="" count="2" memberValueDatatype="130" unbalanced="0"/>
    <cacheHierarchy uniqueName="[Table1].[Service]" caption="Service" attribute="1" defaultMemberUniqueName="[Table1].[Service].[All]" allUniqueName="[Table1].[Service].[All]" dimensionUniqueName="[Table1]" displayFolder="" count="2" memberValueDatatype="130" unbalanced="0">
      <fieldsUsage count="2">
        <fieldUsage x="-1"/>
        <fieldUsage x="9"/>
      </fieldsUsage>
    </cacheHierarchy>
    <cacheHierarchy uniqueName="[Table1].[Service Date]" caption="Service Date" attribute="1" defaultMemberUniqueName="[Table1].[Service Date].[All]" allUniqueName="[Table1].[Service Date].[All]" dimensionUniqueName="[Table1]" displayFolder="" count="2" memberValueDatatype="130" unbalanced="0"/>
    <cacheHierarchy uniqueName="[Table1].[Engineer]" caption="Engineer" attribute="1" defaultMemberUniqueName="[Table1].[Engineer].[All]" allUniqueName="[Table1].[Engineer].[All]" dimensionUniqueName="[Table1]" displayFolder="" count="2" memberValueDatatype="130" unbalanced="0">
      <fieldsUsage count="2">
        <fieldUsage x="-1"/>
        <fieldUsage x="0"/>
      </fieldsUsage>
    </cacheHierarchy>
    <cacheHierarchy uniqueName="[Table1].[U1]" caption="U1" attribute="1" defaultMemberUniqueName="[Table1].[U1].[All]" allUniqueName="[Table1].[U1].[All]" dimensionUniqueName="[Table1]" displayFolder="" count="2" memberValueDatatype="20" unbalanced="0"/>
    <cacheHierarchy uniqueName="[Table1].[U2]" caption="U2" attribute="1" defaultMemberUniqueName="[Table1].[U2].[All]" allUniqueName="[Table1].[U2].[All]" dimensionUniqueName="[Table1]" displayFolder="" count="2" memberValueDatatype="20" unbalanced="0"/>
    <cacheHierarchy uniqueName="[Table1].[U3]" caption="U3" attribute="1" defaultMemberUniqueName="[Table1].[U3].[All]" allUniqueName="[Table1].[U3].[All]" dimensionUniqueName="[Table1]" displayFolder="" count="2" memberValueDatatype="20" unbalanced="0"/>
    <cacheHierarchy uniqueName="[Table1].[U4]" caption="U4" attribute="1" defaultMemberUniqueName="[Table1].[U4].[All]" allUniqueName="[Table1].[U4].[All]" dimensionUniqueName="[Table1]" displayFolder="" count="2" memberValueDatatype="20" unbalanced="0"/>
    <cacheHierarchy uniqueName="[Table1].[U5]" caption="U5" attribute="1" defaultMemberUniqueName="[Table1].[U5].[All]" allUniqueName="[Table1].[U5].[All]" dimensionUniqueName="[Table1]" displayFolder="" count="2" memberValueDatatype="20" unbalanced="0"/>
    <cacheHierarchy uniqueName="[Table1].[U6]" caption="U6" attribute="1" defaultMemberUniqueName="[Table1].[U6].[All]" allUniqueName="[Table1].[U6].[All]" dimensionUniqueName="[Table1]" displayFolder="" count="2" memberValueDatatype="20" unbalanced="0"/>
    <cacheHierarchy uniqueName="[Table1].[U7]" caption="U7" attribute="1" defaultMemberUniqueName="[Table1].[U7].[All]" allUniqueName="[Table1].[U7].[All]" dimensionUniqueName="[Table1]" displayFolder="" count="2" memberValueDatatype="20" unbalanced="0"/>
    <cacheHierarchy uniqueName="[Table1].[# of Rows]" caption="# of Rows" attribute="1" defaultMemberUniqueName="[Table1].[# of Rows].[All]" allUniqueName="[Table1].[# of Rows].[All]" dimensionUniqueName="[Table1]" displayFolder="" count="2" memberValueDatatype="20"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Submission Time]" caption="Count of Submission Time" measure="1" displayFolder="" measureGroup="Table1" count="0" hidden="1">
      <extLst>
        <ext xmlns:x15="http://schemas.microsoft.com/office/spreadsheetml/2010/11/main" uri="{B97F6D7D-B522-45F9-BDA1-12C45D357490}">
          <x15:cacheHierarchy aggregatedColumn="0"/>
        </ext>
      </extLst>
    </cacheHierarchy>
    <cacheHierarchy uniqueName="[Measures].[Sum of U1]" caption="Sum of U1" measure="1" displayFolder="" measureGroup="Table1" count="0" oneField="1" hidden="1">
      <fieldsUsage count="1">
        <fieldUsage x="1"/>
      </fieldsUsage>
      <extLst>
        <ext xmlns:x15="http://schemas.microsoft.com/office/spreadsheetml/2010/11/main" uri="{B97F6D7D-B522-45F9-BDA1-12C45D357490}">
          <x15:cacheHierarchy aggregatedColumn="7"/>
        </ext>
      </extLst>
    </cacheHierarchy>
    <cacheHierarchy uniqueName="[Measures].[Sum of U2]" caption="Sum of U2" measure="1" displayFolder="" measureGroup="Table1" count="0" oneField="1" hidden="1">
      <fieldsUsage count="1">
        <fieldUsage x="2"/>
      </fieldsUsage>
      <extLst>
        <ext xmlns:x15="http://schemas.microsoft.com/office/spreadsheetml/2010/11/main" uri="{B97F6D7D-B522-45F9-BDA1-12C45D357490}">
          <x15:cacheHierarchy aggregatedColumn="8"/>
        </ext>
      </extLst>
    </cacheHierarchy>
    <cacheHierarchy uniqueName="[Measures].[Sum of U3]" caption="Sum of U3" measure="1" displayFolder="" measureGroup="Table1" count="0" oneField="1" hidden="1">
      <fieldsUsage count="1">
        <fieldUsage x="3"/>
      </fieldsUsage>
      <extLst>
        <ext xmlns:x15="http://schemas.microsoft.com/office/spreadsheetml/2010/11/main" uri="{B97F6D7D-B522-45F9-BDA1-12C45D357490}">
          <x15:cacheHierarchy aggregatedColumn="9"/>
        </ext>
      </extLst>
    </cacheHierarchy>
    <cacheHierarchy uniqueName="[Measures].[Sum of U4]" caption="Sum of U4" measure="1" displayFolder="" measureGroup="Table1" count="0" oneField="1" hidden="1">
      <fieldsUsage count="1">
        <fieldUsage x="4"/>
      </fieldsUsage>
      <extLst>
        <ext xmlns:x15="http://schemas.microsoft.com/office/spreadsheetml/2010/11/main" uri="{B97F6D7D-B522-45F9-BDA1-12C45D357490}">
          <x15:cacheHierarchy aggregatedColumn="10"/>
        </ext>
      </extLst>
    </cacheHierarchy>
    <cacheHierarchy uniqueName="[Measures].[Sum of U5]" caption="Sum of U5" measure="1" displayFolder="" measureGroup="Table1" count="0" oneField="1" hidden="1">
      <fieldsUsage count="1">
        <fieldUsage x="5"/>
      </fieldsUsage>
      <extLst>
        <ext xmlns:x15="http://schemas.microsoft.com/office/spreadsheetml/2010/11/main" uri="{B97F6D7D-B522-45F9-BDA1-12C45D357490}">
          <x15:cacheHierarchy aggregatedColumn="11"/>
        </ext>
      </extLst>
    </cacheHierarchy>
    <cacheHierarchy uniqueName="[Measures].[Sum of U6]" caption="Sum of U6" measure="1" displayFolder="" measureGroup="Table1" count="0" oneField="1" hidden="1">
      <fieldsUsage count="1">
        <fieldUsage x="6"/>
      </fieldsUsage>
      <extLst>
        <ext xmlns:x15="http://schemas.microsoft.com/office/spreadsheetml/2010/11/main" uri="{B97F6D7D-B522-45F9-BDA1-12C45D357490}">
          <x15:cacheHierarchy aggregatedColumn="12"/>
        </ext>
      </extLst>
    </cacheHierarchy>
    <cacheHierarchy uniqueName="[Measures].[Sum of U7]" caption="Sum of U7" measure="1" displayFolder="" measureGroup="Table1" count="0" oneField="1" hidden="1">
      <fieldsUsage count="1">
        <fieldUsage x="7"/>
      </fieldsUsage>
      <extLst>
        <ext xmlns:x15="http://schemas.microsoft.com/office/spreadsheetml/2010/11/main" uri="{B97F6D7D-B522-45F9-BDA1-12C45D357490}">
          <x15:cacheHierarchy aggregatedColumn="13"/>
        </ext>
      </extLst>
    </cacheHierarchy>
    <cacheHierarchy uniqueName="[Measures].[Sum of # of Rows]" caption="Sum of # of Rows" measure="1" displayFolder="" measureGroup="Table1" count="0" oneField="1" hidden="1">
      <fieldsUsage count="1">
        <fieldUsage x="8"/>
      </fieldsUsage>
      <extLst>
        <ext xmlns:x15="http://schemas.microsoft.com/office/spreadsheetml/2010/11/main" uri="{B97F6D7D-B522-45F9-BDA1-12C45D357490}">
          <x15:cacheHierarchy aggregatedColumn="14"/>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ma" refreshedDate="45076.544489120373" backgroundQuery="1" createdVersion="3" refreshedVersion="8" minRefreshableVersion="3" recordCount="0" supportSubquery="1" supportAdvancedDrill="1" xr:uid="{DC33F520-F10B-4ABC-A1DA-E5E51DC4081A}">
  <cacheSource type="external" connectionId="1">
    <extLst>
      <ext xmlns:x14="http://schemas.microsoft.com/office/spreadsheetml/2009/9/main" uri="{F057638F-6D5F-4e77-A914-E7F072B9BCA8}">
        <x14:sourceConnection name="ThisWorkbookDataModel"/>
      </ext>
    </extLst>
  </cacheSource>
  <cacheFields count="0"/>
  <cacheHierarchies count="18">
    <cacheHierarchy uniqueName="[Table1].[Submission Time]" caption="Submission Time" attribute="1" defaultMemberUniqueName="[Table1].[Submission Time].[All]" allUniqueName="[Table1].[Submission Time].[All]" dimensionUniqueName="[Table1]" displayFolder="" count="0" memberValueDatatype="130" unbalanced="0"/>
    <cacheHierarchy uniqueName="[Table1].[Name]" caption="Name" attribute="1" defaultMemberUniqueName="[Table1].[Name].[All]" allUniqueName="[Table1].[Name].[All]" dimensionUniqueName="[Table1]" displayFolder="" count="0" memberValueDatatype="130" unbalanced="0"/>
    <cacheHierarchy uniqueName="[Table1].[Hospital]" caption="Hospital" attribute="1" defaultMemberUniqueName="[Table1].[Hospital].[All]" allUniqueName="[Table1].[Hospital].[All]" dimensionUniqueName="[Table1]" displayFolder="" count="0" memberValueDatatype="130" unbalanced="0"/>
    <cacheHierarchy uniqueName="[Table1].[Unit ID]" caption="Unit ID" attribute="1" defaultMemberUniqueName="[Table1].[Unit ID].[All]" allUniqueName="[Table1].[Unit ID].[All]" dimensionUniqueName="[Table1]" displayFolder="" count="0" memberValueDatatype="130" unbalanced="0"/>
    <cacheHierarchy uniqueName="[Table1].[Service]" caption="Service" attribute="1" defaultMemberUniqueName="[Table1].[Service].[All]" allUniqueName="[Table1].[Service].[All]" dimensionUniqueName="[Table1]" displayFolder="" count="2" memberValueDatatype="130" unbalanced="0"/>
    <cacheHierarchy uniqueName="[Table1].[Service Date]" caption="Service Date" attribute="1" defaultMemberUniqueName="[Table1].[Service Date].[All]" allUniqueName="[Table1].[Service Date].[All]" dimensionUniqueName="[Table1]" displayFolder="" count="0" memberValueDatatype="130" unbalanced="0"/>
    <cacheHierarchy uniqueName="[Table1].[Engineer]" caption="Engineer" attribute="1" defaultMemberUniqueName="[Table1].[Engineer].[All]" allUniqueName="[Table1].[Engineer].[All]" dimensionUniqueName="[Table1]" displayFolder="" count="0" memberValueDatatype="130" unbalanced="0"/>
    <cacheHierarchy uniqueName="[Table1].[U1]" caption="U1" attribute="1" defaultMemberUniqueName="[Table1].[U1].[All]" allUniqueName="[Table1].[U1].[All]" dimensionUniqueName="[Table1]" displayFolder="" count="0" memberValueDatatype="20" unbalanced="0"/>
    <cacheHierarchy uniqueName="[Table1].[U2]" caption="U2" attribute="1" defaultMemberUniqueName="[Table1].[U2].[All]" allUniqueName="[Table1].[U2].[All]" dimensionUniqueName="[Table1]" displayFolder="" count="0" memberValueDatatype="20" unbalanced="0"/>
    <cacheHierarchy uniqueName="[Table1].[U3]" caption="U3" attribute="1" defaultMemberUniqueName="[Table1].[U3].[All]" allUniqueName="[Table1].[U3].[All]" dimensionUniqueName="[Table1]" displayFolder="" count="0" memberValueDatatype="20" unbalanced="0"/>
    <cacheHierarchy uniqueName="[Table1].[U4]" caption="U4" attribute="1" defaultMemberUniqueName="[Table1].[U4].[All]" allUniqueName="[Table1].[U4].[All]" dimensionUniqueName="[Table1]" displayFolder="" count="0" memberValueDatatype="20" unbalanced="0"/>
    <cacheHierarchy uniqueName="[Table1].[U5]" caption="U5" attribute="1" defaultMemberUniqueName="[Table1].[U5].[All]" allUniqueName="[Table1].[U5].[All]" dimensionUniqueName="[Table1]" displayFolder="" count="0" memberValueDatatype="20" unbalanced="0"/>
    <cacheHierarchy uniqueName="[Table1].[U6]" caption="U6" attribute="1" defaultMemberUniqueName="[Table1].[U6].[All]" allUniqueName="[Table1].[U6].[All]" dimensionUniqueName="[Table1]" displayFolder="" count="0" memberValueDatatype="20" unbalanced="0"/>
    <cacheHierarchy uniqueName="[Table1].[U7]" caption="U7" attribute="1" defaultMemberUniqueName="[Table1].[U7].[All]" allUniqueName="[Table1].[U7].[All]" dimensionUniqueName="[Table1]" displayFolder="" count="0" memberValueDatatype="20" unbalanced="0"/>
    <cacheHierarchy uniqueName="[Table1].[# of Rows]" caption="# of Rows" attribute="1" defaultMemberUniqueName="[Table1].[# of Rows].[All]" allUniqueName="[Table1].[# of Rows].[All]" dimensionUniqueName="[Table1]" displayFolder="" count="0" memberValueDatatype="20"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Submission Time]" caption="Count of Submission Time" measure="1" displayFolder="" measureGroup="Table1" count="0" hidden="1">
      <extLst>
        <ext xmlns:x15="http://schemas.microsoft.com/office/spreadsheetml/2010/11/main" uri="{B97F6D7D-B522-45F9-BDA1-12C45D357490}">
          <x15:cacheHierarchy aggregatedColumn="0"/>
        </ext>
      </extLst>
    </cacheHierarchy>
  </cacheHierarchies>
  <kpis count="0"/>
  <extLst>
    <ext xmlns:x14="http://schemas.microsoft.com/office/spreadsheetml/2009/9/main" uri="{725AE2AE-9491-48be-B2B4-4EB974FC3084}">
      <x14:pivotCacheDefinition slicerData="1" pivotCacheId="1534514671"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ma" refreshedDate="45076.544491203706" backgroundQuery="1" createdVersion="3" refreshedVersion="8" minRefreshableVersion="3" recordCount="0" supportSubquery="1" supportAdvancedDrill="1" xr:uid="{4A5DFD6A-203F-49EA-B4AB-F411CD12B77F}">
  <cacheSource type="external" connectionId="1">
    <extLst>
      <ext xmlns:x14="http://schemas.microsoft.com/office/spreadsheetml/2009/9/main" uri="{F057638F-6D5F-4e77-A914-E7F072B9BCA8}">
        <x14:sourceConnection name="ThisWorkbookDataModel"/>
      </ext>
    </extLst>
  </cacheSource>
  <cacheFields count="0"/>
  <cacheHierarchies count="18">
    <cacheHierarchy uniqueName="[Table1].[Submission Time]" caption="Submission Time" attribute="1" defaultMemberUniqueName="[Table1].[Submission Time].[All]" allUniqueName="[Table1].[Submission Time].[All]" dimensionUniqueName="[Table1]" displayFolder="" count="0" memberValueDatatype="130" unbalanced="0"/>
    <cacheHierarchy uniqueName="[Table1].[Name]" caption="Name" attribute="1" defaultMemberUniqueName="[Table1].[Name].[All]" allUniqueName="[Table1].[Name].[All]" dimensionUniqueName="[Table1]" displayFolder="" count="0" memberValueDatatype="130" unbalanced="0"/>
    <cacheHierarchy uniqueName="[Table1].[Hospital]" caption="Hospital" attribute="1" defaultMemberUniqueName="[Table1].[Hospital].[All]" allUniqueName="[Table1].[Hospital].[All]" dimensionUniqueName="[Table1]" displayFolder="" count="0" memberValueDatatype="130" unbalanced="0"/>
    <cacheHierarchy uniqueName="[Table1].[Unit ID]" caption="Unit ID" attribute="1" defaultMemberUniqueName="[Table1].[Unit ID].[All]" allUniqueName="[Table1].[Unit ID].[All]" dimensionUniqueName="[Table1]" displayFolder="" count="0" memberValueDatatype="130" unbalanced="0"/>
    <cacheHierarchy uniqueName="[Table1].[Service]" caption="Service" attribute="1" defaultMemberUniqueName="[Table1].[Service].[All]" allUniqueName="[Table1].[Service].[All]" dimensionUniqueName="[Table1]" displayFolder="" count="2" memberValueDatatype="130" unbalanced="0"/>
    <cacheHierarchy uniqueName="[Table1].[Service Date]" caption="Service Date" attribute="1" defaultMemberUniqueName="[Table1].[Service Date].[All]" allUniqueName="[Table1].[Service Date].[All]" dimensionUniqueName="[Table1]" displayFolder="" count="0" memberValueDatatype="130" unbalanced="0"/>
    <cacheHierarchy uniqueName="[Table1].[Engineer]" caption="Engineer" attribute="1" defaultMemberUniqueName="[Table1].[Engineer].[All]" allUniqueName="[Table1].[Engineer].[All]" dimensionUniqueName="[Table1]" displayFolder="" count="2" memberValueDatatype="130" unbalanced="0"/>
    <cacheHierarchy uniqueName="[Table1].[U1]" caption="U1" attribute="1" defaultMemberUniqueName="[Table1].[U1].[All]" allUniqueName="[Table1].[U1].[All]" dimensionUniqueName="[Table1]" displayFolder="" count="0" memberValueDatatype="20" unbalanced="0"/>
    <cacheHierarchy uniqueName="[Table1].[U2]" caption="U2" attribute="1" defaultMemberUniqueName="[Table1].[U2].[All]" allUniqueName="[Table1].[U2].[All]" dimensionUniqueName="[Table1]" displayFolder="" count="0" memberValueDatatype="20" unbalanced="0"/>
    <cacheHierarchy uniqueName="[Table1].[U3]" caption="U3" attribute="1" defaultMemberUniqueName="[Table1].[U3].[All]" allUniqueName="[Table1].[U3].[All]" dimensionUniqueName="[Table1]" displayFolder="" count="0" memberValueDatatype="20" unbalanced="0"/>
    <cacheHierarchy uniqueName="[Table1].[U4]" caption="U4" attribute="1" defaultMemberUniqueName="[Table1].[U4].[All]" allUniqueName="[Table1].[U4].[All]" dimensionUniqueName="[Table1]" displayFolder="" count="0" memberValueDatatype="20" unbalanced="0"/>
    <cacheHierarchy uniqueName="[Table1].[U5]" caption="U5" attribute="1" defaultMemberUniqueName="[Table1].[U5].[All]" allUniqueName="[Table1].[U5].[All]" dimensionUniqueName="[Table1]" displayFolder="" count="0" memberValueDatatype="20" unbalanced="0"/>
    <cacheHierarchy uniqueName="[Table1].[U6]" caption="U6" attribute="1" defaultMemberUniqueName="[Table1].[U6].[All]" allUniqueName="[Table1].[U6].[All]" dimensionUniqueName="[Table1]" displayFolder="" count="0" memberValueDatatype="20" unbalanced="0"/>
    <cacheHierarchy uniqueName="[Table1].[U7]" caption="U7" attribute="1" defaultMemberUniqueName="[Table1].[U7].[All]" allUniqueName="[Table1].[U7].[All]" dimensionUniqueName="[Table1]" displayFolder="" count="0" memberValueDatatype="20" unbalanced="0"/>
    <cacheHierarchy uniqueName="[Table1].[# of Rows]" caption="# of Rows" attribute="1" defaultMemberUniqueName="[Table1].[# of Rows].[All]" allUniqueName="[Table1].[# of Rows].[All]" dimensionUniqueName="[Table1]" displayFolder="" count="0" memberValueDatatype="20"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Submission Time]" caption="Count of Submission Time" measure="1" displayFolder="" measureGroup="Table1" count="0" hidden="1">
      <extLst>
        <ext xmlns:x15="http://schemas.microsoft.com/office/spreadsheetml/2010/11/main" uri="{B97F6D7D-B522-45F9-BDA1-12C45D357490}">
          <x15:cacheHierarchy aggregatedColumn="0"/>
        </ext>
      </extLst>
    </cacheHierarchy>
  </cacheHierarchies>
  <kpis count="0"/>
  <extLst>
    <ext xmlns:x14="http://schemas.microsoft.com/office/spreadsheetml/2009/9/main" uri="{725AE2AE-9491-48be-B2B4-4EB974FC3084}">
      <x14:pivotCacheDefinition slicerData="1" pivotCacheId="1080128322"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83582D-3D7B-4964-BC00-96ABCF820F43}" name="PivotTable2" cacheId="129" applyNumberFormats="0" applyBorderFormats="0" applyFontFormats="0" applyPatternFormats="0" applyAlignmentFormats="0" applyWidthHeightFormats="1" dataCaption="Values" tag="c306b7e8-e771-4d3f-b75b-571536ebca2d" updatedVersion="8" minRefreshableVersion="3" useAutoFormatting="1" subtotalHiddenItems="1" itemPrintTitles="1" createdVersion="8" indent="0" outline="1" outlineData="1" multipleFieldFilters="0">
  <location ref="A11:I17" firstHeaderRow="0" firstDataRow="1" firstDataCol="1"/>
  <pivotFields count="9">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8">
    <i>
      <x/>
    </i>
    <i i="1">
      <x v="1"/>
    </i>
    <i i="2">
      <x v="2"/>
    </i>
    <i i="3">
      <x v="3"/>
    </i>
    <i i="4">
      <x v="4"/>
    </i>
    <i i="5">
      <x v="5"/>
    </i>
    <i i="6">
      <x v="6"/>
    </i>
    <i i="7">
      <x v="7"/>
    </i>
  </colItems>
  <dataFields count="8">
    <dataField name="Sum of U1" fld="1" baseField="0" baseItem="0"/>
    <dataField name="Sum of U2" fld="2" baseField="0" baseItem="0"/>
    <dataField name="Sum of U3" fld="3" baseField="0" baseItem="0"/>
    <dataField name="Sum of U4" fld="4" baseField="0" baseItem="0"/>
    <dataField name="Sum of U5" fld="5" baseField="0" baseItem="0"/>
    <dataField name="Sum of U6" fld="6" baseField="0" baseItem="0"/>
    <dataField name="Sum of U7" fld="7" baseField="0" baseItem="0"/>
    <dataField name="Sum of # of Rows" fld="8" baseField="0" baseItem="0"/>
  </dataFields>
  <pivotHierarchies count="26">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K_afterproc.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C95E9D0-C1FD-4724-87A9-DE98AEFE3484}" name="PivotTable7" cacheId="14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1:J52" firstHeaderRow="0" firstDataRow="1" firstDataCol="1"/>
  <pivotFields count="10">
    <pivotField axis="axisRow" allDrilled="1" subtotalTop="0" showAll="0" dataSourceSort="1" defaultSubtotal="0" defaultAttributeDrillState="1">
      <items count="4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s>
    </pivotField>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4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t="grand">
      <x/>
    </i>
  </rowItems>
  <colFields count="1">
    <field x="-2"/>
  </colFields>
  <colItems count="8">
    <i>
      <x/>
    </i>
    <i i="1">
      <x v="1"/>
    </i>
    <i i="2">
      <x v="2"/>
    </i>
    <i i="3">
      <x v="3"/>
    </i>
    <i i="4">
      <x v="4"/>
    </i>
    <i i="5">
      <x v="5"/>
    </i>
    <i i="6">
      <x v="6"/>
    </i>
    <i i="7">
      <x v="7"/>
    </i>
  </colItems>
  <dataFields count="8">
    <dataField name="Sum of U1" fld="1" baseField="0" baseItem="0"/>
    <dataField name="Sum of U2" fld="2" baseField="0" baseItem="0"/>
    <dataField name="Sum of U3" fld="3" baseField="0" baseItem="0"/>
    <dataField name="Sum of U4" fld="4" baseField="0" baseItem="0"/>
    <dataField name="Sum of U5" fld="5" baseField="0" baseItem="0"/>
    <dataField name="Sum of U6" fld="6" baseField="0" baseItem="0"/>
    <dataField name="Sum of U7" fld="7" baseField="0" baseItem="0"/>
    <dataField name="Sum of # of Rows" fld="8" baseField="0" baseItem="0"/>
  </dataFields>
  <pivotHierarchies count="26">
    <pivotHierarchy dragToData="1"/>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6"/>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K_afterproc.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enis_Layanan" xr10:uid="{734DBCCE-075C-452E-8AC3-49C494942AB6}" sourceName="[Table1].[Service]">
  <pivotTables>
    <pivotTable tabId="3" name="PivotTable2"/>
  </pivotTables>
  <data>
    <olap pivotCacheId="1534514671">
      <levels count="2">
        <level uniqueName="[Table1].[Service].[(All)]" sourceCaption="(All)" count="0"/>
        <level uniqueName="[Table1].[Service].[Service]" sourceCaption="Service" count="5">
          <ranges>
            <range startItem="0">
              <i n="[Table1].[Service].&amp;" c="(blank)"/>
              <i n="[Table1].[Service].&amp;[Installation]" c="Installation"/>
              <i n="[Table1].[Service].&amp;[Periodic Maintenance]" c="Periodic Maintenance"/>
              <i n="[Table1].[Service].&amp;[Training]" c="Training"/>
              <i n="[Table1].[Service].&amp;[TroubleShooting]" c="TroubleShooting"/>
            </range>
          </ranges>
        </level>
      </levels>
      <selections count="1">
        <selection n="[Table1].[Service].[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enis_Layanan1" xr10:uid="{28FCED04-3E28-4655-9F28-E74326238FD6}" sourceName="[Table1].[Service]">
  <pivotTables>
    <pivotTable tabId="13" name="PivotTable7"/>
  </pivotTables>
  <data>
    <olap pivotCacheId="1080128322">
      <levels count="2">
        <level uniqueName="[Table1].[Service].[(All)]" sourceCaption="(All)" count="0"/>
        <level uniqueName="[Table1].[Service].[Service]" sourceCaption="Service" count="5">
          <ranges>
            <range startItem="0">
              <i n="[Table1].[Service].&amp;" c="(blank)"/>
              <i n="[Table1].[Service].&amp;[Installation]" c="Installation"/>
              <i n="[Table1].[Service].&amp;[Periodic Maintenance]" c="Periodic Maintenance"/>
              <i n="[Table1].[Service].&amp;[Training]" c="Training"/>
              <i n="[Table1].[Service].&amp;[TroubleShooting]" c="TroubleShooting"/>
            </range>
          </ranges>
        </level>
      </levels>
      <selections count="1">
        <selection n="[Table1].[Service].[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ama_Installer" xr10:uid="{3DDCB6DC-9FB9-499A-AF8B-1D81BDE46835}" sourceName="[Table1].[Engineer]">
  <pivotTables>
    <pivotTable tabId="13" name="PivotTable7"/>
  </pivotTables>
  <data>
    <olap pivotCacheId="1080128322">
      <levels count="2">
        <level uniqueName="[Table1].[Engineer].[(All)]" sourceCaption="(All)" count="0"/>
        <level uniqueName="[Table1].[Engineer].[Engineer]" sourceCaption="Engineer" count="40">
          <ranges>
            <range startItem="0">
              <i n="[Table1].[Engineer].&amp;[Ada]" c="Ada"/>
              <i n="[Table1].[Engineer].&amp;[Allen]" c="Allen"/>
              <i n="[Table1].[Engineer].&amp;[Blaine]" c="Blaine"/>
              <i n="[Table1].[Engineer].&amp;[Cass]" c="Cass"/>
              <i n="[Table1].[Engineer].&amp;[Coal]" c="Coal"/>
              <i n="[Table1].[Engineer].&amp;[Coffey]" c="Coffey"/>
              <i n="[Table1].[Engineer].&amp;[Franklin]" c="Franklin"/>
              <i n="[Table1].[Engineer].&amp;[Grand Forks]" c="Grand Forks"/>
              <i n="[Table1].[Engineer].&amp;[Hanover]" c="Hanover"/>
              <i n="[Table1].[Engineer].&amp;[Harris]" c="Harris"/>
              <i n="[Table1].[Engineer].&amp;[Hidalgo]" c="Hidalgo"/>
              <i n="[Table1].[Engineer].&amp;[Jack]" c="Jack"/>
              <i n="[Table1].[Engineer].&amp;[King]" c="King"/>
              <i n="[Table1].[Engineer].&amp;[Lincoln]" c="Lincoln"/>
              <i n="[Table1].[Engineer].&amp;[Lubbock]" c="Lubbock"/>
              <i n="[Table1].[Engineer].&amp;[Lynchburg]" c="Lynchburg"/>
              <i n="[Table1].[Engineer].&amp;[Madison]" c="Madison"/>
              <i n="[Table1].[Engineer].&amp;[Mahoning]" c="Mahoning"/>
              <i n="[Table1].[Engineer].&amp;[Montgomery]" c="Montgomery"/>
              <i n="[Table1].[Engineer].&amp;[Ness]" c="Ness"/>
              <i n="[Table1].[Engineer].&amp;[Nueces]" c="Nueces"/>
              <i n="[Table1].[Engineer].&amp;[Oneida]" c="Oneida"/>
              <i n="[Table1].[Engineer].&amp;[Otoe]" c="Otoe"/>
              <i n="[Table1].[Engineer].&amp;[Pembina]" c="Pembina"/>
              <i n="[Table1].[Engineer].&amp;[Pottawatomie]" c="Pottawatomie"/>
              <i n="[Table1].[Engineer].&amp;[Reagan]" c="Reagan"/>
              <i n="[Table1].[Engineer].&amp;[Rockingham]" c="Rockingham"/>
              <i n="[Table1].[Engineer].&amp;[Rockwall]" c="Rockwall"/>
              <i n="[Table1].[Engineer].&amp;[Shenandoah]" c="Shenandoah"/>
              <i n="[Table1].[Engineer].&amp;[Stark]" c="Stark"/>
              <i n="[Table1].[Engineer].&amp;[Stokes]" c="Stokes"/>
              <i n="[Table1].[Engineer].&amp;[Tarrant]" c="Tarrant"/>
              <i n="[Table1].[Engineer].&amp;[Tom Green]" c="Tom Green"/>
              <i n="[Table1].[Engineer].&amp;[Union]" c="Union"/>
              <i n="[Table1].[Engineer].&amp;[Victoria]" c="Victoria"/>
              <i n="[Table1].[Engineer].&amp;[Wake]" c="Wake"/>
              <i n="[Table1].[Engineer].&amp;[Ward]" c="Ward"/>
              <i n="[Table1].[Engineer].&amp;[Washington]" c="Washington"/>
              <i n="[Table1].[Engineer].&amp;[Winchester]" c="Winchester"/>
              <i n="[Table1].[Engineer].&amp;[Wise]" c="Wise"/>
            </range>
          </ranges>
        </level>
      </levels>
      <selections count="1">
        <selection n="[Table1].[Engineer].[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Jenis Layanan" xr10:uid="{E2906142-4FB0-4A40-A576-1976D4E630A7}" cache="Slicer_Jenis_Layanan" caption="Service" level="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rvice" xr10:uid="{105E059A-288B-4B01-9053-3DF245DF6B1E}" cache="Slicer_Jenis_Layanan1" caption="Service" level="1" rowHeight="241300"/>
  <slicer name="Engineer" xr10:uid="{D2D924FC-CBA1-49E7-B914-92727A695602}" cache="Slicer_Nama_Installer" caption="Engineer" level="1"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Jenis Layanan 4" xr10:uid="{FA0A3789-0E4B-482D-8181-434898696EDB}" cache="Slicer_Jenis_Layanan1" caption="Jenis Layanan" columnCount="5" level="1" rowHeight="241300"/>
  <slicer name="Nama Installer 2" xr10:uid="{CF0C20B1-5D68-41BA-852F-E480C7C962BE}" cache="Slicer_Nama_Installer" caption="Nama Installer" columnCount="2" level="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5403830-6B18-40BE-8048-9332E26392F3}" name="Table1" displayName="Table1" ref="A1:O604" totalsRowShown="0" headerRowDxfId="2" headerRowBorderDxfId="1" tableBorderDxfId="0">
  <autoFilter ref="A1:O604" xr:uid="{65403830-6B18-40BE-8048-9332E26392F3}"/>
  <tableColumns count="15">
    <tableColumn id="1" xr3:uid="{5E414D98-79C6-4512-831B-38D30804061F}" name="Submission Time"/>
    <tableColumn id="2" xr3:uid="{6982701E-2EB3-4ECB-A551-B6E6D2DA6C2F}" name="Name"/>
    <tableColumn id="3" xr3:uid="{D477E78D-812D-4F93-ABCC-2937B45DF07E}" name="Hospital"/>
    <tableColumn id="4" xr3:uid="{2753B336-211E-4F39-91CB-7ED8D7B6564D}" name="Unit ID"/>
    <tableColumn id="5" xr3:uid="{13C7388A-D8CD-4C20-9D94-DB521467F8B7}" name="Service"/>
    <tableColumn id="6" xr3:uid="{5BB0B08E-3FB7-40F0-AC31-B5653AA9C8F8}" name="Service Date"/>
    <tableColumn id="7" xr3:uid="{7A9DA69C-B00D-4B37-BA1C-3B2CF5A1FACB}" name="Engineer"/>
    <tableColumn id="8" xr3:uid="{4DC600FF-69B0-433B-BA0F-FF3C8C59360D}" name="U1"/>
    <tableColumn id="9" xr3:uid="{C92A903C-5B26-4268-8B50-C8597B8BF51E}" name="U2"/>
    <tableColumn id="10" xr3:uid="{0ADDB6BA-7CCC-47A4-8581-2469E8909B9E}" name="U3"/>
    <tableColumn id="11" xr3:uid="{F07B594E-7145-4CD8-935D-3512A04A2F19}" name="U4"/>
    <tableColumn id="12" xr3:uid="{54829E76-6343-4605-95DB-004F35F2F1AE}" name="U5"/>
    <tableColumn id="13" xr3:uid="{10182B5C-8004-445D-9349-E7E2BC9F0E01}" name="U6"/>
    <tableColumn id="14" xr3:uid="{B185EE18-ED4C-4000-8680-6910793EE344}" name="U7"/>
    <tableColumn id="15" xr3:uid="{1CE4F0C6-DE14-42DD-85EA-7B311AA15572}" name="# of Row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pivotTable" Target="../pivotTables/pivotTable2.xml"/><Relationship Id="rId4" Type="http://schemas.microsoft.com/office/2007/relationships/slicer" Target="../slicers/slicer2.xml"/></Relationships>
</file>

<file path=xl/worksheets/_rels/sheet6.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04"/>
  <sheetViews>
    <sheetView workbookViewId="0">
      <selection activeCell="E1" sqref="E1"/>
    </sheetView>
  </sheetViews>
  <sheetFormatPr defaultRowHeight="14.25" x14ac:dyDescent="0.45"/>
  <cols>
    <col min="1" max="1" width="16.3984375" customWidth="1"/>
    <col min="3" max="3" width="17.9296875" customWidth="1"/>
    <col min="4" max="4" width="11.06640625" customWidth="1"/>
    <col min="5" max="5" width="13.73046875" customWidth="1"/>
    <col min="6" max="6" width="18.53125" bestFit="1" customWidth="1"/>
    <col min="7" max="7" width="14.3984375" customWidth="1"/>
  </cols>
  <sheetData>
    <row r="1" spans="1:15" x14ac:dyDescent="0.45">
      <c r="A1" s="1" t="s">
        <v>0</v>
      </c>
      <c r="B1" s="1" t="s">
        <v>30</v>
      </c>
      <c r="C1" s="1" t="s">
        <v>31</v>
      </c>
      <c r="D1" s="1" t="s">
        <v>32</v>
      </c>
      <c r="E1" s="1" t="s">
        <v>33</v>
      </c>
      <c r="F1" s="1" t="s">
        <v>34</v>
      </c>
      <c r="G1" s="1" t="s">
        <v>35</v>
      </c>
      <c r="H1" s="1" t="s">
        <v>2</v>
      </c>
      <c r="I1" s="1" t="s">
        <v>3</v>
      </c>
      <c r="J1" s="1" t="s">
        <v>4</v>
      </c>
      <c r="K1" s="1" t="s">
        <v>5</v>
      </c>
      <c r="L1" s="1" t="s">
        <v>6</v>
      </c>
      <c r="M1" s="1" t="s">
        <v>7</v>
      </c>
      <c r="N1" s="1" t="s">
        <v>8</v>
      </c>
      <c r="O1" s="1" t="s">
        <v>19</v>
      </c>
    </row>
    <row r="2" spans="1:15" x14ac:dyDescent="0.45">
      <c r="A2" t="s">
        <v>57</v>
      </c>
      <c r="B2" t="s">
        <v>58</v>
      </c>
      <c r="C2" t="s">
        <v>59</v>
      </c>
      <c r="D2" t="s">
        <v>60</v>
      </c>
      <c r="E2" t="s">
        <v>61</v>
      </c>
      <c r="F2" t="s">
        <v>62</v>
      </c>
      <c r="G2" t="s">
        <v>63</v>
      </c>
      <c r="H2">
        <v>3</v>
      </c>
      <c r="I2">
        <v>3</v>
      </c>
      <c r="J2">
        <v>3</v>
      </c>
      <c r="K2">
        <v>3</v>
      </c>
      <c r="L2">
        <v>3</v>
      </c>
      <c r="M2">
        <v>3</v>
      </c>
      <c r="N2">
        <v>3</v>
      </c>
      <c r="O2">
        <v>1</v>
      </c>
    </row>
    <row r="3" spans="1:15" x14ac:dyDescent="0.45">
      <c r="A3" t="s">
        <v>64</v>
      </c>
      <c r="B3" t="s">
        <v>65</v>
      </c>
      <c r="C3" t="s">
        <v>66</v>
      </c>
      <c r="D3" t="s">
        <v>67</v>
      </c>
      <c r="E3" t="s">
        <v>61</v>
      </c>
      <c r="F3" t="s">
        <v>68</v>
      </c>
      <c r="G3" t="s">
        <v>69</v>
      </c>
      <c r="H3">
        <v>3</v>
      </c>
      <c r="I3">
        <v>3</v>
      </c>
      <c r="J3">
        <v>3</v>
      </c>
      <c r="K3">
        <v>3</v>
      </c>
      <c r="L3">
        <v>3</v>
      </c>
      <c r="M3">
        <v>3</v>
      </c>
      <c r="N3">
        <v>3</v>
      </c>
      <c r="O3">
        <v>1</v>
      </c>
    </row>
    <row r="4" spans="1:15" x14ac:dyDescent="0.45">
      <c r="A4" t="s">
        <v>70</v>
      </c>
      <c r="B4" t="s">
        <v>71</v>
      </c>
      <c r="C4" t="s">
        <v>72</v>
      </c>
      <c r="D4" t="s">
        <v>73</v>
      </c>
      <c r="E4" t="s">
        <v>61</v>
      </c>
      <c r="F4" t="s">
        <v>74</v>
      </c>
      <c r="G4" t="s">
        <v>75</v>
      </c>
      <c r="H4">
        <v>3</v>
      </c>
      <c r="I4">
        <v>3</v>
      </c>
      <c r="J4">
        <v>3</v>
      </c>
      <c r="K4">
        <v>3</v>
      </c>
      <c r="L4">
        <v>3</v>
      </c>
      <c r="M4">
        <v>3</v>
      </c>
      <c r="N4">
        <v>3</v>
      </c>
      <c r="O4">
        <v>1</v>
      </c>
    </row>
    <row r="5" spans="1:15" x14ac:dyDescent="0.45">
      <c r="A5" t="s">
        <v>76</v>
      </c>
      <c r="B5" t="s">
        <v>77</v>
      </c>
      <c r="C5" t="s">
        <v>78</v>
      </c>
      <c r="D5" t="s">
        <v>79</v>
      </c>
      <c r="E5" t="s">
        <v>61</v>
      </c>
      <c r="F5" t="s">
        <v>80</v>
      </c>
      <c r="G5" t="s">
        <v>81</v>
      </c>
      <c r="H5">
        <v>3</v>
      </c>
      <c r="I5">
        <v>3</v>
      </c>
      <c r="J5">
        <v>3</v>
      </c>
      <c r="K5">
        <v>3</v>
      </c>
      <c r="L5">
        <v>3</v>
      </c>
      <c r="M5">
        <v>3</v>
      </c>
      <c r="N5">
        <v>3</v>
      </c>
      <c r="O5">
        <v>1</v>
      </c>
    </row>
    <row r="6" spans="1:15" x14ac:dyDescent="0.45">
      <c r="A6" t="s">
        <v>82</v>
      </c>
      <c r="B6" t="s">
        <v>83</v>
      </c>
      <c r="C6" t="s">
        <v>84</v>
      </c>
      <c r="D6" t="s">
        <v>85</v>
      </c>
      <c r="E6" t="s">
        <v>61</v>
      </c>
      <c r="F6" t="s">
        <v>86</v>
      </c>
      <c r="G6" t="s">
        <v>87</v>
      </c>
      <c r="H6">
        <v>3</v>
      </c>
      <c r="I6">
        <v>3</v>
      </c>
      <c r="J6">
        <v>4</v>
      </c>
      <c r="K6">
        <v>3</v>
      </c>
      <c r="L6">
        <v>4</v>
      </c>
      <c r="M6">
        <v>4</v>
      </c>
      <c r="N6">
        <v>3</v>
      </c>
      <c r="O6">
        <v>1</v>
      </c>
    </row>
    <row r="7" spans="1:15" x14ac:dyDescent="0.45">
      <c r="A7" t="s">
        <v>88</v>
      </c>
      <c r="B7" t="s">
        <v>89</v>
      </c>
      <c r="C7" t="s">
        <v>90</v>
      </c>
      <c r="D7" t="s">
        <v>91</v>
      </c>
      <c r="E7" t="s">
        <v>92</v>
      </c>
      <c r="F7" t="s">
        <v>93</v>
      </c>
      <c r="G7" t="s">
        <v>87</v>
      </c>
      <c r="H7">
        <v>3</v>
      </c>
      <c r="I7">
        <v>3</v>
      </c>
      <c r="J7">
        <v>3</v>
      </c>
      <c r="K7">
        <v>3</v>
      </c>
      <c r="L7">
        <v>3</v>
      </c>
      <c r="M7">
        <v>3</v>
      </c>
      <c r="N7">
        <v>3</v>
      </c>
      <c r="O7">
        <v>1</v>
      </c>
    </row>
    <row r="8" spans="1:15" x14ac:dyDescent="0.45">
      <c r="A8" t="s">
        <v>94</v>
      </c>
      <c r="B8" t="s">
        <v>95</v>
      </c>
      <c r="C8" t="s">
        <v>96</v>
      </c>
      <c r="D8" t="s">
        <v>97</v>
      </c>
      <c r="E8" t="s">
        <v>61</v>
      </c>
      <c r="F8" t="s">
        <v>98</v>
      </c>
      <c r="G8" t="s">
        <v>99</v>
      </c>
      <c r="H8">
        <v>3</v>
      </c>
      <c r="I8">
        <v>3</v>
      </c>
      <c r="J8">
        <v>3</v>
      </c>
      <c r="K8">
        <v>3</v>
      </c>
      <c r="L8">
        <v>3</v>
      </c>
      <c r="M8">
        <v>3</v>
      </c>
      <c r="N8">
        <v>3</v>
      </c>
      <c r="O8">
        <v>1</v>
      </c>
    </row>
    <row r="9" spans="1:15" x14ac:dyDescent="0.45">
      <c r="A9" t="s">
        <v>100</v>
      </c>
      <c r="B9" t="s">
        <v>95</v>
      </c>
      <c r="C9" t="s">
        <v>96</v>
      </c>
      <c r="D9" t="s">
        <v>97</v>
      </c>
      <c r="E9" t="s">
        <v>61</v>
      </c>
      <c r="F9" t="s">
        <v>101</v>
      </c>
      <c r="G9" t="s">
        <v>99</v>
      </c>
      <c r="H9">
        <v>3</v>
      </c>
      <c r="I9">
        <v>3</v>
      </c>
      <c r="J9">
        <v>3</v>
      </c>
      <c r="K9">
        <v>3</v>
      </c>
      <c r="L9">
        <v>3</v>
      </c>
      <c r="M9">
        <v>3</v>
      </c>
      <c r="N9">
        <v>3</v>
      </c>
      <c r="O9">
        <v>1</v>
      </c>
    </row>
    <row r="10" spans="1:15" x14ac:dyDescent="0.45">
      <c r="A10" t="s">
        <v>102</v>
      </c>
      <c r="B10" t="s">
        <v>103</v>
      </c>
      <c r="C10" t="s">
        <v>104</v>
      </c>
      <c r="D10" t="s">
        <v>105</v>
      </c>
      <c r="E10" t="s">
        <v>61</v>
      </c>
      <c r="F10" t="s">
        <v>106</v>
      </c>
      <c r="G10" t="s">
        <v>107</v>
      </c>
      <c r="H10">
        <v>3</v>
      </c>
      <c r="I10">
        <v>3</v>
      </c>
      <c r="J10">
        <v>3</v>
      </c>
      <c r="K10">
        <v>3</v>
      </c>
      <c r="L10">
        <v>3</v>
      </c>
      <c r="M10">
        <v>3</v>
      </c>
      <c r="N10">
        <v>3</v>
      </c>
      <c r="O10">
        <v>1</v>
      </c>
    </row>
    <row r="11" spans="1:15" x14ac:dyDescent="0.45">
      <c r="A11" t="s">
        <v>108</v>
      </c>
      <c r="B11" t="s">
        <v>109</v>
      </c>
      <c r="C11" t="s">
        <v>110</v>
      </c>
      <c r="D11" t="s">
        <v>111</v>
      </c>
      <c r="E11" t="s">
        <v>61</v>
      </c>
      <c r="F11" t="s">
        <v>112</v>
      </c>
      <c r="G11" t="s">
        <v>113</v>
      </c>
      <c r="H11">
        <v>3</v>
      </c>
      <c r="I11">
        <v>3</v>
      </c>
      <c r="J11">
        <v>3</v>
      </c>
      <c r="K11">
        <v>3</v>
      </c>
      <c r="L11">
        <v>3</v>
      </c>
      <c r="M11">
        <v>3</v>
      </c>
      <c r="N11">
        <v>3</v>
      </c>
      <c r="O11">
        <v>1</v>
      </c>
    </row>
    <row r="12" spans="1:15" x14ac:dyDescent="0.45">
      <c r="A12" t="s">
        <v>114</v>
      </c>
      <c r="B12" t="s">
        <v>115</v>
      </c>
      <c r="C12" t="s">
        <v>116</v>
      </c>
      <c r="D12" t="s">
        <v>111</v>
      </c>
      <c r="E12" t="s">
        <v>61</v>
      </c>
      <c r="F12" t="s">
        <v>117</v>
      </c>
      <c r="G12" t="s">
        <v>113</v>
      </c>
      <c r="H12">
        <v>3</v>
      </c>
      <c r="I12">
        <v>3</v>
      </c>
      <c r="J12">
        <v>3</v>
      </c>
      <c r="K12">
        <v>3</v>
      </c>
      <c r="L12">
        <v>3</v>
      </c>
      <c r="M12">
        <v>3</v>
      </c>
      <c r="N12">
        <v>3</v>
      </c>
      <c r="O12">
        <v>1</v>
      </c>
    </row>
    <row r="13" spans="1:15" x14ac:dyDescent="0.45">
      <c r="A13" t="s">
        <v>118</v>
      </c>
      <c r="B13" t="s">
        <v>119</v>
      </c>
      <c r="C13" t="s">
        <v>120</v>
      </c>
      <c r="D13" t="s">
        <v>121</v>
      </c>
      <c r="E13" t="s">
        <v>61</v>
      </c>
      <c r="F13" t="s">
        <v>122</v>
      </c>
      <c r="G13" t="s">
        <v>123</v>
      </c>
      <c r="H13">
        <v>3</v>
      </c>
      <c r="I13">
        <v>3</v>
      </c>
      <c r="J13">
        <v>3</v>
      </c>
      <c r="K13">
        <v>3</v>
      </c>
      <c r="L13">
        <v>3</v>
      </c>
      <c r="M13">
        <v>3</v>
      </c>
      <c r="N13">
        <v>3</v>
      </c>
      <c r="O13">
        <v>1</v>
      </c>
    </row>
    <row r="14" spans="1:15" x14ac:dyDescent="0.45">
      <c r="A14" t="s">
        <v>124</v>
      </c>
      <c r="B14" t="s">
        <v>125</v>
      </c>
      <c r="C14" t="s">
        <v>126</v>
      </c>
      <c r="D14" t="s">
        <v>127</v>
      </c>
      <c r="E14" t="s">
        <v>61</v>
      </c>
      <c r="F14" t="s">
        <v>112</v>
      </c>
      <c r="G14" t="s">
        <v>128</v>
      </c>
      <c r="H14">
        <v>3</v>
      </c>
      <c r="I14">
        <v>3</v>
      </c>
      <c r="J14">
        <v>3</v>
      </c>
      <c r="K14">
        <v>3</v>
      </c>
      <c r="L14">
        <v>3</v>
      </c>
      <c r="M14">
        <v>3</v>
      </c>
      <c r="N14">
        <v>3</v>
      </c>
      <c r="O14">
        <v>1</v>
      </c>
    </row>
    <row r="15" spans="1:15" x14ac:dyDescent="0.45">
      <c r="A15" t="s">
        <v>129</v>
      </c>
      <c r="B15" t="s">
        <v>130</v>
      </c>
      <c r="C15" t="s">
        <v>131</v>
      </c>
      <c r="D15" t="s">
        <v>127</v>
      </c>
      <c r="E15" t="s">
        <v>61</v>
      </c>
      <c r="F15" t="s">
        <v>132</v>
      </c>
      <c r="G15" t="s">
        <v>133</v>
      </c>
      <c r="H15">
        <v>3</v>
      </c>
      <c r="I15">
        <v>3</v>
      </c>
      <c r="J15">
        <v>3</v>
      </c>
      <c r="K15">
        <v>3</v>
      </c>
      <c r="L15">
        <v>3</v>
      </c>
      <c r="M15">
        <v>3</v>
      </c>
      <c r="N15">
        <v>3</v>
      </c>
      <c r="O15">
        <v>1</v>
      </c>
    </row>
    <row r="16" spans="1:15" x14ac:dyDescent="0.45">
      <c r="A16" t="s">
        <v>134</v>
      </c>
      <c r="B16" t="s">
        <v>135</v>
      </c>
      <c r="C16" t="s">
        <v>136</v>
      </c>
      <c r="D16" t="s">
        <v>137</v>
      </c>
      <c r="E16" t="s">
        <v>92</v>
      </c>
      <c r="F16" t="s">
        <v>86</v>
      </c>
      <c r="G16" t="s">
        <v>133</v>
      </c>
      <c r="H16">
        <v>3</v>
      </c>
      <c r="I16">
        <v>3</v>
      </c>
      <c r="J16">
        <v>3</v>
      </c>
      <c r="K16">
        <v>3</v>
      </c>
      <c r="L16">
        <v>3</v>
      </c>
      <c r="M16">
        <v>3</v>
      </c>
      <c r="N16">
        <v>3</v>
      </c>
      <c r="O16">
        <v>1</v>
      </c>
    </row>
    <row r="17" spans="1:15" x14ac:dyDescent="0.45">
      <c r="A17" t="s">
        <v>138</v>
      </c>
      <c r="B17" t="s">
        <v>139</v>
      </c>
      <c r="C17" t="s">
        <v>140</v>
      </c>
      <c r="D17" t="s">
        <v>141</v>
      </c>
      <c r="E17" t="s">
        <v>61</v>
      </c>
      <c r="F17" t="s">
        <v>80</v>
      </c>
      <c r="G17" t="s">
        <v>99</v>
      </c>
      <c r="H17">
        <v>4</v>
      </c>
      <c r="I17">
        <v>4</v>
      </c>
      <c r="J17">
        <v>4</v>
      </c>
      <c r="K17">
        <v>4</v>
      </c>
      <c r="L17">
        <v>4</v>
      </c>
      <c r="M17">
        <v>4</v>
      </c>
      <c r="N17">
        <v>4</v>
      </c>
      <c r="O17">
        <v>1</v>
      </c>
    </row>
    <row r="18" spans="1:15" x14ac:dyDescent="0.45">
      <c r="A18" t="s">
        <v>142</v>
      </c>
      <c r="B18" t="s">
        <v>143</v>
      </c>
      <c r="C18" t="s">
        <v>144</v>
      </c>
      <c r="D18" t="s">
        <v>121</v>
      </c>
      <c r="E18" t="s">
        <v>145</v>
      </c>
      <c r="F18" t="s">
        <v>146</v>
      </c>
      <c r="G18" t="s">
        <v>147</v>
      </c>
      <c r="H18">
        <v>3</v>
      </c>
      <c r="I18">
        <v>3</v>
      </c>
      <c r="J18">
        <v>3</v>
      </c>
      <c r="K18">
        <v>3</v>
      </c>
      <c r="L18">
        <v>3</v>
      </c>
      <c r="M18">
        <v>3</v>
      </c>
      <c r="N18">
        <v>3</v>
      </c>
      <c r="O18">
        <v>1</v>
      </c>
    </row>
    <row r="19" spans="1:15" x14ac:dyDescent="0.45">
      <c r="A19" t="s">
        <v>148</v>
      </c>
      <c r="B19" t="s">
        <v>149</v>
      </c>
      <c r="C19" t="s">
        <v>150</v>
      </c>
      <c r="D19" t="s">
        <v>151</v>
      </c>
      <c r="E19" t="s">
        <v>92</v>
      </c>
      <c r="F19" t="s">
        <v>112</v>
      </c>
      <c r="G19" t="s">
        <v>75</v>
      </c>
      <c r="H19">
        <v>3</v>
      </c>
      <c r="I19">
        <v>3</v>
      </c>
      <c r="J19">
        <v>3</v>
      </c>
      <c r="K19">
        <v>3</v>
      </c>
      <c r="L19">
        <v>3</v>
      </c>
      <c r="M19">
        <v>3</v>
      </c>
      <c r="N19">
        <v>3</v>
      </c>
      <c r="O19">
        <v>1</v>
      </c>
    </row>
    <row r="20" spans="1:15" x14ac:dyDescent="0.45">
      <c r="A20" t="s">
        <v>152</v>
      </c>
      <c r="B20" t="s">
        <v>153</v>
      </c>
      <c r="C20" t="s">
        <v>154</v>
      </c>
      <c r="D20" t="s">
        <v>127</v>
      </c>
      <c r="E20" t="s">
        <v>145</v>
      </c>
      <c r="F20" t="s">
        <v>155</v>
      </c>
      <c r="G20" t="s">
        <v>156</v>
      </c>
      <c r="H20">
        <v>4</v>
      </c>
      <c r="I20">
        <v>4</v>
      </c>
      <c r="J20">
        <v>4</v>
      </c>
      <c r="K20">
        <v>4</v>
      </c>
      <c r="L20">
        <v>4</v>
      </c>
      <c r="M20">
        <v>4</v>
      </c>
      <c r="N20">
        <v>4</v>
      </c>
      <c r="O20">
        <v>1</v>
      </c>
    </row>
    <row r="21" spans="1:15" x14ac:dyDescent="0.45">
      <c r="A21" t="s">
        <v>157</v>
      </c>
      <c r="B21" t="s">
        <v>153</v>
      </c>
      <c r="C21" t="s">
        <v>154</v>
      </c>
      <c r="D21" t="s">
        <v>121</v>
      </c>
      <c r="E21" t="s">
        <v>145</v>
      </c>
      <c r="F21" t="s">
        <v>155</v>
      </c>
      <c r="G21" t="s">
        <v>156</v>
      </c>
      <c r="H21">
        <v>4</v>
      </c>
      <c r="I21">
        <v>4</v>
      </c>
      <c r="J21">
        <v>4</v>
      </c>
      <c r="K21">
        <v>4</v>
      </c>
      <c r="L21">
        <v>4</v>
      </c>
      <c r="M21">
        <v>4</v>
      </c>
      <c r="N21">
        <v>4</v>
      </c>
      <c r="O21">
        <v>1</v>
      </c>
    </row>
    <row r="22" spans="1:15" x14ac:dyDescent="0.45">
      <c r="A22" t="s">
        <v>158</v>
      </c>
      <c r="B22" t="s">
        <v>159</v>
      </c>
      <c r="C22" t="s">
        <v>160</v>
      </c>
      <c r="D22" t="s">
        <v>79</v>
      </c>
      <c r="E22" t="s">
        <v>61</v>
      </c>
      <c r="F22" t="s">
        <v>161</v>
      </c>
      <c r="G22" t="s">
        <v>81</v>
      </c>
      <c r="H22">
        <v>4</v>
      </c>
      <c r="I22">
        <v>4</v>
      </c>
      <c r="J22">
        <v>4</v>
      </c>
      <c r="K22">
        <v>4</v>
      </c>
      <c r="L22">
        <v>4</v>
      </c>
      <c r="M22">
        <v>4</v>
      </c>
      <c r="N22">
        <v>4</v>
      </c>
      <c r="O22">
        <v>1</v>
      </c>
    </row>
    <row r="23" spans="1:15" x14ac:dyDescent="0.45">
      <c r="A23" t="s">
        <v>162</v>
      </c>
      <c r="B23" t="s">
        <v>163</v>
      </c>
      <c r="C23" t="s">
        <v>164</v>
      </c>
      <c r="D23" t="s">
        <v>165</v>
      </c>
      <c r="E23" t="s">
        <v>61</v>
      </c>
      <c r="F23" t="s">
        <v>166</v>
      </c>
      <c r="G23" t="s">
        <v>167</v>
      </c>
      <c r="H23">
        <v>4</v>
      </c>
      <c r="I23">
        <v>4</v>
      </c>
      <c r="J23">
        <v>4</v>
      </c>
      <c r="K23">
        <v>4</v>
      </c>
      <c r="L23">
        <v>4</v>
      </c>
      <c r="M23">
        <v>4</v>
      </c>
      <c r="N23">
        <v>4</v>
      </c>
      <c r="O23">
        <v>1</v>
      </c>
    </row>
    <row r="24" spans="1:15" x14ac:dyDescent="0.45">
      <c r="A24" t="s">
        <v>168</v>
      </c>
      <c r="B24" t="s">
        <v>163</v>
      </c>
      <c r="C24" t="s">
        <v>164</v>
      </c>
      <c r="D24" t="s">
        <v>169</v>
      </c>
      <c r="E24" t="s">
        <v>61</v>
      </c>
      <c r="F24" t="s">
        <v>170</v>
      </c>
      <c r="G24" t="s">
        <v>167</v>
      </c>
      <c r="H24">
        <v>4</v>
      </c>
      <c r="I24">
        <v>4</v>
      </c>
      <c r="J24">
        <v>4</v>
      </c>
      <c r="K24">
        <v>4</v>
      </c>
      <c r="L24">
        <v>4</v>
      </c>
      <c r="M24">
        <v>4</v>
      </c>
      <c r="N24">
        <v>4</v>
      </c>
      <c r="O24">
        <v>1</v>
      </c>
    </row>
    <row r="25" spans="1:15" x14ac:dyDescent="0.45">
      <c r="A25" t="s">
        <v>171</v>
      </c>
      <c r="B25" t="s">
        <v>172</v>
      </c>
      <c r="C25" t="s">
        <v>173</v>
      </c>
      <c r="D25" t="s">
        <v>174</v>
      </c>
      <c r="E25" t="s">
        <v>61</v>
      </c>
      <c r="F25" t="s">
        <v>175</v>
      </c>
      <c r="G25" t="s">
        <v>176</v>
      </c>
      <c r="H25">
        <v>3</v>
      </c>
      <c r="I25">
        <v>3</v>
      </c>
      <c r="J25">
        <v>3</v>
      </c>
      <c r="K25">
        <v>3</v>
      </c>
      <c r="L25">
        <v>3</v>
      </c>
      <c r="M25">
        <v>3</v>
      </c>
      <c r="N25">
        <v>3</v>
      </c>
      <c r="O25">
        <v>1</v>
      </c>
    </row>
    <row r="26" spans="1:15" x14ac:dyDescent="0.45">
      <c r="A26" t="s">
        <v>177</v>
      </c>
      <c r="B26" t="s">
        <v>172</v>
      </c>
      <c r="C26" t="s">
        <v>173</v>
      </c>
      <c r="D26" t="s">
        <v>174</v>
      </c>
      <c r="E26" t="s">
        <v>61</v>
      </c>
      <c r="F26" t="s">
        <v>175</v>
      </c>
      <c r="G26" t="s">
        <v>176</v>
      </c>
      <c r="H26">
        <v>3</v>
      </c>
      <c r="I26">
        <v>3</v>
      </c>
      <c r="J26">
        <v>3</v>
      </c>
      <c r="K26">
        <v>3</v>
      </c>
      <c r="L26">
        <v>3</v>
      </c>
      <c r="M26">
        <v>3</v>
      </c>
      <c r="N26">
        <v>3</v>
      </c>
      <c r="O26">
        <v>1</v>
      </c>
    </row>
    <row r="27" spans="1:15" x14ac:dyDescent="0.45">
      <c r="A27" t="s">
        <v>178</v>
      </c>
      <c r="B27" t="s">
        <v>172</v>
      </c>
      <c r="C27" t="s">
        <v>173</v>
      </c>
      <c r="D27" t="s">
        <v>174</v>
      </c>
      <c r="E27" t="s">
        <v>61</v>
      </c>
      <c r="F27" t="s">
        <v>175</v>
      </c>
      <c r="G27" t="s">
        <v>176</v>
      </c>
      <c r="H27">
        <v>3</v>
      </c>
      <c r="I27">
        <v>3</v>
      </c>
      <c r="J27">
        <v>3</v>
      </c>
      <c r="K27">
        <v>3</v>
      </c>
      <c r="L27">
        <v>3</v>
      </c>
      <c r="M27">
        <v>3</v>
      </c>
      <c r="N27">
        <v>3</v>
      </c>
      <c r="O27">
        <v>1</v>
      </c>
    </row>
    <row r="28" spans="1:15" x14ac:dyDescent="0.45">
      <c r="A28" t="s">
        <v>179</v>
      </c>
      <c r="B28" t="s">
        <v>163</v>
      </c>
      <c r="C28" t="s">
        <v>164</v>
      </c>
      <c r="D28" t="s">
        <v>169</v>
      </c>
      <c r="E28" t="s">
        <v>61</v>
      </c>
      <c r="F28" t="s">
        <v>180</v>
      </c>
      <c r="G28" t="s">
        <v>167</v>
      </c>
      <c r="H28">
        <v>4</v>
      </c>
      <c r="I28">
        <v>4</v>
      </c>
      <c r="J28">
        <v>4</v>
      </c>
      <c r="K28">
        <v>4</v>
      </c>
      <c r="L28">
        <v>4</v>
      </c>
      <c r="M28">
        <v>4</v>
      </c>
      <c r="N28">
        <v>4</v>
      </c>
      <c r="O28">
        <v>1</v>
      </c>
    </row>
    <row r="29" spans="1:15" x14ac:dyDescent="0.45">
      <c r="A29" t="s">
        <v>181</v>
      </c>
      <c r="B29" t="s">
        <v>182</v>
      </c>
      <c r="C29" t="s">
        <v>183</v>
      </c>
      <c r="D29" t="s">
        <v>184</v>
      </c>
      <c r="E29" t="s">
        <v>92</v>
      </c>
      <c r="F29" t="s">
        <v>185</v>
      </c>
      <c r="G29" t="s">
        <v>81</v>
      </c>
      <c r="H29">
        <v>3</v>
      </c>
      <c r="I29">
        <v>3</v>
      </c>
      <c r="J29">
        <v>3</v>
      </c>
      <c r="K29">
        <v>3</v>
      </c>
      <c r="L29">
        <v>3</v>
      </c>
      <c r="M29">
        <v>3</v>
      </c>
      <c r="N29">
        <v>3</v>
      </c>
      <c r="O29">
        <v>1</v>
      </c>
    </row>
    <row r="30" spans="1:15" x14ac:dyDescent="0.45">
      <c r="A30" t="s">
        <v>186</v>
      </c>
      <c r="B30" t="s">
        <v>187</v>
      </c>
      <c r="C30" t="s">
        <v>188</v>
      </c>
      <c r="D30" t="s">
        <v>189</v>
      </c>
      <c r="E30" t="s">
        <v>92</v>
      </c>
      <c r="F30" t="s">
        <v>190</v>
      </c>
      <c r="G30" t="s">
        <v>133</v>
      </c>
      <c r="H30">
        <v>3</v>
      </c>
      <c r="I30">
        <v>3</v>
      </c>
      <c r="J30">
        <v>3</v>
      </c>
      <c r="K30">
        <v>3</v>
      </c>
      <c r="L30">
        <v>3</v>
      </c>
      <c r="M30">
        <v>3</v>
      </c>
      <c r="N30">
        <v>3</v>
      </c>
      <c r="O30">
        <v>1</v>
      </c>
    </row>
    <row r="31" spans="1:15" x14ac:dyDescent="0.45">
      <c r="A31" t="s">
        <v>191</v>
      </c>
      <c r="B31" t="s">
        <v>192</v>
      </c>
      <c r="C31" t="s">
        <v>193</v>
      </c>
      <c r="D31" t="s">
        <v>79</v>
      </c>
      <c r="E31" t="s">
        <v>92</v>
      </c>
      <c r="F31" t="s">
        <v>194</v>
      </c>
      <c r="G31" t="s">
        <v>81</v>
      </c>
      <c r="H31">
        <v>3</v>
      </c>
      <c r="I31">
        <v>3</v>
      </c>
      <c r="J31">
        <v>3</v>
      </c>
      <c r="K31">
        <v>3</v>
      </c>
      <c r="L31">
        <v>3</v>
      </c>
      <c r="M31">
        <v>3</v>
      </c>
      <c r="N31">
        <v>3</v>
      </c>
      <c r="O31">
        <v>1</v>
      </c>
    </row>
    <row r="32" spans="1:15" x14ac:dyDescent="0.45">
      <c r="A32" t="s">
        <v>195</v>
      </c>
      <c r="B32" t="s">
        <v>196</v>
      </c>
      <c r="C32" t="s">
        <v>197</v>
      </c>
      <c r="D32" t="s">
        <v>198</v>
      </c>
      <c r="E32" t="s">
        <v>92</v>
      </c>
      <c r="F32" t="s">
        <v>199</v>
      </c>
      <c r="G32" t="s">
        <v>200</v>
      </c>
      <c r="H32">
        <v>3</v>
      </c>
      <c r="I32">
        <v>3</v>
      </c>
      <c r="J32">
        <v>3</v>
      </c>
      <c r="K32">
        <v>3</v>
      </c>
      <c r="L32">
        <v>3</v>
      </c>
      <c r="M32">
        <v>3</v>
      </c>
      <c r="N32">
        <v>3</v>
      </c>
      <c r="O32">
        <v>1</v>
      </c>
    </row>
    <row r="33" spans="1:15" x14ac:dyDescent="0.45">
      <c r="A33" t="s">
        <v>201</v>
      </c>
      <c r="B33" t="s">
        <v>202</v>
      </c>
      <c r="C33" t="s">
        <v>203</v>
      </c>
      <c r="D33" t="s">
        <v>204</v>
      </c>
      <c r="E33" t="s">
        <v>61</v>
      </c>
      <c r="F33" t="s">
        <v>205</v>
      </c>
      <c r="G33" t="s">
        <v>206</v>
      </c>
      <c r="H33">
        <v>3</v>
      </c>
      <c r="I33">
        <v>3</v>
      </c>
      <c r="J33">
        <v>3</v>
      </c>
      <c r="K33">
        <v>3</v>
      </c>
      <c r="L33">
        <v>3</v>
      </c>
      <c r="M33">
        <v>3</v>
      </c>
      <c r="N33">
        <v>3</v>
      </c>
      <c r="O33">
        <v>1</v>
      </c>
    </row>
    <row r="34" spans="1:15" x14ac:dyDescent="0.45">
      <c r="A34" t="s">
        <v>207</v>
      </c>
      <c r="B34" t="s">
        <v>202</v>
      </c>
      <c r="C34" t="s">
        <v>203</v>
      </c>
      <c r="D34" t="s">
        <v>204</v>
      </c>
      <c r="E34" t="s">
        <v>92</v>
      </c>
      <c r="F34" t="s">
        <v>106</v>
      </c>
      <c r="G34" t="s">
        <v>206</v>
      </c>
      <c r="H34">
        <v>3</v>
      </c>
      <c r="I34">
        <v>3</v>
      </c>
      <c r="J34">
        <v>3</v>
      </c>
      <c r="K34">
        <v>3</v>
      </c>
      <c r="L34">
        <v>3</v>
      </c>
      <c r="M34">
        <v>3</v>
      </c>
      <c r="N34">
        <v>3</v>
      </c>
      <c r="O34">
        <v>1</v>
      </c>
    </row>
    <row r="35" spans="1:15" x14ac:dyDescent="0.45">
      <c r="A35" t="s">
        <v>208</v>
      </c>
      <c r="B35" t="s">
        <v>209</v>
      </c>
      <c r="C35" t="s">
        <v>210</v>
      </c>
      <c r="D35" t="s">
        <v>211</v>
      </c>
      <c r="E35" t="s">
        <v>61</v>
      </c>
      <c r="F35" t="s">
        <v>212</v>
      </c>
      <c r="G35" t="s">
        <v>87</v>
      </c>
      <c r="H35">
        <v>4</v>
      </c>
      <c r="I35">
        <v>3</v>
      </c>
      <c r="J35">
        <v>3</v>
      </c>
      <c r="K35">
        <v>4</v>
      </c>
      <c r="L35">
        <v>4</v>
      </c>
      <c r="M35">
        <v>4</v>
      </c>
      <c r="N35">
        <v>3</v>
      </c>
      <c r="O35">
        <v>1</v>
      </c>
    </row>
    <row r="36" spans="1:15" x14ac:dyDescent="0.45">
      <c r="A36" t="s">
        <v>213</v>
      </c>
      <c r="B36" t="s">
        <v>209</v>
      </c>
      <c r="C36" t="s">
        <v>210</v>
      </c>
      <c r="D36" t="s">
        <v>214</v>
      </c>
      <c r="E36" t="s">
        <v>61</v>
      </c>
      <c r="F36" t="s">
        <v>215</v>
      </c>
      <c r="G36" t="s">
        <v>87</v>
      </c>
      <c r="H36">
        <v>4</v>
      </c>
      <c r="I36">
        <v>3</v>
      </c>
      <c r="J36">
        <v>3</v>
      </c>
      <c r="K36">
        <v>4</v>
      </c>
      <c r="L36">
        <v>4</v>
      </c>
      <c r="M36">
        <v>4</v>
      </c>
      <c r="N36">
        <v>3</v>
      </c>
      <c r="O36">
        <v>1</v>
      </c>
    </row>
    <row r="37" spans="1:15" x14ac:dyDescent="0.45">
      <c r="A37" t="s">
        <v>216</v>
      </c>
      <c r="B37" t="s">
        <v>217</v>
      </c>
      <c r="C37" t="s">
        <v>218</v>
      </c>
      <c r="D37" t="s">
        <v>137</v>
      </c>
      <c r="E37" t="s">
        <v>92</v>
      </c>
      <c r="F37" t="s">
        <v>219</v>
      </c>
      <c r="G37" t="s">
        <v>81</v>
      </c>
      <c r="H37">
        <v>3</v>
      </c>
      <c r="I37">
        <v>3</v>
      </c>
      <c r="J37">
        <v>3</v>
      </c>
      <c r="K37">
        <v>3</v>
      </c>
      <c r="L37">
        <v>3</v>
      </c>
      <c r="M37">
        <v>3</v>
      </c>
      <c r="N37">
        <v>3</v>
      </c>
      <c r="O37">
        <v>1</v>
      </c>
    </row>
    <row r="38" spans="1:15" x14ac:dyDescent="0.45">
      <c r="A38" t="s">
        <v>220</v>
      </c>
      <c r="B38" t="s">
        <v>221</v>
      </c>
      <c r="C38" t="s">
        <v>222</v>
      </c>
      <c r="D38" t="s">
        <v>121</v>
      </c>
      <c r="E38" t="s">
        <v>61</v>
      </c>
      <c r="F38" t="s">
        <v>223</v>
      </c>
      <c r="G38" t="s">
        <v>206</v>
      </c>
      <c r="H38">
        <v>3</v>
      </c>
      <c r="I38">
        <v>3</v>
      </c>
      <c r="J38">
        <v>3</v>
      </c>
      <c r="K38">
        <v>3</v>
      </c>
      <c r="L38">
        <v>3</v>
      </c>
      <c r="M38">
        <v>3</v>
      </c>
      <c r="N38">
        <v>3</v>
      </c>
      <c r="O38">
        <v>1</v>
      </c>
    </row>
    <row r="39" spans="1:15" x14ac:dyDescent="0.45">
      <c r="A39" t="s">
        <v>224</v>
      </c>
      <c r="B39" t="s">
        <v>225</v>
      </c>
      <c r="C39" t="s">
        <v>226</v>
      </c>
      <c r="D39" t="s">
        <v>127</v>
      </c>
      <c r="E39" t="s">
        <v>92</v>
      </c>
      <c r="F39" t="s">
        <v>227</v>
      </c>
      <c r="G39" t="s">
        <v>107</v>
      </c>
      <c r="H39">
        <v>3</v>
      </c>
      <c r="I39">
        <v>3</v>
      </c>
      <c r="J39">
        <v>3</v>
      </c>
      <c r="K39">
        <v>3</v>
      </c>
      <c r="L39">
        <v>3</v>
      </c>
      <c r="M39">
        <v>3</v>
      </c>
      <c r="N39">
        <v>3</v>
      </c>
      <c r="O39">
        <v>1</v>
      </c>
    </row>
    <row r="40" spans="1:15" x14ac:dyDescent="0.45">
      <c r="A40" t="s">
        <v>228</v>
      </c>
      <c r="B40" t="s">
        <v>229</v>
      </c>
      <c r="C40" t="s">
        <v>230</v>
      </c>
      <c r="D40" t="s">
        <v>141</v>
      </c>
      <c r="E40" t="s">
        <v>61</v>
      </c>
      <c r="F40" t="s">
        <v>231</v>
      </c>
      <c r="G40" t="s">
        <v>128</v>
      </c>
      <c r="H40">
        <v>3</v>
      </c>
      <c r="I40">
        <v>3</v>
      </c>
      <c r="J40">
        <v>3</v>
      </c>
      <c r="K40">
        <v>3</v>
      </c>
      <c r="L40">
        <v>3</v>
      </c>
      <c r="M40">
        <v>3</v>
      </c>
      <c r="N40">
        <v>3</v>
      </c>
      <c r="O40">
        <v>1</v>
      </c>
    </row>
    <row r="41" spans="1:15" x14ac:dyDescent="0.45">
      <c r="A41" t="s">
        <v>232</v>
      </c>
      <c r="B41" t="s">
        <v>163</v>
      </c>
      <c r="C41" t="s">
        <v>164</v>
      </c>
      <c r="D41" t="s">
        <v>165</v>
      </c>
      <c r="E41" t="s">
        <v>61</v>
      </c>
      <c r="F41" t="s">
        <v>231</v>
      </c>
      <c r="G41" t="s">
        <v>75</v>
      </c>
      <c r="H41">
        <v>4</v>
      </c>
      <c r="I41">
        <v>4</v>
      </c>
      <c r="J41">
        <v>4</v>
      </c>
      <c r="K41">
        <v>4</v>
      </c>
      <c r="L41">
        <v>4</v>
      </c>
      <c r="M41">
        <v>4</v>
      </c>
      <c r="N41">
        <v>4</v>
      </c>
      <c r="O41">
        <v>1</v>
      </c>
    </row>
    <row r="42" spans="1:15" x14ac:dyDescent="0.45">
      <c r="A42" t="s">
        <v>233</v>
      </c>
      <c r="B42" t="s">
        <v>163</v>
      </c>
      <c r="C42" t="s">
        <v>164</v>
      </c>
      <c r="D42" t="s">
        <v>234</v>
      </c>
      <c r="E42" t="s">
        <v>61</v>
      </c>
      <c r="F42" t="s">
        <v>235</v>
      </c>
      <c r="G42" t="s">
        <v>167</v>
      </c>
      <c r="H42">
        <v>4</v>
      </c>
      <c r="I42">
        <v>4</v>
      </c>
      <c r="J42">
        <v>4</v>
      </c>
      <c r="K42">
        <v>4</v>
      </c>
      <c r="L42">
        <v>4</v>
      </c>
      <c r="M42">
        <v>4</v>
      </c>
      <c r="N42">
        <v>4</v>
      </c>
      <c r="O42">
        <v>1</v>
      </c>
    </row>
    <row r="43" spans="1:15" x14ac:dyDescent="0.45">
      <c r="A43" t="s">
        <v>236</v>
      </c>
      <c r="B43" t="s">
        <v>237</v>
      </c>
      <c r="C43" t="s">
        <v>238</v>
      </c>
      <c r="D43" t="s">
        <v>239</v>
      </c>
      <c r="E43" t="s">
        <v>61</v>
      </c>
      <c r="F43" t="s">
        <v>240</v>
      </c>
      <c r="G43" t="s">
        <v>241</v>
      </c>
      <c r="H43">
        <v>3</v>
      </c>
      <c r="I43">
        <v>3</v>
      </c>
      <c r="J43">
        <v>3</v>
      </c>
      <c r="K43">
        <v>3</v>
      </c>
      <c r="L43">
        <v>3</v>
      </c>
      <c r="M43">
        <v>3</v>
      </c>
      <c r="N43">
        <v>3</v>
      </c>
      <c r="O43">
        <v>1</v>
      </c>
    </row>
    <row r="44" spans="1:15" x14ac:dyDescent="0.45">
      <c r="A44" t="s">
        <v>242</v>
      </c>
      <c r="B44" t="s">
        <v>237</v>
      </c>
      <c r="C44" t="s">
        <v>238</v>
      </c>
      <c r="D44" t="s">
        <v>239</v>
      </c>
      <c r="E44" t="s">
        <v>61</v>
      </c>
      <c r="F44" t="s">
        <v>240</v>
      </c>
      <c r="G44" t="s">
        <v>241</v>
      </c>
      <c r="H44">
        <v>3</v>
      </c>
      <c r="I44">
        <v>3</v>
      </c>
      <c r="J44">
        <v>3</v>
      </c>
      <c r="K44">
        <v>3</v>
      </c>
      <c r="L44">
        <v>3</v>
      </c>
      <c r="M44">
        <v>3</v>
      </c>
      <c r="N44">
        <v>3</v>
      </c>
      <c r="O44">
        <v>1</v>
      </c>
    </row>
    <row r="45" spans="1:15" x14ac:dyDescent="0.45">
      <c r="A45" t="s">
        <v>243</v>
      </c>
      <c r="B45" t="s">
        <v>71</v>
      </c>
      <c r="C45" t="s">
        <v>72</v>
      </c>
      <c r="D45" t="s">
        <v>73</v>
      </c>
      <c r="E45" t="s">
        <v>61</v>
      </c>
      <c r="F45" t="s">
        <v>244</v>
      </c>
      <c r="G45" t="s">
        <v>75</v>
      </c>
      <c r="H45">
        <v>3</v>
      </c>
      <c r="I45">
        <v>3</v>
      </c>
      <c r="J45">
        <v>3</v>
      </c>
      <c r="K45">
        <v>3</v>
      </c>
      <c r="L45">
        <v>3</v>
      </c>
      <c r="M45">
        <v>3</v>
      </c>
      <c r="N45">
        <v>3</v>
      </c>
      <c r="O45">
        <v>1</v>
      </c>
    </row>
    <row r="46" spans="1:15" x14ac:dyDescent="0.45">
      <c r="A46" t="s">
        <v>245</v>
      </c>
      <c r="B46" t="s">
        <v>246</v>
      </c>
      <c r="C46" t="s">
        <v>247</v>
      </c>
      <c r="D46" t="s">
        <v>85</v>
      </c>
      <c r="E46" t="s">
        <v>61</v>
      </c>
      <c r="F46" t="s">
        <v>240</v>
      </c>
      <c r="G46" t="s">
        <v>206</v>
      </c>
      <c r="H46">
        <v>3</v>
      </c>
      <c r="I46">
        <v>3</v>
      </c>
      <c r="J46">
        <v>3</v>
      </c>
      <c r="K46">
        <v>3</v>
      </c>
      <c r="L46">
        <v>3</v>
      </c>
      <c r="M46">
        <v>3</v>
      </c>
      <c r="N46">
        <v>3</v>
      </c>
      <c r="O46">
        <v>1</v>
      </c>
    </row>
    <row r="47" spans="1:15" x14ac:dyDescent="0.45">
      <c r="A47" t="s">
        <v>248</v>
      </c>
      <c r="B47" t="s">
        <v>249</v>
      </c>
      <c r="C47" t="s">
        <v>250</v>
      </c>
      <c r="D47" t="s">
        <v>127</v>
      </c>
      <c r="E47" t="s">
        <v>145</v>
      </c>
      <c r="F47" t="s">
        <v>251</v>
      </c>
      <c r="G47" t="s">
        <v>113</v>
      </c>
      <c r="H47">
        <v>4</v>
      </c>
      <c r="I47">
        <v>4</v>
      </c>
      <c r="J47">
        <v>3</v>
      </c>
      <c r="K47">
        <v>3</v>
      </c>
      <c r="L47">
        <v>3</v>
      </c>
      <c r="M47">
        <v>3</v>
      </c>
      <c r="N47">
        <v>3</v>
      </c>
      <c r="O47">
        <v>1</v>
      </c>
    </row>
    <row r="48" spans="1:15" x14ac:dyDescent="0.45">
      <c r="A48" t="s">
        <v>252</v>
      </c>
      <c r="B48" t="s">
        <v>253</v>
      </c>
      <c r="C48" t="s">
        <v>254</v>
      </c>
      <c r="D48" t="s">
        <v>141</v>
      </c>
      <c r="E48" t="s">
        <v>61</v>
      </c>
      <c r="F48" t="s">
        <v>255</v>
      </c>
      <c r="G48" t="s">
        <v>256</v>
      </c>
      <c r="H48">
        <v>3</v>
      </c>
      <c r="I48">
        <v>3</v>
      </c>
      <c r="J48">
        <v>3</v>
      </c>
      <c r="K48">
        <v>3</v>
      </c>
      <c r="L48">
        <v>3</v>
      </c>
      <c r="M48">
        <v>3</v>
      </c>
      <c r="N48">
        <v>3</v>
      </c>
      <c r="O48">
        <v>1</v>
      </c>
    </row>
    <row r="49" spans="1:15" x14ac:dyDescent="0.45">
      <c r="A49" t="s">
        <v>257</v>
      </c>
      <c r="B49" t="s">
        <v>258</v>
      </c>
      <c r="C49" t="s">
        <v>259</v>
      </c>
      <c r="D49" t="s">
        <v>105</v>
      </c>
      <c r="E49" t="s">
        <v>145</v>
      </c>
      <c r="F49" t="s">
        <v>260</v>
      </c>
      <c r="G49" t="s">
        <v>147</v>
      </c>
      <c r="H49">
        <v>4</v>
      </c>
      <c r="I49">
        <v>4</v>
      </c>
      <c r="J49">
        <v>4</v>
      </c>
      <c r="K49">
        <v>4</v>
      </c>
      <c r="L49">
        <v>4</v>
      </c>
      <c r="M49">
        <v>4</v>
      </c>
      <c r="N49">
        <v>4</v>
      </c>
      <c r="O49">
        <v>1</v>
      </c>
    </row>
    <row r="50" spans="1:15" x14ac:dyDescent="0.45">
      <c r="A50" t="s">
        <v>261</v>
      </c>
      <c r="B50" t="s">
        <v>89</v>
      </c>
      <c r="C50" t="s">
        <v>90</v>
      </c>
      <c r="D50" t="s">
        <v>73</v>
      </c>
      <c r="E50" t="s">
        <v>61</v>
      </c>
      <c r="F50" t="s">
        <v>262</v>
      </c>
      <c r="G50" t="s">
        <v>87</v>
      </c>
      <c r="H50">
        <v>3</v>
      </c>
      <c r="I50">
        <v>3</v>
      </c>
      <c r="J50">
        <v>3</v>
      </c>
      <c r="K50">
        <v>3</v>
      </c>
      <c r="L50">
        <v>3</v>
      </c>
      <c r="M50">
        <v>3</v>
      </c>
      <c r="N50">
        <v>3</v>
      </c>
      <c r="O50">
        <v>1</v>
      </c>
    </row>
    <row r="51" spans="1:15" x14ac:dyDescent="0.45">
      <c r="A51" t="s">
        <v>263</v>
      </c>
      <c r="B51" t="s">
        <v>264</v>
      </c>
      <c r="C51" t="s">
        <v>265</v>
      </c>
      <c r="D51" t="s">
        <v>266</v>
      </c>
      <c r="E51" t="s">
        <v>61</v>
      </c>
      <c r="F51" t="s">
        <v>267</v>
      </c>
      <c r="G51" t="s">
        <v>81</v>
      </c>
      <c r="H51">
        <v>3</v>
      </c>
      <c r="I51">
        <v>3</v>
      </c>
      <c r="J51">
        <v>3</v>
      </c>
      <c r="K51">
        <v>3</v>
      </c>
      <c r="L51">
        <v>3</v>
      </c>
      <c r="M51">
        <v>3</v>
      </c>
      <c r="N51">
        <v>3</v>
      </c>
      <c r="O51">
        <v>1</v>
      </c>
    </row>
    <row r="52" spans="1:15" x14ac:dyDescent="0.45">
      <c r="A52" t="s">
        <v>268</v>
      </c>
      <c r="B52" t="s">
        <v>264</v>
      </c>
      <c r="C52" t="s">
        <v>265</v>
      </c>
      <c r="D52" t="s">
        <v>266</v>
      </c>
      <c r="E52" t="s">
        <v>61</v>
      </c>
      <c r="F52" t="s">
        <v>267</v>
      </c>
      <c r="G52" t="s">
        <v>81</v>
      </c>
      <c r="H52">
        <v>3</v>
      </c>
      <c r="I52">
        <v>3</v>
      </c>
      <c r="J52">
        <v>3</v>
      </c>
      <c r="K52">
        <v>3</v>
      </c>
      <c r="L52">
        <v>3</v>
      </c>
      <c r="M52">
        <v>3</v>
      </c>
      <c r="N52">
        <v>3</v>
      </c>
      <c r="O52">
        <v>1</v>
      </c>
    </row>
    <row r="53" spans="1:15" x14ac:dyDescent="0.45">
      <c r="A53" t="s">
        <v>269</v>
      </c>
      <c r="B53" t="s">
        <v>264</v>
      </c>
      <c r="C53" t="s">
        <v>265</v>
      </c>
      <c r="D53" t="s">
        <v>266</v>
      </c>
      <c r="E53" t="s">
        <v>61</v>
      </c>
      <c r="F53" t="s">
        <v>270</v>
      </c>
      <c r="G53" t="s">
        <v>271</v>
      </c>
      <c r="H53">
        <v>3</v>
      </c>
      <c r="I53">
        <v>3</v>
      </c>
      <c r="J53">
        <v>3</v>
      </c>
      <c r="K53">
        <v>3</v>
      </c>
      <c r="L53">
        <v>3</v>
      </c>
      <c r="M53">
        <v>3</v>
      </c>
      <c r="N53">
        <v>3</v>
      </c>
      <c r="O53">
        <v>1</v>
      </c>
    </row>
    <row r="54" spans="1:15" x14ac:dyDescent="0.45">
      <c r="A54" t="s">
        <v>272</v>
      </c>
      <c r="B54" t="s">
        <v>264</v>
      </c>
      <c r="C54" t="s">
        <v>265</v>
      </c>
      <c r="D54" t="s">
        <v>266</v>
      </c>
      <c r="E54" t="s">
        <v>61</v>
      </c>
      <c r="F54" t="s">
        <v>270</v>
      </c>
      <c r="G54" t="s">
        <v>271</v>
      </c>
      <c r="H54">
        <v>3</v>
      </c>
      <c r="I54">
        <v>3</v>
      </c>
      <c r="J54">
        <v>3</v>
      </c>
      <c r="K54">
        <v>3</v>
      </c>
      <c r="L54">
        <v>3</v>
      </c>
      <c r="M54">
        <v>3</v>
      </c>
      <c r="N54">
        <v>3</v>
      </c>
      <c r="O54">
        <v>1</v>
      </c>
    </row>
    <row r="55" spans="1:15" x14ac:dyDescent="0.45">
      <c r="A55" t="s">
        <v>273</v>
      </c>
      <c r="B55" t="s">
        <v>274</v>
      </c>
      <c r="C55" t="s">
        <v>275</v>
      </c>
      <c r="D55" t="s">
        <v>276</v>
      </c>
      <c r="E55" t="s">
        <v>61</v>
      </c>
      <c r="F55" t="s">
        <v>277</v>
      </c>
      <c r="G55" t="s">
        <v>81</v>
      </c>
      <c r="H55">
        <v>4</v>
      </c>
      <c r="I55">
        <v>4</v>
      </c>
      <c r="J55">
        <v>4</v>
      </c>
      <c r="K55">
        <v>4</v>
      </c>
      <c r="L55">
        <v>4</v>
      </c>
      <c r="M55">
        <v>4</v>
      </c>
      <c r="N55">
        <v>4</v>
      </c>
      <c r="O55">
        <v>1</v>
      </c>
    </row>
    <row r="56" spans="1:15" x14ac:dyDescent="0.45">
      <c r="A56" t="s">
        <v>278</v>
      </c>
      <c r="B56" t="s">
        <v>274</v>
      </c>
      <c r="C56" t="s">
        <v>275</v>
      </c>
      <c r="D56" t="s">
        <v>276</v>
      </c>
      <c r="E56" t="s">
        <v>61</v>
      </c>
      <c r="F56" t="s">
        <v>279</v>
      </c>
      <c r="G56" t="s">
        <v>69</v>
      </c>
      <c r="H56">
        <v>4</v>
      </c>
      <c r="I56">
        <v>4</v>
      </c>
      <c r="J56">
        <v>4</v>
      </c>
      <c r="K56">
        <v>4</v>
      </c>
      <c r="L56">
        <v>4</v>
      </c>
      <c r="M56">
        <v>4</v>
      </c>
      <c r="N56">
        <v>4</v>
      </c>
      <c r="O56">
        <v>1</v>
      </c>
    </row>
    <row r="57" spans="1:15" x14ac:dyDescent="0.45">
      <c r="A57" t="s">
        <v>280</v>
      </c>
      <c r="B57" t="s">
        <v>274</v>
      </c>
      <c r="C57" t="s">
        <v>275</v>
      </c>
      <c r="D57" t="s">
        <v>174</v>
      </c>
      <c r="E57" t="s">
        <v>61</v>
      </c>
      <c r="F57" t="s">
        <v>281</v>
      </c>
      <c r="G57" t="s">
        <v>81</v>
      </c>
      <c r="H57">
        <v>4</v>
      </c>
      <c r="I57">
        <v>4</v>
      </c>
      <c r="J57">
        <v>4</v>
      </c>
      <c r="K57">
        <v>4</v>
      </c>
      <c r="L57">
        <v>4</v>
      </c>
      <c r="M57">
        <v>4</v>
      </c>
      <c r="N57">
        <v>4</v>
      </c>
      <c r="O57">
        <v>1</v>
      </c>
    </row>
    <row r="58" spans="1:15" x14ac:dyDescent="0.45">
      <c r="A58" t="s">
        <v>282</v>
      </c>
      <c r="B58" t="s">
        <v>274</v>
      </c>
      <c r="C58" t="s">
        <v>275</v>
      </c>
      <c r="D58" t="s">
        <v>174</v>
      </c>
      <c r="E58" t="s">
        <v>61</v>
      </c>
      <c r="F58" t="s">
        <v>283</v>
      </c>
      <c r="G58" t="s">
        <v>81</v>
      </c>
      <c r="H58">
        <v>4</v>
      </c>
      <c r="I58">
        <v>4</v>
      </c>
      <c r="J58">
        <v>4</v>
      </c>
      <c r="K58">
        <v>4</v>
      </c>
      <c r="L58">
        <v>4</v>
      </c>
      <c r="M58">
        <v>4</v>
      </c>
      <c r="N58">
        <v>4</v>
      </c>
      <c r="O58">
        <v>1</v>
      </c>
    </row>
    <row r="59" spans="1:15" x14ac:dyDescent="0.45">
      <c r="A59" t="s">
        <v>284</v>
      </c>
      <c r="B59" t="s">
        <v>285</v>
      </c>
      <c r="C59" t="s">
        <v>286</v>
      </c>
      <c r="D59" t="s">
        <v>287</v>
      </c>
      <c r="E59" t="s">
        <v>61</v>
      </c>
      <c r="F59" t="s">
        <v>281</v>
      </c>
      <c r="G59" t="s">
        <v>288</v>
      </c>
      <c r="H59">
        <v>3</v>
      </c>
      <c r="I59">
        <v>3</v>
      </c>
      <c r="J59">
        <v>3</v>
      </c>
      <c r="K59">
        <v>3</v>
      </c>
      <c r="L59">
        <v>3</v>
      </c>
      <c r="M59">
        <v>3</v>
      </c>
      <c r="N59">
        <v>3</v>
      </c>
      <c r="O59">
        <v>1</v>
      </c>
    </row>
    <row r="60" spans="1:15" x14ac:dyDescent="0.45">
      <c r="A60" t="s">
        <v>289</v>
      </c>
      <c r="B60" t="s">
        <v>290</v>
      </c>
      <c r="C60" t="s">
        <v>291</v>
      </c>
      <c r="D60" t="s">
        <v>292</v>
      </c>
      <c r="E60" t="s">
        <v>61</v>
      </c>
      <c r="F60" t="s">
        <v>293</v>
      </c>
      <c r="G60" t="s">
        <v>176</v>
      </c>
      <c r="H60">
        <v>3</v>
      </c>
      <c r="I60">
        <v>3</v>
      </c>
      <c r="J60">
        <v>3</v>
      </c>
      <c r="K60">
        <v>3</v>
      </c>
      <c r="L60">
        <v>3</v>
      </c>
      <c r="M60">
        <v>3</v>
      </c>
      <c r="N60">
        <v>3</v>
      </c>
      <c r="O60">
        <v>1</v>
      </c>
    </row>
    <row r="61" spans="1:15" x14ac:dyDescent="0.45">
      <c r="A61" t="s">
        <v>294</v>
      </c>
      <c r="B61" t="s">
        <v>295</v>
      </c>
      <c r="C61" t="s">
        <v>296</v>
      </c>
      <c r="D61" t="s">
        <v>297</v>
      </c>
      <c r="E61" t="s">
        <v>61</v>
      </c>
      <c r="F61" t="s">
        <v>298</v>
      </c>
      <c r="G61" t="s">
        <v>299</v>
      </c>
      <c r="H61">
        <v>3</v>
      </c>
      <c r="I61">
        <v>3</v>
      </c>
      <c r="J61">
        <v>3</v>
      </c>
      <c r="K61">
        <v>3</v>
      </c>
      <c r="L61">
        <v>3</v>
      </c>
      <c r="M61">
        <v>3</v>
      </c>
      <c r="N61">
        <v>3</v>
      </c>
      <c r="O61">
        <v>1</v>
      </c>
    </row>
    <row r="62" spans="1:15" x14ac:dyDescent="0.45">
      <c r="A62" t="s">
        <v>300</v>
      </c>
      <c r="B62" t="s">
        <v>301</v>
      </c>
      <c r="C62" t="s">
        <v>302</v>
      </c>
      <c r="D62" t="s">
        <v>303</v>
      </c>
      <c r="E62" t="s">
        <v>61</v>
      </c>
      <c r="F62" t="s">
        <v>304</v>
      </c>
      <c r="G62" t="s">
        <v>305</v>
      </c>
      <c r="H62">
        <v>4</v>
      </c>
      <c r="I62">
        <v>4</v>
      </c>
      <c r="J62">
        <v>4</v>
      </c>
      <c r="K62">
        <v>4</v>
      </c>
      <c r="L62">
        <v>4</v>
      </c>
      <c r="M62">
        <v>4</v>
      </c>
      <c r="N62">
        <v>4</v>
      </c>
      <c r="O62">
        <v>1</v>
      </c>
    </row>
    <row r="63" spans="1:15" x14ac:dyDescent="0.45">
      <c r="A63" t="s">
        <v>306</v>
      </c>
      <c r="B63" t="s">
        <v>301</v>
      </c>
      <c r="C63" t="s">
        <v>302</v>
      </c>
      <c r="D63" t="s">
        <v>303</v>
      </c>
      <c r="E63" t="s">
        <v>61</v>
      </c>
      <c r="F63" t="s">
        <v>307</v>
      </c>
      <c r="G63" t="s">
        <v>305</v>
      </c>
      <c r="H63">
        <v>4</v>
      </c>
      <c r="I63">
        <v>4</v>
      </c>
      <c r="J63">
        <v>4</v>
      </c>
      <c r="K63">
        <v>4</v>
      </c>
      <c r="L63">
        <v>4</v>
      </c>
      <c r="M63">
        <v>4</v>
      </c>
      <c r="N63">
        <v>4</v>
      </c>
      <c r="O63">
        <v>1</v>
      </c>
    </row>
    <row r="64" spans="1:15" x14ac:dyDescent="0.45">
      <c r="A64" t="s">
        <v>308</v>
      </c>
      <c r="B64" t="s">
        <v>309</v>
      </c>
      <c r="C64" t="s">
        <v>310</v>
      </c>
      <c r="D64" t="s">
        <v>165</v>
      </c>
      <c r="E64" t="s">
        <v>61</v>
      </c>
      <c r="F64" t="s">
        <v>311</v>
      </c>
      <c r="G64" t="s">
        <v>312</v>
      </c>
      <c r="H64">
        <v>3</v>
      </c>
      <c r="I64">
        <v>3</v>
      </c>
      <c r="J64">
        <v>3</v>
      </c>
      <c r="K64">
        <v>3</v>
      </c>
      <c r="L64">
        <v>3</v>
      </c>
      <c r="M64">
        <v>3</v>
      </c>
      <c r="N64">
        <v>3</v>
      </c>
      <c r="O64">
        <v>1</v>
      </c>
    </row>
    <row r="65" spans="1:15" x14ac:dyDescent="0.45">
      <c r="A65" t="s">
        <v>313</v>
      </c>
      <c r="B65" t="s">
        <v>314</v>
      </c>
      <c r="C65" t="s">
        <v>315</v>
      </c>
      <c r="D65" t="s">
        <v>316</v>
      </c>
      <c r="E65" t="s">
        <v>61</v>
      </c>
      <c r="F65" t="s">
        <v>317</v>
      </c>
      <c r="G65" t="s">
        <v>123</v>
      </c>
      <c r="H65">
        <v>4</v>
      </c>
      <c r="I65">
        <v>4</v>
      </c>
      <c r="J65">
        <v>4</v>
      </c>
      <c r="K65">
        <v>4</v>
      </c>
      <c r="L65">
        <v>4</v>
      </c>
      <c r="M65">
        <v>4</v>
      </c>
      <c r="N65">
        <v>3</v>
      </c>
      <c r="O65">
        <v>1</v>
      </c>
    </row>
    <row r="66" spans="1:15" x14ac:dyDescent="0.45">
      <c r="A66" t="s">
        <v>318</v>
      </c>
      <c r="B66" t="s">
        <v>83</v>
      </c>
      <c r="C66" t="s">
        <v>84</v>
      </c>
      <c r="D66" t="s">
        <v>319</v>
      </c>
      <c r="E66" t="s">
        <v>92</v>
      </c>
      <c r="F66" t="s">
        <v>320</v>
      </c>
      <c r="G66" t="s">
        <v>87</v>
      </c>
      <c r="H66">
        <v>3</v>
      </c>
      <c r="I66">
        <v>3</v>
      </c>
      <c r="J66">
        <v>4</v>
      </c>
      <c r="K66">
        <v>3</v>
      </c>
      <c r="L66">
        <v>4</v>
      </c>
      <c r="M66">
        <v>4</v>
      </c>
      <c r="N66">
        <v>3</v>
      </c>
      <c r="O66">
        <v>1</v>
      </c>
    </row>
    <row r="67" spans="1:15" x14ac:dyDescent="0.45">
      <c r="A67" t="s">
        <v>321</v>
      </c>
      <c r="B67" t="s">
        <v>83</v>
      </c>
      <c r="C67" t="s">
        <v>84</v>
      </c>
      <c r="D67" t="s">
        <v>85</v>
      </c>
      <c r="E67" t="s">
        <v>61</v>
      </c>
      <c r="F67" t="s">
        <v>307</v>
      </c>
      <c r="G67" t="s">
        <v>87</v>
      </c>
      <c r="H67">
        <v>3</v>
      </c>
      <c r="I67">
        <v>3</v>
      </c>
      <c r="J67">
        <v>4</v>
      </c>
      <c r="K67">
        <v>3</v>
      </c>
      <c r="L67">
        <v>4</v>
      </c>
      <c r="M67">
        <v>4</v>
      </c>
      <c r="N67">
        <v>3</v>
      </c>
      <c r="O67">
        <v>1</v>
      </c>
    </row>
    <row r="68" spans="1:15" x14ac:dyDescent="0.45">
      <c r="A68" t="s">
        <v>322</v>
      </c>
      <c r="B68" t="s">
        <v>83</v>
      </c>
      <c r="C68" t="s">
        <v>323</v>
      </c>
      <c r="D68" t="s">
        <v>85</v>
      </c>
      <c r="E68" t="s">
        <v>61</v>
      </c>
      <c r="F68" t="s">
        <v>324</v>
      </c>
      <c r="G68" t="s">
        <v>87</v>
      </c>
      <c r="H68">
        <v>3</v>
      </c>
      <c r="I68">
        <v>3</v>
      </c>
      <c r="J68">
        <v>4</v>
      </c>
      <c r="K68">
        <v>3</v>
      </c>
      <c r="L68">
        <v>4</v>
      </c>
      <c r="M68">
        <v>4</v>
      </c>
      <c r="N68">
        <v>3</v>
      </c>
      <c r="O68">
        <v>1</v>
      </c>
    </row>
    <row r="69" spans="1:15" x14ac:dyDescent="0.45">
      <c r="A69" t="s">
        <v>325</v>
      </c>
      <c r="B69" t="s">
        <v>326</v>
      </c>
      <c r="C69" t="s">
        <v>327</v>
      </c>
      <c r="D69" t="s">
        <v>328</v>
      </c>
      <c r="E69" t="s">
        <v>61</v>
      </c>
      <c r="F69" t="s">
        <v>329</v>
      </c>
      <c r="G69" t="s">
        <v>305</v>
      </c>
      <c r="H69">
        <v>4</v>
      </c>
      <c r="I69">
        <v>4</v>
      </c>
      <c r="J69">
        <v>4</v>
      </c>
      <c r="K69">
        <v>4</v>
      </c>
      <c r="L69">
        <v>4</v>
      </c>
      <c r="M69">
        <v>4</v>
      </c>
      <c r="N69">
        <v>4</v>
      </c>
      <c r="O69">
        <v>1</v>
      </c>
    </row>
    <row r="70" spans="1:15" x14ac:dyDescent="0.45">
      <c r="A70" t="s">
        <v>330</v>
      </c>
      <c r="B70" t="s">
        <v>331</v>
      </c>
      <c r="C70" t="s">
        <v>332</v>
      </c>
      <c r="D70" t="s">
        <v>333</v>
      </c>
      <c r="E70" t="s">
        <v>61</v>
      </c>
      <c r="F70" t="s">
        <v>334</v>
      </c>
      <c r="G70" t="s">
        <v>176</v>
      </c>
      <c r="H70">
        <v>3</v>
      </c>
      <c r="I70">
        <v>3</v>
      </c>
      <c r="J70">
        <v>3</v>
      </c>
      <c r="K70">
        <v>3</v>
      </c>
      <c r="L70">
        <v>3</v>
      </c>
      <c r="M70">
        <v>3</v>
      </c>
      <c r="N70">
        <v>3</v>
      </c>
      <c r="O70">
        <v>1</v>
      </c>
    </row>
    <row r="71" spans="1:15" x14ac:dyDescent="0.45">
      <c r="A71" t="s">
        <v>335</v>
      </c>
      <c r="B71" t="s">
        <v>336</v>
      </c>
      <c r="C71" t="s">
        <v>337</v>
      </c>
      <c r="D71" t="s">
        <v>338</v>
      </c>
      <c r="E71" t="s">
        <v>61</v>
      </c>
      <c r="F71" t="s">
        <v>339</v>
      </c>
      <c r="G71" t="s">
        <v>128</v>
      </c>
      <c r="H71">
        <v>3</v>
      </c>
      <c r="I71">
        <v>3</v>
      </c>
      <c r="J71">
        <v>3</v>
      </c>
      <c r="K71">
        <v>3</v>
      </c>
      <c r="L71">
        <v>3</v>
      </c>
      <c r="M71">
        <v>3</v>
      </c>
      <c r="N71">
        <v>3</v>
      </c>
      <c r="O71">
        <v>1</v>
      </c>
    </row>
    <row r="72" spans="1:15" x14ac:dyDescent="0.45">
      <c r="A72" t="s">
        <v>340</v>
      </c>
      <c r="B72" t="s">
        <v>331</v>
      </c>
      <c r="C72" t="s">
        <v>332</v>
      </c>
      <c r="D72" t="s">
        <v>333</v>
      </c>
      <c r="E72" t="s">
        <v>61</v>
      </c>
      <c r="F72" t="s">
        <v>341</v>
      </c>
      <c r="G72" t="s">
        <v>176</v>
      </c>
      <c r="H72">
        <v>3</v>
      </c>
      <c r="I72">
        <v>3</v>
      </c>
      <c r="J72">
        <v>3</v>
      </c>
      <c r="K72">
        <v>3</v>
      </c>
      <c r="L72">
        <v>3</v>
      </c>
      <c r="M72">
        <v>3</v>
      </c>
      <c r="N72">
        <v>3</v>
      </c>
      <c r="O72">
        <v>1</v>
      </c>
    </row>
    <row r="73" spans="1:15" x14ac:dyDescent="0.45">
      <c r="A73" t="s">
        <v>342</v>
      </c>
      <c r="B73" t="s">
        <v>343</v>
      </c>
      <c r="C73" t="s">
        <v>344</v>
      </c>
      <c r="D73" t="s">
        <v>345</v>
      </c>
      <c r="E73" t="s">
        <v>61</v>
      </c>
      <c r="F73" t="s">
        <v>346</v>
      </c>
      <c r="G73" t="s">
        <v>347</v>
      </c>
      <c r="H73">
        <v>3</v>
      </c>
      <c r="I73">
        <v>3</v>
      </c>
      <c r="J73">
        <v>3</v>
      </c>
      <c r="K73">
        <v>3</v>
      </c>
      <c r="L73">
        <v>3</v>
      </c>
      <c r="M73">
        <v>3</v>
      </c>
      <c r="N73">
        <v>3</v>
      </c>
      <c r="O73">
        <v>1</v>
      </c>
    </row>
    <row r="74" spans="1:15" x14ac:dyDescent="0.45">
      <c r="A74" t="s">
        <v>348</v>
      </c>
      <c r="B74" t="s">
        <v>349</v>
      </c>
      <c r="C74" t="s">
        <v>350</v>
      </c>
      <c r="D74" t="s">
        <v>174</v>
      </c>
      <c r="E74" t="s">
        <v>61</v>
      </c>
      <c r="F74" t="s">
        <v>351</v>
      </c>
      <c r="G74" t="s">
        <v>352</v>
      </c>
      <c r="H74">
        <v>3</v>
      </c>
      <c r="I74">
        <v>3</v>
      </c>
      <c r="J74">
        <v>3</v>
      </c>
      <c r="K74">
        <v>3</v>
      </c>
      <c r="L74">
        <v>3</v>
      </c>
      <c r="M74">
        <v>3</v>
      </c>
      <c r="N74">
        <v>3</v>
      </c>
      <c r="O74">
        <v>1</v>
      </c>
    </row>
    <row r="75" spans="1:15" x14ac:dyDescent="0.45">
      <c r="A75" t="s">
        <v>353</v>
      </c>
      <c r="B75" t="s">
        <v>349</v>
      </c>
      <c r="C75" t="s">
        <v>350</v>
      </c>
      <c r="D75" t="s">
        <v>174</v>
      </c>
      <c r="E75" t="s">
        <v>61</v>
      </c>
      <c r="F75" t="s">
        <v>351</v>
      </c>
      <c r="G75" t="s">
        <v>352</v>
      </c>
      <c r="H75">
        <v>3</v>
      </c>
      <c r="I75">
        <v>3</v>
      </c>
      <c r="J75">
        <v>3</v>
      </c>
      <c r="K75">
        <v>3</v>
      </c>
      <c r="L75">
        <v>3</v>
      </c>
      <c r="M75">
        <v>3</v>
      </c>
      <c r="N75">
        <v>3</v>
      </c>
      <c r="O75">
        <v>1</v>
      </c>
    </row>
    <row r="76" spans="1:15" x14ac:dyDescent="0.45">
      <c r="A76" t="s">
        <v>354</v>
      </c>
      <c r="B76" t="s">
        <v>355</v>
      </c>
      <c r="C76" t="s">
        <v>356</v>
      </c>
      <c r="D76" t="s">
        <v>165</v>
      </c>
      <c r="E76" t="s">
        <v>61</v>
      </c>
      <c r="F76" t="s">
        <v>357</v>
      </c>
      <c r="G76" t="s">
        <v>123</v>
      </c>
      <c r="H76">
        <v>3</v>
      </c>
      <c r="I76">
        <v>3</v>
      </c>
      <c r="J76">
        <v>3</v>
      </c>
      <c r="K76">
        <v>3</v>
      </c>
      <c r="L76">
        <v>3</v>
      </c>
      <c r="M76">
        <v>3</v>
      </c>
      <c r="N76">
        <v>3</v>
      </c>
      <c r="O76">
        <v>1</v>
      </c>
    </row>
    <row r="77" spans="1:15" x14ac:dyDescent="0.45">
      <c r="A77" t="s">
        <v>358</v>
      </c>
      <c r="B77" t="s">
        <v>355</v>
      </c>
      <c r="C77" t="s">
        <v>356</v>
      </c>
      <c r="D77" t="s">
        <v>165</v>
      </c>
      <c r="E77" t="s">
        <v>61</v>
      </c>
      <c r="F77" t="s">
        <v>359</v>
      </c>
      <c r="G77" t="s">
        <v>123</v>
      </c>
      <c r="H77">
        <v>3</v>
      </c>
      <c r="I77">
        <v>3</v>
      </c>
      <c r="J77">
        <v>3</v>
      </c>
      <c r="K77">
        <v>3</v>
      </c>
      <c r="L77">
        <v>3</v>
      </c>
      <c r="M77">
        <v>3</v>
      </c>
      <c r="N77">
        <v>3</v>
      </c>
      <c r="O77">
        <v>1</v>
      </c>
    </row>
    <row r="78" spans="1:15" x14ac:dyDescent="0.45">
      <c r="A78" t="s">
        <v>360</v>
      </c>
      <c r="B78" t="s">
        <v>355</v>
      </c>
      <c r="C78" t="s">
        <v>356</v>
      </c>
      <c r="D78" t="s">
        <v>165</v>
      </c>
      <c r="E78" t="s">
        <v>61</v>
      </c>
      <c r="F78" t="s">
        <v>359</v>
      </c>
      <c r="G78" t="s">
        <v>123</v>
      </c>
      <c r="H78">
        <v>3</v>
      </c>
      <c r="I78">
        <v>3</v>
      </c>
      <c r="J78">
        <v>3</v>
      </c>
      <c r="K78">
        <v>3</v>
      </c>
      <c r="L78">
        <v>3</v>
      </c>
      <c r="M78">
        <v>3</v>
      </c>
      <c r="N78">
        <v>3</v>
      </c>
      <c r="O78">
        <v>1</v>
      </c>
    </row>
    <row r="79" spans="1:15" x14ac:dyDescent="0.45">
      <c r="A79" t="s">
        <v>361</v>
      </c>
      <c r="B79" t="s">
        <v>326</v>
      </c>
      <c r="C79" t="s">
        <v>327</v>
      </c>
      <c r="D79" t="s">
        <v>79</v>
      </c>
      <c r="E79" t="s">
        <v>61</v>
      </c>
      <c r="F79" t="s">
        <v>362</v>
      </c>
      <c r="G79" t="s">
        <v>305</v>
      </c>
      <c r="H79">
        <v>4</v>
      </c>
      <c r="I79">
        <v>4</v>
      </c>
      <c r="J79">
        <v>4</v>
      </c>
      <c r="K79">
        <v>4</v>
      </c>
      <c r="L79">
        <v>4</v>
      </c>
      <c r="M79">
        <v>4</v>
      </c>
      <c r="N79">
        <v>4</v>
      </c>
      <c r="O79">
        <v>1</v>
      </c>
    </row>
    <row r="80" spans="1:15" x14ac:dyDescent="0.45">
      <c r="A80" t="s">
        <v>363</v>
      </c>
      <c r="B80" t="s">
        <v>364</v>
      </c>
      <c r="C80" t="s">
        <v>365</v>
      </c>
      <c r="D80" t="s">
        <v>366</v>
      </c>
      <c r="E80" t="s">
        <v>92</v>
      </c>
      <c r="F80" t="s">
        <v>367</v>
      </c>
      <c r="G80" t="s">
        <v>87</v>
      </c>
      <c r="H80">
        <v>4</v>
      </c>
      <c r="I80">
        <v>4</v>
      </c>
      <c r="J80">
        <v>4</v>
      </c>
      <c r="K80">
        <v>4</v>
      </c>
      <c r="L80">
        <v>4</v>
      </c>
      <c r="M80">
        <v>4</v>
      </c>
      <c r="N80">
        <v>4</v>
      </c>
      <c r="O80">
        <v>1</v>
      </c>
    </row>
    <row r="81" spans="1:15" x14ac:dyDescent="0.45">
      <c r="A81" t="s">
        <v>368</v>
      </c>
      <c r="B81" t="s">
        <v>369</v>
      </c>
      <c r="C81" t="s">
        <v>370</v>
      </c>
      <c r="D81" t="s">
        <v>371</v>
      </c>
      <c r="E81" t="s">
        <v>61</v>
      </c>
      <c r="F81" t="s">
        <v>307</v>
      </c>
      <c r="G81" t="s">
        <v>123</v>
      </c>
      <c r="H81">
        <v>3</v>
      </c>
      <c r="I81">
        <v>3</v>
      </c>
      <c r="J81">
        <v>3</v>
      </c>
      <c r="K81">
        <v>3</v>
      </c>
      <c r="L81">
        <v>3</v>
      </c>
      <c r="M81">
        <v>3</v>
      </c>
      <c r="N81">
        <v>3</v>
      </c>
      <c r="O81">
        <v>1</v>
      </c>
    </row>
    <row r="82" spans="1:15" x14ac:dyDescent="0.45">
      <c r="A82" t="s">
        <v>372</v>
      </c>
      <c r="B82" t="s">
        <v>373</v>
      </c>
      <c r="C82" t="s">
        <v>374</v>
      </c>
      <c r="D82" t="s">
        <v>204</v>
      </c>
      <c r="E82" t="s">
        <v>145</v>
      </c>
      <c r="F82" t="s">
        <v>317</v>
      </c>
      <c r="G82" t="s">
        <v>305</v>
      </c>
      <c r="H82">
        <v>4</v>
      </c>
      <c r="I82">
        <v>4</v>
      </c>
      <c r="J82">
        <v>4</v>
      </c>
      <c r="K82">
        <v>4</v>
      </c>
      <c r="L82">
        <v>4</v>
      </c>
      <c r="M82">
        <v>4</v>
      </c>
      <c r="N82">
        <v>4</v>
      </c>
      <c r="O82">
        <v>1</v>
      </c>
    </row>
    <row r="83" spans="1:15" x14ac:dyDescent="0.45">
      <c r="A83" t="s">
        <v>375</v>
      </c>
      <c r="B83" t="s">
        <v>376</v>
      </c>
      <c r="C83" t="s">
        <v>377</v>
      </c>
      <c r="D83" t="s">
        <v>378</v>
      </c>
      <c r="E83" t="s">
        <v>61</v>
      </c>
      <c r="F83" t="s">
        <v>262</v>
      </c>
      <c r="G83" t="s">
        <v>379</v>
      </c>
      <c r="H83">
        <v>3</v>
      </c>
      <c r="I83">
        <v>3</v>
      </c>
      <c r="J83">
        <v>3</v>
      </c>
      <c r="K83">
        <v>3</v>
      </c>
      <c r="L83">
        <v>3</v>
      </c>
      <c r="M83">
        <v>3</v>
      </c>
      <c r="N83">
        <v>3</v>
      </c>
      <c r="O83">
        <v>1</v>
      </c>
    </row>
    <row r="84" spans="1:15" x14ac:dyDescent="0.45">
      <c r="A84" t="s">
        <v>380</v>
      </c>
      <c r="B84" t="s">
        <v>381</v>
      </c>
      <c r="C84" t="s">
        <v>382</v>
      </c>
      <c r="D84" t="s">
        <v>383</v>
      </c>
      <c r="E84" t="s">
        <v>92</v>
      </c>
      <c r="F84" t="s">
        <v>384</v>
      </c>
      <c r="G84" t="s">
        <v>305</v>
      </c>
      <c r="H84">
        <v>3</v>
      </c>
      <c r="I84">
        <v>3</v>
      </c>
      <c r="J84">
        <v>3</v>
      </c>
      <c r="K84">
        <v>3</v>
      </c>
      <c r="L84">
        <v>3</v>
      </c>
      <c r="M84">
        <v>3</v>
      </c>
      <c r="N84">
        <v>3</v>
      </c>
      <c r="O84">
        <v>1</v>
      </c>
    </row>
    <row r="85" spans="1:15" x14ac:dyDescent="0.45">
      <c r="A85" t="s">
        <v>385</v>
      </c>
      <c r="B85" t="s">
        <v>386</v>
      </c>
      <c r="C85" t="s">
        <v>387</v>
      </c>
      <c r="D85" t="s">
        <v>388</v>
      </c>
      <c r="E85" t="s">
        <v>92</v>
      </c>
      <c r="F85" t="s">
        <v>267</v>
      </c>
      <c r="G85" t="s">
        <v>87</v>
      </c>
      <c r="H85">
        <v>3</v>
      </c>
      <c r="I85">
        <v>3</v>
      </c>
      <c r="J85">
        <v>3</v>
      </c>
      <c r="K85">
        <v>3</v>
      </c>
      <c r="L85">
        <v>3</v>
      </c>
      <c r="M85">
        <v>3</v>
      </c>
      <c r="N85">
        <v>3</v>
      </c>
      <c r="O85">
        <v>1</v>
      </c>
    </row>
    <row r="86" spans="1:15" x14ac:dyDescent="0.45">
      <c r="A86" t="s">
        <v>389</v>
      </c>
      <c r="B86" t="s">
        <v>390</v>
      </c>
      <c r="C86" t="s">
        <v>391</v>
      </c>
      <c r="D86" t="s">
        <v>165</v>
      </c>
      <c r="E86" t="s">
        <v>145</v>
      </c>
      <c r="F86" t="s">
        <v>392</v>
      </c>
      <c r="G86" t="s">
        <v>69</v>
      </c>
      <c r="H86">
        <v>3</v>
      </c>
      <c r="I86">
        <v>3</v>
      </c>
      <c r="J86">
        <v>3</v>
      </c>
      <c r="K86">
        <v>3</v>
      </c>
      <c r="L86">
        <v>3</v>
      </c>
      <c r="M86">
        <v>3</v>
      </c>
      <c r="N86">
        <v>3</v>
      </c>
      <c r="O86">
        <v>1</v>
      </c>
    </row>
    <row r="87" spans="1:15" x14ac:dyDescent="0.45">
      <c r="A87" t="s">
        <v>393</v>
      </c>
      <c r="B87" t="s">
        <v>394</v>
      </c>
      <c r="C87" t="s">
        <v>395</v>
      </c>
      <c r="D87" t="s">
        <v>396</v>
      </c>
      <c r="E87" t="s">
        <v>145</v>
      </c>
      <c r="F87" t="s">
        <v>397</v>
      </c>
      <c r="G87" t="s">
        <v>176</v>
      </c>
      <c r="H87">
        <v>3</v>
      </c>
      <c r="I87">
        <v>3</v>
      </c>
      <c r="J87">
        <v>3</v>
      </c>
      <c r="K87">
        <v>3</v>
      </c>
      <c r="L87">
        <v>3</v>
      </c>
      <c r="M87">
        <v>3</v>
      </c>
      <c r="N87">
        <v>3</v>
      </c>
      <c r="O87">
        <v>1</v>
      </c>
    </row>
    <row r="88" spans="1:15" x14ac:dyDescent="0.45">
      <c r="A88" t="s">
        <v>398</v>
      </c>
      <c r="B88" t="s">
        <v>399</v>
      </c>
      <c r="C88" t="s">
        <v>400</v>
      </c>
      <c r="D88" t="s">
        <v>67</v>
      </c>
      <c r="E88" t="s">
        <v>61</v>
      </c>
      <c r="F88" t="s">
        <v>401</v>
      </c>
      <c r="G88" t="s">
        <v>288</v>
      </c>
      <c r="H88">
        <v>3</v>
      </c>
      <c r="I88">
        <v>3</v>
      </c>
      <c r="J88">
        <v>3</v>
      </c>
      <c r="K88">
        <v>3</v>
      </c>
      <c r="L88">
        <v>3</v>
      </c>
      <c r="M88">
        <v>3</v>
      </c>
      <c r="N88">
        <v>3</v>
      </c>
      <c r="O88">
        <v>1</v>
      </c>
    </row>
    <row r="89" spans="1:15" x14ac:dyDescent="0.45">
      <c r="A89" t="s">
        <v>402</v>
      </c>
      <c r="B89" t="s">
        <v>403</v>
      </c>
      <c r="C89" t="s">
        <v>404</v>
      </c>
      <c r="D89" t="s">
        <v>405</v>
      </c>
      <c r="E89" t="s">
        <v>61</v>
      </c>
      <c r="F89" t="s">
        <v>406</v>
      </c>
      <c r="G89" t="s">
        <v>241</v>
      </c>
      <c r="H89">
        <v>3</v>
      </c>
      <c r="I89">
        <v>3</v>
      </c>
      <c r="J89">
        <v>3</v>
      </c>
      <c r="K89">
        <v>3</v>
      </c>
      <c r="L89">
        <v>3</v>
      </c>
      <c r="M89">
        <v>3</v>
      </c>
      <c r="N89">
        <v>4</v>
      </c>
      <c r="O89">
        <v>1</v>
      </c>
    </row>
    <row r="90" spans="1:15" x14ac:dyDescent="0.45">
      <c r="A90" t="s">
        <v>407</v>
      </c>
      <c r="B90" t="s">
        <v>408</v>
      </c>
      <c r="C90" t="s">
        <v>409</v>
      </c>
      <c r="D90" t="s">
        <v>338</v>
      </c>
      <c r="E90" t="s">
        <v>61</v>
      </c>
      <c r="F90" t="s">
        <v>410</v>
      </c>
      <c r="G90" t="s">
        <v>69</v>
      </c>
      <c r="H90">
        <v>3</v>
      </c>
      <c r="I90">
        <v>3</v>
      </c>
      <c r="J90">
        <v>3</v>
      </c>
      <c r="K90">
        <v>3</v>
      </c>
      <c r="L90">
        <v>3</v>
      </c>
      <c r="M90">
        <v>3</v>
      </c>
      <c r="N90">
        <v>3</v>
      </c>
      <c r="O90">
        <v>1</v>
      </c>
    </row>
    <row r="91" spans="1:15" x14ac:dyDescent="0.45">
      <c r="A91" t="s">
        <v>411</v>
      </c>
      <c r="B91" t="s">
        <v>412</v>
      </c>
      <c r="C91" t="s">
        <v>413</v>
      </c>
      <c r="D91" t="s">
        <v>303</v>
      </c>
      <c r="E91" t="s">
        <v>61</v>
      </c>
      <c r="F91" t="s">
        <v>414</v>
      </c>
      <c r="G91" t="s">
        <v>123</v>
      </c>
      <c r="H91">
        <v>3</v>
      </c>
      <c r="I91">
        <v>3</v>
      </c>
      <c r="J91">
        <v>3</v>
      </c>
      <c r="K91">
        <v>3</v>
      </c>
      <c r="L91">
        <v>3</v>
      </c>
      <c r="M91">
        <v>3</v>
      </c>
      <c r="N91">
        <v>3</v>
      </c>
      <c r="O91">
        <v>1</v>
      </c>
    </row>
    <row r="92" spans="1:15" x14ac:dyDescent="0.45">
      <c r="A92" t="s">
        <v>415</v>
      </c>
      <c r="B92" t="s">
        <v>416</v>
      </c>
      <c r="C92" t="s">
        <v>417</v>
      </c>
      <c r="D92" t="s">
        <v>418</v>
      </c>
      <c r="E92" t="s">
        <v>61</v>
      </c>
      <c r="F92" t="s">
        <v>419</v>
      </c>
      <c r="G92" t="s">
        <v>75</v>
      </c>
      <c r="H92">
        <v>3</v>
      </c>
      <c r="I92">
        <v>3</v>
      </c>
      <c r="J92">
        <v>3</v>
      </c>
      <c r="K92">
        <v>3</v>
      </c>
      <c r="L92">
        <v>3</v>
      </c>
      <c r="M92">
        <v>3</v>
      </c>
      <c r="N92">
        <v>3</v>
      </c>
      <c r="O92">
        <v>1</v>
      </c>
    </row>
    <row r="93" spans="1:15" x14ac:dyDescent="0.45">
      <c r="A93" t="s">
        <v>420</v>
      </c>
      <c r="B93" t="s">
        <v>421</v>
      </c>
      <c r="C93" t="s">
        <v>422</v>
      </c>
      <c r="D93" t="s">
        <v>165</v>
      </c>
      <c r="E93" t="s">
        <v>61</v>
      </c>
      <c r="F93" t="s">
        <v>414</v>
      </c>
      <c r="G93" t="s">
        <v>347</v>
      </c>
      <c r="H93">
        <v>4</v>
      </c>
      <c r="I93">
        <v>3</v>
      </c>
      <c r="J93">
        <v>3</v>
      </c>
      <c r="K93">
        <v>3</v>
      </c>
      <c r="L93">
        <v>3</v>
      </c>
      <c r="M93">
        <v>3</v>
      </c>
      <c r="N93">
        <v>3</v>
      </c>
      <c r="O93">
        <v>1</v>
      </c>
    </row>
    <row r="94" spans="1:15" x14ac:dyDescent="0.45">
      <c r="A94" t="s">
        <v>423</v>
      </c>
      <c r="B94" t="s">
        <v>285</v>
      </c>
      <c r="C94" t="s">
        <v>424</v>
      </c>
      <c r="D94" t="s">
        <v>239</v>
      </c>
      <c r="E94" t="s">
        <v>61</v>
      </c>
      <c r="F94" t="s">
        <v>425</v>
      </c>
      <c r="G94" t="s">
        <v>288</v>
      </c>
      <c r="H94">
        <v>3</v>
      </c>
      <c r="I94">
        <v>3</v>
      </c>
      <c r="J94">
        <v>3</v>
      </c>
      <c r="K94">
        <v>3</v>
      </c>
      <c r="L94">
        <v>3</v>
      </c>
      <c r="M94">
        <v>3</v>
      </c>
      <c r="N94">
        <v>3</v>
      </c>
      <c r="O94">
        <v>1</v>
      </c>
    </row>
    <row r="95" spans="1:15" x14ac:dyDescent="0.45">
      <c r="A95" t="s">
        <v>426</v>
      </c>
      <c r="B95" t="s">
        <v>427</v>
      </c>
      <c r="C95" t="s">
        <v>428</v>
      </c>
      <c r="D95" t="s">
        <v>85</v>
      </c>
      <c r="E95" t="s">
        <v>61</v>
      </c>
      <c r="F95" t="s">
        <v>429</v>
      </c>
      <c r="G95" t="s">
        <v>87</v>
      </c>
      <c r="H95">
        <v>3</v>
      </c>
      <c r="I95">
        <v>3</v>
      </c>
      <c r="J95">
        <v>3</v>
      </c>
      <c r="K95">
        <v>3</v>
      </c>
      <c r="L95">
        <v>3</v>
      </c>
      <c r="M95">
        <v>3</v>
      </c>
      <c r="N95">
        <v>3</v>
      </c>
      <c r="O95">
        <v>1</v>
      </c>
    </row>
    <row r="96" spans="1:15" x14ac:dyDescent="0.45">
      <c r="A96" t="s">
        <v>430</v>
      </c>
      <c r="B96" t="s">
        <v>431</v>
      </c>
      <c r="C96" t="s">
        <v>432</v>
      </c>
      <c r="D96" t="s">
        <v>121</v>
      </c>
      <c r="E96" t="s">
        <v>61</v>
      </c>
      <c r="F96" t="s">
        <v>433</v>
      </c>
      <c r="G96" t="s">
        <v>147</v>
      </c>
      <c r="H96">
        <v>3</v>
      </c>
      <c r="I96">
        <v>3</v>
      </c>
      <c r="J96">
        <v>3</v>
      </c>
      <c r="K96">
        <v>3</v>
      </c>
      <c r="L96">
        <v>3</v>
      </c>
      <c r="M96">
        <v>3</v>
      </c>
      <c r="N96">
        <v>3</v>
      </c>
      <c r="O96">
        <v>1</v>
      </c>
    </row>
    <row r="97" spans="1:15" x14ac:dyDescent="0.45">
      <c r="A97" t="s">
        <v>434</v>
      </c>
      <c r="B97" t="s">
        <v>431</v>
      </c>
      <c r="C97" t="s">
        <v>432</v>
      </c>
      <c r="D97" t="s">
        <v>121</v>
      </c>
      <c r="E97" t="s">
        <v>61</v>
      </c>
      <c r="F97" t="s">
        <v>362</v>
      </c>
      <c r="G97" t="s">
        <v>147</v>
      </c>
      <c r="H97">
        <v>3</v>
      </c>
      <c r="I97">
        <v>3</v>
      </c>
      <c r="J97">
        <v>3</v>
      </c>
      <c r="K97">
        <v>3</v>
      </c>
      <c r="L97">
        <v>3</v>
      </c>
      <c r="M97">
        <v>3</v>
      </c>
      <c r="N97">
        <v>3</v>
      </c>
      <c r="O97">
        <v>1</v>
      </c>
    </row>
    <row r="98" spans="1:15" x14ac:dyDescent="0.45">
      <c r="A98" t="s">
        <v>435</v>
      </c>
      <c r="B98" t="s">
        <v>431</v>
      </c>
      <c r="C98" t="s">
        <v>432</v>
      </c>
      <c r="D98" t="s">
        <v>121</v>
      </c>
      <c r="E98" t="s">
        <v>61</v>
      </c>
      <c r="F98" t="s">
        <v>436</v>
      </c>
      <c r="G98" t="s">
        <v>147</v>
      </c>
      <c r="H98">
        <v>3</v>
      </c>
      <c r="I98">
        <v>3</v>
      </c>
      <c r="J98">
        <v>3</v>
      </c>
      <c r="K98">
        <v>3</v>
      </c>
      <c r="L98">
        <v>3</v>
      </c>
      <c r="M98">
        <v>3</v>
      </c>
      <c r="N98">
        <v>3</v>
      </c>
      <c r="O98">
        <v>1</v>
      </c>
    </row>
    <row r="99" spans="1:15" x14ac:dyDescent="0.45">
      <c r="A99" t="s">
        <v>437</v>
      </c>
      <c r="B99" t="s">
        <v>431</v>
      </c>
      <c r="C99" t="s">
        <v>432</v>
      </c>
      <c r="D99" t="s">
        <v>121</v>
      </c>
      <c r="E99" t="s">
        <v>61</v>
      </c>
      <c r="F99" t="s">
        <v>438</v>
      </c>
      <c r="G99" t="s">
        <v>147</v>
      </c>
      <c r="H99">
        <v>3</v>
      </c>
      <c r="I99">
        <v>3</v>
      </c>
      <c r="J99">
        <v>3</v>
      </c>
      <c r="K99">
        <v>3</v>
      </c>
      <c r="L99">
        <v>3</v>
      </c>
      <c r="M99">
        <v>3</v>
      </c>
      <c r="N99">
        <v>3</v>
      </c>
      <c r="O99">
        <v>1</v>
      </c>
    </row>
    <row r="100" spans="1:15" x14ac:dyDescent="0.45">
      <c r="A100" t="s">
        <v>439</v>
      </c>
      <c r="B100" t="s">
        <v>440</v>
      </c>
      <c r="C100" t="s">
        <v>441</v>
      </c>
      <c r="D100" t="s">
        <v>338</v>
      </c>
      <c r="E100" t="s">
        <v>61</v>
      </c>
      <c r="F100" t="s">
        <v>442</v>
      </c>
      <c r="G100" t="s">
        <v>123</v>
      </c>
      <c r="H100">
        <v>3</v>
      </c>
      <c r="I100">
        <v>3</v>
      </c>
      <c r="J100">
        <v>3</v>
      </c>
      <c r="K100">
        <v>3</v>
      </c>
      <c r="L100">
        <v>3</v>
      </c>
      <c r="M100">
        <v>3</v>
      </c>
      <c r="N100">
        <v>3</v>
      </c>
      <c r="O100">
        <v>1</v>
      </c>
    </row>
    <row r="101" spans="1:15" x14ac:dyDescent="0.45">
      <c r="A101" t="s">
        <v>443</v>
      </c>
      <c r="B101" t="s">
        <v>444</v>
      </c>
      <c r="C101" t="s">
        <v>445</v>
      </c>
      <c r="D101" t="s">
        <v>446</v>
      </c>
      <c r="E101" t="s">
        <v>61</v>
      </c>
      <c r="F101" t="s">
        <v>447</v>
      </c>
      <c r="G101" t="s">
        <v>81</v>
      </c>
      <c r="H101">
        <v>3</v>
      </c>
      <c r="I101">
        <v>3</v>
      </c>
      <c r="J101">
        <v>3</v>
      </c>
      <c r="K101">
        <v>3</v>
      </c>
      <c r="L101">
        <v>3</v>
      </c>
      <c r="M101">
        <v>3</v>
      </c>
      <c r="N101">
        <v>3</v>
      </c>
      <c r="O101">
        <v>1</v>
      </c>
    </row>
    <row r="102" spans="1:15" x14ac:dyDescent="0.45">
      <c r="A102" t="s">
        <v>448</v>
      </c>
      <c r="B102" t="s">
        <v>449</v>
      </c>
      <c r="C102" t="s">
        <v>450</v>
      </c>
      <c r="D102" t="s">
        <v>165</v>
      </c>
      <c r="E102" t="s">
        <v>61</v>
      </c>
      <c r="F102" t="s">
        <v>451</v>
      </c>
      <c r="G102" t="s">
        <v>81</v>
      </c>
      <c r="H102">
        <v>3</v>
      </c>
      <c r="I102">
        <v>3</v>
      </c>
      <c r="J102">
        <v>3</v>
      </c>
      <c r="K102">
        <v>3</v>
      </c>
      <c r="L102">
        <v>3</v>
      </c>
      <c r="M102">
        <v>3</v>
      </c>
      <c r="N102">
        <v>3</v>
      </c>
      <c r="O102">
        <v>1</v>
      </c>
    </row>
    <row r="103" spans="1:15" x14ac:dyDescent="0.45">
      <c r="A103" t="s">
        <v>452</v>
      </c>
      <c r="B103" t="s">
        <v>453</v>
      </c>
      <c r="C103" t="s">
        <v>454</v>
      </c>
      <c r="D103" t="s">
        <v>141</v>
      </c>
      <c r="E103" t="s">
        <v>61</v>
      </c>
      <c r="F103" t="s">
        <v>455</v>
      </c>
      <c r="G103" t="s">
        <v>456</v>
      </c>
      <c r="H103">
        <v>3</v>
      </c>
      <c r="I103">
        <v>3</v>
      </c>
      <c r="J103">
        <v>3</v>
      </c>
      <c r="K103">
        <v>3</v>
      </c>
      <c r="L103">
        <v>3</v>
      </c>
      <c r="M103">
        <v>3</v>
      </c>
      <c r="N103">
        <v>3</v>
      </c>
      <c r="O103">
        <v>1</v>
      </c>
    </row>
    <row r="104" spans="1:15" x14ac:dyDescent="0.45">
      <c r="A104" t="s">
        <v>457</v>
      </c>
      <c r="B104" t="s">
        <v>458</v>
      </c>
      <c r="C104" t="s">
        <v>454</v>
      </c>
      <c r="D104" t="s">
        <v>459</v>
      </c>
      <c r="E104" t="s">
        <v>61</v>
      </c>
      <c r="F104" t="s">
        <v>460</v>
      </c>
      <c r="G104" t="s">
        <v>456</v>
      </c>
      <c r="H104">
        <v>3</v>
      </c>
      <c r="I104">
        <v>3</v>
      </c>
      <c r="J104">
        <v>3</v>
      </c>
      <c r="K104">
        <v>3</v>
      </c>
      <c r="L104">
        <v>3</v>
      </c>
      <c r="M104">
        <v>3</v>
      </c>
      <c r="N104">
        <v>3</v>
      </c>
      <c r="O104">
        <v>1</v>
      </c>
    </row>
    <row r="105" spans="1:15" x14ac:dyDescent="0.45">
      <c r="A105" t="s">
        <v>461</v>
      </c>
      <c r="B105" t="s">
        <v>453</v>
      </c>
      <c r="C105" t="s">
        <v>454</v>
      </c>
      <c r="D105" t="s">
        <v>141</v>
      </c>
      <c r="E105" t="s">
        <v>61</v>
      </c>
      <c r="F105" t="s">
        <v>460</v>
      </c>
      <c r="G105" t="s">
        <v>456</v>
      </c>
      <c r="H105">
        <v>3</v>
      </c>
      <c r="I105">
        <v>3</v>
      </c>
      <c r="J105">
        <v>3</v>
      </c>
      <c r="K105">
        <v>3</v>
      </c>
      <c r="L105">
        <v>3</v>
      </c>
      <c r="M105">
        <v>3</v>
      </c>
      <c r="N105">
        <v>3</v>
      </c>
      <c r="O105">
        <v>1</v>
      </c>
    </row>
    <row r="106" spans="1:15" x14ac:dyDescent="0.45">
      <c r="A106" t="s">
        <v>462</v>
      </c>
      <c r="B106" t="s">
        <v>453</v>
      </c>
      <c r="C106" t="s">
        <v>454</v>
      </c>
      <c r="D106" t="s">
        <v>141</v>
      </c>
      <c r="E106" t="s">
        <v>61</v>
      </c>
      <c r="F106" t="s">
        <v>463</v>
      </c>
      <c r="G106" t="s">
        <v>241</v>
      </c>
      <c r="H106">
        <v>3</v>
      </c>
      <c r="I106">
        <v>3</v>
      </c>
      <c r="J106">
        <v>3</v>
      </c>
      <c r="K106">
        <v>3</v>
      </c>
      <c r="L106">
        <v>3</v>
      </c>
      <c r="M106">
        <v>3</v>
      </c>
      <c r="N106">
        <v>3</v>
      </c>
      <c r="O106">
        <v>1</v>
      </c>
    </row>
    <row r="107" spans="1:15" x14ac:dyDescent="0.45">
      <c r="A107" t="s">
        <v>464</v>
      </c>
      <c r="B107" t="s">
        <v>465</v>
      </c>
      <c r="C107" t="s">
        <v>466</v>
      </c>
      <c r="D107" t="s">
        <v>467</v>
      </c>
      <c r="E107" t="s">
        <v>61</v>
      </c>
      <c r="F107" t="s">
        <v>281</v>
      </c>
      <c r="G107" t="s">
        <v>123</v>
      </c>
      <c r="H107">
        <v>3</v>
      </c>
      <c r="I107">
        <v>3</v>
      </c>
      <c r="J107">
        <v>3</v>
      </c>
      <c r="K107">
        <v>3</v>
      </c>
      <c r="L107">
        <v>3</v>
      </c>
      <c r="M107">
        <v>3</v>
      </c>
      <c r="N107">
        <v>3</v>
      </c>
      <c r="O107">
        <v>1</v>
      </c>
    </row>
    <row r="108" spans="1:15" x14ac:dyDescent="0.45">
      <c r="A108" t="s">
        <v>468</v>
      </c>
      <c r="B108" t="s">
        <v>469</v>
      </c>
      <c r="C108" t="s">
        <v>470</v>
      </c>
      <c r="D108" t="s">
        <v>471</v>
      </c>
      <c r="E108" t="s">
        <v>61</v>
      </c>
      <c r="F108" t="s">
        <v>472</v>
      </c>
      <c r="G108" t="s">
        <v>299</v>
      </c>
      <c r="H108">
        <v>3</v>
      </c>
      <c r="I108">
        <v>3</v>
      </c>
      <c r="J108">
        <v>3</v>
      </c>
      <c r="K108">
        <v>3</v>
      </c>
      <c r="L108">
        <v>3</v>
      </c>
      <c r="M108">
        <v>3</v>
      </c>
      <c r="N108">
        <v>3</v>
      </c>
      <c r="O108">
        <v>1</v>
      </c>
    </row>
    <row r="109" spans="1:15" x14ac:dyDescent="0.45">
      <c r="A109" t="s">
        <v>473</v>
      </c>
      <c r="B109" t="s">
        <v>474</v>
      </c>
      <c r="C109" t="s">
        <v>136</v>
      </c>
      <c r="D109" t="s">
        <v>127</v>
      </c>
      <c r="E109" t="s">
        <v>92</v>
      </c>
      <c r="F109" t="s">
        <v>475</v>
      </c>
      <c r="G109" t="s">
        <v>206</v>
      </c>
      <c r="H109">
        <v>3</v>
      </c>
      <c r="I109">
        <v>3</v>
      </c>
      <c r="J109">
        <v>3</v>
      </c>
      <c r="K109">
        <v>3</v>
      </c>
      <c r="L109">
        <v>3</v>
      </c>
      <c r="M109">
        <v>3</v>
      </c>
      <c r="N109">
        <v>3</v>
      </c>
      <c r="O109">
        <v>1</v>
      </c>
    </row>
    <row r="110" spans="1:15" x14ac:dyDescent="0.45">
      <c r="A110" t="s">
        <v>476</v>
      </c>
      <c r="B110" t="s">
        <v>477</v>
      </c>
      <c r="C110" t="s">
        <v>478</v>
      </c>
      <c r="D110" t="s">
        <v>418</v>
      </c>
      <c r="E110" t="s">
        <v>61</v>
      </c>
      <c r="F110" t="s">
        <v>479</v>
      </c>
      <c r="G110" t="s">
        <v>75</v>
      </c>
      <c r="H110">
        <v>3</v>
      </c>
      <c r="I110">
        <v>3</v>
      </c>
      <c r="J110">
        <v>3</v>
      </c>
      <c r="K110">
        <v>3</v>
      </c>
      <c r="L110">
        <v>3</v>
      </c>
      <c r="M110">
        <v>3</v>
      </c>
      <c r="N110">
        <v>3</v>
      </c>
      <c r="O110">
        <v>1</v>
      </c>
    </row>
    <row r="111" spans="1:15" x14ac:dyDescent="0.45">
      <c r="A111" t="s">
        <v>480</v>
      </c>
      <c r="B111" t="s">
        <v>477</v>
      </c>
      <c r="C111" t="s">
        <v>478</v>
      </c>
      <c r="D111" t="s">
        <v>418</v>
      </c>
      <c r="E111" t="s">
        <v>61</v>
      </c>
      <c r="F111" t="s">
        <v>481</v>
      </c>
      <c r="G111" t="s">
        <v>482</v>
      </c>
      <c r="H111">
        <v>3</v>
      </c>
      <c r="I111">
        <v>3</v>
      </c>
      <c r="J111">
        <v>3</v>
      </c>
      <c r="K111">
        <v>3</v>
      </c>
      <c r="L111">
        <v>3</v>
      </c>
      <c r="M111">
        <v>3</v>
      </c>
      <c r="N111">
        <v>3</v>
      </c>
      <c r="O111">
        <v>1</v>
      </c>
    </row>
    <row r="112" spans="1:15" x14ac:dyDescent="0.45">
      <c r="A112" t="s">
        <v>483</v>
      </c>
      <c r="B112" t="s">
        <v>477</v>
      </c>
      <c r="C112" t="s">
        <v>478</v>
      </c>
      <c r="D112" t="s">
        <v>418</v>
      </c>
      <c r="E112" t="s">
        <v>61</v>
      </c>
      <c r="F112" t="s">
        <v>484</v>
      </c>
      <c r="G112" t="s">
        <v>75</v>
      </c>
      <c r="H112">
        <v>3</v>
      </c>
      <c r="I112">
        <v>3</v>
      </c>
      <c r="J112">
        <v>3</v>
      </c>
      <c r="K112">
        <v>3</v>
      </c>
      <c r="L112">
        <v>3</v>
      </c>
      <c r="M112">
        <v>3</v>
      </c>
      <c r="N112">
        <v>3</v>
      </c>
      <c r="O112">
        <v>1</v>
      </c>
    </row>
    <row r="113" spans="1:15" x14ac:dyDescent="0.45">
      <c r="A113" t="s">
        <v>485</v>
      </c>
      <c r="B113" t="s">
        <v>486</v>
      </c>
      <c r="C113" t="s">
        <v>487</v>
      </c>
      <c r="D113" t="s">
        <v>165</v>
      </c>
      <c r="E113" t="s">
        <v>61</v>
      </c>
      <c r="F113" t="s">
        <v>488</v>
      </c>
      <c r="G113" t="s">
        <v>123</v>
      </c>
      <c r="H113">
        <v>3</v>
      </c>
      <c r="I113">
        <v>3</v>
      </c>
      <c r="J113">
        <v>3</v>
      </c>
      <c r="K113">
        <v>3</v>
      </c>
      <c r="L113">
        <v>3</v>
      </c>
      <c r="M113">
        <v>3</v>
      </c>
      <c r="N113">
        <v>3</v>
      </c>
      <c r="O113">
        <v>1</v>
      </c>
    </row>
    <row r="114" spans="1:15" x14ac:dyDescent="0.45">
      <c r="A114" t="s">
        <v>489</v>
      </c>
      <c r="B114" t="s">
        <v>486</v>
      </c>
      <c r="C114" t="s">
        <v>487</v>
      </c>
      <c r="D114" t="s">
        <v>165</v>
      </c>
      <c r="E114" t="s">
        <v>61</v>
      </c>
      <c r="F114" t="s">
        <v>490</v>
      </c>
      <c r="G114" t="s">
        <v>123</v>
      </c>
      <c r="H114">
        <v>3</v>
      </c>
      <c r="I114">
        <v>3</v>
      </c>
      <c r="J114">
        <v>3</v>
      </c>
      <c r="K114">
        <v>3</v>
      </c>
      <c r="L114">
        <v>3</v>
      </c>
      <c r="M114">
        <v>3</v>
      </c>
      <c r="N114">
        <v>3</v>
      </c>
      <c r="O114">
        <v>1</v>
      </c>
    </row>
    <row r="115" spans="1:15" x14ac:dyDescent="0.45">
      <c r="A115" t="s">
        <v>491</v>
      </c>
      <c r="B115" t="s">
        <v>492</v>
      </c>
      <c r="C115" t="s">
        <v>487</v>
      </c>
      <c r="D115" t="s">
        <v>165</v>
      </c>
      <c r="E115" t="s">
        <v>61</v>
      </c>
      <c r="F115" t="s">
        <v>493</v>
      </c>
      <c r="G115" t="s">
        <v>123</v>
      </c>
      <c r="H115">
        <v>3</v>
      </c>
      <c r="I115">
        <v>3</v>
      </c>
      <c r="J115">
        <v>3</v>
      </c>
      <c r="K115">
        <v>3</v>
      </c>
      <c r="L115">
        <v>3</v>
      </c>
      <c r="M115">
        <v>3</v>
      </c>
      <c r="N115">
        <v>3</v>
      </c>
      <c r="O115">
        <v>1</v>
      </c>
    </row>
    <row r="116" spans="1:15" x14ac:dyDescent="0.45">
      <c r="A116" t="s">
        <v>494</v>
      </c>
      <c r="B116" t="s">
        <v>492</v>
      </c>
      <c r="C116" t="s">
        <v>487</v>
      </c>
      <c r="D116" t="s">
        <v>165</v>
      </c>
      <c r="E116" t="s">
        <v>61</v>
      </c>
      <c r="F116" t="s">
        <v>495</v>
      </c>
      <c r="G116" t="s">
        <v>123</v>
      </c>
      <c r="H116">
        <v>3</v>
      </c>
      <c r="I116">
        <v>3</v>
      </c>
      <c r="J116">
        <v>3</v>
      </c>
      <c r="K116">
        <v>3</v>
      </c>
      <c r="L116">
        <v>3</v>
      </c>
      <c r="M116">
        <v>3</v>
      </c>
      <c r="N116">
        <v>3</v>
      </c>
      <c r="O116">
        <v>1</v>
      </c>
    </row>
    <row r="117" spans="1:15" x14ac:dyDescent="0.45">
      <c r="A117" t="s">
        <v>496</v>
      </c>
      <c r="B117" t="s">
        <v>497</v>
      </c>
      <c r="C117" t="s">
        <v>259</v>
      </c>
      <c r="D117" t="s">
        <v>105</v>
      </c>
      <c r="E117" t="s">
        <v>61</v>
      </c>
      <c r="F117" t="s">
        <v>498</v>
      </c>
      <c r="G117" t="s">
        <v>499</v>
      </c>
      <c r="H117">
        <v>4</v>
      </c>
      <c r="I117">
        <v>4</v>
      </c>
      <c r="J117">
        <v>4</v>
      </c>
      <c r="K117">
        <v>4</v>
      </c>
      <c r="L117">
        <v>4</v>
      </c>
      <c r="M117">
        <v>4</v>
      </c>
      <c r="N117">
        <v>4</v>
      </c>
      <c r="O117">
        <v>1</v>
      </c>
    </row>
    <row r="118" spans="1:15" x14ac:dyDescent="0.45">
      <c r="A118" t="s">
        <v>500</v>
      </c>
      <c r="B118" t="s">
        <v>497</v>
      </c>
      <c r="C118" t="s">
        <v>259</v>
      </c>
      <c r="D118" t="s">
        <v>204</v>
      </c>
      <c r="E118" t="s">
        <v>61</v>
      </c>
      <c r="F118" t="s">
        <v>451</v>
      </c>
      <c r="G118" t="s">
        <v>147</v>
      </c>
      <c r="H118">
        <v>4</v>
      </c>
      <c r="I118">
        <v>4</v>
      </c>
      <c r="J118">
        <v>4</v>
      </c>
      <c r="K118">
        <v>4</v>
      </c>
      <c r="L118">
        <v>4</v>
      </c>
      <c r="M118">
        <v>4</v>
      </c>
      <c r="N118">
        <v>4</v>
      </c>
      <c r="O118">
        <v>1</v>
      </c>
    </row>
    <row r="119" spans="1:15" x14ac:dyDescent="0.45">
      <c r="A119" t="s">
        <v>501</v>
      </c>
      <c r="B119" t="s">
        <v>497</v>
      </c>
      <c r="C119" t="s">
        <v>259</v>
      </c>
      <c r="D119" t="s">
        <v>105</v>
      </c>
      <c r="E119" t="s">
        <v>61</v>
      </c>
      <c r="F119" t="s">
        <v>502</v>
      </c>
      <c r="G119" t="s">
        <v>167</v>
      </c>
      <c r="H119">
        <v>4</v>
      </c>
      <c r="I119">
        <v>4</v>
      </c>
      <c r="J119">
        <v>4</v>
      </c>
      <c r="K119">
        <v>4</v>
      </c>
      <c r="L119">
        <v>4</v>
      </c>
      <c r="M119">
        <v>4</v>
      </c>
      <c r="N119">
        <v>4</v>
      </c>
      <c r="O119">
        <v>1</v>
      </c>
    </row>
    <row r="120" spans="1:15" x14ac:dyDescent="0.45">
      <c r="A120" t="s">
        <v>503</v>
      </c>
      <c r="B120" t="s">
        <v>497</v>
      </c>
      <c r="C120" t="s">
        <v>259</v>
      </c>
      <c r="D120" t="s">
        <v>105</v>
      </c>
      <c r="E120" t="s">
        <v>61</v>
      </c>
      <c r="F120" t="s">
        <v>504</v>
      </c>
      <c r="G120" t="s">
        <v>167</v>
      </c>
      <c r="H120">
        <v>4</v>
      </c>
      <c r="I120">
        <v>4</v>
      </c>
      <c r="J120">
        <v>4</v>
      </c>
      <c r="K120">
        <v>4</v>
      </c>
      <c r="L120">
        <v>4</v>
      </c>
      <c r="M120">
        <v>4</v>
      </c>
      <c r="N120">
        <v>3</v>
      </c>
      <c r="O120">
        <v>1</v>
      </c>
    </row>
    <row r="121" spans="1:15" x14ac:dyDescent="0.45">
      <c r="A121" t="s">
        <v>505</v>
      </c>
      <c r="B121" t="s">
        <v>506</v>
      </c>
      <c r="C121" t="s">
        <v>507</v>
      </c>
      <c r="D121" t="s">
        <v>121</v>
      </c>
      <c r="E121" t="s">
        <v>61</v>
      </c>
      <c r="F121" t="s">
        <v>304</v>
      </c>
      <c r="G121" t="s">
        <v>147</v>
      </c>
      <c r="H121">
        <v>4</v>
      </c>
      <c r="I121">
        <v>4</v>
      </c>
      <c r="J121">
        <v>4</v>
      </c>
      <c r="K121">
        <v>4</v>
      </c>
      <c r="L121">
        <v>4</v>
      </c>
      <c r="M121">
        <v>4</v>
      </c>
      <c r="N121">
        <v>3</v>
      </c>
      <c r="O121">
        <v>1</v>
      </c>
    </row>
    <row r="122" spans="1:15" x14ac:dyDescent="0.45">
      <c r="A122" t="s">
        <v>508</v>
      </c>
      <c r="B122" t="s">
        <v>509</v>
      </c>
      <c r="C122" t="s">
        <v>510</v>
      </c>
      <c r="D122" t="s">
        <v>121</v>
      </c>
      <c r="E122" t="s">
        <v>61</v>
      </c>
      <c r="F122" t="s">
        <v>511</v>
      </c>
      <c r="G122" t="s">
        <v>81</v>
      </c>
      <c r="H122">
        <v>3</v>
      </c>
      <c r="I122">
        <v>3</v>
      </c>
      <c r="J122">
        <v>3</v>
      </c>
      <c r="K122">
        <v>3</v>
      </c>
      <c r="L122">
        <v>3</v>
      </c>
      <c r="M122">
        <v>3</v>
      </c>
      <c r="N122">
        <v>3</v>
      </c>
      <c r="O122">
        <v>1</v>
      </c>
    </row>
    <row r="123" spans="1:15" x14ac:dyDescent="0.45">
      <c r="A123" t="s">
        <v>512</v>
      </c>
      <c r="B123" t="s">
        <v>509</v>
      </c>
      <c r="C123" t="s">
        <v>510</v>
      </c>
      <c r="D123" t="s">
        <v>121</v>
      </c>
      <c r="E123" t="s">
        <v>61</v>
      </c>
      <c r="F123" t="s">
        <v>513</v>
      </c>
      <c r="G123" t="s">
        <v>81</v>
      </c>
      <c r="H123">
        <v>3</v>
      </c>
      <c r="I123">
        <v>3</v>
      </c>
      <c r="J123">
        <v>3</v>
      </c>
      <c r="K123">
        <v>3</v>
      </c>
      <c r="L123">
        <v>3</v>
      </c>
      <c r="M123">
        <v>3</v>
      </c>
      <c r="N123">
        <v>3</v>
      </c>
      <c r="O123">
        <v>1</v>
      </c>
    </row>
    <row r="124" spans="1:15" x14ac:dyDescent="0.45">
      <c r="A124" t="s">
        <v>514</v>
      </c>
      <c r="B124" t="s">
        <v>509</v>
      </c>
      <c r="C124" t="s">
        <v>510</v>
      </c>
      <c r="D124" t="s">
        <v>121</v>
      </c>
      <c r="E124" t="s">
        <v>92</v>
      </c>
      <c r="F124" t="s">
        <v>515</v>
      </c>
      <c r="G124" t="s">
        <v>81</v>
      </c>
      <c r="H124">
        <v>3</v>
      </c>
      <c r="I124">
        <v>3</v>
      </c>
      <c r="J124">
        <v>3</v>
      </c>
      <c r="K124">
        <v>3</v>
      </c>
      <c r="L124">
        <v>3</v>
      </c>
      <c r="M124">
        <v>3</v>
      </c>
      <c r="N124">
        <v>3</v>
      </c>
      <c r="O124">
        <v>1</v>
      </c>
    </row>
    <row r="125" spans="1:15" x14ac:dyDescent="0.45">
      <c r="A125" t="s">
        <v>516</v>
      </c>
      <c r="B125" t="s">
        <v>509</v>
      </c>
      <c r="C125" t="s">
        <v>510</v>
      </c>
      <c r="D125" t="s">
        <v>121</v>
      </c>
      <c r="E125" t="s">
        <v>61</v>
      </c>
      <c r="F125" t="s">
        <v>517</v>
      </c>
      <c r="G125" t="s">
        <v>518</v>
      </c>
      <c r="H125">
        <v>3</v>
      </c>
      <c r="I125">
        <v>3</v>
      </c>
      <c r="J125">
        <v>3</v>
      </c>
      <c r="K125">
        <v>3</v>
      </c>
      <c r="L125">
        <v>3</v>
      </c>
      <c r="M125">
        <v>3</v>
      </c>
      <c r="N125">
        <v>3</v>
      </c>
      <c r="O125">
        <v>1</v>
      </c>
    </row>
    <row r="126" spans="1:15" x14ac:dyDescent="0.45">
      <c r="A126" t="s">
        <v>519</v>
      </c>
      <c r="B126" t="s">
        <v>509</v>
      </c>
      <c r="C126" t="s">
        <v>510</v>
      </c>
      <c r="D126" t="s">
        <v>204</v>
      </c>
      <c r="E126" t="s">
        <v>61</v>
      </c>
      <c r="F126" t="s">
        <v>520</v>
      </c>
      <c r="G126" t="s">
        <v>81</v>
      </c>
      <c r="H126">
        <v>3</v>
      </c>
      <c r="I126">
        <v>3</v>
      </c>
      <c r="J126">
        <v>3</v>
      </c>
      <c r="K126">
        <v>3</v>
      </c>
      <c r="L126">
        <v>3</v>
      </c>
      <c r="M126">
        <v>3</v>
      </c>
      <c r="N126">
        <v>3</v>
      </c>
      <c r="O126">
        <v>1</v>
      </c>
    </row>
    <row r="127" spans="1:15" x14ac:dyDescent="0.45">
      <c r="A127" t="s">
        <v>521</v>
      </c>
      <c r="B127" t="s">
        <v>509</v>
      </c>
      <c r="C127" t="s">
        <v>510</v>
      </c>
      <c r="D127" t="s">
        <v>121</v>
      </c>
      <c r="E127" t="s">
        <v>61</v>
      </c>
      <c r="F127" t="s">
        <v>520</v>
      </c>
      <c r="G127" t="s">
        <v>81</v>
      </c>
      <c r="H127">
        <v>3</v>
      </c>
      <c r="I127">
        <v>3</v>
      </c>
      <c r="J127">
        <v>3</v>
      </c>
      <c r="K127">
        <v>3</v>
      </c>
      <c r="L127">
        <v>3</v>
      </c>
      <c r="M127">
        <v>3</v>
      </c>
      <c r="N127">
        <v>3</v>
      </c>
      <c r="O127">
        <v>1</v>
      </c>
    </row>
    <row r="128" spans="1:15" x14ac:dyDescent="0.45">
      <c r="A128" t="s">
        <v>522</v>
      </c>
      <c r="B128" t="s">
        <v>523</v>
      </c>
      <c r="C128" t="s">
        <v>524</v>
      </c>
      <c r="D128" t="s">
        <v>338</v>
      </c>
      <c r="E128" t="s">
        <v>61</v>
      </c>
      <c r="F128" t="s">
        <v>525</v>
      </c>
      <c r="G128" t="s">
        <v>75</v>
      </c>
      <c r="H128">
        <v>3</v>
      </c>
      <c r="I128">
        <v>3</v>
      </c>
      <c r="J128">
        <v>3</v>
      </c>
      <c r="K128">
        <v>3</v>
      </c>
      <c r="L128">
        <v>3</v>
      </c>
      <c r="M128">
        <v>3</v>
      </c>
      <c r="N128">
        <v>3</v>
      </c>
      <c r="O128">
        <v>1</v>
      </c>
    </row>
    <row r="129" spans="1:15" x14ac:dyDescent="0.45">
      <c r="A129" t="s">
        <v>526</v>
      </c>
      <c r="B129" t="s">
        <v>527</v>
      </c>
      <c r="C129" t="s">
        <v>528</v>
      </c>
      <c r="D129" t="s">
        <v>121</v>
      </c>
      <c r="E129" t="s">
        <v>61</v>
      </c>
      <c r="F129" t="s">
        <v>529</v>
      </c>
      <c r="G129" t="s">
        <v>156</v>
      </c>
      <c r="H129">
        <v>3</v>
      </c>
      <c r="I129">
        <v>3</v>
      </c>
      <c r="J129">
        <v>3</v>
      </c>
      <c r="K129">
        <v>3</v>
      </c>
      <c r="L129">
        <v>3</v>
      </c>
      <c r="M129">
        <v>3</v>
      </c>
      <c r="N129">
        <v>3</v>
      </c>
      <c r="O129">
        <v>1</v>
      </c>
    </row>
    <row r="130" spans="1:15" x14ac:dyDescent="0.45">
      <c r="A130" t="s">
        <v>530</v>
      </c>
      <c r="B130" t="s">
        <v>527</v>
      </c>
      <c r="C130" t="s">
        <v>528</v>
      </c>
      <c r="D130" t="s">
        <v>121</v>
      </c>
      <c r="E130" t="s">
        <v>61</v>
      </c>
      <c r="F130" t="s">
        <v>531</v>
      </c>
      <c r="G130" t="s">
        <v>156</v>
      </c>
      <c r="H130">
        <v>3</v>
      </c>
      <c r="I130">
        <v>3</v>
      </c>
      <c r="J130">
        <v>3</v>
      </c>
      <c r="K130">
        <v>3</v>
      </c>
      <c r="L130">
        <v>3</v>
      </c>
      <c r="M130">
        <v>3</v>
      </c>
      <c r="N130">
        <v>3</v>
      </c>
      <c r="O130">
        <v>1</v>
      </c>
    </row>
    <row r="131" spans="1:15" x14ac:dyDescent="0.45">
      <c r="A131" t="s">
        <v>532</v>
      </c>
      <c r="B131" t="s">
        <v>527</v>
      </c>
      <c r="C131" t="s">
        <v>528</v>
      </c>
      <c r="D131" t="s">
        <v>121</v>
      </c>
      <c r="E131" t="s">
        <v>61</v>
      </c>
      <c r="F131" t="s">
        <v>533</v>
      </c>
      <c r="G131" t="s">
        <v>499</v>
      </c>
      <c r="H131">
        <v>3</v>
      </c>
      <c r="I131">
        <v>3</v>
      </c>
      <c r="J131">
        <v>3</v>
      </c>
      <c r="K131">
        <v>3</v>
      </c>
      <c r="L131">
        <v>3</v>
      </c>
      <c r="M131">
        <v>3</v>
      </c>
      <c r="N131">
        <v>3</v>
      </c>
      <c r="O131">
        <v>1</v>
      </c>
    </row>
    <row r="132" spans="1:15" x14ac:dyDescent="0.45">
      <c r="A132" t="s">
        <v>534</v>
      </c>
      <c r="B132" t="s">
        <v>535</v>
      </c>
      <c r="C132" t="s">
        <v>536</v>
      </c>
      <c r="D132" t="s">
        <v>537</v>
      </c>
      <c r="E132" t="s">
        <v>61</v>
      </c>
      <c r="F132" t="s">
        <v>538</v>
      </c>
      <c r="G132" t="s">
        <v>299</v>
      </c>
      <c r="H132">
        <v>4</v>
      </c>
      <c r="I132">
        <v>4</v>
      </c>
      <c r="J132">
        <v>4</v>
      </c>
      <c r="K132">
        <v>4</v>
      </c>
      <c r="L132">
        <v>4</v>
      </c>
      <c r="M132">
        <v>4</v>
      </c>
      <c r="N132">
        <v>4</v>
      </c>
      <c r="O132">
        <v>1</v>
      </c>
    </row>
    <row r="133" spans="1:15" x14ac:dyDescent="0.45">
      <c r="A133" t="s">
        <v>539</v>
      </c>
      <c r="B133" t="s">
        <v>535</v>
      </c>
      <c r="C133" t="s">
        <v>536</v>
      </c>
      <c r="D133" t="s">
        <v>537</v>
      </c>
      <c r="E133" t="s">
        <v>61</v>
      </c>
      <c r="F133" t="s">
        <v>540</v>
      </c>
      <c r="G133" t="s">
        <v>299</v>
      </c>
      <c r="H133">
        <v>4</v>
      </c>
      <c r="I133">
        <v>4</v>
      </c>
      <c r="J133">
        <v>4</v>
      </c>
      <c r="K133">
        <v>4</v>
      </c>
      <c r="L133">
        <v>4</v>
      </c>
      <c r="M133">
        <v>4</v>
      </c>
      <c r="N133">
        <v>4</v>
      </c>
      <c r="O133">
        <v>1</v>
      </c>
    </row>
    <row r="134" spans="1:15" x14ac:dyDescent="0.45">
      <c r="A134" t="s">
        <v>541</v>
      </c>
      <c r="B134" t="s">
        <v>542</v>
      </c>
      <c r="C134" t="s">
        <v>543</v>
      </c>
      <c r="D134" t="s">
        <v>111</v>
      </c>
      <c r="E134" t="s">
        <v>61</v>
      </c>
      <c r="F134" t="s">
        <v>544</v>
      </c>
      <c r="G134" t="s">
        <v>499</v>
      </c>
      <c r="H134">
        <v>3</v>
      </c>
      <c r="I134">
        <v>3</v>
      </c>
      <c r="J134">
        <v>3</v>
      </c>
      <c r="K134">
        <v>3</v>
      </c>
      <c r="L134">
        <v>3</v>
      </c>
      <c r="M134">
        <v>3</v>
      </c>
      <c r="N134">
        <v>3</v>
      </c>
      <c r="O134">
        <v>1</v>
      </c>
    </row>
    <row r="135" spans="1:15" x14ac:dyDescent="0.45">
      <c r="A135" t="s">
        <v>545</v>
      </c>
      <c r="B135" t="s">
        <v>546</v>
      </c>
      <c r="C135" t="s">
        <v>547</v>
      </c>
      <c r="D135" t="s">
        <v>418</v>
      </c>
      <c r="E135" t="s">
        <v>61</v>
      </c>
      <c r="F135" t="s">
        <v>538</v>
      </c>
      <c r="G135" t="s">
        <v>69</v>
      </c>
      <c r="H135">
        <v>3</v>
      </c>
      <c r="I135">
        <v>3</v>
      </c>
      <c r="J135">
        <v>3</v>
      </c>
      <c r="K135">
        <v>3</v>
      </c>
      <c r="L135">
        <v>3</v>
      </c>
      <c r="M135">
        <v>3</v>
      </c>
      <c r="N135">
        <v>3</v>
      </c>
      <c r="O135">
        <v>1</v>
      </c>
    </row>
    <row r="136" spans="1:15" x14ac:dyDescent="0.45">
      <c r="A136" t="s">
        <v>548</v>
      </c>
      <c r="B136" t="s">
        <v>549</v>
      </c>
      <c r="C136" t="s">
        <v>550</v>
      </c>
      <c r="D136" t="s">
        <v>418</v>
      </c>
      <c r="E136" t="s">
        <v>61</v>
      </c>
      <c r="F136" t="s">
        <v>475</v>
      </c>
      <c r="G136" t="s">
        <v>128</v>
      </c>
      <c r="H136">
        <v>3</v>
      </c>
      <c r="I136">
        <v>3</v>
      </c>
      <c r="J136">
        <v>3</v>
      </c>
      <c r="K136">
        <v>3</v>
      </c>
      <c r="L136">
        <v>3</v>
      </c>
      <c r="M136">
        <v>3</v>
      </c>
      <c r="N136">
        <v>3</v>
      </c>
      <c r="O136">
        <v>1</v>
      </c>
    </row>
    <row r="137" spans="1:15" x14ac:dyDescent="0.45">
      <c r="A137" t="s">
        <v>551</v>
      </c>
      <c r="B137" t="s">
        <v>549</v>
      </c>
      <c r="C137" t="s">
        <v>550</v>
      </c>
      <c r="D137" t="s">
        <v>418</v>
      </c>
      <c r="E137" t="s">
        <v>61</v>
      </c>
      <c r="F137" t="s">
        <v>414</v>
      </c>
      <c r="G137" t="s">
        <v>128</v>
      </c>
      <c r="H137">
        <v>3</v>
      </c>
      <c r="I137">
        <v>3</v>
      </c>
      <c r="J137">
        <v>3</v>
      </c>
      <c r="K137">
        <v>3</v>
      </c>
      <c r="L137">
        <v>3</v>
      </c>
      <c r="M137">
        <v>3</v>
      </c>
      <c r="N137">
        <v>3</v>
      </c>
      <c r="O137">
        <v>1</v>
      </c>
    </row>
    <row r="138" spans="1:15" x14ac:dyDescent="0.45">
      <c r="A138" t="s">
        <v>552</v>
      </c>
      <c r="B138" t="s">
        <v>549</v>
      </c>
      <c r="C138" t="s">
        <v>550</v>
      </c>
      <c r="D138" t="s">
        <v>418</v>
      </c>
      <c r="E138" t="s">
        <v>61</v>
      </c>
      <c r="F138" t="s">
        <v>463</v>
      </c>
      <c r="G138" t="s">
        <v>128</v>
      </c>
      <c r="H138">
        <v>3</v>
      </c>
      <c r="I138">
        <v>3</v>
      </c>
      <c r="J138">
        <v>3</v>
      </c>
      <c r="K138">
        <v>3</v>
      </c>
      <c r="L138">
        <v>3</v>
      </c>
      <c r="M138">
        <v>3</v>
      </c>
      <c r="N138">
        <v>3</v>
      </c>
      <c r="O138">
        <v>1</v>
      </c>
    </row>
    <row r="139" spans="1:15" x14ac:dyDescent="0.45">
      <c r="A139" t="s">
        <v>553</v>
      </c>
      <c r="B139" t="s">
        <v>549</v>
      </c>
      <c r="C139" t="s">
        <v>550</v>
      </c>
      <c r="D139" t="s">
        <v>418</v>
      </c>
      <c r="E139" t="s">
        <v>61</v>
      </c>
      <c r="F139" t="s">
        <v>463</v>
      </c>
      <c r="G139" t="s">
        <v>128</v>
      </c>
      <c r="H139">
        <v>3</v>
      </c>
      <c r="I139">
        <v>3</v>
      </c>
      <c r="J139">
        <v>3</v>
      </c>
      <c r="K139">
        <v>3</v>
      </c>
      <c r="L139">
        <v>3</v>
      </c>
      <c r="M139">
        <v>3</v>
      </c>
      <c r="N139">
        <v>3</v>
      </c>
      <c r="O139">
        <v>1</v>
      </c>
    </row>
    <row r="140" spans="1:15" x14ac:dyDescent="0.45">
      <c r="A140" t="s">
        <v>554</v>
      </c>
      <c r="B140" t="s">
        <v>549</v>
      </c>
      <c r="C140" t="s">
        <v>555</v>
      </c>
      <c r="D140" t="s">
        <v>556</v>
      </c>
      <c r="E140" t="s">
        <v>61</v>
      </c>
      <c r="F140" t="s">
        <v>557</v>
      </c>
      <c r="G140" t="s">
        <v>128</v>
      </c>
      <c r="H140">
        <v>3</v>
      </c>
      <c r="I140">
        <v>3</v>
      </c>
      <c r="J140">
        <v>3</v>
      </c>
      <c r="K140">
        <v>3</v>
      </c>
      <c r="L140">
        <v>3</v>
      </c>
      <c r="M140">
        <v>3</v>
      </c>
      <c r="N140">
        <v>3</v>
      </c>
      <c r="O140">
        <v>1</v>
      </c>
    </row>
    <row r="141" spans="1:15" x14ac:dyDescent="0.45">
      <c r="A141" t="s">
        <v>558</v>
      </c>
      <c r="B141" t="s">
        <v>559</v>
      </c>
      <c r="C141" t="s">
        <v>560</v>
      </c>
      <c r="D141" t="s">
        <v>338</v>
      </c>
      <c r="E141" t="s">
        <v>61</v>
      </c>
      <c r="F141" t="s">
        <v>540</v>
      </c>
      <c r="G141" t="s">
        <v>69</v>
      </c>
      <c r="H141">
        <v>4</v>
      </c>
      <c r="I141">
        <v>4</v>
      </c>
      <c r="J141">
        <v>4</v>
      </c>
      <c r="K141">
        <v>4</v>
      </c>
      <c r="L141">
        <v>4</v>
      </c>
      <c r="M141">
        <v>4</v>
      </c>
      <c r="N141">
        <v>4</v>
      </c>
      <c r="O141">
        <v>1</v>
      </c>
    </row>
    <row r="142" spans="1:15" x14ac:dyDescent="0.45">
      <c r="A142" t="s">
        <v>561</v>
      </c>
      <c r="B142" t="s">
        <v>559</v>
      </c>
      <c r="C142" t="s">
        <v>560</v>
      </c>
      <c r="D142" t="s">
        <v>338</v>
      </c>
      <c r="E142" t="s">
        <v>61</v>
      </c>
      <c r="F142" t="s">
        <v>562</v>
      </c>
      <c r="G142" t="s">
        <v>69</v>
      </c>
      <c r="H142">
        <v>4</v>
      </c>
      <c r="I142">
        <v>4</v>
      </c>
      <c r="J142">
        <v>4</v>
      </c>
      <c r="K142">
        <v>4</v>
      </c>
      <c r="L142">
        <v>4</v>
      </c>
      <c r="M142">
        <v>4</v>
      </c>
      <c r="N142">
        <v>4</v>
      </c>
      <c r="O142">
        <v>1</v>
      </c>
    </row>
    <row r="143" spans="1:15" x14ac:dyDescent="0.45">
      <c r="A143" t="s">
        <v>563</v>
      </c>
      <c r="B143" t="s">
        <v>559</v>
      </c>
      <c r="C143" t="s">
        <v>560</v>
      </c>
      <c r="D143" t="s">
        <v>338</v>
      </c>
      <c r="E143" t="s">
        <v>61</v>
      </c>
      <c r="F143" t="s">
        <v>564</v>
      </c>
      <c r="G143" t="s">
        <v>69</v>
      </c>
      <c r="H143">
        <v>4</v>
      </c>
      <c r="I143">
        <v>4</v>
      </c>
      <c r="J143">
        <v>4</v>
      </c>
      <c r="K143">
        <v>4</v>
      </c>
      <c r="L143">
        <v>4</v>
      </c>
      <c r="M143">
        <v>4</v>
      </c>
      <c r="N143">
        <v>4</v>
      </c>
      <c r="O143">
        <v>1</v>
      </c>
    </row>
    <row r="144" spans="1:15" x14ac:dyDescent="0.45">
      <c r="A144" t="s">
        <v>565</v>
      </c>
      <c r="B144" t="s">
        <v>566</v>
      </c>
      <c r="C144" t="s">
        <v>567</v>
      </c>
      <c r="D144" t="s">
        <v>121</v>
      </c>
      <c r="E144" t="s">
        <v>145</v>
      </c>
      <c r="F144" t="s">
        <v>568</v>
      </c>
      <c r="G144" t="s">
        <v>305</v>
      </c>
      <c r="H144">
        <v>4</v>
      </c>
      <c r="I144">
        <v>4</v>
      </c>
      <c r="J144">
        <v>4</v>
      </c>
      <c r="K144">
        <v>4</v>
      </c>
      <c r="L144">
        <v>4</v>
      </c>
      <c r="M144">
        <v>4</v>
      </c>
      <c r="N144">
        <v>4</v>
      </c>
      <c r="O144">
        <v>1</v>
      </c>
    </row>
    <row r="145" spans="1:15" x14ac:dyDescent="0.45">
      <c r="A145" t="s">
        <v>569</v>
      </c>
      <c r="B145" t="s">
        <v>570</v>
      </c>
      <c r="C145" t="s">
        <v>571</v>
      </c>
      <c r="D145" t="s">
        <v>266</v>
      </c>
      <c r="E145" t="s">
        <v>61</v>
      </c>
      <c r="F145" t="s">
        <v>572</v>
      </c>
      <c r="G145" t="s">
        <v>271</v>
      </c>
      <c r="H145">
        <v>3</v>
      </c>
      <c r="I145">
        <v>3</v>
      </c>
      <c r="J145">
        <v>3</v>
      </c>
      <c r="K145">
        <v>3</v>
      </c>
      <c r="L145">
        <v>3</v>
      </c>
      <c r="M145">
        <v>3</v>
      </c>
      <c r="N145">
        <v>4</v>
      </c>
      <c r="O145">
        <v>1</v>
      </c>
    </row>
    <row r="146" spans="1:15" x14ac:dyDescent="0.45">
      <c r="A146" t="s">
        <v>573</v>
      </c>
      <c r="B146" t="s">
        <v>574</v>
      </c>
      <c r="C146" t="s">
        <v>575</v>
      </c>
      <c r="D146" t="s">
        <v>418</v>
      </c>
      <c r="E146" t="s">
        <v>61</v>
      </c>
      <c r="F146" t="s">
        <v>576</v>
      </c>
      <c r="G146" t="s">
        <v>99</v>
      </c>
      <c r="H146">
        <v>3</v>
      </c>
      <c r="I146">
        <v>3</v>
      </c>
      <c r="J146">
        <v>3</v>
      </c>
      <c r="K146">
        <v>3</v>
      </c>
      <c r="L146">
        <v>3</v>
      </c>
      <c r="M146">
        <v>3</v>
      </c>
      <c r="N146">
        <v>3</v>
      </c>
      <c r="O146">
        <v>1</v>
      </c>
    </row>
    <row r="147" spans="1:15" x14ac:dyDescent="0.45">
      <c r="A147" t="s">
        <v>577</v>
      </c>
      <c r="B147" t="s">
        <v>574</v>
      </c>
      <c r="C147" t="s">
        <v>575</v>
      </c>
      <c r="D147" t="s">
        <v>418</v>
      </c>
      <c r="E147" t="s">
        <v>61</v>
      </c>
      <c r="F147" t="s">
        <v>578</v>
      </c>
      <c r="G147" t="s">
        <v>99</v>
      </c>
      <c r="H147">
        <v>3</v>
      </c>
      <c r="I147">
        <v>3</v>
      </c>
      <c r="J147">
        <v>3</v>
      </c>
      <c r="K147">
        <v>3</v>
      </c>
      <c r="L147">
        <v>3</v>
      </c>
      <c r="M147">
        <v>3</v>
      </c>
      <c r="N147">
        <v>3</v>
      </c>
      <c r="O147">
        <v>1</v>
      </c>
    </row>
    <row r="148" spans="1:15" x14ac:dyDescent="0.45">
      <c r="A148" t="s">
        <v>579</v>
      </c>
      <c r="B148" t="s">
        <v>580</v>
      </c>
      <c r="C148" t="s">
        <v>575</v>
      </c>
      <c r="D148" t="s">
        <v>418</v>
      </c>
      <c r="E148" t="s">
        <v>61</v>
      </c>
      <c r="F148" t="s">
        <v>581</v>
      </c>
      <c r="G148" t="s">
        <v>167</v>
      </c>
      <c r="H148">
        <v>3</v>
      </c>
      <c r="I148">
        <v>3</v>
      </c>
      <c r="J148">
        <v>3</v>
      </c>
      <c r="K148">
        <v>3</v>
      </c>
      <c r="L148">
        <v>3</v>
      </c>
      <c r="M148">
        <v>3</v>
      </c>
      <c r="N148">
        <v>3</v>
      </c>
      <c r="O148">
        <v>1</v>
      </c>
    </row>
    <row r="149" spans="1:15" x14ac:dyDescent="0.45">
      <c r="A149" t="s">
        <v>582</v>
      </c>
      <c r="B149" t="s">
        <v>574</v>
      </c>
      <c r="C149" t="s">
        <v>575</v>
      </c>
      <c r="D149" t="s">
        <v>418</v>
      </c>
      <c r="E149" t="s">
        <v>61</v>
      </c>
      <c r="F149" t="s">
        <v>583</v>
      </c>
      <c r="G149" t="s">
        <v>167</v>
      </c>
      <c r="H149">
        <v>3</v>
      </c>
      <c r="I149">
        <v>3</v>
      </c>
      <c r="J149">
        <v>3</v>
      </c>
      <c r="K149">
        <v>3</v>
      </c>
      <c r="L149">
        <v>3</v>
      </c>
      <c r="M149">
        <v>3</v>
      </c>
      <c r="N149">
        <v>3</v>
      </c>
      <c r="O149">
        <v>1</v>
      </c>
    </row>
    <row r="150" spans="1:15" x14ac:dyDescent="0.45">
      <c r="A150" t="s">
        <v>584</v>
      </c>
      <c r="B150" t="s">
        <v>585</v>
      </c>
      <c r="C150" t="s">
        <v>586</v>
      </c>
      <c r="D150" t="s">
        <v>338</v>
      </c>
      <c r="E150" t="s">
        <v>61</v>
      </c>
      <c r="F150" t="s">
        <v>587</v>
      </c>
      <c r="G150" t="s">
        <v>588</v>
      </c>
      <c r="H150">
        <v>3</v>
      </c>
      <c r="I150">
        <v>3</v>
      </c>
      <c r="J150">
        <v>3</v>
      </c>
      <c r="K150">
        <v>3</v>
      </c>
      <c r="L150">
        <v>3</v>
      </c>
      <c r="M150">
        <v>3</v>
      </c>
      <c r="N150">
        <v>3</v>
      </c>
      <c r="O150">
        <v>1</v>
      </c>
    </row>
    <row r="151" spans="1:15" x14ac:dyDescent="0.45">
      <c r="A151" t="s">
        <v>589</v>
      </c>
      <c r="B151" t="s">
        <v>590</v>
      </c>
      <c r="C151" t="s">
        <v>591</v>
      </c>
      <c r="D151" t="s">
        <v>592</v>
      </c>
      <c r="E151" t="s">
        <v>61</v>
      </c>
      <c r="F151" t="s">
        <v>593</v>
      </c>
      <c r="G151" t="s">
        <v>128</v>
      </c>
      <c r="H151">
        <v>3</v>
      </c>
      <c r="I151">
        <v>3</v>
      </c>
      <c r="J151">
        <v>3</v>
      </c>
      <c r="K151">
        <v>3</v>
      </c>
      <c r="L151">
        <v>3</v>
      </c>
      <c r="M151">
        <v>3</v>
      </c>
      <c r="N151">
        <v>3</v>
      </c>
      <c r="O151">
        <v>1</v>
      </c>
    </row>
    <row r="152" spans="1:15" x14ac:dyDescent="0.45">
      <c r="A152" t="s">
        <v>594</v>
      </c>
      <c r="B152" t="s">
        <v>590</v>
      </c>
      <c r="C152" t="s">
        <v>591</v>
      </c>
      <c r="D152" t="s">
        <v>595</v>
      </c>
      <c r="E152" t="s">
        <v>61</v>
      </c>
      <c r="F152" t="s">
        <v>593</v>
      </c>
      <c r="G152" t="s">
        <v>128</v>
      </c>
      <c r="H152">
        <v>3</v>
      </c>
      <c r="I152">
        <v>3</v>
      </c>
      <c r="J152">
        <v>3</v>
      </c>
      <c r="K152">
        <v>3</v>
      </c>
      <c r="L152">
        <v>3</v>
      </c>
      <c r="M152">
        <v>3</v>
      </c>
      <c r="N152">
        <v>3</v>
      </c>
      <c r="O152">
        <v>1</v>
      </c>
    </row>
    <row r="153" spans="1:15" x14ac:dyDescent="0.45">
      <c r="A153" t="s">
        <v>596</v>
      </c>
      <c r="B153" t="s">
        <v>597</v>
      </c>
      <c r="C153" t="s">
        <v>598</v>
      </c>
      <c r="D153" t="s">
        <v>599</v>
      </c>
      <c r="E153" t="s">
        <v>61</v>
      </c>
      <c r="F153" t="s">
        <v>600</v>
      </c>
      <c r="G153" t="s">
        <v>347</v>
      </c>
      <c r="H153">
        <v>3</v>
      </c>
      <c r="I153">
        <v>3</v>
      </c>
      <c r="J153">
        <v>3</v>
      </c>
      <c r="K153">
        <v>3</v>
      </c>
      <c r="L153">
        <v>3</v>
      </c>
      <c r="M153">
        <v>3</v>
      </c>
      <c r="N153">
        <v>3</v>
      </c>
      <c r="O153">
        <v>1</v>
      </c>
    </row>
    <row r="154" spans="1:15" x14ac:dyDescent="0.45">
      <c r="A154" t="s">
        <v>601</v>
      </c>
      <c r="B154" t="s">
        <v>602</v>
      </c>
      <c r="C154" t="s">
        <v>603</v>
      </c>
      <c r="D154" t="s">
        <v>556</v>
      </c>
      <c r="E154" t="s">
        <v>61</v>
      </c>
      <c r="F154" t="s">
        <v>604</v>
      </c>
      <c r="G154" t="s">
        <v>147</v>
      </c>
      <c r="H154">
        <v>4</v>
      </c>
      <c r="I154">
        <v>4</v>
      </c>
      <c r="J154">
        <v>4</v>
      </c>
      <c r="K154">
        <v>4</v>
      </c>
      <c r="L154">
        <v>4</v>
      </c>
      <c r="M154">
        <v>4</v>
      </c>
      <c r="N154">
        <v>4</v>
      </c>
      <c r="O154">
        <v>1</v>
      </c>
    </row>
    <row r="155" spans="1:15" x14ac:dyDescent="0.45">
      <c r="A155" t="s">
        <v>605</v>
      </c>
      <c r="B155" t="s">
        <v>602</v>
      </c>
      <c r="C155" t="s">
        <v>603</v>
      </c>
      <c r="D155" t="s">
        <v>556</v>
      </c>
      <c r="E155" t="s">
        <v>61</v>
      </c>
      <c r="F155" t="s">
        <v>540</v>
      </c>
      <c r="G155" t="s">
        <v>456</v>
      </c>
      <c r="H155">
        <v>4</v>
      </c>
      <c r="I155">
        <v>4</v>
      </c>
      <c r="J155">
        <v>4</v>
      </c>
      <c r="K155">
        <v>4</v>
      </c>
      <c r="L155">
        <v>4</v>
      </c>
      <c r="M155">
        <v>4</v>
      </c>
      <c r="N155">
        <v>4</v>
      </c>
      <c r="O155">
        <v>1</v>
      </c>
    </row>
    <row r="156" spans="1:15" x14ac:dyDescent="0.45">
      <c r="A156" t="s">
        <v>606</v>
      </c>
      <c r="B156" t="s">
        <v>602</v>
      </c>
      <c r="C156" t="s">
        <v>607</v>
      </c>
      <c r="D156" t="s">
        <v>459</v>
      </c>
      <c r="E156" t="s">
        <v>61</v>
      </c>
      <c r="F156" t="s">
        <v>608</v>
      </c>
      <c r="G156" t="s">
        <v>456</v>
      </c>
      <c r="H156">
        <v>4</v>
      </c>
      <c r="I156">
        <v>4</v>
      </c>
      <c r="J156">
        <v>4</v>
      </c>
      <c r="K156">
        <v>4</v>
      </c>
      <c r="L156">
        <v>4</v>
      </c>
      <c r="M156">
        <v>4</v>
      </c>
      <c r="N156">
        <v>4</v>
      </c>
      <c r="O156">
        <v>1</v>
      </c>
    </row>
    <row r="157" spans="1:15" x14ac:dyDescent="0.45">
      <c r="A157" t="s">
        <v>609</v>
      </c>
      <c r="B157" t="s">
        <v>610</v>
      </c>
      <c r="C157" t="s">
        <v>607</v>
      </c>
      <c r="D157" t="s">
        <v>73</v>
      </c>
      <c r="E157" t="s">
        <v>61</v>
      </c>
      <c r="F157" t="s">
        <v>611</v>
      </c>
      <c r="G157" t="s">
        <v>312</v>
      </c>
      <c r="H157">
        <v>4</v>
      </c>
      <c r="I157">
        <v>4</v>
      </c>
      <c r="J157">
        <v>4</v>
      </c>
      <c r="K157">
        <v>4</v>
      </c>
      <c r="L157">
        <v>4</v>
      </c>
      <c r="M157">
        <v>4</v>
      </c>
      <c r="N157">
        <v>4</v>
      </c>
      <c r="O157">
        <v>1</v>
      </c>
    </row>
    <row r="158" spans="1:15" x14ac:dyDescent="0.45">
      <c r="A158" t="s">
        <v>612</v>
      </c>
      <c r="B158" t="s">
        <v>610</v>
      </c>
      <c r="C158" t="s">
        <v>607</v>
      </c>
      <c r="D158" t="s">
        <v>73</v>
      </c>
      <c r="E158" t="s">
        <v>61</v>
      </c>
      <c r="F158" t="s">
        <v>613</v>
      </c>
      <c r="G158" t="s">
        <v>312</v>
      </c>
      <c r="H158">
        <v>4</v>
      </c>
      <c r="I158">
        <v>4</v>
      </c>
      <c r="J158">
        <v>4</v>
      </c>
      <c r="K158">
        <v>4</v>
      </c>
      <c r="L158">
        <v>4</v>
      </c>
      <c r="M158">
        <v>4</v>
      </c>
      <c r="N158">
        <v>4</v>
      </c>
      <c r="O158">
        <v>1</v>
      </c>
    </row>
    <row r="159" spans="1:15" x14ac:dyDescent="0.45">
      <c r="A159" t="s">
        <v>614</v>
      </c>
      <c r="B159" t="s">
        <v>610</v>
      </c>
      <c r="C159" t="s">
        <v>607</v>
      </c>
      <c r="D159" t="s">
        <v>73</v>
      </c>
      <c r="E159" t="s">
        <v>145</v>
      </c>
      <c r="F159" t="s">
        <v>493</v>
      </c>
      <c r="G159" t="s">
        <v>312</v>
      </c>
      <c r="H159">
        <v>4</v>
      </c>
      <c r="I159">
        <v>4</v>
      </c>
      <c r="J159">
        <v>4</v>
      </c>
      <c r="K159">
        <v>4</v>
      </c>
      <c r="L159">
        <v>4</v>
      </c>
      <c r="M159">
        <v>4</v>
      </c>
      <c r="N159">
        <v>4</v>
      </c>
      <c r="O159">
        <v>1</v>
      </c>
    </row>
    <row r="160" spans="1:15" x14ac:dyDescent="0.45">
      <c r="A160" t="s">
        <v>615</v>
      </c>
      <c r="B160" t="s">
        <v>616</v>
      </c>
      <c r="C160" t="s">
        <v>617</v>
      </c>
      <c r="D160" t="s">
        <v>618</v>
      </c>
      <c r="E160" t="s">
        <v>61</v>
      </c>
      <c r="F160" t="s">
        <v>520</v>
      </c>
      <c r="G160" t="s">
        <v>206</v>
      </c>
      <c r="H160">
        <v>4</v>
      </c>
      <c r="I160">
        <v>3</v>
      </c>
      <c r="J160">
        <v>3</v>
      </c>
      <c r="K160">
        <v>4</v>
      </c>
      <c r="L160">
        <v>4</v>
      </c>
      <c r="M160">
        <v>4</v>
      </c>
      <c r="N160">
        <v>4</v>
      </c>
      <c r="O160">
        <v>1</v>
      </c>
    </row>
    <row r="161" spans="1:15" x14ac:dyDescent="0.45">
      <c r="A161" t="s">
        <v>619</v>
      </c>
      <c r="B161" t="s">
        <v>616</v>
      </c>
      <c r="C161" t="s">
        <v>617</v>
      </c>
      <c r="D161" t="s">
        <v>620</v>
      </c>
      <c r="E161" t="s">
        <v>61</v>
      </c>
      <c r="F161" t="s">
        <v>621</v>
      </c>
      <c r="G161" t="s">
        <v>206</v>
      </c>
      <c r="H161">
        <v>4</v>
      </c>
      <c r="I161">
        <v>3</v>
      </c>
      <c r="J161">
        <v>3</v>
      </c>
      <c r="K161">
        <v>4</v>
      </c>
      <c r="L161">
        <v>4</v>
      </c>
      <c r="M161">
        <v>4</v>
      </c>
      <c r="N161">
        <v>4</v>
      </c>
      <c r="O161">
        <v>1</v>
      </c>
    </row>
    <row r="162" spans="1:15" x14ac:dyDescent="0.45">
      <c r="A162" t="s">
        <v>622</v>
      </c>
      <c r="B162" t="s">
        <v>616</v>
      </c>
      <c r="C162" t="s">
        <v>617</v>
      </c>
      <c r="D162" t="s">
        <v>623</v>
      </c>
      <c r="E162" t="s">
        <v>61</v>
      </c>
      <c r="F162" t="s">
        <v>621</v>
      </c>
      <c r="G162" t="s">
        <v>206</v>
      </c>
      <c r="H162">
        <v>4</v>
      </c>
      <c r="I162">
        <v>3</v>
      </c>
      <c r="J162">
        <v>3</v>
      </c>
      <c r="K162">
        <v>4</v>
      </c>
      <c r="L162">
        <v>4</v>
      </c>
      <c r="M162">
        <v>4</v>
      </c>
      <c r="N162">
        <v>4</v>
      </c>
      <c r="O162">
        <v>1</v>
      </c>
    </row>
    <row r="163" spans="1:15" x14ac:dyDescent="0.45">
      <c r="A163" t="s">
        <v>624</v>
      </c>
      <c r="B163" t="s">
        <v>616</v>
      </c>
      <c r="C163" t="s">
        <v>617</v>
      </c>
      <c r="D163" t="s">
        <v>537</v>
      </c>
      <c r="E163" t="s">
        <v>61</v>
      </c>
      <c r="F163" t="s">
        <v>625</v>
      </c>
      <c r="G163" t="s">
        <v>133</v>
      </c>
      <c r="H163">
        <v>4</v>
      </c>
      <c r="I163">
        <v>3</v>
      </c>
      <c r="J163">
        <v>3</v>
      </c>
      <c r="K163">
        <v>4</v>
      </c>
      <c r="L163">
        <v>4</v>
      </c>
      <c r="M163">
        <v>4</v>
      </c>
      <c r="N163">
        <v>4</v>
      </c>
      <c r="O163">
        <v>1</v>
      </c>
    </row>
    <row r="164" spans="1:15" x14ac:dyDescent="0.45">
      <c r="A164" t="s">
        <v>626</v>
      </c>
      <c r="B164" t="s">
        <v>412</v>
      </c>
      <c r="C164" t="s">
        <v>413</v>
      </c>
      <c r="D164" t="s">
        <v>418</v>
      </c>
      <c r="E164" t="s">
        <v>61</v>
      </c>
      <c r="F164" t="s">
        <v>392</v>
      </c>
      <c r="G164" t="s">
        <v>123</v>
      </c>
      <c r="H164">
        <v>3</v>
      </c>
      <c r="I164">
        <v>3</v>
      </c>
      <c r="J164">
        <v>3</v>
      </c>
      <c r="K164">
        <v>3</v>
      </c>
      <c r="L164">
        <v>3</v>
      </c>
      <c r="M164">
        <v>3</v>
      </c>
      <c r="N164">
        <v>3</v>
      </c>
      <c r="O164">
        <v>1</v>
      </c>
    </row>
    <row r="165" spans="1:15" x14ac:dyDescent="0.45">
      <c r="A165" t="s">
        <v>627</v>
      </c>
      <c r="B165" t="s">
        <v>628</v>
      </c>
      <c r="C165" t="s">
        <v>629</v>
      </c>
      <c r="D165" t="s">
        <v>471</v>
      </c>
      <c r="E165" t="s">
        <v>61</v>
      </c>
      <c r="F165" t="s">
        <v>406</v>
      </c>
      <c r="G165" t="s">
        <v>482</v>
      </c>
      <c r="H165">
        <v>3</v>
      </c>
      <c r="I165">
        <v>3</v>
      </c>
      <c r="J165">
        <v>4</v>
      </c>
      <c r="K165">
        <v>3</v>
      </c>
      <c r="L165">
        <v>3</v>
      </c>
      <c r="M165">
        <v>3</v>
      </c>
      <c r="N165">
        <v>3</v>
      </c>
      <c r="O165">
        <v>1</v>
      </c>
    </row>
    <row r="166" spans="1:15" x14ac:dyDescent="0.45">
      <c r="A166" t="s">
        <v>630</v>
      </c>
      <c r="B166" t="s">
        <v>628</v>
      </c>
      <c r="C166" t="s">
        <v>629</v>
      </c>
      <c r="D166" t="s">
        <v>631</v>
      </c>
      <c r="E166" t="s">
        <v>92</v>
      </c>
      <c r="F166" t="s">
        <v>406</v>
      </c>
      <c r="G166" t="s">
        <v>482</v>
      </c>
      <c r="H166">
        <v>3</v>
      </c>
      <c r="I166">
        <v>3</v>
      </c>
      <c r="J166">
        <v>4</v>
      </c>
      <c r="K166">
        <v>3</v>
      </c>
      <c r="L166">
        <v>3</v>
      </c>
      <c r="M166">
        <v>3</v>
      </c>
      <c r="N166">
        <v>3</v>
      </c>
      <c r="O166">
        <v>1</v>
      </c>
    </row>
    <row r="167" spans="1:15" x14ac:dyDescent="0.45">
      <c r="A167" t="s">
        <v>632</v>
      </c>
      <c r="B167" t="s">
        <v>628</v>
      </c>
      <c r="C167" t="s">
        <v>629</v>
      </c>
      <c r="D167" t="s">
        <v>633</v>
      </c>
      <c r="E167" t="s">
        <v>92</v>
      </c>
      <c r="F167" t="s">
        <v>406</v>
      </c>
      <c r="G167" t="s">
        <v>482</v>
      </c>
      <c r="H167">
        <v>3</v>
      </c>
      <c r="I167">
        <v>3</v>
      </c>
      <c r="J167">
        <v>4</v>
      </c>
      <c r="K167">
        <v>3</v>
      </c>
      <c r="L167">
        <v>3</v>
      </c>
      <c r="M167">
        <v>3</v>
      </c>
      <c r="N167">
        <v>3</v>
      </c>
      <c r="O167">
        <v>1</v>
      </c>
    </row>
    <row r="168" spans="1:15" x14ac:dyDescent="0.45">
      <c r="A168" t="s">
        <v>634</v>
      </c>
      <c r="B168" t="s">
        <v>628</v>
      </c>
      <c r="C168" t="s">
        <v>629</v>
      </c>
      <c r="D168" t="s">
        <v>471</v>
      </c>
      <c r="E168" t="s">
        <v>92</v>
      </c>
      <c r="F168" t="s">
        <v>351</v>
      </c>
      <c r="G168" t="s">
        <v>299</v>
      </c>
      <c r="H168">
        <v>3</v>
      </c>
      <c r="I168">
        <v>3</v>
      </c>
      <c r="J168">
        <v>4</v>
      </c>
      <c r="K168">
        <v>3</v>
      </c>
      <c r="L168">
        <v>3</v>
      </c>
      <c r="M168">
        <v>3</v>
      </c>
      <c r="N168">
        <v>3</v>
      </c>
      <c r="O168">
        <v>1</v>
      </c>
    </row>
    <row r="169" spans="1:15" x14ac:dyDescent="0.45">
      <c r="A169" t="s">
        <v>635</v>
      </c>
      <c r="B169" t="s">
        <v>636</v>
      </c>
      <c r="C169" t="s">
        <v>637</v>
      </c>
      <c r="D169" t="s">
        <v>333</v>
      </c>
      <c r="E169" t="s">
        <v>61</v>
      </c>
      <c r="F169" t="s">
        <v>638</v>
      </c>
      <c r="G169" t="s">
        <v>352</v>
      </c>
      <c r="H169">
        <v>3</v>
      </c>
      <c r="I169">
        <v>3</v>
      </c>
      <c r="J169">
        <v>3</v>
      </c>
      <c r="K169">
        <v>3</v>
      </c>
      <c r="L169">
        <v>3</v>
      </c>
      <c r="M169">
        <v>3</v>
      </c>
      <c r="N169">
        <v>3</v>
      </c>
      <c r="O169">
        <v>1</v>
      </c>
    </row>
    <row r="170" spans="1:15" x14ac:dyDescent="0.45">
      <c r="A170" t="s">
        <v>639</v>
      </c>
      <c r="B170" t="s">
        <v>640</v>
      </c>
      <c r="C170" t="s">
        <v>641</v>
      </c>
      <c r="D170" t="s">
        <v>85</v>
      </c>
      <c r="E170" t="s">
        <v>61</v>
      </c>
      <c r="F170" t="s">
        <v>357</v>
      </c>
      <c r="G170" t="s">
        <v>499</v>
      </c>
      <c r="H170">
        <v>4</v>
      </c>
      <c r="I170">
        <v>4</v>
      </c>
      <c r="J170">
        <v>4</v>
      </c>
      <c r="K170">
        <v>4</v>
      </c>
      <c r="L170">
        <v>4</v>
      </c>
      <c r="M170">
        <v>4</v>
      </c>
      <c r="N170">
        <v>4</v>
      </c>
      <c r="O170">
        <v>1</v>
      </c>
    </row>
    <row r="171" spans="1:15" x14ac:dyDescent="0.45">
      <c r="A171" t="s">
        <v>642</v>
      </c>
      <c r="B171" t="s">
        <v>643</v>
      </c>
      <c r="C171" t="s">
        <v>644</v>
      </c>
      <c r="D171" t="s">
        <v>276</v>
      </c>
      <c r="E171" t="s">
        <v>61</v>
      </c>
      <c r="F171" t="s">
        <v>645</v>
      </c>
      <c r="G171" t="s">
        <v>75</v>
      </c>
      <c r="H171">
        <v>3</v>
      </c>
      <c r="I171">
        <v>3</v>
      </c>
      <c r="J171">
        <v>3</v>
      </c>
      <c r="K171">
        <v>3</v>
      </c>
      <c r="L171">
        <v>3</v>
      </c>
      <c r="M171">
        <v>3</v>
      </c>
      <c r="N171">
        <v>3</v>
      </c>
      <c r="O171">
        <v>1</v>
      </c>
    </row>
    <row r="172" spans="1:15" x14ac:dyDescent="0.45">
      <c r="A172" t="s">
        <v>646</v>
      </c>
      <c r="B172" t="s">
        <v>643</v>
      </c>
      <c r="C172" t="s">
        <v>644</v>
      </c>
      <c r="D172" t="s">
        <v>276</v>
      </c>
      <c r="E172" t="s">
        <v>61</v>
      </c>
      <c r="F172" t="s">
        <v>647</v>
      </c>
      <c r="G172" t="s">
        <v>347</v>
      </c>
      <c r="H172">
        <v>3</v>
      </c>
      <c r="I172">
        <v>3</v>
      </c>
      <c r="J172">
        <v>3</v>
      </c>
      <c r="K172">
        <v>3</v>
      </c>
      <c r="L172">
        <v>3</v>
      </c>
      <c r="M172">
        <v>3</v>
      </c>
      <c r="N172">
        <v>3</v>
      </c>
      <c r="O172">
        <v>1</v>
      </c>
    </row>
    <row r="173" spans="1:15" x14ac:dyDescent="0.45">
      <c r="A173" t="s">
        <v>648</v>
      </c>
      <c r="B173" t="s">
        <v>649</v>
      </c>
      <c r="C173" t="s">
        <v>650</v>
      </c>
      <c r="D173" t="s">
        <v>651</v>
      </c>
      <c r="E173" t="s">
        <v>92</v>
      </c>
      <c r="F173" t="s">
        <v>339</v>
      </c>
      <c r="G173" t="s">
        <v>652</v>
      </c>
      <c r="H173">
        <v>4</v>
      </c>
      <c r="I173">
        <v>4</v>
      </c>
      <c r="J173">
        <v>4</v>
      </c>
      <c r="K173">
        <v>4</v>
      </c>
      <c r="L173">
        <v>4</v>
      </c>
      <c r="M173">
        <v>4</v>
      </c>
      <c r="N173">
        <v>4</v>
      </c>
      <c r="O173">
        <v>1</v>
      </c>
    </row>
    <row r="174" spans="1:15" x14ac:dyDescent="0.45">
      <c r="A174" t="s">
        <v>653</v>
      </c>
      <c r="B174" t="s">
        <v>654</v>
      </c>
      <c r="C174" t="s">
        <v>655</v>
      </c>
      <c r="D174" t="s">
        <v>656</v>
      </c>
      <c r="E174" t="s">
        <v>61</v>
      </c>
      <c r="F174" t="s">
        <v>262</v>
      </c>
      <c r="G174" t="s">
        <v>69</v>
      </c>
      <c r="H174">
        <v>3</v>
      </c>
      <c r="I174">
        <v>4</v>
      </c>
      <c r="J174">
        <v>3</v>
      </c>
      <c r="K174">
        <v>3</v>
      </c>
      <c r="L174">
        <v>3</v>
      </c>
      <c r="M174">
        <v>3</v>
      </c>
      <c r="N174">
        <v>3</v>
      </c>
      <c r="O174">
        <v>1</v>
      </c>
    </row>
    <row r="175" spans="1:15" x14ac:dyDescent="0.45">
      <c r="A175" t="s">
        <v>657</v>
      </c>
      <c r="B175" t="s">
        <v>658</v>
      </c>
      <c r="C175" t="s">
        <v>659</v>
      </c>
      <c r="D175" t="s">
        <v>660</v>
      </c>
      <c r="E175" t="s">
        <v>61</v>
      </c>
      <c r="F175" t="s">
        <v>270</v>
      </c>
      <c r="G175" t="s">
        <v>206</v>
      </c>
      <c r="H175">
        <v>3</v>
      </c>
      <c r="I175">
        <v>3</v>
      </c>
      <c r="J175">
        <v>3</v>
      </c>
      <c r="K175">
        <v>3</v>
      </c>
      <c r="L175">
        <v>3</v>
      </c>
      <c r="M175">
        <v>3</v>
      </c>
      <c r="N175">
        <v>3</v>
      </c>
      <c r="O175">
        <v>1</v>
      </c>
    </row>
    <row r="176" spans="1:15" x14ac:dyDescent="0.45">
      <c r="A176" t="s">
        <v>661</v>
      </c>
      <c r="B176" t="s">
        <v>139</v>
      </c>
      <c r="C176" t="s">
        <v>140</v>
      </c>
      <c r="D176" t="s">
        <v>662</v>
      </c>
      <c r="E176" t="s">
        <v>92</v>
      </c>
      <c r="F176" t="s">
        <v>663</v>
      </c>
      <c r="G176" t="s">
        <v>99</v>
      </c>
      <c r="H176">
        <v>4</v>
      </c>
      <c r="I176">
        <v>4</v>
      </c>
      <c r="J176">
        <v>4</v>
      </c>
      <c r="K176">
        <v>4</v>
      </c>
      <c r="L176">
        <v>4</v>
      </c>
      <c r="M176">
        <v>4</v>
      </c>
      <c r="N176">
        <v>4</v>
      </c>
      <c r="O176">
        <v>1</v>
      </c>
    </row>
    <row r="177" spans="1:15" x14ac:dyDescent="0.45">
      <c r="A177" t="s">
        <v>664</v>
      </c>
      <c r="B177" t="s">
        <v>139</v>
      </c>
      <c r="C177" t="s">
        <v>140</v>
      </c>
      <c r="D177" t="s">
        <v>665</v>
      </c>
      <c r="E177" t="s">
        <v>92</v>
      </c>
      <c r="F177" t="s">
        <v>663</v>
      </c>
      <c r="G177" t="s">
        <v>99</v>
      </c>
      <c r="H177">
        <v>4</v>
      </c>
      <c r="I177">
        <v>4</v>
      </c>
      <c r="J177">
        <v>4</v>
      </c>
      <c r="K177">
        <v>4</v>
      </c>
      <c r="L177">
        <v>4</v>
      </c>
      <c r="M177">
        <v>4</v>
      </c>
      <c r="N177">
        <v>4</v>
      </c>
      <c r="O177">
        <v>1</v>
      </c>
    </row>
    <row r="178" spans="1:15" x14ac:dyDescent="0.45">
      <c r="A178" t="s">
        <v>666</v>
      </c>
      <c r="B178" t="s">
        <v>667</v>
      </c>
      <c r="C178" t="s">
        <v>668</v>
      </c>
      <c r="D178" t="s">
        <v>669</v>
      </c>
      <c r="E178" t="s">
        <v>61</v>
      </c>
      <c r="F178" t="s">
        <v>447</v>
      </c>
      <c r="G178" t="s">
        <v>128</v>
      </c>
      <c r="H178">
        <v>4</v>
      </c>
      <c r="I178">
        <v>4</v>
      </c>
      <c r="J178">
        <v>4</v>
      </c>
      <c r="K178">
        <v>4</v>
      </c>
      <c r="L178">
        <v>4</v>
      </c>
      <c r="M178">
        <v>4</v>
      </c>
      <c r="N178">
        <v>4</v>
      </c>
      <c r="O178">
        <v>1</v>
      </c>
    </row>
    <row r="179" spans="1:15" x14ac:dyDescent="0.45">
      <c r="A179" t="s">
        <v>670</v>
      </c>
      <c r="B179" t="s">
        <v>667</v>
      </c>
      <c r="C179" t="s">
        <v>668</v>
      </c>
      <c r="D179" t="s">
        <v>669</v>
      </c>
      <c r="E179" t="s">
        <v>61</v>
      </c>
      <c r="F179" t="s">
        <v>304</v>
      </c>
      <c r="G179" t="s">
        <v>128</v>
      </c>
      <c r="H179">
        <v>4</v>
      </c>
      <c r="I179">
        <v>4</v>
      </c>
      <c r="J179">
        <v>4</v>
      </c>
      <c r="K179">
        <v>4</v>
      </c>
      <c r="L179">
        <v>4</v>
      </c>
      <c r="M179">
        <v>4</v>
      </c>
      <c r="N179">
        <v>4</v>
      </c>
      <c r="O179">
        <v>1</v>
      </c>
    </row>
    <row r="180" spans="1:15" x14ac:dyDescent="0.45">
      <c r="A180" t="s">
        <v>671</v>
      </c>
      <c r="B180" t="s">
        <v>667</v>
      </c>
      <c r="C180" t="s">
        <v>668</v>
      </c>
      <c r="D180" t="s">
        <v>669</v>
      </c>
      <c r="E180" t="s">
        <v>61</v>
      </c>
      <c r="F180" t="s">
        <v>401</v>
      </c>
      <c r="G180" t="s">
        <v>128</v>
      </c>
      <c r="H180">
        <v>4</v>
      </c>
      <c r="I180">
        <v>4</v>
      </c>
      <c r="J180">
        <v>4</v>
      </c>
      <c r="K180">
        <v>4</v>
      </c>
      <c r="L180">
        <v>4</v>
      </c>
      <c r="M180">
        <v>4</v>
      </c>
      <c r="N180">
        <v>4</v>
      </c>
      <c r="O180">
        <v>1</v>
      </c>
    </row>
    <row r="181" spans="1:15" x14ac:dyDescent="0.45">
      <c r="A181" t="s">
        <v>672</v>
      </c>
      <c r="B181" t="s">
        <v>667</v>
      </c>
      <c r="C181" t="s">
        <v>668</v>
      </c>
      <c r="D181" t="s">
        <v>669</v>
      </c>
      <c r="E181" t="s">
        <v>61</v>
      </c>
      <c r="F181" t="s">
        <v>540</v>
      </c>
      <c r="G181" t="s">
        <v>128</v>
      </c>
      <c r="H181">
        <v>4</v>
      </c>
      <c r="I181">
        <v>4</v>
      </c>
      <c r="J181">
        <v>4</v>
      </c>
      <c r="K181">
        <v>4</v>
      </c>
      <c r="L181">
        <v>4</v>
      </c>
      <c r="M181">
        <v>4</v>
      </c>
      <c r="N181">
        <v>4</v>
      </c>
      <c r="O181">
        <v>1</v>
      </c>
    </row>
    <row r="182" spans="1:15" x14ac:dyDescent="0.45">
      <c r="A182" t="s">
        <v>673</v>
      </c>
      <c r="B182" t="s">
        <v>667</v>
      </c>
      <c r="C182" t="s">
        <v>668</v>
      </c>
      <c r="D182" t="s">
        <v>669</v>
      </c>
      <c r="E182" t="s">
        <v>61</v>
      </c>
      <c r="F182" t="s">
        <v>663</v>
      </c>
      <c r="G182" t="s">
        <v>123</v>
      </c>
      <c r="H182">
        <v>4</v>
      </c>
      <c r="I182">
        <v>4</v>
      </c>
      <c r="J182">
        <v>4</v>
      </c>
      <c r="K182">
        <v>4</v>
      </c>
      <c r="L182">
        <v>4</v>
      </c>
      <c r="M182">
        <v>4</v>
      </c>
      <c r="N182">
        <v>4</v>
      </c>
      <c r="O182">
        <v>1</v>
      </c>
    </row>
    <row r="183" spans="1:15" x14ac:dyDescent="0.45">
      <c r="A183" t="s">
        <v>674</v>
      </c>
      <c r="B183" t="s">
        <v>667</v>
      </c>
      <c r="C183" t="s">
        <v>668</v>
      </c>
      <c r="D183" t="s">
        <v>669</v>
      </c>
      <c r="E183" t="s">
        <v>61</v>
      </c>
      <c r="F183" t="s">
        <v>578</v>
      </c>
      <c r="G183" t="s">
        <v>128</v>
      </c>
      <c r="H183">
        <v>4</v>
      </c>
      <c r="I183">
        <v>4</v>
      </c>
      <c r="J183">
        <v>4</v>
      </c>
      <c r="K183">
        <v>4</v>
      </c>
      <c r="L183">
        <v>4</v>
      </c>
      <c r="M183">
        <v>4</v>
      </c>
      <c r="N183">
        <v>4</v>
      </c>
      <c r="O183">
        <v>1</v>
      </c>
    </row>
    <row r="184" spans="1:15" x14ac:dyDescent="0.45">
      <c r="A184" t="s">
        <v>675</v>
      </c>
      <c r="B184" t="s">
        <v>125</v>
      </c>
      <c r="C184" t="s">
        <v>126</v>
      </c>
      <c r="D184" t="s">
        <v>127</v>
      </c>
      <c r="E184" t="s">
        <v>61</v>
      </c>
      <c r="F184" t="s">
        <v>447</v>
      </c>
      <c r="G184" t="s">
        <v>123</v>
      </c>
      <c r="H184">
        <v>3</v>
      </c>
      <c r="I184">
        <v>4</v>
      </c>
      <c r="J184">
        <v>3</v>
      </c>
      <c r="K184">
        <v>3</v>
      </c>
      <c r="L184">
        <v>3</v>
      </c>
      <c r="M184">
        <v>3</v>
      </c>
      <c r="N184">
        <v>3</v>
      </c>
      <c r="O184">
        <v>1</v>
      </c>
    </row>
    <row r="185" spans="1:15" x14ac:dyDescent="0.45">
      <c r="A185" t="s">
        <v>676</v>
      </c>
      <c r="B185" t="s">
        <v>677</v>
      </c>
      <c r="C185" t="s">
        <v>678</v>
      </c>
      <c r="D185" t="s">
        <v>679</v>
      </c>
      <c r="E185" t="s">
        <v>92</v>
      </c>
      <c r="F185" t="s">
        <v>568</v>
      </c>
      <c r="G185" t="s">
        <v>113</v>
      </c>
      <c r="H185">
        <v>4</v>
      </c>
      <c r="I185">
        <v>4</v>
      </c>
      <c r="J185">
        <v>4</v>
      </c>
      <c r="K185">
        <v>4</v>
      </c>
      <c r="L185">
        <v>4</v>
      </c>
      <c r="M185">
        <v>4</v>
      </c>
      <c r="N185">
        <v>4</v>
      </c>
      <c r="O185">
        <v>1</v>
      </c>
    </row>
    <row r="186" spans="1:15" x14ac:dyDescent="0.45">
      <c r="A186" t="s">
        <v>680</v>
      </c>
      <c r="B186" t="s">
        <v>681</v>
      </c>
      <c r="C186" t="s">
        <v>682</v>
      </c>
      <c r="D186" t="s">
        <v>683</v>
      </c>
      <c r="E186" t="s">
        <v>92</v>
      </c>
      <c r="F186" t="s">
        <v>684</v>
      </c>
      <c r="G186" t="s">
        <v>87</v>
      </c>
      <c r="H186">
        <v>3</v>
      </c>
      <c r="I186">
        <v>3</v>
      </c>
      <c r="J186">
        <v>3</v>
      </c>
      <c r="K186">
        <v>3</v>
      </c>
      <c r="L186">
        <v>3</v>
      </c>
      <c r="M186">
        <v>3</v>
      </c>
      <c r="N186">
        <v>3</v>
      </c>
      <c r="O186">
        <v>1</v>
      </c>
    </row>
    <row r="187" spans="1:15" x14ac:dyDescent="0.45">
      <c r="A187" t="s">
        <v>685</v>
      </c>
      <c r="B187" t="s">
        <v>686</v>
      </c>
      <c r="C187" t="s">
        <v>687</v>
      </c>
      <c r="D187" t="s">
        <v>165</v>
      </c>
      <c r="E187" t="s">
        <v>61</v>
      </c>
      <c r="F187" t="s">
        <v>688</v>
      </c>
      <c r="G187" t="s">
        <v>81</v>
      </c>
      <c r="H187">
        <v>4</v>
      </c>
      <c r="I187">
        <v>4</v>
      </c>
      <c r="J187">
        <v>3</v>
      </c>
      <c r="K187">
        <v>4</v>
      </c>
      <c r="L187">
        <v>4</v>
      </c>
      <c r="M187">
        <v>4</v>
      </c>
      <c r="N187">
        <v>4</v>
      </c>
      <c r="O187">
        <v>1</v>
      </c>
    </row>
    <row r="188" spans="1:15" x14ac:dyDescent="0.45">
      <c r="A188" t="s">
        <v>689</v>
      </c>
      <c r="B188" t="s">
        <v>686</v>
      </c>
      <c r="C188" t="s">
        <v>687</v>
      </c>
      <c r="D188" t="s">
        <v>165</v>
      </c>
      <c r="E188" t="s">
        <v>61</v>
      </c>
      <c r="F188" t="s">
        <v>690</v>
      </c>
      <c r="G188" t="s">
        <v>81</v>
      </c>
      <c r="H188">
        <v>4</v>
      </c>
      <c r="I188">
        <v>4</v>
      </c>
      <c r="J188">
        <v>3</v>
      </c>
      <c r="K188">
        <v>4</v>
      </c>
      <c r="L188">
        <v>4</v>
      </c>
      <c r="M188">
        <v>4</v>
      </c>
      <c r="N188">
        <v>4</v>
      </c>
      <c r="O188">
        <v>1</v>
      </c>
    </row>
    <row r="189" spans="1:15" x14ac:dyDescent="0.45">
      <c r="A189" t="s">
        <v>691</v>
      </c>
      <c r="B189" t="s">
        <v>692</v>
      </c>
      <c r="C189" t="s">
        <v>693</v>
      </c>
      <c r="D189" t="s">
        <v>599</v>
      </c>
      <c r="E189" t="s">
        <v>61</v>
      </c>
      <c r="F189" t="s">
        <v>690</v>
      </c>
      <c r="G189" t="s">
        <v>81</v>
      </c>
      <c r="H189">
        <v>4</v>
      </c>
      <c r="I189">
        <v>4</v>
      </c>
      <c r="J189">
        <v>4</v>
      </c>
      <c r="K189">
        <v>4</v>
      </c>
      <c r="L189">
        <v>4</v>
      </c>
      <c r="M189">
        <v>4</v>
      </c>
      <c r="N189">
        <v>4</v>
      </c>
      <c r="O189">
        <v>1</v>
      </c>
    </row>
    <row r="190" spans="1:15" x14ac:dyDescent="0.45">
      <c r="A190" t="s">
        <v>694</v>
      </c>
      <c r="B190" t="s">
        <v>695</v>
      </c>
      <c r="C190" t="s">
        <v>682</v>
      </c>
      <c r="D190" t="s">
        <v>696</v>
      </c>
      <c r="E190" t="s">
        <v>145</v>
      </c>
      <c r="F190" t="s">
        <v>697</v>
      </c>
      <c r="G190" t="s">
        <v>133</v>
      </c>
      <c r="H190">
        <v>3</v>
      </c>
      <c r="I190">
        <v>3</v>
      </c>
      <c r="J190">
        <v>3</v>
      </c>
      <c r="K190">
        <v>3</v>
      </c>
      <c r="L190">
        <v>3</v>
      </c>
      <c r="M190">
        <v>3</v>
      </c>
      <c r="N190">
        <v>3</v>
      </c>
      <c r="O190">
        <v>1</v>
      </c>
    </row>
    <row r="191" spans="1:15" x14ac:dyDescent="0.45">
      <c r="A191" t="s">
        <v>698</v>
      </c>
      <c r="B191" t="s">
        <v>695</v>
      </c>
      <c r="C191" t="s">
        <v>682</v>
      </c>
      <c r="D191" t="s">
        <v>696</v>
      </c>
      <c r="E191" t="s">
        <v>92</v>
      </c>
      <c r="F191" t="s">
        <v>697</v>
      </c>
      <c r="G191" t="s">
        <v>133</v>
      </c>
      <c r="H191">
        <v>3</v>
      </c>
      <c r="I191">
        <v>3</v>
      </c>
      <c r="J191">
        <v>3</v>
      </c>
      <c r="K191">
        <v>3</v>
      </c>
      <c r="L191">
        <v>3</v>
      </c>
      <c r="M191">
        <v>3</v>
      </c>
      <c r="N191">
        <v>3</v>
      </c>
      <c r="O191">
        <v>1</v>
      </c>
    </row>
    <row r="192" spans="1:15" x14ac:dyDescent="0.45">
      <c r="A192" t="s">
        <v>699</v>
      </c>
      <c r="B192" t="s">
        <v>700</v>
      </c>
      <c r="C192" t="s">
        <v>701</v>
      </c>
      <c r="D192" t="s">
        <v>151</v>
      </c>
      <c r="E192" t="s">
        <v>92</v>
      </c>
      <c r="F192" t="s">
        <v>447</v>
      </c>
      <c r="G192" t="s">
        <v>69</v>
      </c>
      <c r="H192">
        <v>3</v>
      </c>
      <c r="I192">
        <v>2</v>
      </c>
      <c r="J192">
        <v>3</v>
      </c>
      <c r="K192">
        <v>2</v>
      </c>
      <c r="L192">
        <v>3</v>
      </c>
      <c r="M192">
        <v>3</v>
      </c>
      <c r="N192">
        <v>2</v>
      </c>
      <c r="O192">
        <v>1</v>
      </c>
    </row>
    <row r="193" spans="1:15" x14ac:dyDescent="0.45">
      <c r="A193" t="s">
        <v>702</v>
      </c>
      <c r="B193" t="s">
        <v>703</v>
      </c>
      <c r="C193" t="s">
        <v>704</v>
      </c>
      <c r="D193" t="s">
        <v>127</v>
      </c>
      <c r="E193" t="s">
        <v>145</v>
      </c>
      <c r="F193" t="s">
        <v>705</v>
      </c>
      <c r="G193" t="s">
        <v>123</v>
      </c>
      <c r="H193">
        <v>3</v>
      </c>
      <c r="I193">
        <v>3</v>
      </c>
      <c r="J193">
        <v>3</v>
      </c>
      <c r="K193">
        <v>3</v>
      </c>
      <c r="L193">
        <v>3</v>
      </c>
      <c r="M193">
        <v>3</v>
      </c>
      <c r="N193">
        <v>3</v>
      </c>
      <c r="O193">
        <v>1</v>
      </c>
    </row>
    <row r="194" spans="1:15" x14ac:dyDescent="0.45">
      <c r="A194" t="s">
        <v>706</v>
      </c>
      <c r="B194" t="s">
        <v>707</v>
      </c>
      <c r="C194" t="s">
        <v>708</v>
      </c>
      <c r="D194" t="s">
        <v>141</v>
      </c>
      <c r="E194" t="s">
        <v>92</v>
      </c>
      <c r="F194" t="s">
        <v>709</v>
      </c>
      <c r="G194" t="s">
        <v>81</v>
      </c>
      <c r="H194">
        <v>4</v>
      </c>
      <c r="I194">
        <v>4</v>
      </c>
      <c r="J194">
        <v>4</v>
      </c>
      <c r="K194">
        <v>4</v>
      </c>
      <c r="L194">
        <v>4</v>
      </c>
      <c r="M194">
        <v>4</v>
      </c>
      <c r="N194">
        <v>4</v>
      </c>
      <c r="O194">
        <v>1</v>
      </c>
    </row>
    <row r="195" spans="1:15" x14ac:dyDescent="0.45">
      <c r="A195" t="s">
        <v>710</v>
      </c>
      <c r="B195" t="s">
        <v>711</v>
      </c>
      <c r="C195" t="s">
        <v>712</v>
      </c>
      <c r="D195" t="s">
        <v>303</v>
      </c>
      <c r="E195" t="s">
        <v>61</v>
      </c>
      <c r="F195" t="s">
        <v>460</v>
      </c>
      <c r="G195" t="s">
        <v>81</v>
      </c>
      <c r="H195">
        <v>3</v>
      </c>
      <c r="I195">
        <v>3</v>
      </c>
      <c r="J195">
        <v>4</v>
      </c>
      <c r="K195">
        <v>3</v>
      </c>
      <c r="L195">
        <v>3</v>
      </c>
      <c r="M195">
        <v>3</v>
      </c>
      <c r="N195">
        <v>3</v>
      </c>
      <c r="O195">
        <v>1</v>
      </c>
    </row>
    <row r="196" spans="1:15" x14ac:dyDescent="0.45">
      <c r="A196" t="s">
        <v>713</v>
      </c>
      <c r="B196" t="s">
        <v>714</v>
      </c>
      <c r="C196" t="s">
        <v>712</v>
      </c>
      <c r="D196" t="s">
        <v>303</v>
      </c>
      <c r="E196" t="s">
        <v>61</v>
      </c>
      <c r="F196" t="s">
        <v>715</v>
      </c>
      <c r="G196" t="s">
        <v>312</v>
      </c>
      <c r="H196">
        <v>3</v>
      </c>
      <c r="I196">
        <v>3</v>
      </c>
      <c r="J196">
        <v>4</v>
      </c>
      <c r="K196">
        <v>3</v>
      </c>
      <c r="L196">
        <v>3</v>
      </c>
      <c r="M196">
        <v>3</v>
      </c>
      <c r="N196">
        <v>3</v>
      </c>
      <c r="O196">
        <v>1</v>
      </c>
    </row>
    <row r="197" spans="1:15" x14ac:dyDescent="0.45">
      <c r="A197" t="s">
        <v>716</v>
      </c>
      <c r="B197" t="s">
        <v>717</v>
      </c>
      <c r="C197" t="s">
        <v>718</v>
      </c>
      <c r="D197" t="s">
        <v>656</v>
      </c>
      <c r="E197" t="s">
        <v>92</v>
      </c>
      <c r="F197" t="s">
        <v>568</v>
      </c>
      <c r="G197" t="s">
        <v>176</v>
      </c>
      <c r="H197">
        <v>2</v>
      </c>
      <c r="I197">
        <v>2</v>
      </c>
      <c r="J197">
        <v>2</v>
      </c>
      <c r="K197">
        <v>3</v>
      </c>
      <c r="L197">
        <v>3</v>
      </c>
      <c r="M197">
        <v>3</v>
      </c>
      <c r="N197">
        <v>3</v>
      </c>
      <c r="O197">
        <v>1</v>
      </c>
    </row>
    <row r="198" spans="1:15" x14ac:dyDescent="0.45">
      <c r="A198" t="s">
        <v>719</v>
      </c>
      <c r="B198" t="s">
        <v>720</v>
      </c>
      <c r="C198" t="s">
        <v>721</v>
      </c>
      <c r="D198" t="s">
        <v>669</v>
      </c>
      <c r="E198" t="s">
        <v>145</v>
      </c>
      <c r="F198" t="s">
        <v>324</v>
      </c>
      <c r="G198" t="s">
        <v>156</v>
      </c>
      <c r="H198">
        <v>3</v>
      </c>
      <c r="I198">
        <v>3</v>
      </c>
      <c r="J198">
        <v>3</v>
      </c>
      <c r="K198">
        <v>3</v>
      </c>
      <c r="L198">
        <v>3</v>
      </c>
      <c r="M198">
        <v>3</v>
      </c>
      <c r="N198">
        <v>3</v>
      </c>
      <c r="O198">
        <v>1</v>
      </c>
    </row>
    <row r="199" spans="1:15" x14ac:dyDescent="0.45">
      <c r="A199" t="s">
        <v>722</v>
      </c>
      <c r="B199" t="s">
        <v>723</v>
      </c>
      <c r="C199" t="s">
        <v>724</v>
      </c>
      <c r="D199" t="s">
        <v>73</v>
      </c>
      <c r="E199" t="s">
        <v>61</v>
      </c>
      <c r="F199" t="s">
        <v>283</v>
      </c>
      <c r="G199" t="s">
        <v>347</v>
      </c>
      <c r="H199">
        <v>4</v>
      </c>
      <c r="I199">
        <v>4</v>
      </c>
      <c r="J199">
        <v>4</v>
      </c>
      <c r="K199">
        <v>4</v>
      </c>
      <c r="L199">
        <v>4</v>
      </c>
      <c r="M199">
        <v>4</v>
      </c>
      <c r="N199">
        <v>4</v>
      </c>
      <c r="O199">
        <v>1</v>
      </c>
    </row>
    <row r="200" spans="1:15" x14ac:dyDescent="0.45">
      <c r="A200" t="s">
        <v>725</v>
      </c>
      <c r="B200" t="s">
        <v>726</v>
      </c>
      <c r="C200" t="s">
        <v>445</v>
      </c>
      <c r="D200" t="s">
        <v>727</v>
      </c>
      <c r="E200" t="s">
        <v>728</v>
      </c>
      <c r="F200" t="s">
        <v>447</v>
      </c>
      <c r="G200" t="s">
        <v>81</v>
      </c>
      <c r="H200">
        <v>3</v>
      </c>
      <c r="I200">
        <v>3</v>
      </c>
      <c r="J200">
        <v>3</v>
      </c>
      <c r="K200">
        <v>3</v>
      </c>
      <c r="L200">
        <v>3</v>
      </c>
      <c r="M200">
        <v>3</v>
      </c>
      <c r="N200">
        <v>3</v>
      </c>
      <c r="O200">
        <v>1</v>
      </c>
    </row>
    <row r="201" spans="1:15" x14ac:dyDescent="0.45">
      <c r="A201" t="s">
        <v>729</v>
      </c>
      <c r="B201" t="s">
        <v>730</v>
      </c>
      <c r="C201" t="s">
        <v>731</v>
      </c>
      <c r="D201" t="s">
        <v>383</v>
      </c>
      <c r="E201" t="s">
        <v>92</v>
      </c>
      <c r="F201" t="s">
        <v>455</v>
      </c>
      <c r="G201" t="s">
        <v>99</v>
      </c>
      <c r="H201">
        <v>3</v>
      </c>
      <c r="I201">
        <v>3</v>
      </c>
      <c r="J201">
        <v>3</v>
      </c>
      <c r="K201">
        <v>3</v>
      </c>
      <c r="L201">
        <v>3</v>
      </c>
      <c r="M201">
        <v>3</v>
      </c>
      <c r="N201">
        <v>3</v>
      </c>
      <c r="O201">
        <v>1</v>
      </c>
    </row>
    <row r="202" spans="1:15" x14ac:dyDescent="0.45">
      <c r="A202" t="s">
        <v>732</v>
      </c>
      <c r="B202" t="s">
        <v>733</v>
      </c>
      <c r="C202" t="s">
        <v>734</v>
      </c>
      <c r="D202" t="s">
        <v>735</v>
      </c>
      <c r="E202" t="s">
        <v>92</v>
      </c>
      <c r="F202" t="s">
        <v>260</v>
      </c>
      <c r="G202" t="s">
        <v>352</v>
      </c>
      <c r="H202">
        <v>3</v>
      </c>
      <c r="I202">
        <v>3</v>
      </c>
      <c r="J202">
        <v>3</v>
      </c>
      <c r="K202">
        <v>3</v>
      </c>
      <c r="L202">
        <v>3</v>
      </c>
      <c r="M202">
        <v>3</v>
      </c>
      <c r="N202">
        <v>3</v>
      </c>
      <c r="O202">
        <v>1</v>
      </c>
    </row>
    <row r="203" spans="1:15" x14ac:dyDescent="0.45">
      <c r="A203" t="s">
        <v>736</v>
      </c>
      <c r="B203" t="s">
        <v>737</v>
      </c>
      <c r="C203" t="s">
        <v>738</v>
      </c>
      <c r="D203" t="s">
        <v>739</v>
      </c>
      <c r="E203" t="s">
        <v>61</v>
      </c>
      <c r="F203" t="s">
        <v>740</v>
      </c>
      <c r="G203" t="s">
        <v>288</v>
      </c>
      <c r="H203">
        <v>4</v>
      </c>
      <c r="I203">
        <v>4</v>
      </c>
      <c r="J203">
        <v>4</v>
      </c>
      <c r="K203">
        <v>4</v>
      </c>
      <c r="L203">
        <v>4</v>
      </c>
      <c r="M203">
        <v>4</v>
      </c>
      <c r="N203">
        <v>4</v>
      </c>
      <c r="O203">
        <v>1</v>
      </c>
    </row>
    <row r="204" spans="1:15" x14ac:dyDescent="0.45">
      <c r="A204" t="s">
        <v>741</v>
      </c>
      <c r="B204" t="s">
        <v>742</v>
      </c>
      <c r="C204" t="s">
        <v>743</v>
      </c>
      <c r="D204" t="s">
        <v>85</v>
      </c>
      <c r="E204" t="s">
        <v>61</v>
      </c>
      <c r="F204" t="s">
        <v>568</v>
      </c>
      <c r="G204" t="s">
        <v>499</v>
      </c>
      <c r="H204">
        <v>4</v>
      </c>
      <c r="I204">
        <v>4</v>
      </c>
      <c r="J204">
        <v>4</v>
      </c>
      <c r="K204">
        <v>4</v>
      </c>
      <c r="L204">
        <v>4</v>
      </c>
      <c r="M204">
        <v>4</v>
      </c>
      <c r="N204">
        <v>4</v>
      </c>
      <c r="O204">
        <v>1</v>
      </c>
    </row>
    <row r="205" spans="1:15" x14ac:dyDescent="0.45">
      <c r="A205" t="s">
        <v>744</v>
      </c>
      <c r="B205" t="s">
        <v>742</v>
      </c>
      <c r="C205" t="s">
        <v>743</v>
      </c>
      <c r="D205" t="s">
        <v>85</v>
      </c>
      <c r="E205" t="s">
        <v>61</v>
      </c>
      <c r="F205" t="s">
        <v>433</v>
      </c>
      <c r="G205" t="s">
        <v>499</v>
      </c>
      <c r="H205">
        <v>4</v>
      </c>
      <c r="I205">
        <v>4</v>
      </c>
      <c r="J205">
        <v>4</v>
      </c>
      <c r="K205">
        <v>4</v>
      </c>
      <c r="L205">
        <v>4</v>
      </c>
      <c r="M205">
        <v>4</v>
      </c>
      <c r="N205">
        <v>4</v>
      </c>
      <c r="O205">
        <v>1</v>
      </c>
    </row>
    <row r="206" spans="1:15" x14ac:dyDescent="0.45">
      <c r="A206" t="s">
        <v>745</v>
      </c>
      <c r="B206" t="s">
        <v>746</v>
      </c>
      <c r="C206" t="s">
        <v>747</v>
      </c>
      <c r="D206" t="s">
        <v>338</v>
      </c>
      <c r="E206" t="s">
        <v>61</v>
      </c>
      <c r="F206" t="s">
        <v>484</v>
      </c>
      <c r="G206" t="s">
        <v>81</v>
      </c>
      <c r="H206">
        <v>4</v>
      </c>
      <c r="I206">
        <v>4</v>
      </c>
      <c r="J206">
        <v>4</v>
      </c>
      <c r="K206">
        <v>4</v>
      </c>
      <c r="L206">
        <v>4</v>
      </c>
      <c r="M206">
        <v>4</v>
      </c>
      <c r="N206">
        <v>4</v>
      </c>
      <c r="O206">
        <v>1</v>
      </c>
    </row>
    <row r="207" spans="1:15" x14ac:dyDescent="0.45">
      <c r="A207" t="s">
        <v>748</v>
      </c>
      <c r="B207" t="s">
        <v>749</v>
      </c>
      <c r="C207" t="s">
        <v>750</v>
      </c>
      <c r="D207" t="s">
        <v>121</v>
      </c>
      <c r="E207" t="s">
        <v>92</v>
      </c>
      <c r="F207" t="s">
        <v>663</v>
      </c>
      <c r="G207" t="s">
        <v>107</v>
      </c>
      <c r="H207">
        <v>3</v>
      </c>
      <c r="I207">
        <v>3</v>
      </c>
      <c r="J207">
        <v>3</v>
      </c>
      <c r="K207">
        <v>3</v>
      </c>
      <c r="L207">
        <v>3</v>
      </c>
      <c r="M207">
        <v>3</v>
      </c>
      <c r="N207">
        <v>3</v>
      </c>
      <c r="O207">
        <v>1</v>
      </c>
    </row>
    <row r="208" spans="1:15" x14ac:dyDescent="0.45">
      <c r="A208" t="s">
        <v>751</v>
      </c>
      <c r="B208" t="s">
        <v>749</v>
      </c>
      <c r="C208" t="s">
        <v>750</v>
      </c>
      <c r="D208" t="s">
        <v>752</v>
      </c>
      <c r="E208" t="s">
        <v>92</v>
      </c>
      <c r="F208" t="s">
        <v>447</v>
      </c>
      <c r="G208" t="s">
        <v>305</v>
      </c>
      <c r="H208">
        <v>3</v>
      </c>
      <c r="I208">
        <v>3</v>
      </c>
      <c r="J208">
        <v>3</v>
      </c>
      <c r="K208">
        <v>3</v>
      </c>
      <c r="L208">
        <v>3</v>
      </c>
      <c r="M208">
        <v>3</v>
      </c>
      <c r="N208">
        <v>3</v>
      </c>
      <c r="O208">
        <v>1</v>
      </c>
    </row>
    <row r="209" spans="1:15" x14ac:dyDescent="0.45">
      <c r="A209" t="s">
        <v>753</v>
      </c>
      <c r="B209" t="s">
        <v>749</v>
      </c>
      <c r="C209" t="s">
        <v>750</v>
      </c>
      <c r="D209" t="s">
        <v>754</v>
      </c>
      <c r="E209" t="s">
        <v>92</v>
      </c>
      <c r="F209" t="s">
        <v>447</v>
      </c>
      <c r="G209" t="s">
        <v>305</v>
      </c>
      <c r="H209">
        <v>3</v>
      </c>
      <c r="I209">
        <v>3</v>
      </c>
      <c r="J209">
        <v>3</v>
      </c>
      <c r="K209">
        <v>3</v>
      </c>
      <c r="L209">
        <v>3</v>
      </c>
      <c r="M209">
        <v>3</v>
      </c>
      <c r="N209">
        <v>3</v>
      </c>
      <c r="O209">
        <v>1</v>
      </c>
    </row>
    <row r="210" spans="1:15" x14ac:dyDescent="0.45">
      <c r="A210" t="s">
        <v>755</v>
      </c>
      <c r="B210" t="s">
        <v>749</v>
      </c>
      <c r="C210" t="s">
        <v>750</v>
      </c>
      <c r="D210" t="s">
        <v>121</v>
      </c>
      <c r="E210" t="s">
        <v>61</v>
      </c>
      <c r="F210" t="s">
        <v>484</v>
      </c>
      <c r="G210" t="s">
        <v>107</v>
      </c>
      <c r="H210">
        <v>3</v>
      </c>
      <c r="I210">
        <v>3</v>
      </c>
      <c r="J210">
        <v>3</v>
      </c>
      <c r="K210">
        <v>3</v>
      </c>
      <c r="L210">
        <v>3</v>
      </c>
      <c r="M210">
        <v>3</v>
      </c>
      <c r="N210">
        <v>3</v>
      </c>
      <c r="O210">
        <v>1</v>
      </c>
    </row>
    <row r="211" spans="1:15" x14ac:dyDescent="0.45">
      <c r="A211" t="s">
        <v>756</v>
      </c>
      <c r="B211" t="s">
        <v>757</v>
      </c>
      <c r="C211" t="s">
        <v>758</v>
      </c>
      <c r="D211" t="s">
        <v>303</v>
      </c>
      <c r="E211" t="s">
        <v>61</v>
      </c>
      <c r="F211" t="s">
        <v>455</v>
      </c>
      <c r="G211" t="s">
        <v>81</v>
      </c>
      <c r="H211">
        <v>4</v>
      </c>
      <c r="I211">
        <v>4</v>
      </c>
      <c r="J211">
        <v>4</v>
      </c>
      <c r="K211">
        <v>4</v>
      </c>
      <c r="L211">
        <v>4</v>
      </c>
      <c r="M211">
        <v>4</v>
      </c>
      <c r="N211">
        <v>4</v>
      </c>
      <c r="O211">
        <v>1</v>
      </c>
    </row>
    <row r="212" spans="1:15" x14ac:dyDescent="0.45">
      <c r="A212" t="s">
        <v>759</v>
      </c>
      <c r="B212" t="s">
        <v>602</v>
      </c>
      <c r="C212" t="s">
        <v>603</v>
      </c>
      <c r="D212" t="s">
        <v>760</v>
      </c>
      <c r="E212" t="s">
        <v>61</v>
      </c>
      <c r="F212" t="s">
        <v>761</v>
      </c>
      <c r="G212" t="s">
        <v>762</v>
      </c>
      <c r="H212">
        <v>4</v>
      </c>
      <c r="I212">
        <v>4</v>
      </c>
      <c r="J212">
        <v>4</v>
      </c>
      <c r="K212">
        <v>4</v>
      </c>
      <c r="L212">
        <v>4</v>
      </c>
      <c r="M212">
        <v>4</v>
      </c>
      <c r="N212">
        <v>4</v>
      </c>
      <c r="O212">
        <v>1</v>
      </c>
    </row>
    <row r="213" spans="1:15" x14ac:dyDescent="0.45">
      <c r="A213" t="s">
        <v>763</v>
      </c>
      <c r="B213" t="s">
        <v>602</v>
      </c>
      <c r="C213" t="s">
        <v>603</v>
      </c>
      <c r="D213" t="s">
        <v>679</v>
      </c>
      <c r="E213" t="s">
        <v>61</v>
      </c>
      <c r="F213" t="s">
        <v>324</v>
      </c>
      <c r="G213" t="s">
        <v>499</v>
      </c>
      <c r="H213">
        <v>4</v>
      </c>
      <c r="I213">
        <v>4</v>
      </c>
      <c r="J213">
        <v>4</v>
      </c>
      <c r="K213">
        <v>4</v>
      </c>
      <c r="L213">
        <v>4</v>
      </c>
      <c r="M213">
        <v>4</v>
      </c>
      <c r="N213">
        <v>4</v>
      </c>
      <c r="O213">
        <v>1</v>
      </c>
    </row>
    <row r="214" spans="1:15" x14ac:dyDescent="0.45">
      <c r="A214" t="s">
        <v>764</v>
      </c>
      <c r="B214" t="s">
        <v>602</v>
      </c>
      <c r="C214" t="s">
        <v>603</v>
      </c>
      <c r="D214" t="s">
        <v>765</v>
      </c>
      <c r="E214" t="s">
        <v>145</v>
      </c>
      <c r="F214" t="s">
        <v>283</v>
      </c>
      <c r="G214" t="s">
        <v>499</v>
      </c>
      <c r="H214">
        <v>4</v>
      </c>
      <c r="I214">
        <v>4</v>
      </c>
      <c r="J214">
        <v>4</v>
      </c>
      <c r="K214">
        <v>4</v>
      </c>
      <c r="L214">
        <v>4</v>
      </c>
      <c r="M214">
        <v>4</v>
      </c>
      <c r="N214">
        <v>4</v>
      </c>
      <c r="O214">
        <v>1</v>
      </c>
    </row>
    <row r="215" spans="1:15" x14ac:dyDescent="0.45">
      <c r="A215" t="s">
        <v>766</v>
      </c>
      <c r="B215" t="s">
        <v>767</v>
      </c>
      <c r="C215" t="s">
        <v>768</v>
      </c>
      <c r="D215" t="s">
        <v>769</v>
      </c>
      <c r="E215" t="s">
        <v>61</v>
      </c>
      <c r="F215" t="s">
        <v>761</v>
      </c>
      <c r="G215" t="s">
        <v>305</v>
      </c>
      <c r="H215">
        <v>3</v>
      </c>
      <c r="I215">
        <v>3</v>
      </c>
      <c r="J215">
        <v>3</v>
      </c>
      <c r="K215">
        <v>3</v>
      </c>
      <c r="L215">
        <v>3</v>
      </c>
      <c r="M215">
        <v>3</v>
      </c>
      <c r="N215">
        <v>3</v>
      </c>
      <c r="O215">
        <v>1</v>
      </c>
    </row>
    <row r="216" spans="1:15" x14ac:dyDescent="0.45">
      <c r="A216" t="s">
        <v>770</v>
      </c>
      <c r="B216" t="s">
        <v>767</v>
      </c>
      <c r="C216" t="s">
        <v>768</v>
      </c>
      <c r="D216" t="s">
        <v>769</v>
      </c>
      <c r="E216" t="s">
        <v>61</v>
      </c>
      <c r="F216" t="s">
        <v>339</v>
      </c>
      <c r="G216" t="s">
        <v>305</v>
      </c>
      <c r="H216">
        <v>3</v>
      </c>
      <c r="I216">
        <v>3</v>
      </c>
      <c r="J216">
        <v>3</v>
      </c>
      <c r="K216">
        <v>3</v>
      </c>
      <c r="L216">
        <v>3</v>
      </c>
      <c r="M216">
        <v>3</v>
      </c>
      <c r="N216">
        <v>3</v>
      </c>
      <c r="O216">
        <v>1</v>
      </c>
    </row>
    <row r="217" spans="1:15" x14ac:dyDescent="0.45">
      <c r="A217" t="s">
        <v>771</v>
      </c>
      <c r="B217" t="s">
        <v>767</v>
      </c>
      <c r="C217" t="s">
        <v>768</v>
      </c>
      <c r="D217" t="s">
        <v>769</v>
      </c>
      <c r="E217" t="s">
        <v>61</v>
      </c>
      <c r="F217" t="s">
        <v>663</v>
      </c>
      <c r="G217" t="s">
        <v>305</v>
      </c>
      <c r="H217">
        <v>3</v>
      </c>
      <c r="I217">
        <v>3</v>
      </c>
      <c r="J217">
        <v>3</v>
      </c>
      <c r="K217">
        <v>3</v>
      </c>
      <c r="L217">
        <v>3</v>
      </c>
      <c r="M217">
        <v>3</v>
      </c>
      <c r="N217">
        <v>3</v>
      </c>
      <c r="O217">
        <v>1</v>
      </c>
    </row>
    <row r="218" spans="1:15" x14ac:dyDescent="0.45">
      <c r="A218" t="s">
        <v>772</v>
      </c>
      <c r="B218" t="s">
        <v>773</v>
      </c>
      <c r="C218" t="s">
        <v>774</v>
      </c>
      <c r="D218" t="s">
        <v>303</v>
      </c>
      <c r="E218" t="s">
        <v>61</v>
      </c>
      <c r="F218" t="s">
        <v>775</v>
      </c>
      <c r="G218" t="s">
        <v>776</v>
      </c>
      <c r="H218">
        <v>3</v>
      </c>
      <c r="I218">
        <v>3</v>
      </c>
      <c r="J218">
        <v>3</v>
      </c>
      <c r="K218">
        <v>3</v>
      </c>
      <c r="L218">
        <v>3</v>
      </c>
      <c r="M218">
        <v>3</v>
      </c>
      <c r="N218">
        <v>4</v>
      </c>
      <c r="O218">
        <v>1</v>
      </c>
    </row>
    <row r="219" spans="1:15" x14ac:dyDescent="0.45">
      <c r="A219" t="s">
        <v>777</v>
      </c>
      <c r="B219" t="s">
        <v>773</v>
      </c>
      <c r="C219" t="s">
        <v>774</v>
      </c>
      <c r="D219" t="s">
        <v>303</v>
      </c>
      <c r="E219" t="s">
        <v>61</v>
      </c>
      <c r="F219" t="s">
        <v>419</v>
      </c>
      <c r="G219" t="s">
        <v>482</v>
      </c>
      <c r="H219">
        <v>3</v>
      </c>
      <c r="I219">
        <v>3</v>
      </c>
      <c r="J219">
        <v>3</v>
      </c>
      <c r="K219">
        <v>3</v>
      </c>
      <c r="L219">
        <v>3</v>
      </c>
      <c r="M219">
        <v>3</v>
      </c>
      <c r="N219">
        <v>4</v>
      </c>
      <c r="O219">
        <v>1</v>
      </c>
    </row>
    <row r="220" spans="1:15" x14ac:dyDescent="0.45">
      <c r="A220" t="s">
        <v>778</v>
      </c>
      <c r="B220" t="s">
        <v>779</v>
      </c>
      <c r="C220" t="s">
        <v>780</v>
      </c>
      <c r="D220" t="s">
        <v>174</v>
      </c>
      <c r="E220" t="s">
        <v>145</v>
      </c>
      <c r="F220" t="s">
        <v>781</v>
      </c>
      <c r="G220" t="s">
        <v>762</v>
      </c>
      <c r="H220">
        <v>3</v>
      </c>
      <c r="I220">
        <v>3</v>
      </c>
      <c r="J220">
        <v>3</v>
      </c>
      <c r="K220">
        <v>3</v>
      </c>
      <c r="L220">
        <v>3</v>
      </c>
      <c r="M220">
        <v>3</v>
      </c>
      <c r="N220">
        <v>3</v>
      </c>
      <c r="O220">
        <v>1</v>
      </c>
    </row>
    <row r="221" spans="1:15" x14ac:dyDescent="0.45">
      <c r="A221" t="s">
        <v>782</v>
      </c>
      <c r="B221" t="s">
        <v>783</v>
      </c>
      <c r="C221" t="s">
        <v>784</v>
      </c>
      <c r="D221" t="s">
        <v>785</v>
      </c>
      <c r="E221" t="s">
        <v>61</v>
      </c>
      <c r="F221" t="s">
        <v>533</v>
      </c>
      <c r="G221" t="s">
        <v>87</v>
      </c>
      <c r="H221">
        <v>3</v>
      </c>
      <c r="I221">
        <v>2</v>
      </c>
      <c r="J221">
        <v>3</v>
      </c>
      <c r="K221">
        <v>3</v>
      </c>
      <c r="L221">
        <v>2</v>
      </c>
      <c r="M221">
        <v>2</v>
      </c>
      <c r="N221">
        <v>3</v>
      </c>
      <c r="O221">
        <v>1</v>
      </c>
    </row>
    <row r="222" spans="1:15" x14ac:dyDescent="0.45">
      <c r="A222" t="s">
        <v>786</v>
      </c>
      <c r="B222" t="s">
        <v>787</v>
      </c>
      <c r="C222" t="s">
        <v>788</v>
      </c>
      <c r="D222" t="s">
        <v>79</v>
      </c>
      <c r="E222" t="s">
        <v>92</v>
      </c>
      <c r="F222" t="s">
        <v>789</v>
      </c>
      <c r="G222" t="s">
        <v>81</v>
      </c>
      <c r="H222">
        <v>4</v>
      </c>
      <c r="I222">
        <v>4</v>
      </c>
      <c r="J222">
        <v>4</v>
      </c>
      <c r="K222">
        <v>4</v>
      </c>
      <c r="L222">
        <v>4</v>
      </c>
      <c r="M222">
        <v>4</v>
      </c>
      <c r="N222">
        <v>3</v>
      </c>
      <c r="O222">
        <v>1</v>
      </c>
    </row>
    <row r="223" spans="1:15" x14ac:dyDescent="0.45">
      <c r="A223" t="s">
        <v>790</v>
      </c>
      <c r="B223" t="s">
        <v>787</v>
      </c>
      <c r="C223" t="s">
        <v>788</v>
      </c>
      <c r="D223" t="s">
        <v>165</v>
      </c>
      <c r="E223" t="s">
        <v>92</v>
      </c>
      <c r="F223" t="s">
        <v>362</v>
      </c>
      <c r="G223" t="s">
        <v>81</v>
      </c>
      <c r="H223">
        <v>3</v>
      </c>
      <c r="I223">
        <v>3</v>
      </c>
      <c r="J223">
        <v>3</v>
      </c>
      <c r="K223">
        <v>3</v>
      </c>
      <c r="L223">
        <v>3</v>
      </c>
      <c r="M223">
        <v>3</v>
      </c>
      <c r="N223">
        <v>4</v>
      </c>
      <c r="O223">
        <v>1</v>
      </c>
    </row>
    <row r="224" spans="1:15" x14ac:dyDescent="0.45">
      <c r="A224" t="s">
        <v>791</v>
      </c>
      <c r="B224" t="s">
        <v>792</v>
      </c>
      <c r="C224" t="s">
        <v>793</v>
      </c>
      <c r="D224" t="s">
        <v>459</v>
      </c>
      <c r="E224" t="s">
        <v>728</v>
      </c>
      <c r="F224" t="s">
        <v>794</v>
      </c>
      <c r="G224" t="s">
        <v>206</v>
      </c>
      <c r="H224">
        <v>3</v>
      </c>
      <c r="I224">
        <v>3</v>
      </c>
      <c r="J224">
        <v>3</v>
      </c>
      <c r="K224">
        <v>3</v>
      </c>
      <c r="L224">
        <v>3</v>
      </c>
      <c r="M224">
        <v>3</v>
      </c>
      <c r="N224">
        <v>3</v>
      </c>
      <c r="O224">
        <v>1</v>
      </c>
    </row>
    <row r="225" spans="1:15" x14ac:dyDescent="0.45">
      <c r="A225" t="s">
        <v>795</v>
      </c>
      <c r="B225" t="s">
        <v>796</v>
      </c>
      <c r="C225" t="s">
        <v>797</v>
      </c>
      <c r="D225" t="s">
        <v>798</v>
      </c>
      <c r="E225" t="s">
        <v>61</v>
      </c>
      <c r="F225" t="s">
        <v>568</v>
      </c>
      <c r="G225" t="s">
        <v>347</v>
      </c>
      <c r="H225">
        <v>3</v>
      </c>
      <c r="I225">
        <v>3</v>
      </c>
      <c r="J225">
        <v>4</v>
      </c>
      <c r="K225">
        <v>3</v>
      </c>
      <c r="L225">
        <v>3</v>
      </c>
      <c r="M225">
        <v>3</v>
      </c>
      <c r="N225">
        <v>3</v>
      </c>
      <c r="O225">
        <v>1</v>
      </c>
    </row>
    <row r="226" spans="1:15" x14ac:dyDescent="0.45">
      <c r="A226" t="s">
        <v>799</v>
      </c>
      <c r="B226" t="s">
        <v>800</v>
      </c>
      <c r="C226" t="s">
        <v>801</v>
      </c>
      <c r="D226" t="s">
        <v>802</v>
      </c>
      <c r="E226" t="s">
        <v>92</v>
      </c>
      <c r="F226" t="s">
        <v>803</v>
      </c>
      <c r="G226" t="s">
        <v>128</v>
      </c>
      <c r="H226">
        <v>4</v>
      </c>
      <c r="I226">
        <v>4</v>
      </c>
      <c r="J226">
        <v>3</v>
      </c>
      <c r="K226">
        <v>4</v>
      </c>
      <c r="L226">
        <v>4</v>
      </c>
      <c r="M226">
        <v>3</v>
      </c>
      <c r="N226">
        <v>4</v>
      </c>
      <c r="O226">
        <v>1</v>
      </c>
    </row>
    <row r="227" spans="1:15" x14ac:dyDescent="0.45">
      <c r="A227" t="s">
        <v>804</v>
      </c>
      <c r="B227" t="s">
        <v>805</v>
      </c>
      <c r="C227" t="s">
        <v>806</v>
      </c>
      <c r="D227" t="s">
        <v>807</v>
      </c>
      <c r="E227" t="s">
        <v>61</v>
      </c>
      <c r="F227" t="s">
        <v>600</v>
      </c>
      <c r="G227" t="s">
        <v>808</v>
      </c>
      <c r="H227">
        <v>3</v>
      </c>
      <c r="I227">
        <v>3</v>
      </c>
      <c r="J227">
        <v>3</v>
      </c>
      <c r="K227">
        <v>3</v>
      </c>
      <c r="L227">
        <v>3</v>
      </c>
      <c r="M227">
        <v>3</v>
      </c>
      <c r="N227">
        <v>3</v>
      </c>
      <c r="O227">
        <v>1</v>
      </c>
    </row>
    <row r="228" spans="1:15" x14ac:dyDescent="0.45">
      <c r="A228" t="s">
        <v>809</v>
      </c>
      <c r="B228" t="s">
        <v>810</v>
      </c>
      <c r="C228" t="s">
        <v>811</v>
      </c>
      <c r="D228" t="s">
        <v>79</v>
      </c>
      <c r="E228" t="s">
        <v>145</v>
      </c>
      <c r="F228" t="s">
        <v>410</v>
      </c>
      <c r="G228" t="s">
        <v>75</v>
      </c>
      <c r="H228">
        <v>4</v>
      </c>
      <c r="I228">
        <v>4</v>
      </c>
      <c r="J228">
        <v>4</v>
      </c>
      <c r="K228">
        <v>4</v>
      </c>
      <c r="L228">
        <v>3</v>
      </c>
      <c r="M228">
        <v>3</v>
      </c>
      <c r="N228">
        <v>4</v>
      </c>
      <c r="O228">
        <v>1</v>
      </c>
    </row>
    <row r="229" spans="1:15" x14ac:dyDescent="0.45">
      <c r="A229" t="s">
        <v>812</v>
      </c>
      <c r="B229" t="s">
        <v>813</v>
      </c>
      <c r="C229" t="s">
        <v>814</v>
      </c>
      <c r="D229" t="s">
        <v>316</v>
      </c>
      <c r="E229" t="s">
        <v>92</v>
      </c>
      <c r="F229" t="s">
        <v>425</v>
      </c>
      <c r="G229" t="s">
        <v>256</v>
      </c>
      <c r="H229">
        <v>3</v>
      </c>
      <c r="I229">
        <v>4</v>
      </c>
      <c r="J229">
        <v>4</v>
      </c>
      <c r="K229">
        <v>3</v>
      </c>
      <c r="L229">
        <v>3</v>
      </c>
      <c r="M229">
        <v>3</v>
      </c>
      <c r="N229">
        <v>4</v>
      </c>
      <c r="O229">
        <v>1</v>
      </c>
    </row>
    <row r="230" spans="1:15" x14ac:dyDescent="0.45">
      <c r="A230" t="s">
        <v>815</v>
      </c>
      <c r="B230" t="s">
        <v>816</v>
      </c>
      <c r="C230" t="s">
        <v>817</v>
      </c>
      <c r="D230" t="s">
        <v>79</v>
      </c>
      <c r="E230" t="s">
        <v>61</v>
      </c>
      <c r="F230" t="s">
        <v>818</v>
      </c>
      <c r="G230" t="s">
        <v>347</v>
      </c>
      <c r="H230">
        <v>3</v>
      </c>
      <c r="I230">
        <v>3</v>
      </c>
      <c r="J230">
        <v>3</v>
      </c>
      <c r="K230">
        <v>3</v>
      </c>
      <c r="L230">
        <v>3</v>
      </c>
      <c r="M230">
        <v>3</v>
      </c>
      <c r="N230">
        <v>3</v>
      </c>
      <c r="O230">
        <v>1</v>
      </c>
    </row>
    <row r="231" spans="1:15" x14ac:dyDescent="0.45">
      <c r="A231" t="s">
        <v>819</v>
      </c>
      <c r="B231" t="s">
        <v>820</v>
      </c>
      <c r="C231" t="s">
        <v>821</v>
      </c>
      <c r="D231" t="s">
        <v>165</v>
      </c>
      <c r="E231" t="s">
        <v>61</v>
      </c>
      <c r="F231" t="s">
        <v>822</v>
      </c>
      <c r="G231" t="s">
        <v>69</v>
      </c>
      <c r="H231">
        <v>3</v>
      </c>
      <c r="I231">
        <v>3</v>
      </c>
      <c r="J231">
        <v>3</v>
      </c>
      <c r="K231">
        <v>3</v>
      </c>
      <c r="L231">
        <v>3</v>
      </c>
      <c r="M231">
        <v>3</v>
      </c>
      <c r="N231">
        <v>3</v>
      </c>
      <c r="O231">
        <v>1</v>
      </c>
    </row>
    <row r="232" spans="1:15" x14ac:dyDescent="0.45">
      <c r="A232" t="s">
        <v>823</v>
      </c>
      <c r="B232" t="s">
        <v>824</v>
      </c>
      <c r="C232" t="s">
        <v>825</v>
      </c>
      <c r="D232" t="s">
        <v>338</v>
      </c>
      <c r="E232" t="s">
        <v>61</v>
      </c>
      <c r="F232" t="s">
        <v>761</v>
      </c>
      <c r="G232" t="s">
        <v>241</v>
      </c>
      <c r="H232">
        <v>3</v>
      </c>
      <c r="I232">
        <v>3</v>
      </c>
      <c r="J232">
        <v>3</v>
      </c>
      <c r="K232">
        <v>3</v>
      </c>
      <c r="L232">
        <v>3</v>
      </c>
      <c r="M232">
        <v>3</v>
      </c>
      <c r="N232">
        <v>3</v>
      </c>
      <c r="O232">
        <v>1</v>
      </c>
    </row>
    <row r="233" spans="1:15" x14ac:dyDescent="0.45">
      <c r="A233" t="s">
        <v>826</v>
      </c>
      <c r="B233" t="s">
        <v>827</v>
      </c>
      <c r="C233" t="s">
        <v>828</v>
      </c>
      <c r="D233" t="s">
        <v>829</v>
      </c>
      <c r="E233" t="s">
        <v>92</v>
      </c>
      <c r="F233" t="s">
        <v>830</v>
      </c>
      <c r="G233" t="s">
        <v>299</v>
      </c>
      <c r="H233">
        <v>3</v>
      </c>
      <c r="I233">
        <v>3</v>
      </c>
      <c r="J233">
        <v>3</v>
      </c>
      <c r="K233">
        <v>3</v>
      </c>
      <c r="L233">
        <v>3</v>
      </c>
      <c r="M233">
        <v>3</v>
      </c>
      <c r="N233">
        <v>3</v>
      </c>
      <c r="O233">
        <v>1</v>
      </c>
    </row>
    <row r="234" spans="1:15" x14ac:dyDescent="0.45">
      <c r="A234" t="s">
        <v>831</v>
      </c>
      <c r="B234" t="s">
        <v>832</v>
      </c>
      <c r="C234" t="s">
        <v>833</v>
      </c>
      <c r="D234" t="s">
        <v>137</v>
      </c>
      <c r="E234" t="s">
        <v>92</v>
      </c>
      <c r="F234" t="s">
        <v>436</v>
      </c>
      <c r="G234" t="s">
        <v>128</v>
      </c>
      <c r="H234">
        <v>4</v>
      </c>
      <c r="I234">
        <v>4</v>
      </c>
      <c r="J234">
        <v>4</v>
      </c>
      <c r="K234">
        <v>4</v>
      </c>
      <c r="L234">
        <v>4</v>
      </c>
      <c r="M234">
        <v>4</v>
      </c>
      <c r="N234">
        <v>4</v>
      </c>
      <c r="O234">
        <v>1</v>
      </c>
    </row>
    <row r="235" spans="1:15" x14ac:dyDescent="0.45">
      <c r="A235" t="s">
        <v>834</v>
      </c>
      <c r="B235" t="s">
        <v>835</v>
      </c>
      <c r="C235" t="s">
        <v>836</v>
      </c>
      <c r="D235" t="s">
        <v>276</v>
      </c>
      <c r="E235" t="s">
        <v>61</v>
      </c>
      <c r="F235" t="s">
        <v>837</v>
      </c>
      <c r="G235" t="s">
        <v>776</v>
      </c>
      <c r="H235">
        <v>3</v>
      </c>
      <c r="I235">
        <v>3</v>
      </c>
      <c r="J235">
        <v>3</v>
      </c>
      <c r="K235">
        <v>3</v>
      </c>
      <c r="L235">
        <v>3</v>
      </c>
      <c r="M235">
        <v>3</v>
      </c>
      <c r="N235">
        <v>3</v>
      </c>
      <c r="O235">
        <v>1</v>
      </c>
    </row>
    <row r="236" spans="1:15" x14ac:dyDescent="0.45">
      <c r="A236" t="s">
        <v>838</v>
      </c>
      <c r="B236" t="s">
        <v>839</v>
      </c>
      <c r="C236" t="s">
        <v>840</v>
      </c>
      <c r="D236" t="s">
        <v>165</v>
      </c>
      <c r="E236" t="s">
        <v>61</v>
      </c>
      <c r="F236" t="s">
        <v>837</v>
      </c>
      <c r="G236" t="s">
        <v>588</v>
      </c>
      <c r="H236">
        <v>4</v>
      </c>
      <c r="I236">
        <v>4</v>
      </c>
      <c r="J236">
        <v>4</v>
      </c>
      <c r="K236">
        <v>4</v>
      </c>
      <c r="L236">
        <v>4</v>
      </c>
      <c r="M236">
        <v>4</v>
      </c>
      <c r="N236">
        <v>4</v>
      </c>
      <c r="O236">
        <v>1</v>
      </c>
    </row>
    <row r="237" spans="1:15" x14ac:dyDescent="0.45">
      <c r="A237" t="s">
        <v>841</v>
      </c>
      <c r="B237" t="s">
        <v>842</v>
      </c>
      <c r="C237" t="s">
        <v>843</v>
      </c>
      <c r="D237" t="s">
        <v>844</v>
      </c>
      <c r="E237" t="s">
        <v>61</v>
      </c>
      <c r="F237" t="s">
        <v>293</v>
      </c>
      <c r="G237" t="s">
        <v>299</v>
      </c>
      <c r="H237">
        <v>3</v>
      </c>
      <c r="I237">
        <v>3</v>
      </c>
      <c r="J237">
        <v>3</v>
      </c>
      <c r="K237">
        <v>4</v>
      </c>
      <c r="L237">
        <v>3</v>
      </c>
      <c r="M237">
        <v>3</v>
      </c>
      <c r="N237">
        <v>3</v>
      </c>
      <c r="O237">
        <v>1</v>
      </c>
    </row>
    <row r="238" spans="1:15" x14ac:dyDescent="0.45">
      <c r="A238" t="s">
        <v>845</v>
      </c>
      <c r="B238" t="s">
        <v>846</v>
      </c>
      <c r="C238" t="s">
        <v>847</v>
      </c>
      <c r="D238" t="s">
        <v>848</v>
      </c>
      <c r="E238" t="s">
        <v>61</v>
      </c>
      <c r="F238" t="s">
        <v>293</v>
      </c>
      <c r="G238" t="s">
        <v>299</v>
      </c>
      <c r="H238">
        <v>4</v>
      </c>
      <c r="I238">
        <v>4</v>
      </c>
      <c r="J238">
        <v>4</v>
      </c>
      <c r="K238">
        <v>4</v>
      </c>
      <c r="L238">
        <v>4</v>
      </c>
      <c r="M238">
        <v>4</v>
      </c>
      <c r="N238">
        <v>3</v>
      </c>
      <c r="O238">
        <v>1</v>
      </c>
    </row>
    <row r="239" spans="1:15" x14ac:dyDescent="0.45">
      <c r="A239" t="s">
        <v>849</v>
      </c>
      <c r="B239" t="s">
        <v>850</v>
      </c>
      <c r="C239" t="s">
        <v>851</v>
      </c>
      <c r="D239" t="s">
        <v>852</v>
      </c>
      <c r="E239" t="s">
        <v>61</v>
      </c>
      <c r="F239" t="s">
        <v>853</v>
      </c>
      <c r="G239" t="s">
        <v>256</v>
      </c>
      <c r="H239">
        <v>3</v>
      </c>
      <c r="I239">
        <v>3</v>
      </c>
      <c r="J239">
        <v>3</v>
      </c>
      <c r="K239">
        <v>3</v>
      </c>
      <c r="L239">
        <v>3</v>
      </c>
      <c r="M239">
        <v>3</v>
      </c>
      <c r="N239">
        <v>3</v>
      </c>
      <c r="O239">
        <v>1</v>
      </c>
    </row>
    <row r="240" spans="1:15" x14ac:dyDescent="0.45">
      <c r="A240" t="s">
        <v>854</v>
      </c>
      <c r="B240" t="s">
        <v>855</v>
      </c>
      <c r="C240" t="s">
        <v>856</v>
      </c>
      <c r="D240" t="s">
        <v>857</v>
      </c>
      <c r="E240" t="s">
        <v>61</v>
      </c>
      <c r="F240" t="s">
        <v>858</v>
      </c>
      <c r="G240" t="s">
        <v>75</v>
      </c>
      <c r="H240">
        <v>3</v>
      </c>
      <c r="I240">
        <v>3</v>
      </c>
      <c r="J240">
        <v>3</v>
      </c>
      <c r="K240">
        <v>3</v>
      </c>
      <c r="L240">
        <v>3</v>
      </c>
      <c r="M240">
        <v>3</v>
      </c>
      <c r="N240">
        <v>3</v>
      </c>
      <c r="O240">
        <v>1</v>
      </c>
    </row>
    <row r="241" spans="1:15" x14ac:dyDescent="0.45">
      <c r="A241" t="s">
        <v>859</v>
      </c>
      <c r="B241" t="s">
        <v>860</v>
      </c>
      <c r="C241" t="s">
        <v>861</v>
      </c>
      <c r="D241" t="s">
        <v>862</v>
      </c>
      <c r="E241" t="s">
        <v>61</v>
      </c>
      <c r="F241" t="s">
        <v>613</v>
      </c>
      <c r="G241" t="s">
        <v>499</v>
      </c>
      <c r="H241">
        <v>3</v>
      </c>
      <c r="I241">
        <v>3</v>
      </c>
      <c r="J241">
        <v>3</v>
      </c>
      <c r="K241">
        <v>3</v>
      </c>
      <c r="L241">
        <v>3</v>
      </c>
      <c r="M241">
        <v>3</v>
      </c>
      <c r="N241">
        <v>3</v>
      </c>
      <c r="O241">
        <v>1</v>
      </c>
    </row>
    <row r="242" spans="1:15" x14ac:dyDescent="0.45">
      <c r="A242" t="s">
        <v>863</v>
      </c>
      <c r="B242" t="s">
        <v>864</v>
      </c>
      <c r="C242" t="s">
        <v>865</v>
      </c>
      <c r="D242" t="s">
        <v>599</v>
      </c>
      <c r="E242" t="s">
        <v>61</v>
      </c>
      <c r="F242" t="s">
        <v>866</v>
      </c>
      <c r="G242" t="s">
        <v>75</v>
      </c>
      <c r="H242">
        <v>4</v>
      </c>
      <c r="I242">
        <v>4</v>
      </c>
      <c r="J242">
        <v>4</v>
      </c>
      <c r="K242">
        <v>4</v>
      </c>
      <c r="L242">
        <v>4</v>
      </c>
      <c r="M242">
        <v>4</v>
      </c>
      <c r="N242">
        <v>4</v>
      </c>
      <c r="O242">
        <v>1</v>
      </c>
    </row>
    <row r="243" spans="1:15" x14ac:dyDescent="0.45">
      <c r="A243" t="s">
        <v>867</v>
      </c>
      <c r="B243" t="s">
        <v>864</v>
      </c>
      <c r="C243" t="s">
        <v>865</v>
      </c>
      <c r="D243" t="s">
        <v>599</v>
      </c>
      <c r="E243" t="s">
        <v>61</v>
      </c>
      <c r="F243" t="s">
        <v>868</v>
      </c>
      <c r="G243" t="s">
        <v>75</v>
      </c>
      <c r="H243">
        <v>4</v>
      </c>
      <c r="I243">
        <v>4</v>
      </c>
      <c r="J243">
        <v>4</v>
      </c>
      <c r="K243">
        <v>4</v>
      </c>
      <c r="L243">
        <v>4</v>
      </c>
      <c r="M243">
        <v>4</v>
      </c>
      <c r="N243">
        <v>4</v>
      </c>
      <c r="O243">
        <v>1</v>
      </c>
    </row>
    <row r="244" spans="1:15" x14ac:dyDescent="0.45">
      <c r="A244" t="s">
        <v>869</v>
      </c>
      <c r="B244" t="s">
        <v>870</v>
      </c>
      <c r="C244" t="s">
        <v>337</v>
      </c>
      <c r="D244" t="s">
        <v>871</v>
      </c>
      <c r="E244" t="s">
        <v>61</v>
      </c>
      <c r="F244" t="s">
        <v>872</v>
      </c>
      <c r="G244" t="s">
        <v>128</v>
      </c>
      <c r="H244">
        <v>3</v>
      </c>
      <c r="I244">
        <v>3</v>
      </c>
      <c r="J244">
        <v>3</v>
      </c>
      <c r="K244">
        <v>3</v>
      </c>
      <c r="L244">
        <v>3</v>
      </c>
      <c r="M244">
        <v>3</v>
      </c>
      <c r="N244">
        <v>3</v>
      </c>
      <c r="O244">
        <v>1</v>
      </c>
    </row>
    <row r="245" spans="1:15" x14ac:dyDescent="0.45">
      <c r="A245" t="s">
        <v>873</v>
      </c>
      <c r="B245" t="s">
        <v>874</v>
      </c>
      <c r="C245" t="s">
        <v>337</v>
      </c>
      <c r="D245" t="s">
        <v>165</v>
      </c>
      <c r="E245" t="s">
        <v>61</v>
      </c>
      <c r="F245" t="s">
        <v>339</v>
      </c>
      <c r="G245" t="s">
        <v>128</v>
      </c>
      <c r="H245">
        <v>3</v>
      </c>
      <c r="I245">
        <v>3</v>
      </c>
      <c r="J245">
        <v>3</v>
      </c>
      <c r="K245">
        <v>3</v>
      </c>
      <c r="L245">
        <v>3</v>
      </c>
      <c r="M245">
        <v>3</v>
      </c>
      <c r="N245">
        <v>3</v>
      </c>
      <c r="O245">
        <v>1</v>
      </c>
    </row>
    <row r="246" spans="1:15" x14ac:dyDescent="0.45">
      <c r="A246" t="s">
        <v>875</v>
      </c>
      <c r="B246" t="s">
        <v>876</v>
      </c>
      <c r="C246" t="s">
        <v>877</v>
      </c>
      <c r="D246" t="s">
        <v>878</v>
      </c>
      <c r="E246" t="s">
        <v>145</v>
      </c>
      <c r="F246" t="s">
        <v>775</v>
      </c>
      <c r="G246" t="s">
        <v>256</v>
      </c>
      <c r="H246">
        <v>3</v>
      </c>
      <c r="I246">
        <v>3</v>
      </c>
      <c r="J246">
        <v>3</v>
      </c>
      <c r="K246">
        <v>3</v>
      </c>
      <c r="L246">
        <v>3</v>
      </c>
      <c r="M246">
        <v>3</v>
      </c>
      <c r="N246">
        <v>3</v>
      </c>
      <c r="O246">
        <v>1</v>
      </c>
    </row>
    <row r="247" spans="1:15" x14ac:dyDescent="0.45">
      <c r="A247" t="s">
        <v>879</v>
      </c>
      <c r="B247" t="s">
        <v>880</v>
      </c>
      <c r="C247" t="s">
        <v>881</v>
      </c>
      <c r="D247" t="s">
        <v>165</v>
      </c>
      <c r="E247" t="s">
        <v>61</v>
      </c>
      <c r="F247" t="s">
        <v>359</v>
      </c>
      <c r="G247" t="s">
        <v>347</v>
      </c>
      <c r="H247">
        <v>4</v>
      </c>
      <c r="I247">
        <v>4</v>
      </c>
      <c r="J247">
        <v>4</v>
      </c>
      <c r="K247">
        <v>4</v>
      </c>
      <c r="L247">
        <v>4</v>
      </c>
      <c r="M247">
        <v>4</v>
      </c>
      <c r="N247">
        <v>4</v>
      </c>
      <c r="O247">
        <v>1</v>
      </c>
    </row>
    <row r="248" spans="1:15" x14ac:dyDescent="0.45">
      <c r="A248" t="s">
        <v>882</v>
      </c>
      <c r="B248" t="s">
        <v>883</v>
      </c>
      <c r="C248" t="s">
        <v>884</v>
      </c>
      <c r="D248" t="s">
        <v>141</v>
      </c>
      <c r="E248" t="s">
        <v>61</v>
      </c>
      <c r="F248" t="s">
        <v>885</v>
      </c>
      <c r="G248" t="s">
        <v>352</v>
      </c>
      <c r="H248">
        <v>3</v>
      </c>
      <c r="I248">
        <v>3</v>
      </c>
      <c r="J248">
        <v>3</v>
      </c>
      <c r="K248">
        <v>3</v>
      </c>
      <c r="L248">
        <v>3</v>
      </c>
      <c r="M248">
        <v>3</v>
      </c>
      <c r="N248">
        <v>3</v>
      </c>
      <c r="O248">
        <v>1</v>
      </c>
    </row>
    <row r="249" spans="1:15" x14ac:dyDescent="0.45">
      <c r="A249" t="s">
        <v>886</v>
      </c>
      <c r="B249" t="s">
        <v>887</v>
      </c>
      <c r="C249" t="s">
        <v>884</v>
      </c>
      <c r="D249" t="s">
        <v>292</v>
      </c>
      <c r="E249" t="s">
        <v>61</v>
      </c>
      <c r="F249" t="s">
        <v>538</v>
      </c>
      <c r="G249" t="s">
        <v>352</v>
      </c>
      <c r="H249">
        <v>3</v>
      </c>
      <c r="I249">
        <v>3</v>
      </c>
      <c r="J249">
        <v>3</v>
      </c>
      <c r="K249">
        <v>3</v>
      </c>
      <c r="L249">
        <v>3</v>
      </c>
      <c r="M249">
        <v>3</v>
      </c>
      <c r="N249">
        <v>3</v>
      </c>
      <c r="O249">
        <v>1</v>
      </c>
    </row>
    <row r="250" spans="1:15" x14ac:dyDescent="0.45">
      <c r="A250" t="s">
        <v>888</v>
      </c>
      <c r="B250" t="s">
        <v>889</v>
      </c>
      <c r="C250" t="s">
        <v>890</v>
      </c>
      <c r="D250" t="s">
        <v>79</v>
      </c>
      <c r="E250" t="s">
        <v>61</v>
      </c>
      <c r="F250" t="s">
        <v>481</v>
      </c>
      <c r="G250" t="s">
        <v>776</v>
      </c>
      <c r="H250">
        <v>3</v>
      </c>
      <c r="I250">
        <v>3</v>
      </c>
      <c r="J250">
        <v>3</v>
      </c>
      <c r="K250">
        <v>3</v>
      </c>
      <c r="L250">
        <v>3</v>
      </c>
      <c r="M250">
        <v>3</v>
      </c>
      <c r="N250">
        <v>3</v>
      </c>
      <c r="O250">
        <v>1</v>
      </c>
    </row>
    <row r="251" spans="1:15" x14ac:dyDescent="0.45">
      <c r="A251" t="s">
        <v>891</v>
      </c>
      <c r="B251" t="s">
        <v>892</v>
      </c>
      <c r="C251" t="s">
        <v>893</v>
      </c>
      <c r="D251" t="s">
        <v>656</v>
      </c>
      <c r="E251" t="s">
        <v>61</v>
      </c>
      <c r="F251" t="s">
        <v>894</v>
      </c>
      <c r="G251" t="s">
        <v>652</v>
      </c>
      <c r="H251">
        <v>3</v>
      </c>
      <c r="I251">
        <v>4</v>
      </c>
      <c r="J251">
        <v>3</v>
      </c>
      <c r="K251">
        <v>3</v>
      </c>
      <c r="L251">
        <v>3</v>
      </c>
      <c r="M251">
        <v>3</v>
      </c>
      <c r="N251">
        <v>4</v>
      </c>
      <c r="O251">
        <v>1</v>
      </c>
    </row>
    <row r="252" spans="1:15" x14ac:dyDescent="0.45">
      <c r="A252" t="s">
        <v>895</v>
      </c>
      <c r="B252" t="s">
        <v>139</v>
      </c>
      <c r="C252" t="s">
        <v>896</v>
      </c>
      <c r="D252" t="s">
        <v>556</v>
      </c>
      <c r="E252" t="s">
        <v>92</v>
      </c>
      <c r="F252" t="s">
        <v>436</v>
      </c>
      <c r="G252" t="s">
        <v>99</v>
      </c>
      <c r="H252">
        <v>4</v>
      </c>
      <c r="I252">
        <v>4</v>
      </c>
      <c r="J252">
        <v>4</v>
      </c>
      <c r="K252">
        <v>4</v>
      </c>
      <c r="L252">
        <v>4</v>
      </c>
      <c r="M252">
        <v>4</v>
      </c>
      <c r="N252">
        <v>4</v>
      </c>
      <c r="O252">
        <v>1</v>
      </c>
    </row>
    <row r="253" spans="1:15" x14ac:dyDescent="0.45">
      <c r="A253" t="s">
        <v>897</v>
      </c>
      <c r="B253" t="s">
        <v>139</v>
      </c>
      <c r="C253" t="s">
        <v>896</v>
      </c>
      <c r="D253" t="s">
        <v>898</v>
      </c>
      <c r="E253" t="s">
        <v>61</v>
      </c>
      <c r="F253" t="s">
        <v>899</v>
      </c>
      <c r="G253" t="s">
        <v>99</v>
      </c>
      <c r="H253">
        <v>4</v>
      </c>
      <c r="I253">
        <v>4</v>
      </c>
      <c r="J253">
        <v>4</v>
      </c>
      <c r="K253">
        <v>4</v>
      </c>
      <c r="L253">
        <v>4</v>
      </c>
      <c r="M253">
        <v>4</v>
      </c>
      <c r="N253">
        <v>4</v>
      </c>
      <c r="O253">
        <v>1</v>
      </c>
    </row>
    <row r="254" spans="1:15" x14ac:dyDescent="0.45">
      <c r="A254" t="s">
        <v>900</v>
      </c>
      <c r="B254" t="s">
        <v>901</v>
      </c>
      <c r="C254" t="s">
        <v>902</v>
      </c>
      <c r="D254" t="s">
        <v>903</v>
      </c>
      <c r="E254" t="s">
        <v>61</v>
      </c>
      <c r="F254" t="s">
        <v>904</v>
      </c>
      <c r="G254" t="s">
        <v>156</v>
      </c>
      <c r="H254">
        <v>4</v>
      </c>
      <c r="I254">
        <v>4</v>
      </c>
      <c r="J254">
        <v>4</v>
      </c>
      <c r="K254">
        <v>4</v>
      </c>
      <c r="L254">
        <v>4</v>
      </c>
      <c r="M254">
        <v>4</v>
      </c>
      <c r="N254">
        <v>4</v>
      </c>
      <c r="O254">
        <v>1</v>
      </c>
    </row>
    <row r="255" spans="1:15" x14ac:dyDescent="0.45">
      <c r="A255" t="s">
        <v>905</v>
      </c>
      <c r="B255" t="s">
        <v>906</v>
      </c>
      <c r="C255" t="s">
        <v>907</v>
      </c>
      <c r="D255" t="s">
        <v>908</v>
      </c>
      <c r="E255" t="s">
        <v>92</v>
      </c>
      <c r="F255" t="s">
        <v>909</v>
      </c>
      <c r="G255" t="s">
        <v>81</v>
      </c>
      <c r="H255">
        <v>3</v>
      </c>
      <c r="I255">
        <v>3</v>
      </c>
      <c r="J255">
        <v>3</v>
      </c>
      <c r="K255">
        <v>3</v>
      </c>
      <c r="L255">
        <v>3</v>
      </c>
      <c r="M255">
        <v>3</v>
      </c>
      <c r="N255">
        <v>4</v>
      </c>
      <c r="O255">
        <v>1</v>
      </c>
    </row>
    <row r="256" spans="1:15" x14ac:dyDescent="0.45">
      <c r="A256" t="s">
        <v>910</v>
      </c>
      <c r="B256" t="s">
        <v>911</v>
      </c>
      <c r="C256" t="s">
        <v>912</v>
      </c>
      <c r="D256" t="s">
        <v>165</v>
      </c>
      <c r="E256" t="s">
        <v>61</v>
      </c>
      <c r="F256" t="s">
        <v>429</v>
      </c>
      <c r="G256" t="s">
        <v>305</v>
      </c>
      <c r="H256">
        <v>4</v>
      </c>
      <c r="I256">
        <v>4</v>
      </c>
      <c r="J256">
        <v>4</v>
      </c>
      <c r="K256">
        <v>4</v>
      </c>
      <c r="L256">
        <v>4</v>
      </c>
      <c r="M256">
        <v>4</v>
      </c>
      <c r="N256">
        <v>4</v>
      </c>
      <c r="O256">
        <v>1</v>
      </c>
    </row>
    <row r="257" spans="1:15" x14ac:dyDescent="0.45">
      <c r="A257" t="s">
        <v>913</v>
      </c>
      <c r="B257" t="s">
        <v>914</v>
      </c>
      <c r="C257" t="s">
        <v>915</v>
      </c>
      <c r="D257" t="s">
        <v>916</v>
      </c>
      <c r="E257" t="s">
        <v>92</v>
      </c>
      <c r="F257" t="s">
        <v>502</v>
      </c>
      <c r="G257" t="s">
        <v>206</v>
      </c>
      <c r="H257">
        <v>4</v>
      </c>
      <c r="I257">
        <v>4</v>
      </c>
      <c r="J257">
        <v>4</v>
      </c>
      <c r="K257">
        <v>4</v>
      </c>
      <c r="L257">
        <v>4</v>
      </c>
      <c r="M257">
        <v>4</v>
      </c>
      <c r="N257">
        <v>4</v>
      </c>
      <c r="O257">
        <v>1</v>
      </c>
    </row>
    <row r="258" spans="1:15" x14ac:dyDescent="0.45">
      <c r="A258" t="s">
        <v>917</v>
      </c>
      <c r="B258" t="s">
        <v>918</v>
      </c>
      <c r="C258" t="s">
        <v>919</v>
      </c>
      <c r="D258" t="s">
        <v>920</v>
      </c>
      <c r="E258" t="s">
        <v>61</v>
      </c>
      <c r="F258" t="s">
        <v>803</v>
      </c>
      <c r="G258" t="s">
        <v>305</v>
      </c>
      <c r="H258">
        <v>3</v>
      </c>
      <c r="I258">
        <v>3</v>
      </c>
      <c r="J258">
        <v>3</v>
      </c>
      <c r="K258">
        <v>3</v>
      </c>
      <c r="L258">
        <v>3</v>
      </c>
      <c r="M258">
        <v>3</v>
      </c>
      <c r="N258">
        <v>3</v>
      </c>
      <c r="O258">
        <v>1</v>
      </c>
    </row>
    <row r="259" spans="1:15" x14ac:dyDescent="0.45">
      <c r="A259" t="s">
        <v>917</v>
      </c>
      <c r="B259" t="s">
        <v>921</v>
      </c>
      <c r="C259" t="s">
        <v>919</v>
      </c>
      <c r="D259" t="s">
        <v>920</v>
      </c>
      <c r="E259" t="s">
        <v>61</v>
      </c>
      <c r="F259" t="s">
        <v>803</v>
      </c>
      <c r="G259" t="s">
        <v>305</v>
      </c>
      <c r="H259">
        <v>3</v>
      </c>
      <c r="I259">
        <v>3</v>
      </c>
      <c r="J259">
        <v>3</v>
      </c>
      <c r="K259">
        <v>3</v>
      </c>
      <c r="L259">
        <v>3</v>
      </c>
      <c r="M259">
        <v>3</v>
      </c>
      <c r="N259">
        <v>3</v>
      </c>
      <c r="O259">
        <v>1</v>
      </c>
    </row>
    <row r="260" spans="1:15" x14ac:dyDescent="0.45">
      <c r="A260" t="s">
        <v>922</v>
      </c>
      <c r="B260" t="s">
        <v>923</v>
      </c>
      <c r="C260" t="s">
        <v>641</v>
      </c>
      <c r="D260" t="s">
        <v>85</v>
      </c>
      <c r="E260" t="s">
        <v>61</v>
      </c>
      <c r="F260" t="s">
        <v>830</v>
      </c>
      <c r="G260" t="s">
        <v>167</v>
      </c>
      <c r="H260">
        <v>4</v>
      </c>
      <c r="I260">
        <v>4</v>
      </c>
      <c r="J260">
        <v>4</v>
      </c>
      <c r="K260">
        <v>4</v>
      </c>
      <c r="L260">
        <v>4</v>
      </c>
      <c r="M260">
        <v>4</v>
      </c>
      <c r="N260">
        <v>4</v>
      </c>
      <c r="O260">
        <v>1</v>
      </c>
    </row>
    <row r="261" spans="1:15" x14ac:dyDescent="0.45">
      <c r="A261" t="s">
        <v>924</v>
      </c>
      <c r="B261" t="s">
        <v>918</v>
      </c>
      <c r="C261" t="s">
        <v>925</v>
      </c>
      <c r="D261" t="s">
        <v>127</v>
      </c>
      <c r="E261" t="s">
        <v>92</v>
      </c>
      <c r="F261" t="s">
        <v>926</v>
      </c>
      <c r="G261" t="s">
        <v>123</v>
      </c>
      <c r="H261">
        <v>3</v>
      </c>
      <c r="I261">
        <v>3</v>
      </c>
      <c r="J261">
        <v>3</v>
      </c>
      <c r="K261">
        <v>3</v>
      </c>
      <c r="L261">
        <v>3</v>
      </c>
      <c r="M261">
        <v>3</v>
      </c>
      <c r="N261">
        <v>3</v>
      </c>
      <c r="O261">
        <v>1</v>
      </c>
    </row>
    <row r="262" spans="1:15" x14ac:dyDescent="0.45">
      <c r="A262" t="s">
        <v>927</v>
      </c>
      <c r="B262" t="s">
        <v>928</v>
      </c>
      <c r="C262" t="s">
        <v>929</v>
      </c>
      <c r="D262" t="s">
        <v>85</v>
      </c>
      <c r="E262" t="s">
        <v>61</v>
      </c>
      <c r="F262" t="s">
        <v>930</v>
      </c>
      <c r="G262" t="s">
        <v>107</v>
      </c>
      <c r="H262">
        <v>4</v>
      </c>
      <c r="I262">
        <v>4</v>
      </c>
      <c r="J262">
        <v>4</v>
      </c>
      <c r="K262">
        <v>4</v>
      </c>
      <c r="L262">
        <v>4</v>
      </c>
      <c r="M262">
        <v>4</v>
      </c>
      <c r="N262">
        <v>4</v>
      </c>
      <c r="O262">
        <v>1</v>
      </c>
    </row>
    <row r="263" spans="1:15" x14ac:dyDescent="0.45">
      <c r="A263" t="s">
        <v>931</v>
      </c>
      <c r="B263" t="s">
        <v>928</v>
      </c>
      <c r="C263" t="s">
        <v>929</v>
      </c>
      <c r="D263" t="s">
        <v>85</v>
      </c>
      <c r="E263" t="s">
        <v>61</v>
      </c>
      <c r="F263" t="s">
        <v>932</v>
      </c>
      <c r="G263" t="s">
        <v>107</v>
      </c>
      <c r="H263">
        <v>4</v>
      </c>
      <c r="I263">
        <v>4</v>
      </c>
      <c r="J263">
        <v>4</v>
      </c>
      <c r="K263">
        <v>4</v>
      </c>
      <c r="L263">
        <v>4</v>
      </c>
      <c r="M263">
        <v>4</v>
      </c>
      <c r="N263">
        <v>4</v>
      </c>
      <c r="O263">
        <v>1</v>
      </c>
    </row>
    <row r="264" spans="1:15" x14ac:dyDescent="0.45">
      <c r="A264" t="s">
        <v>933</v>
      </c>
      <c r="B264" t="s">
        <v>934</v>
      </c>
      <c r="C264" t="s">
        <v>935</v>
      </c>
      <c r="D264" t="s">
        <v>936</v>
      </c>
      <c r="E264" t="s">
        <v>92</v>
      </c>
      <c r="F264" t="s">
        <v>490</v>
      </c>
      <c r="G264" t="s">
        <v>87</v>
      </c>
      <c r="H264">
        <v>3</v>
      </c>
      <c r="I264">
        <v>3</v>
      </c>
      <c r="J264">
        <v>3</v>
      </c>
      <c r="K264">
        <v>3</v>
      </c>
      <c r="L264">
        <v>3</v>
      </c>
      <c r="M264">
        <v>3</v>
      </c>
      <c r="N264">
        <v>3</v>
      </c>
      <c r="O264">
        <v>1</v>
      </c>
    </row>
    <row r="265" spans="1:15" x14ac:dyDescent="0.45">
      <c r="A265" t="s">
        <v>937</v>
      </c>
      <c r="B265" t="s">
        <v>934</v>
      </c>
      <c r="C265" t="s">
        <v>935</v>
      </c>
      <c r="D265" t="s">
        <v>938</v>
      </c>
      <c r="E265" t="s">
        <v>92</v>
      </c>
      <c r="F265" t="s">
        <v>490</v>
      </c>
      <c r="G265" t="s">
        <v>87</v>
      </c>
      <c r="H265">
        <v>3</v>
      </c>
      <c r="I265">
        <v>3</v>
      </c>
      <c r="J265">
        <v>3</v>
      </c>
      <c r="K265">
        <v>3</v>
      </c>
      <c r="L265">
        <v>3</v>
      </c>
      <c r="M265">
        <v>3</v>
      </c>
      <c r="N265">
        <v>3</v>
      </c>
      <c r="O265">
        <v>1</v>
      </c>
    </row>
    <row r="266" spans="1:15" x14ac:dyDescent="0.45">
      <c r="A266" t="s">
        <v>939</v>
      </c>
      <c r="B266" t="s">
        <v>940</v>
      </c>
      <c r="C266" t="s">
        <v>941</v>
      </c>
      <c r="D266" t="s">
        <v>942</v>
      </c>
      <c r="E266" t="s">
        <v>92</v>
      </c>
      <c r="F266" t="s">
        <v>611</v>
      </c>
      <c r="G266" t="s">
        <v>123</v>
      </c>
      <c r="H266">
        <v>4</v>
      </c>
      <c r="I266">
        <v>4</v>
      </c>
      <c r="J266">
        <v>4</v>
      </c>
      <c r="K266">
        <v>4</v>
      </c>
      <c r="L266">
        <v>4</v>
      </c>
      <c r="M266">
        <v>4</v>
      </c>
      <c r="N266">
        <v>4</v>
      </c>
      <c r="O266">
        <v>1</v>
      </c>
    </row>
    <row r="267" spans="1:15" x14ac:dyDescent="0.45">
      <c r="A267" t="s">
        <v>943</v>
      </c>
      <c r="B267" t="s">
        <v>944</v>
      </c>
      <c r="C267" t="s">
        <v>945</v>
      </c>
      <c r="D267" t="s">
        <v>679</v>
      </c>
      <c r="E267" t="s">
        <v>61</v>
      </c>
      <c r="F267" t="s">
        <v>803</v>
      </c>
      <c r="G267" t="s">
        <v>123</v>
      </c>
      <c r="H267">
        <v>3</v>
      </c>
      <c r="I267">
        <v>2</v>
      </c>
      <c r="J267">
        <v>3</v>
      </c>
      <c r="K267">
        <v>3</v>
      </c>
      <c r="L267">
        <v>3</v>
      </c>
      <c r="M267">
        <v>3</v>
      </c>
      <c r="N267">
        <v>3</v>
      </c>
      <c r="O267">
        <v>1</v>
      </c>
    </row>
    <row r="268" spans="1:15" x14ac:dyDescent="0.45">
      <c r="A268" t="s">
        <v>946</v>
      </c>
      <c r="B268" t="s">
        <v>947</v>
      </c>
      <c r="C268" t="s">
        <v>948</v>
      </c>
      <c r="D268" t="s">
        <v>949</v>
      </c>
      <c r="E268" t="s">
        <v>61</v>
      </c>
      <c r="F268" t="s">
        <v>270</v>
      </c>
      <c r="G268" t="s">
        <v>499</v>
      </c>
      <c r="H268">
        <v>4</v>
      </c>
      <c r="I268">
        <v>3</v>
      </c>
      <c r="J268">
        <v>4</v>
      </c>
      <c r="K268">
        <v>3</v>
      </c>
      <c r="L268">
        <v>4</v>
      </c>
      <c r="M268">
        <v>3</v>
      </c>
      <c r="N268">
        <v>3</v>
      </c>
      <c r="O268">
        <v>1</v>
      </c>
    </row>
    <row r="269" spans="1:15" x14ac:dyDescent="0.45">
      <c r="A269" t="s">
        <v>950</v>
      </c>
      <c r="B269" t="s">
        <v>658</v>
      </c>
      <c r="C269" t="s">
        <v>659</v>
      </c>
      <c r="D269" t="s">
        <v>951</v>
      </c>
      <c r="E269" t="s">
        <v>61</v>
      </c>
      <c r="F269" t="s">
        <v>688</v>
      </c>
      <c r="G269" t="s">
        <v>206</v>
      </c>
      <c r="H269">
        <v>3</v>
      </c>
      <c r="I269">
        <v>3</v>
      </c>
      <c r="J269">
        <v>4</v>
      </c>
      <c r="K269">
        <v>3</v>
      </c>
      <c r="L269">
        <v>3</v>
      </c>
      <c r="M269">
        <v>3</v>
      </c>
      <c r="N269">
        <v>3</v>
      </c>
      <c r="O269">
        <v>1</v>
      </c>
    </row>
    <row r="270" spans="1:15" x14ac:dyDescent="0.45">
      <c r="A270" t="s">
        <v>952</v>
      </c>
      <c r="B270" t="s">
        <v>953</v>
      </c>
      <c r="C270" t="s">
        <v>954</v>
      </c>
      <c r="D270" t="s">
        <v>955</v>
      </c>
      <c r="E270" t="s">
        <v>92</v>
      </c>
      <c r="F270" t="s">
        <v>433</v>
      </c>
      <c r="G270" t="s">
        <v>934</v>
      </c>
      <c r="H270">
        <v>3</v>
      </c>
      <c r="I270">
        <v>3</v>
      </c>
      <c r="J270">
        <v>3</v>
      </c>
      <c r="K270">
        <v>3</v>
      </c>
      <c r="L270">
        <v>3</v>
      </c>
      <c r="M270">
        <v>3</v>
      </c>
      <c r="N270">
        <v>3</v>
      </c>
      <c r="O270">
        <v>1</v>
      </c>
    </row>
    <row r="271" spans="1:15" x14ac:dyDescent="0.45">
      <c r="A271" t="s">
        <v>956</v>
      </c>
      <c r="B271" t="s">
        <v>957</v>
      </c>
      <c r="C271" t="s">
        <v>958</v>
      </c>
      <c r="D271" t="s">
        <v>165</v>
      </c>
      <c r="E271" t="s">
        <v>92</v>
      </c>
      <c r="F271" t="s">
        <v>959</v>
      </c>
      <c r="G271" t="s">
        <v>81</v>
      </c>
      <c r="H271">
        <v>4</v>
      </c>
      <c r="I271">
        <v>4</v>
      </c>
      <c r="J271">
        <v>4</v>
      </c>
      <c r="K271">
        <v>4</v>
      </c>
      <c r="L271">
        <v>4</v>
      </c>
      <c r="M271">
        <v>4</v>
      </c>
      <c r="N271">
        <v>4</v>
      </c>
      <c r="O271">
        <v>1</v>
      </c>
    </row>
    <row r="272" spans="1:15" x14ac:dyDescent="0.45">
      <c r="A272" t="s">
        <v>960</v>
      </c>
      <c r="B272" t="s">
        <v>961</v>
      </c>
      <c r="C272" t="s">
        <v>962</v>
      </c>
      <c r="D272" t="s">
        <v>963</v>
      </c>
      <c r="E272" t="s">
        <v>61</v>
      </c>
      <c r="F272" t="s">
        <v>964</v>
      </c>
      <c r="G272" t="s">
        <v>176</v>
      </c>
      <c r="H272">
        <v>3</v>
      </c>
      <c r="I272">
        <v>3</v>
      </c>
      <c r="J272">
        <v>4</v>
      </c>
      <c r="K272">
        <v>4</v>
      </c>
      <c r="L272">
        <v>4</v>
      </c>
      <c r="M272">
        <v>4</v>
      </c>
      <c r="N272">
        <v>4</v>
      </c>
      <c r="O272">
        <v>1</v>
      </c>
    </row>
    <row r="273" spans="1:15" x14ac:dyDescent="0.45">
      <c r="A273" t="s">
        <v>965</v>
      </c>
      <c r="B273" t="s">
        <v>966</v>
      </c>
      <c r="C273" t="s">
        <v>967</v>
      </c>
      <c r="D273" t="s">
        <v>968</v>
      </c>
      <c r="E273" t="s">
        <v>61</v>
      </c>
      <c r="F273" t="s">
        <v>645</v>
      </c>
      <c r="G273" t="s">
        <v>128</v>
      </c>
      <c r="H273">
        <v>4</v>
      </c>
      <c r="I273">
        <v>4</v>
      </c>
      <c r="J273">
        <v>4</v>
      </c>
      <c r="K273">
        <v>4</v>
      </c>
      <c r="L273">
        <v>4</v>
      </c>
      <c r="M273">
        <v>4</v>
      </c>
      <c r="N273">
        <v>4</v>
      </c>
      <c r="O273">
        <v>1</v>
      </c>
    </row>
    <row r="274" spans="1:15" x14ac:dyDescent="0.45">
      <c r="A274" t="s">
        <v>969</v>
      </c>
      <c r="B274" t="s">
        <v>966</v>
      </c>
      <c r="C274" t="s">
        <v>967</v>
      </c>
      <c r="D274" t="s">
        <v>418</v>
      </c>
      <c r="E274" t="s">
        <v>61</v>
      </c>
      <c r="F274" t="s">
        <v>853</v>
      </c>
      <c r="G274" t="s">
        <v>128</v>
      </c>
      <c r="H274">
        <v>4</v>
      </c>
      <c r="I274">
        <v>4</v>
      </c>
      <c r="J274">
        <v>4</v>
      </c>
      <c r="K274">
        <v>4</v>
      </c>
      <c r="L274">
        <v>4</v>
      </c>
      <c r="M274">
        <v>4</v>
      </c>
      <c r="N274">
        <v>4</v>
      </c>
      <c r="O274">
        <v>1</v>
      </c>
    </row>
    <row r="275" spans="1:15" x14ac:dyDescent="0.45">
      <c r="A275" t="s">
        <v>970</v>
      </c>
      <c r="B275" t="s">
        <v>971</v>
      </c>
      <c r="C275" t="s">
        <v>972</v>
      </c>
      <c r="D275" t="s">
        <v>333</v>
      </c>
      <c r="E275" t="s">
        <v>92</v>
      </c>
      <c r="F275" t="s">
        <v>973</v>
      </c>
      <c r="G275" t="s">
        <v>288</v>
      </c>
      <c r="H275">
        <v>4</v>
      </c>
      <c r="I275">
        <v>4</v>
      </c>
      <c r="J275">
        <v>4</v>
      </c>
      <c r="K275">
        <v>4</v>
      </c>
      <c r="L275">
        <v>4</v>
      </c>
      <c r="M275">
        <v>4</v>
      </c>
      <c r="N275">
        <v>4</v>
      </c>
      <c r="O275">
        <v>1</v>
      </c>
    </row>
    <row r="276" spans="1:15" x14ac:dyDescent="0.45">
      <c r="A276" t="s">
        <v>974</v>
      </c>
      <c r="B276" t="s">
        <v>975</v>
      </c>
      <c r="C276" t="s">
        <v>976</v>
      </c>
      <c r="D276" t="s">
        <v>459</v>
      </c>
      <c r="E276" t="s">
        <v>61</v>
      </c>
      <c r="F276" t="s">
        <v>442</v>
      </c>
      <c r="G276" t="s">
        <v>352</v>
      </c>
      <c r="H276">
        <v>3</v>
      </c>
      <c r="I276">
        <v>3</v>
      </c>
      <c r="J276">
        <v>3</v>
      </c>
      <c r="K276">
        <v>3</v>
      </c>
      <c r="L276">
        <v>3</v>
      </c>
      <c r="M276">
        <v>3</v>
      </c>
      <c r="N276">
        <v>3</v>
      </c>
      <c r="O276">
        <v>1</v>
      </c>
    </row>
    <row r="277" spans="1:15" x14ac:dyDescent="0.45">
      <c r="A277" t="s">
        <v>977</v>
      </c>
      <c r="B277" t="s">
        <v>978</v>
      </c>
      <c r="C277" t="s">
        <v>979</v>
      </c>
      <c r="D277" t="s">
        <v>276</v>
      </c>
      <c r="E277" t="s">
        <v>61</v>
      </c>
      <c r="F277" t="s">
        <v>980</v>
      </c>
      <c r="G277" t="s">
        <v>312</v>
      </c>
      <c r="H277">
        <v>4</v>
      </c>
      <c r="I277">
        <v>4</v>
      </c>
      <c r="J277">
        <v>4</v>
      </c>
      <c r="K277">
        <v>4</v>
      </c>
      <c r="L277">
        <v>3</v>
      </c>
      <c r="M277">
        <v>4</v>
      </c>
      <c r="N277">
        <v>4</v>
      </c>
      <c r="O277">
        <v>1</v>
      </c>
    </row>
    <row r="278" spans="1:15" x14ac:dyDescent="0.45">
      <c r="A278" t="s">
        <v>981</v>
      </c>
      <c r="B278" t="s">
        <v>982</v>
      </c>
      <c r="C278" t="s">
        <v>983</v>
      </c>
      <c r="D278" t="s">
        <v>984</v>
      </c>
      <c r="E278" t="s">
        <v>61</v>
      </c>
      <c r="F278" t="s">
        <v>985</v>
      </c>
      <c r="G278" t="s">
        <v>808</v>
      </c>
      <c r="H278">
        <v>3</v>
      </c>
      <c r="I278">
        <v>3</v>
      </c>
      <c r="J278">
        <v>3</v>
      </c>
      <c r="K278">
        <v>3</v>
      </c>
      <c r="L278">
        <v>3</v>
      </c>
      <c r="M278">
        <v>3</v>
      </c>
      <c r="N278">
        <v>3</v>
      </c>
      <c r="O278">
        <v>1</v>
      </c>
    </row>
    <row r="279" spans="1:15" x14ac:dyDescent="0.45">
      <c r="A279" t="s">
        <v>986</v>
      </c>
      <c r="B279" t="s">
        <v>987</v>
      </c>
      <c r="C279" t="s">
        <v>988</v>
      </c>
      <c r="D279" t="s">
        <v>338</v>
      </c>
      <c r="E279" t="s">
        <v>61</v>
      </c>
      <c r="F279" t="s">
        <v>989</v>
      </c>
      <c r="G279" t="s">
        <v>482</v>
      </c>
      <c r="H279">
        <v>4</v>
      </c>
      <c r="I279">
        <v>3</v>
      </c>
      <c r="J279">
        <v>3</v>
      </c>
      <c r="K279">
        <v>4</v>
      </c>
      <c r="L279">
        <v>4</v>
      </c>
      <c r="M279">
        <v>4</v>
      </c>
      <c r="N279">
        <v>4</v>
      </c>
      <c r="O279">
        <v>1</v>
      </c>
    </row>
    <row r="280" spans="1:15" x14ac:dyDescent="0.45">
      <c r="A280" t="s">
        <v>990</v>
      </c>
      <c r="B280" t="s">
        <v>991</v>
      </c>
      <c r="C280" t="s">
        <v>992</v>
      </c>
      <c r="D280" t="s">
        <v>333</v>
      </c>
      <c r="E280" t="s">
        <v>61</v>
      </c>
      <c r="F280" t="s">
        <v>993</v>
      </c>
      <c r="G280" t="s">
        <v>123</v>
      </c>
      <c r="H280">
        <v>4</v>
      </c>
      <c r="I280">
        <v>4</v>
      </c>
      <c r="J280">
        <v>4</v>
      </c>
      <c r="K280">
        <v>4</v>
      </c>
      <c r="L280">
        <v>4</v>
      </c>
      <c r="M280">
        <v>4</v>
      </c>
      <c r="N280">
        <v>4</v>
      </c>
      <c r="O280">
        <v>1</v>
      </c>
    </row>
    <row r="281" spans="1:15" x14ac:dyDescent="0.45">
      <c r="A281" t="s">
        <v>994</v>
      </c>
      <c r="B281" t="s">
        <v>991</v>
      </c>
      <c r="C281" t="s">
        <v>992</v>
      </c>
      <c r="D281" t="s">
        <v>333</v>
      </c>
      <c r="E281" t="s">
        <v>61</v>
      </c>
      <c r="F281" t="s">
        <v>995</v>
      </c>
      <c r="G281" t="s">
        <v>123</v>
      </c>
      <c r="H281">
        <v>4</v>
      </c>
      <c r="I281">
        <v>4</v>
      </c>
      <c r="J281">
        <v>4</v>
      </c>
      <c r="K281">
        <v>4</v>
      </c>
      <c r="L281">
        <v>4</v>
      </c>
      <c r="M281">
        <v>4</v>
      </c>
      <c r="N281">
        <v>3</v>
      </c>
      <c r="O281">
        <v>1</v>
      </c>
    </row>
    <row r="282" spans="1:15" x14ac:dyDescent="0.45">
      <c r="A282" t="s">
        <v>996</v>
      </c>
      <c r="B282" t="s">
        <v>997</v>
      </c>
      <c r="C282" t="s">
        <v>998</v>
      </c>
      <c r="D282" t="s">
        <v>121</v>
      </c>
      <c r="E282" t="s">
        <v>61</v>
      </c>
      <c r="F282" t="s">
        <v>495</v>
      </c>
      <c r="G282" t="s">
        <v>499</v>
      </c>
      <c r="H282">
        <v>3</v>
      </c>
      <c r="I282">
        <v>3</v>
      </c>
      <c r="J282">
        <v>3</v>
      </c>
      <c r="K282">
        <v>3</v>
      </c>
      <c r="L282">
        <v>3</v>
      </c>
      <c r="M282">
        <v>3</v>
      </c>
      <c r="N282">
        <v>3</v>
      </c>
      <c r="O282">
        <v>1</v>
      </c>
    </row>
    <row r="283" spans="1:15" x14ac:dyDescent="0.45">
      <c r="A283" t="s">
        <v>999</v>
      </c>
      <c r="B283" t="s">
        <v>892</v>
      </c>
      <c r="C283" t="s">
        <v>893</v>
      </c>
      <c r="D283" t="s">
        <v>165</v>
      </c>
      <c r="E283" t="s">
        <v>61</v>
      </c>
      <c r="F283" t="s">
        <v>647</v>
      </c>
      <c r="G283" t="s">
        <v>75</v>
      </c>
      <c r="H283">
        <v>3</v>
      </c>
      <c r="I283">
        <v>4</v>
      </c>
      <c r="J283">
        <v>3</v>
      </c>
      <c r="K283">
        <v>3</v>
      </c>
      <c r="L283">
        <v>3</v>
      </c>
      <c r="M283">
        <v>3</v>
      </c>
      <c r="N283">
        <v>4</v>
      </c>
      <c r="O283">
        <v>1</v>
      </c>
    </row>
    <row r="284" spans="1:15" x14ac:dyDescent="0.45">
      <c r="A284" t="s">
        <v>1000</v>
      </c>
      <c r="B284" t="s">
        <v>892</v>
      </c>
      <c r="C284" t="s">
        <v>893</v>
      </c>
      <c r="D284" t="s">
        <v>656</v>
      </c>
      <c r="E284" t="s">
        <v>61</v>
      </c>
      <c r="F284" t="s">
        <v>1001</v>
      </c>
      <c r="G284" t="s">
        <v>652</v>
      </c>
      <c r="H284">
        <v>3</v>
      </c>
      <c r="I284">
        <v>4</v>
      </c>
      <c r="J284">
        <v>3</v>
      </c>
      <c r="K284">
        <v>3</v>
      </c>
      <c r="L284">
        <v>3</v>
      </c>
      <c r="M284">
        <v>3</v>
      </c>
      <c r="N284">
        <v>4</v>
      </c>
      <c r="O284">
        <v>1</v>
      </c>
    </row>
    <row r="285" spans="1:15" x14ac:dyDescent="0.45">
      <c r="A285" t="s">
        <v>1002</v>
      </c>
      <c r="B285" t="s">
        <v>1003</v>
      </c>
      <c r="C285" t="s">
        <v>1004</v>
      </c>
      <c r="D285" t="s">
        <v>127</v>
      </c>
      <c r="E285" t="s">
        <v>92</v>
      </c>
      <c r="F285" t="s">
        <v>684</v>
      </c>
      <c r="G285" t="s">
        <v>167</v>
      </c>
      <c r="H285">
        <v>4</v>
      </c>
      <c r="I285">
        <v>4</v>
      </c>
      <c r="J285">
        <v>4</v>
      </c>
      <c r="K285">
        <v>4</v>
      </c>
      <c r="L285">
        <v>4</v>
      </c>
      <c r="M285">
        <v>4</v>
      </c>
      <c r="N285">
        <v>4</v>
      </c>
      <c r="O285">
        <v>1</v>
      </c>
    </row>
    <row r="286" spans="1:15" x14ac:dyDescent="0.45">
      <c r="A286" t="s">
        <v>1005</v>
      </c>
      <c r="B286" t="s">
        <v>1006</v>
      </c>
      <c r="C286" t="s">
        <v>1004</v>
      </c>
      <c r="D286" t="s">
        <v>121</v>
      </c>
      <c r="E286" t="s">
        <v>61</v>
      </c>
      <c r="F286" t="s">
        <v>830</v>
      </c>
      <c r="G286" t="s">
        <v>305</v>
      </c>
      <c r="H286">
        <v>4</v>
      </c>
      <c r="I286">
        <v>4</v>
      </c>
      <c r="J286">
        <v>4</v>
      </c>
      <c r="K286">
        <v>4</v>
      </c>
      <c r="L286">
        <v>4</v>
      </c>
      <c r="M286">
        <v>4</v>
      </c>
      <c r="N286">
        <v>4</v>
      </c>
      <c r="O286">
        <v>1</v>
      </c>
    </row>
    <row r="287" spans="1:15" x14ac:dyDescent="0.45">
      <c r="A287" t="s">
        <v>1007</v>
      </c>
      <c r="B287" t="s">
        <v>1008</v>
      </c>
      <c r="C287" t="s">
        <v>1009</v>
      </c>
      <c r="D287" t="s">
        <v>276</v>
      </c>
      <c r="E287" t="s">
        <v>61</v>
      </c>
      <c r="F287" t="s">
        <v>830</v>
      </c>
      <c r="G287" t="s">
        <v>588</v>
      </c>
      <c r="H287">
        <v>3</v>
      </c>
      <c r="I287">
        <v>3</v>
      </c>
      <c r="J287">
        <v>3</v>
      </c>
      <c r="K287">
        <v>3</v>
      </c>
      <c r="L287">
        <v>3</v>
      </c>
      <c r="M287">
        <v>3</v>
      </c>
      <c r="N287">
        <v>3</v>
      </c>
      <c r="O287">
        <v>1</v>
      </c>
    </row>
    <row r="288" spans="1:15" x14ac:dyDescent="0.45">
      <c r="A288" t="s">
        <v>1010</v>
      </c>
      <c r="B288" t="s">
        <v>1006</v>
      </c>
      <c r="C288" t="s">
        <v>1004</v>
      </c>
      <c r="D288" t="s">
        <v>121</v>
      </c>
      <c r="E288" t="s">
        <v>61</v>
      </c>
      <c r="F288" t="s">
        <v>853</v>
      </c>
      <c r="G288" t="s">
        <v>305</v>
      </c>
      <c r="H288">
        <v>4</v>
      </c>
      <c r="I288">
        <v>4</v>
      </c>
      <c r="J288">
        <v>4</v>
      </c>
      <c r="K288">
        <v>4</v>
      </c>
      <c r="L288">
        <v>4</v>
      </c>
      <c r="M288">
        <v>4</v>
      </c>
      <c r="N288">
        <v>4</v>
      </c>
      <c r="O288">
        <v>1</v>
      </c>
    </row>
    <row r="289" spans="1:15" x14ac:dyDescent="0.45">
      <c r="A289" t="s">
        <v>1011</v>
      </c>
      <c r="B289" t="s">
        <v>1012</v>
      </c>
      <c r="C289" t="s">
        <v>1013</v>
      </c>
      <c r="D289" t="s">
        <v>276</v>
      </c>
      <c r="E289" t="s">
        <v>61</v>
      </c>
      <c r="F289" t="s">
        <v>980</v>
      </c>
      <c r="G289" t="s">
        <v>75</v>
      </c>
      <c r="H289">
        <v>3</v>
      </c>
      <c r="I289">
        <v>3</v>
      </c>
      <c r="J289">
        <v>4</v>
      </c>
      <c r="K289">
        <v>4</v>
      </c>
      <c r="L289">
        <v>3</v>
      </c>
      <c r="M289">
        <v>3</v>
      </c>
      <c r="N289">
        <v>3</v>
      </c>
      <c r="O289">
        <v>1</v>
      </c>
    </row>
    <row r="290" spans="1:15" x14ac:dyDescent="0.45">
      <c r="A290" t="s">
        <v>1014</v>
      </c>
      <c r="B290" t="s">
        <v>1008</v>
      </c>
      <c r="C290" t="s">
        <v>1009</v>
      </c>
      <c r="D290" t="s">
        <v>857</v>
      </c>
      <c r="E290" t="s">
        <v>61</v>
      </c>
      <c r="F290" t="s">
        <v>899</v>
      </c>
      <c r="G290" t="s">
        <v>588</v>
      </c>
      <c r="H290">
        <v>3</v>
      </c>
      <c r="I290">
        <v>3</v>
      </c>
      <c r="J290">
        <v>3</v>
      </c>
      <c r="K290">
        <v>3</v>
      </c>
      <c r="L290">
        <v>3</v>
      </c>
      <c r="M290">
        <v>3</v>
      </c>
      <c r="N290">
        <v>3</v>
      </c>
      <c r="O290">
        <v>1</v>
      </c>
    </row>
    <row r="291" spans="1:15" x14ac:dyDescent="0.45">
      <c r="A291" t="s">
        <v>1015</v>
      </c>
      <c r="B291" t="s">
        <v>1016</v>
      </c>
      <c r="C291" t="s">
        <v>1017</v>
      </c>
      <c r="D291" t="s">
        <v>1018</v>
      </c>
      <c r="E291" t="s">
        <v>61</v>
      </c>
      <c r="F291" t="s">
        <v>1019</v>
      </c>
      <c r="G291" t="s">
        <v>123</v>
      </c>
      <c r="H291">
        <v>3</v>
      </c>
      <c r="I291">
        <v>3</v>
      </c>
      <c r="J291">
        <v>3</v>
      </c>
      <c r="K291">
        <v>3</v>
      </c>
      <c r="L291">
        <v>3</v>
      </c>
      <c r="M291">
        <v>3</v>
      </c>
      <c r="N291">
        <v>3</v>
      </c>
      <c r="O291">
        <v>1</v>
      </c>
    </row>
    <row r="292" spans="1:15" x14ac:dyDescent="0.45">
      <c r="A292" t="s">
        <v>1020</v>
      </c>
      <c r="B292" t="s">
        <v>1021</v>
      </c>
      <c r="C292" t="s">
        <v>1022</v>
      </c>
      <c r="D292" t="s">
        <v>137</v>
      </c>
      <c r="E292" t="s">
        <v>92</v>
      </c>
      <c r="F292" t="s">
        <v>1023</v>
      </c>
      <c r="G292" t="s">
        <v>176</v>
      </c>
      <c r="H292">
        <v>3</v>
      </c>
      <c r="I292">
        <v>3</v>
      </c>
      <c r="J292">
        <v>3</v>
      </c>
      <c r="K292">
        <v>3</v>
      </c>
      <c r="L292">
        <v>3</v>
      </c>
      <c r="M292">
        <v>3</v>
      </c>
      <c r="N292">
        <v>3</v>
      </c>
      <c r="O292">
        <v>1</v>
      </c>
    </row>
    <row r="293" spans="1:15" x14ac:dyDescent="0.45">
      <c r="A293" t="s">
        <v>1024</v>
      </c>
      <c r="B293" t="s">
        <v>1025</v>
      </c>
      <c r="C293" t="s">
        <v>1026</v>
      </c>
      <c r="D293" t="s">
        <v>121</v>
      </c>
      <c r="E293" t="s">
        <v>61</v>
      </c>
      <c r="F293" t="s">
        <v>1027</v>
      </c>
      <c r="G293" t="s">
        <v>167</v>
      </c>
      <c r="H293">
        <v>4</v>
      </c>
      <c r="I293">
        <v>2</v>
      </c>
      <c r="J293">
        <v>2</v>
      </c>
      <c r="K293">
        <v>3</v>
      </c>
      <c r="L293">
        <v>4</v>
      </c>
      <c r="M293">
        <v>3</v>
      </c>
      <c r="N293">
        <v>3</v>
      </c>
      <c r="O293">
        <v>1</v>
      </c>
    </row>
    <row r="294" spans="1:15" x14ac:dyDescent="0.45">
      <c r="A294" t="s">
        <v>1028</v>
      </c>
      <c r="B294" t="s">
        <v>1029</v>
      </c>
      <c r="C294" t="s">
        <v>1030</v>
      </c>
      <c r="D294" t="s">
        <v>121</v>
      </c>
      <c r="E294" t="s">
        <v>61</v>
      </c>
      <c r="F294" t="s">
        <v>538</v>
      </c>
      <c r="G294" t="s">
        <v>167</v>
      </c>
      <c r="H294">
        <v>4</v>
      </c>
      <c r="I294">
        <v>4</v>
      </c>
      <c r="J294">
        <v>4</v>
      </c>
      <c r="K294">
        <v>4</v>
      </c>
      <c r="L294">
        <v>4</v>
      </c>
      <c r="M294">
        <v>4</v>
      </c>
      <c r="N294">
        <v>4</v>
      </c>
      <c r="O294">
        <v>1</v>
      </c>
    </row>
    <row r="295" spans="1:15" x14ac:dyDescent="0.45">
      <c r="A295" t="s">
        <v>1031</v>
      </c>
      <c r="B295" t="s">
        <v>1032</v>
      </c>
      <c r="C295" t="s">
        <v>1033</v>
      </c>
      <c r="D295" t="s">
        <v>73</v>
      </c>
      <c r="E295" t="s">
        <v>145</v>
      </c>
      <c r="F295" t="s">
        <v>1034</v>
      </c>
      <c r="G295" t="s">
        <v>312</v>
      </c>
      <c r="H295">
        <v>3</v>
      </c>
      <c r="I295">
        <v>3</v>
      </c>
      <c r="J295">
        <v>3</v>
      </c>
      <c r="K295">
        <v>3</v>
      </c>
      <c r="L295">
        <v>3</v>
      </c>
      <c r="M295">
        <v>3</v>
      </c>
      <c r="N295">
        <v>3</v>
      </c>
      <c r="O295">
        <v>1</v>
      </c>
    </row>
    <row r="296" spans="1:15" x14ac:dyDescent="0.45">
      <c r="A296" t="s">
        <v>1035</v>
      </c>
      <c r="B296" t="s">
        <v>1032</v>
      </c>
      <c r="C296" t="s">
        <v>1033</v>
      </c>
      <c r="D296" t="s">
        <v>857</v>
      </c>
      <c r="E296" t="s">
        <v>145</v>
      </c>
      <c r="F296" t="s">
        <v>1034</v>
      </c>
      <c r="G296" t="s">
        <v>312</v>
      </c>
      <c r="H296">
        <v>3</v>
      </c>
      <c r="I296">
        <v>3</v>
      </c>
      <c r="J296">
        <v>3</v>
      </c>
      <c r="K296">
        <v>3</v>
      </c>
      <c r="L296">
        <v>3</v>
      </c>
      <c r="M296">
        <v>3</v>
      </c>
      <c r="N296">
        <v>3</v>
      </c>
      <c r="O296">
        <v>1</v>
      </c>
    </row>
    <row r="297" spans="1:15" x14ac:dyDescent="0.45">
      <c r="A297" t="s">
        <v>1036</v>
      </c>
      <c r="B297" t="s">
        <v>373</v>
      </c>
      <c r="C297" t="s">
        <v>374</v>
      </c>
      <c r="D297" t="s">
        <v>85</v>
      </c>
      <c r="E297" t="s">
        <v>61</v>
      </c>
      <c r="F297" t="s">
        <v>593</v>
      </c>
      <c r="G297" t="s">
        <v>305</v>
      </c>
      <c r="H297">
        <v>4</v>
      </c>
      <c r="I297">
        <v>4</v>
      </c>
      <c r="J297">
        <v>4</v>
      </c>
      <c r="K297">
        <v>4</v>
      </c>
      <c r="L297">
        <v>4</v>
      </c>
      <c r="M297">
        <v>4</v>
      </c>
      <c r="N297">
        <v>4</v>
      </c>
      <c r="O297">
        <v>1</v>
      </c>
    </row>
    <row r="298" spans="1:15" x14ac:dyDescent="0.45">
      <c r="A298" t="s">
        <v>1037</v>
      </c>
      <c r="B298" t="s">
        <v>1038</v>
      </c>
      <c r="C298" t="s">
        <v>1039</v>
      </c>
      <c r="D298" t="s">
        <v>121</v>
      </c>
      <c r="E298" t="s">
        <v>145</v>
      </c>
      <c r="F298" t="s">
        <v>513</v>
      </c>
      <c r="G298" t="s">
        <v>499</v>
      </c>
      <c r="H298">
        <v>4</v>
      </c>
      <c r="I298">
        <v>4</v>
      </c>
      <c r="J298">
        <v>4</v>
      </c>
      <c r="K298">
        <v>4</v>
      </c>
      <c r="L298">
        <v>4</v>
      </c>
      <c r="M298">
        <v>4</v>
      </c>
      <c r="N298">
        <v>4</v>
      </c>
      <c r="O298">
        <v>1</v>
      </c>
    </row>
    <row r="299" spans="1:15" x14ac:dyDescent="0.45">
      <c r="A299" t="s">
        <v>1040</v>
      </c>
      <c r="B299" t="s">
        <v>373</v>
      </c>
      <c r="C299" t="s">
        <v>374</v>
      </c>
      <c r="D299" t="s">
        <v>85</v>
      </c>
      <c r="E299" t="s">
        <v>61</v>
      </c>
      <c r="F299" t="s">
        <v>1001</v>
      </c>
      <c r="G299" t="s">
        <v>305</v>
      </c>
      <c r="H299">
        <v>4</v>
      </c>
      <c r="I299">
        <v>4</v>
      </c>
      <c r="J299">
        <v>4</v>
      </c>
      <c r="K299">
        <v>4</v>
      </c>
      <c r="L299">
        <v>4</v>
      </c>
      <c r="M299">
        <v>4</v>
      </c>
      <c r="N299">
        <v>4</v>
      </c>
      <c r="O299">
        <v>1</v>
      </c>
    </row>
    <row r="300" spans="1:15" x14ac:dyDescent="0.45">
      <c r="A300" t="s">
        <v>1041</v>
      </c>
      <c r="B300" t="s">
        <v>1042</v>
      </c>
      <c r="C300" t="s">
        <v>374</v>
      </c>
      <c r="D300" t="s">
        <v>85</v>
      </c>
      <c r="E300" t="s">
        <v>61</v>
      </c>
      <c r="F300" t="s">
        <v>1043</v>
      </c>
      <c r="G300" t="s">
        <v>305</v>
      </c>
      <c r="H300">
        <v>4</v>
      </c>
      <c r="I300">
        <v>4</v>
      </c>
      <c r="J300">
        <v>4</v>
      </c>
      <c r="K300">
        <v>4</v>
      </c>
      <c r="L300">
        <v>4</v>
      </c>
      <c r="M300">
        <v>4</v>
      </c>
      <c r="N300">
        <v>4</v>
      </c>
      <c r="O300">
        <v>1</v>
      </c>
    </row>
    <row r="301" spans="1:15" x14ac:dyDescent="0.45">
      <c r="A301" t="s">
        <v>1044</v>
      </c>
      <c r="B301" t="s">
        <v>373</v>
      </c>
      <c r="C301" t="s">
        <v>374</v>
      </c>
      <c r="D301" t="s">
        <v>204</v>
      </c>
      <c r="E301" t="s">
        <v>61</v>
      </c>
      <c r="F301" t="s">
        <v>578</v>
      </c>
      <c r="G301" t="s">
        <v>305</v>
      </c>
      <c r="H301">
        <v>4</v>
      </c>
      <c r="I301">
        <v>4</v>
      </c>
      <c r="J301">
        <v>4</v>
      </c>
      <c r="K301">
        <v>4</v>
      </c>
      <c r="L301">
        <v>4</v>
      </c>
      <c r="M301">
        <v>4</v>
      </c>
      <c r="N301">
        <v>4</v>
      </c>
      <c r="O301">
        <v>1</v>
      </c>
    </row>
    <row r="302" spans="1:15" x14ac:dyDescent="0.45">
      <c r="A302" t="s">
        <v>1045</v>
      </c>
      <c r="B302" t="s">
        <v>373</v>
      </c>
      <c r="C302" t="s">
        <v>374</v>
      </c>
      <c r="D302" t="s">
        <v>204</v>
      </c>
      <c r="E302" t="s">
        <v>61</v>
      </c>
      <c r="F302" t="s">
        <v>436</v>
      </c>
      <c r="G302" t="s">
        <v>305</v>
      </c>
      <c r="H302">
        <v>4</v>
      </c>
      <c r="I302">
        <v>4</v>
      </c>
      <c r="J302">
        <v>4</v>
      </c>
      <c r="K302">
        <v>4</v>
      </c>
      <c r="L302">
        <v>4</v>
      </c>
      <c r="M302">
        <v>4</v>
      </c>
      <c r="N302">
        <v>4</v>
      </c>
      <c r="O302">
        <v>1</v>
      </c>
    </row>
    <row r="303" spans="1:15" x14ac:dyDescent="0.45">
      <c r="A303" t="s">
        <v>1046</v>
      </c>
      <c r="B303" t="s">
        <v>1047</v>
      </c>
      <c r="C303" t="s">
        <v>1048</v>
      </c>
      <c r="D303" t="s">
        <v>1049</v>
      </c>
      <c r="E303" t="s">
        <v>92</v>
      </c>
      <c r="F303" t="s">
        <v>1050</v>
      </c>
      <c r="G303" t="s">
        <v>305</v>
      </c>
      <c r="H303">
        <v>3</v>
      </c>
      <c r="I303">
        <v>4</v>
      </c>
      <c r="J303">
        <v>4</v>
      </c>
      <c r="K303">
        <v>4</v>
      </c>
      <c r="L303">
        <v>4</v>
      </c>
      <c r="M303">
        <v>4</v>
      </c>
      <c r="N303">
        <v>4</v>
      </c>
      <c r="O303">
        <v>1</v>
      </c>
    </row>
    <row r="304" spans="1:15" x14ac:dyDescent="0.45">
      <c r="A304" t="s">
        <v>1051</v>
      </c>
      <c r="B304" t="s">
        <v>373</v>
      </c>
      <c r="C304" t="s">
        <v>374</v>
      </c>
      <c r="D304" t="s">
        <v>204</v>
      </c>
      <c r="E304" t="s">
        <v>61</v>
      </c>
      <c r="F304" t="s">
        <v>1052</v>
      </c>
      <c r="G304" t="s">
        <v>305</v>
      </c>
      <c r="H304">
        <v>4</v>
      </c>
      <c r="I304">
        <v>4</v>
      </c>
      <c r="J304">
        <v>4</v>
      </c>
      <c r="K304">
        <v>4</v>
      </c>
      <c r="L304">
        <v>4</v>
      </c>
      <c r="M304">
        <v>4</v>
      </c>
      <c r="N304">
        <v>4</v>
      </c>
      <c r="O304">
        <v>1</v>
      </c>
    </row>
    <row r="305" spans="1:15" x14ac:dyDescent="0.45">
      <c r="A305" t="s">
        <v>1053</v>
      </c>
      <c r="B305" t="s">
        <v>1054</v>
      </c>
      <c r="C305" t="s">
        <v>1055</v>
      </c>
      <c r="D305" t="s">
        <v>1056</v>
      </c>
      <c r="E305" t="s">
        <v>145</v>
      </c>
      <c r="F305" t="s">
        <v>899</v>
      </c>
      <c r="G305" t="s">
        <v>107</v>
      </c>
      <c r="H305">
        <v>4</v>
      </c>
      <c r="I305">
        <v>4</v>
      </c>
      <c r="J305">
        <v>4</v>
      </c>
      <c r="K305">
        <v>4</v>
      </c>
      <c r="L305">
        <v>4</v>
      </c>
      <c r="M305">
        <v>4</v>
      </c>
      <c r="N305">
        <v>4</v>
      </c>
      <c r="O305">
        <v>1</v>
      </c>
    </row>
    <row r="306" spans="1:15" x14ac:dyDescent="0.45">
      <c r="A306" t="s">
        <v>1057</v>
      </c>
      <c r="B306" t="s">
        <v>1058</v>
      </c>
      <c r="C306" t="s">
        <v>1059</v>
      </c>
      <c r="D306" t="s">
        <v>85</v>
      </c>
      <c r="E306" t="s">
        <v>145</v>
      </c>
      <c r="F306" t="s">
        <v>436</v>
      </c>
      <c r="G306" t="s">
        <v>147</v>
      </c>
      <c r="H306">
        <v>3</v>
      </c>
      <c r="I306">
        <v>3</v>
      </c>
      <c r="J306">
        <v>3</v>
      </c>
      <c r="K306">
        <v>3</v>
      </c>
      <c r="L306">
        <v>3</v>
      </c>
      <c r="M306">
        <v>3</v>
      </c>
      <c r="N306">
        <v>3</v>
      </c>
      <c r="O306">
        <v>1</v>
      </c>
    </row>
    <row r="307" spans="1:15" x14ac:dyDescent="0.45">
      <c r="A307" t="s">
        <v>1060</v>
      </c>
      <c r="B307" t="s">
        <v>1061</v>
      </c>
      <c r="C307" t="s">
        <v>1062</v>
      </c>
      <c r="D307" t="s">
        <v>1063</v>
      </c>
      <c r="E307" t="s">
        <v>61</v>
      </c>
      <c r="F307" t="s">
        <v>329</v>
      </c>
      <c r="G307" t="s">
        <v>167</v>
      </c>
      <c r="H307">
        <v>3</v>
      </c>
      <c r="I307">
        <v>4</v>
      </c>
      <c r="J307">
        <v>4</v>
      </c>
      <c r="K307">
        <v>4</v>
      </c>
      <c r="L307">
        <v>4</v>
      </c>
      <c r="M307">
        <v>4</v>
      </c>
      <c r="N307">
        <v>4</v>
      </c>
      <c r="O307">
        <v>1</v>
      </c>
    </row>
    <row r="308" spans="1:15" x14ac:dyDescent="0.45">
      <c r="A308" t="s">
        <v>1064</v>
      </c>
      <c r="B308" t="s">
        <v>961</v>
      </c>
      <c r="C308" t="s">
        <v>962</v>
      </c>
      <c r="D308" t="s">
        <v>1065</v>
      </c>
      <c r="E308" t="s">
        <v>61</v>
      </c>
      <c r="F308" t="s">
        <v>964</v>
      </c>
      <c r="G308" t="s">
        <v>176</v>
      </c>
      <c r="H308">
        <v>3</v>
      </c>
      <c r="I308">
        <v>3</v>
      </c>
      <c r="J308">
        <v>4</v>
      </c>
      <c r="K308">
        <v>4</v>
      </c>
      <c r="L308">
        <v>4</v>
      </c>
      <c r="M308">
        <v>4</v>
      </c>
      <c r="N308">
        <v>4</v>
      </c>
      <c r="O308">
        <v>1</v>
      </c>
    </row>
    <row r="309" spans="1:15" x14ac:dyDescent="0.45">
      <c r="A309" t="s">
        <v>1066</v>
      </c>
      <c r="B309" t="s">
        <v>961</v>
      </c>
      <c r="C309" t="s">
        <v>962</v>
      </c>
      <c r="D309" t="s">
        <v>1065</v>
      </c>
      <c r="E309" t="s">
        <v>61</v>
      </c>
      <c r="F309" t="s">
        <v>837</v>
      </c>
      <c r="G309" t="s">
        <v>176</v>
      </c>
      <c r="H309">
        <v>3</v>
      </c>
      <c r="I309">
        <v>3</v>
      </c>
      <c r="J309">
        <v>4</v>
      </c>
      <c r="K309">
        <v>4</v>
      </c>
      <c r="L309">
        <v>4</v>
      </c>
      <c r="M309">
        <v>4</v>
      </c>
      <c r="N309">
        <v>4</v>
      </c>
      <c r="O309">
        <v>1</v>
      </c>
    </row>
    <row r="310" spans="1:15" x14ac:dyDescent="0.45">
      <c r="A310" t="s">
        <v>1067</v>
      </c>
      <c r="B310" t="s">
        <v>961</v>
      </c>
      <c r="C310" t="s">
        <v>962</v>
      </c>
      <c r="D310" t="s">
        <v>1065</v>
      </c>
      <c r="E310" t="s">
        <v>61</v>
      </c>
      <c r="F310" t="s">
        <v>794</v>
      </c>
      <c r="G310" t="s">
        <v>176</v>
      </c>
      <c r="H310">
        <v>3</v>
      </c>
      <c r="I310">
        <v>3</v>
      </c>
      <c r="J310">
        <v>4</v>
      </c>
      <c r="K310">
        <v>4</v>
      </c>
      <c r="L310">
        <v>4</v>
      </c>
      <c r="M310">
        <v>4</v>
      </c>
      <c r="N310">
        <v>4</v>
      </c>
      <c r="O310">
        <v>1</v>
      </c>
    </row>
    <row r="311" spans="1:15" x14ac:dyDescent="0.45">
      <c r="A311" t="s">
        <v>1068</v>
      </c>
      <c r="B311" t="s">
        <v>923</v>
      </c>
      <c r="C311" t="s">
        <v>1069</v>
      </c>
      <c r="D311" t="s">
        <v>85</v>
      </c>
      <c r="E311" t="s">
        <v>61</v>
      </c>
      <c r="F311" t="s">
        <v>1027</v>
      </c>
      <c r="G311" t="s">
        <v>156</v>
      </c>
      <c r="H311">
        <v>4</v>
      </c>
      <c r="I311">
        <v>4</v>
      </c>
      <c r="J311">
        <v>4</v>
      </c>
      <c r="K311">
        <v>4</v>
      </c>
      <c r="L311">
        <v>4</v>
      </c>
      <c r="M311">
        <v>4</v>
      </c>
      <c r="N311">
        <v>4</v>
      </c>
      <c r="O311">
        <v>1</v>
      </c>
    </row>
    <row r="312" spans="1:15" x14ac:dyDescent="0.45">
      <c r="A312" t="s">
        <v>1070</v>
      </c>
      <c r="B312" t="s">
        <v>923</v>
      </c>
      <c r="C312" t="s">
        <v>641</v>
      </c>
      <c r="D312" t="s">
        <v>85</v>
      </c>
      <c r="E312" t="s">
        <v>61</v>
      </c>
      <c r="F312" t="s">
        <v>513</v>
      </c>
      <c r="G312" t="s">
        <v>107</v>
      </c>
      <c r="H312">
        <v>4</v>
      </c>
      <c r="I312">
        <v>4</v>
      </c>
      <c r="J312">
        <v>4</v>
      </c>
      <c r="K312">
        <v>4</v>
      </c>
      <c r="L312">
        <v>4</v>
      </c>
      <c r="M312">
        <v>4</v>
      </c>
      <c r="N312">
        <v>4</v>
      </c>
      <c r="O312">
        <v>1</v>
      </c>
    </row>
    <row r="313" spans="1:15" x14ac:dyDescent="0.45">
      <c r="A313" t="s">
        <v>1071</v>
      </c>
      <c r="B313" t="s">
        <v>1072</v>
      </c>
      <c r="C313" t="s">
        <v>1073</v>
      </c>
      <c r="D313" t="s">
        <v>735</v>
      </c>
      <c r="E313" t="s">
        <v>92</v>
      </c>
      <c r="F313" t="s">
        <v>1074</v>
      </c>
      <c r="G313" t="s">
        <v>518</v>
      </c>
      <c r="H313">
        <v>4</v>
      </c>
      <c r="I313">
        <v>4</v>
      </c>
      <c r="J313">
        <v>4</v>
      </c>
      <c r="K313">
        <v>4</v>
      </c>
      <c r="L313">
        <v>4</v>
      </c>
      <c r="M313">
        <v>4</v>
      </c>
      <c r="N313">
        <v>4</v>
      </c>
      <c r="O313">
        <v>1</v>
      </c>
    </row>
    <row r="314" spans="1:15" x14ac:dyDescent="0.45">
      <c r="A314" t="s">
        <v>1075</v>
      </c>
      <c r="B314" t="s">
        <v>1072</v>
      </c>
      <c r="C314" t="s">
        <v>1073</v>
      </c>
      <c r="D314" t="s">
        <v>556</v>
      </c>
      <c r="E314" t="s">
        <v>92</v>
      </c>
      <c r="F314" t="s">
        <v>1074</v>
      </c>
      <c r="G314" t="s">
        <v>107</v>
      </c>
      <c r="H314">
        <v>4</v>
      </c>
      <c r="I314">
        <v>4</v>
      </c>
      <c r="J314">
        <v>4</v>
      </c>
      <c r="K314">
        <v>4</v>
      </c>
      <c r="L314">
        <v>4</v>
      </c>
      <c r="M314">
        <v>4</v>
      </c>
      <c r="N314">
        <v>4</v>
      </c>
      <c r="O314">
        <v>1</v>
      </c>
    </row>
    <row r="315" spans="1:15" x14ac:dyDescent="0.45">
      <c r="A315" t="s">
        <v>1076</v>
      </c>
      <c r="B315" t="s">
        <v>1077</v>
      </c>
      <c r="C315" t="s">
        <v>1078</v>
      </c>
      <c r="D315" t="s">
        <v>1079</v>
      </c>
      <c r="E315" t="s">
        <v>61</v>
      </c>
      <c r="F315" t="s">
        <v>803</v>
      </c>
      <c r="G315" t="s">
        <v>113</v>
      </c>
      <c r="H315">
        <v>3</v>
      </c>
      <c r="I315">
        <v>3</v>
      </c>
      <c r="J315">
        <v>4</v>
      </c>
      <c r="K315">
        <v>4</v>
      </c>
      <c r="L315">
        <v>4</v>
      </c>
      <c r="M315">
        <v>4</v>
      </c>
      <c r="N315">
        <v>4</v>
      </c>
      <c r="O315">
        <v>1</v>
      </c>
    </row>
    <row r="316" spans="1:15" x14ac:dyDescent="0.45">
      <c r="A316" t="s">
        <v>1080</v>
      </c>
      <c r="B316" t="s">
        <v>1081</v>
      </c>
      <c r="C316" t="s">
        <v>1082</v>
      </c>
      <c r="D316" t="s">
        <v>1083</v>
      </c>
      <c r="E316" t="s">
        <v>61</v>
      </c>
      <c r="F316" t="s">
        <v>690</v>
      </c>
      <c r="G316" t="s">
        <v>200</v>
      </c>
      <c r="H316">
        <v>4</v>
      </c>
      <c r="I316">
        <v>4</v>
      </c>
      <c r="J316">
        <v>4</v>
      </c>
      <c r="K316">
        <v>4</v>
      </c>
      <c r="L316">
        <v>4</v>
      </c>
      <c r="M316">
        <v>4</v>
      </c>
      <c r="N316">
        <v>4</v>
      </c>
      <c r="O316">
        <v>1</v>
      </c>
    </row>
    <row r="317" spans="1:15" x14ac:dyDescent="0.45">
      <c r="A317" t="s">
        <v>1084</v>
      </c>
      <c r="B317" t="s">
        <v>1029</v>
      </c>
      <c r="C317" t="s">
        <v>1030</v>
      </c>
      <c r="D317" t="s">
        <v>121</v>
      </c>
      <c r="E317" t="s">
        <v>61</v>
      </c>
      <c r="F317" t="s">
        <v>740</v>
      </c>
      <c r="G317" t="s">
        <v>113</v>
      </c>
      <c r="H317">
        <v>4</v>
      </c>
      <c r="I317">
        <v>4</v>
      </c>
      <c r="J317">
        <v>4</v>
      </c>
      <c r="K317">
        <v>4</v>
      </c>
      <c r="L317">
        <v>4</v>
      </c>
      <c r="M317">
        <v>4</v>
      </c>
      <c r="N317">
        <v>4</v>
      </c>
      <c r="O317">
        <v>1</v>
      </c>
    </row>
    <row r="318" spans="1:15" x14ac:dyDescent="0.45">
      <c r="A318" t="s">
        <v>1085</v>
      </c>
      <c r="B318" t="s">
        <v>1086</v>
      </c>
      <c r="C318" t="s">
        <v>1087</v>
      </c>
      <c r="D318" t="s">
        <v>105</v>
      </c>
      <c r="E318" t="s">
        <v>61</v>
      </c>
      <c r="F318" t="s">
        <v>985</v>
      </c>
      <c r="G318" t="s">
        <v>156</v>
      </c>
      <c r="H318">
        <v>4</v>
      </c>
      <c r="I318">
        <v>3</v>
      </c>
      <c r="J318">
        <v>4</v>
      </c>
      <c r="K318">
        <v>3</v>
      </c>
      <c r="L318">
        <v>3</v>
      </c>
      <c r="M318">
        <v>4</v>
      </c>
      <c r="N318">
        <v>3</v>
      </c>
      <c r="O318">
        <v>1</v>
      </c>
    </row>
    <row r="319" spans="1:15" x14ac:dyDescent="0.45">
      <c r="A319" t="s">
        <v>1088</v>
      </c>
      <c r="B319" t="s">
        <v>1089</v>
      </c>
      <c r="C319" t="s">
        <v>1090</v>
      </c>
      <c r="D319" t="s">
        <v>127</v>
      </c>
      <c r="E319" t="s">
        <v>61</v>
      </c>
      <c r="F319" t="s">
        <v>985</v>
      </c>
      <c r="G319" t="s">
        <v>167</v>
      </c>
      <c r="H319">
        <v>4</v>
      </c>
      <c r="I319">
        <v>4</v>
      </c>
      <c r="J319">
        <v>3</v>
      </c>
      <c r="K319">
        <v>4</v>
      </c>
      <c r="L319">
        <v>4</v>
      </c>
      <c r="M319">
        <v>4</v>
      </c>
      <c r="N319">
        <v>3</v>
      </c>
      <c r="O319">
        <v>1</v>
      </c>
    </row>
    <row r="320" spans="1:15" x14ac:dyDescent="0.45">
      <c r="A320" t="s">
        <v>1091</v>
      </c>
      <c r="B320" t="s">
        <v>1092</v>
      </c>
      <c r="C320" t="s">
        <v>1093</v>
      </c>
      <c r="D320" t="s">
        <v>556</v>
      </c>
      <c r="E320" t="s">
        <v>61</v>
      </c>
      <c r="F320" t="s">
        <v>1094</v>
      </c>
      <c r="G320" t="s">
        <v>241</v>
      </c>
      <c r="H320">
        <v>3</v>
      </c>
      <c r="I320">
        <v>4</v>
      </c>
      <c r="J320">
        <v>3</v>
      </c>
      <c r="K320">
        <v>4</v>
      </c>
      <c r="L320">
        <v>4</v>
      </c>
      <c r="M320">
        <v>4</v>
      </c>
      <c r="N320">
        <v>4</v>
      </c>
      <c r="O320">
        <v>1</v>
      </c>
    </row>
    <row r="321" spans="1:15" x14ac:dyDescent="0.45">
      <c r="A321" t="s">
        <v>1095</v>
      </c>
      <c r="B321" t="s">
        <v>1096</v>
      </c>
      <c r="C321" t="s">
        <v>1097</v>
      </c>
      <c r="D321" t="s">
        <v>1063</v>
      </c>
      <c r="E321" t="s">
        <v>61</v>
      </c>
      <c r="F321" t="s">
        <v>490</v>
      </c>
      <c r="G321" t="s">
        <v>167</v>
      </c>
      <c r="H321">
        <v>3</v>
      </c>
      <c r="I321">
        <v>4</v>
      </c>
      <c r="J321">
        <v>4</v>
      </c>
      <c r="K321">
        <v>4</v>
      </c>
      <c r="L321">
        <v>4</v>
      </c>
      <c r="M321">
        <v>4</v>
      </c>
      <c r="N321">
        <v>4</v>
      </c>
      <c r="O321">
        <v>1</v>
      </c>
    </row>
    <row r="322" spans="1:15" x14ac:dyDescent="0.45">
      <c r="A322" t="s">
        <v>1098</v>
      </c>
      <c r="B322" t="s">
        <v>1099</v>
      </c>
      <c r="C322" t="s">
        <v>1100</v>
      </c>
      <c r="D322" t="s">
        <v>1101</v>
      </c>
      <c r="E322" t="s">
        <v>61</v>
      </c>
      <c r="F322" t="s">
        <v>1102</v>
      </c>
      <c r="G322" t="s">
        <v>1103</v>
      </c>
      <c r="H322">
        <v>3</v>
      </c>
      <c r="I322">
        <v>3</v>
      </c>
      <c r="J322">
        <v>4</v>
      </c>
      <c r="K322">
        <v>4</v>
      </c>
      <c r="L322">
        <v>4</v>
      </c>
      <c r="M322">
        <v>4</v>
      </c>
      <c r="N322">
        <v>3</v>
      </c>
      <c r="O322">
        <v>1</v>
      </c>
    </row>
    <row r="323" spans="1:15" x14ac:dyDescent="0.45">
      <c r="A323" t="s">
        <v>1104</v>
      </c>
      <c r="B323" t="s">
        <v>1105</v>
      </c>
      <c r="C323" t="s">
        <v>1106</v>
      </c>
      <c r="D323" t="s">
        <v>1107</v>
      </c>
      <c r="E323" t="s">
        <v>61</v>
      </c>
      <c r="F323" t="s">
        <v>359</v>
      </c>
      <c r="G323" t="s">
        <v>176</v>
      </c>
      <c r="H323">
        <v>4</v>
      </c>
      <c r="I323">
        <v>4</v>
      </c>
      <c r="J323">
        <v>4</v>
      </c>
      <c r="K323">
        <v>4</v>
      </c>
      <c r="L323">
        <v>4</v>
      </c>
      <c r="M323">
        <v>4</v>
      </c>
      <c r="N323">
        <v>3</v>
      </c>
      <c r="O323">
        <v>1</v>
      </c>
    </row>
    <row r="324" spans="1:15" x14ac:dyDescent="0.45">
      <c r="A324" t="s">
        <v>1108</v>
      </c>
      <c r="B324" t="s">
        <v>1109</v>
      </c>
      <c r="C324" t="s">
        <v>1106</v>
      </c>
      <c r="D324" t="s">
        <v>1110</v>
      </c>
      <c r="E324" t="s">
        <v>61</v>
      </c>
      <c r="F324" t="s">
        <v>1111</v>
      </c>
      <c r="G324" t="s">
        <v>482</v>
      </c>
      <c r="H324">
        <v>4</v>
      </c>
      <c r="I324">
        <v>4</v>
      </c>
      <c r="J324">
        <v>4</v>
      </c>
      <c r="K324">
        <v>4</v>
      </c>
      <c r="L324">
        <v>4</v>
      </c>
      <c r="M324">
        <v>4</v>
      </c>
      <c r="N324">
        <v>3</v>
      </c>
      <c r="O324">
        <v>1</v>
      </c>
    </row>
    <row r="325" spans="1:15" x14ac:dyDescent="0.45">
      <c r="A325" t="s">
        <v>1112</v>
      </c>
      <c r="B325" t="s">
        <v>1032</v>
      </c>
      <c r="C325" t="s">
        <v>1033</v>
      </c>
      <c r="D325" t="s">
        <v>73</v>
      </c>
      <c r="E325" t="s">
        <v>61</v>
      </c>
      <c r="F325" t="s">
        <v>1113</v>
      </c>
      <c r="G325" t="s">
        <v>312</v>
      </c>
      <c r="H325">
        <v>3</v>
      </c>
      <c r="I325">
        <v>3</v>
      </c>
      <c r="J325">
        <v>3</v>
      </c>
      <c r="K325">
        <v>3</v>
      </c>
      <c r="L325">
        <v>3</v>
      </c>
      <c r="M325">
        <v>3</v>
      </c>
      <c r="N325">
        <v>3</v>
      </c>
      <c r="O325">
        <v>1</v>
      </c>
    </row>
    <row r="326" spans="1:15" x14ac:dyDescent="0.45">
      <c r="A326" t="s">
        <v>1114</v>
      </c>
      <c r="B326" t="s">
        <v>1032</v>
      </c>
      <c r="C326" t="s">
        <v>1033</v>
      </c>
      <c r="D326" t="s">
        <v>857</v>
      </c>
      <c r="E326" t="s">
        <v>145</v>
      </c>
      <c r="F326" t="s">
        <v>1113</v>
      </c>
      <c r="G326" t="s">
        <v>312</v>
      </c>
      <c r="H326">
        <v>3</v>
      </c>
      <c r="I326">
        <v>3</v>
      </c>
      <c r="J326">
        <v>3</v>
      </c>
      <c r="K326">
        <v>3</v>
      </c>
      <c r="L326">
        <v>3</v>
      </c>
      <c r="M326">
        <v>3</v>
      </c>
      <c r="N326">
        <v>3</v>
      </c>
      <c r="O326">
        <v>1</v>
      </c>
    </row>
    <row r="327" spans="1:15" x14ac:dyDescent="0.45">
      <c r="A327" t="s">
        <v>1115</v>
      </c>
      <c r="B327" t="s">
        <v>1116</v>
      </c>
      <c r="C327" t="s">
        <v>1117</v>
      </c>
      <c r="D327" t="s">
        <v>234</v>
      </c>
      <c r="E327" t="s">
        <v>61</v>
      </c>
      <c r="F327" t="s">
        <v>1113</v>
      </c>
      <c r="G327" t="s">
        <v>156</v>
      </c>
      <c r="H327">
        <v>4</v>
      </c>
      <c r="I327">
        <v>4</v>
      </c>
      <c r="J327">
        <v>4</v>
      </c>
      <c r="K327">
        <v>4</v>
      </c>
      <c r="L327">
        <v>4</v>
      </c>
      <c r="M327">
        <v>4</v>
      </c>
      <c r="N327">
        <v>4</v>
      </c>
      <c r="O327">
        <v>1</v>
      </c>
    </row>
    <row r="328" spans="1:15" x14ac:dyDescent="0.45">
      <c r="A328" t="s">
        <v>1118</v>
      </c>
      <c r="B328" t="s">
        <v>1119</v>
      </c>
      <c r="C328" t="s">
        <v>1120</v>
      </c>
      <c r="D328" t="s">
        <v>85</v>
      </c>
      <c r="E328" t="s">
        <v>61</v>
      </c>
      <c r="F328" t="s">
        <v>993</v>
      </c>
      <c r="G328" t="s">
        <v>156</v>
      </c>
      <c r="H328">
        <v>4</v>
      </c>
      <c r="I328">
        <v>4</v>
      </c>
      <c r="J328">
        <v>4</v>
      </c>
      <c r="K328">
        <v>3</v>
      </c>
      <c r="L328">
        <v>4</v>
      </c>
      <c r="M328">
        <v>4</v>
      </c>
      <c r="N328">
        <v>4</v>
      </c>
      <c r="O328">
        <v>1</v>
      </c>
    </row>
    <row r="329" spans="1:15" x14ac:dyDescent="0.45">
      <c r="A329" t="s">
        <v>1121</v>
      </c>
      <c r="B329" t="s">
        <v>1122</v>
      </c>
      <c r="C329" t="s">
        <v>422</v>
      </c>
      <c r="D329" t="s">
        <v>165</v>
      </c>
      <c r="E329" t="s">
        <v>61</v>
      </c>
      <c r="F329" t="s">
        <v>414</v>
      </c>
      <c r="G329" t="s">
        <v>347</v>
      </c>
      <c r="H329">
        <v>4</v>
      </c>
      <c r="I329">
        <v>4</v>
      </c>
      <c r="J329">
        <v>3</v>
      </c>
      <c r="K329">
        <v>3</v>
      </c>
      <c r="L329">
        <v>3</v>
      </c>
      <c r="M329">
        <v>3</v>
      </c>
      <c r="N329">
        <v>3</v>
      </c>
      <c r="O329">
        <v>1</v>
      </c>
    </row>
    <row r="330" spans="1:15" x14ac:dyDescent="0.45">
      <c r="A330" t="s">
        <v>1123</v>
      </c>
      <c r="B330" t="s">
        <v>506</v>
      </c>
      <c r="C330" t="s">
        <v>507</v>
      </c>
      <c r="D330" t="s">
        <v>556</v>
      </c>
      <c r="E330" t="s">
        <v>61</v>
      </c>
      <c r="F330" t="s">
        <v>359</v>
      </c>
      <c r="G330" t="s">
        <v>352</v>
      </c>
      <c r="H330">
        <v>4</v>
      </c>
      <c r="I330">
        <v>4</v>
      </c>
      <c r="J330">
        <v>4</v>
      </c>
      <c r="K330">
        <v>4</v>
      </c>
      <c r="L330">
        <v>4</v>
      </c>
      <c r="M330">
        <v>4</v>
      </c>
      <c r="N330">
        <v>3</v>
      </c>
      <c r="O330">
        <v>1</v>
      </c>
    </row>
    <row r="331" spans="1:15" x14ac:dyDescent="0.45">
      <c r="A331" t="s">
        <v>1124</v>
      </c>
      <c r="B331" t="s">
        <v>1125</v>
      </c>
      <c r="C331" t="s">
        <v>1126</v>
      </c>
      <c r="D331" t="s">
        <v>338</v>
      </c>
      <c r="E331" t="s">
        <v>61</v>
      </c>
      <c r="F331" t="s">
        <v>775</v>
      </c>
      <c r="G331" t="s">
        <v>312</v>
      </c>
      <c r="H331">
        <v>4</v>
      </c>
      <c r="I331">
        <v>4</v>
      </c>
      <c r="J331">
        <v>4</v>
      </c>
      <c r="K331">
        <v>4</v>
      </c>
      <c r="L331">
        <v>4</v>
      </c>
      <c r="M331">
        <v>4</v>
      </c>
      <c r="N331">
        <v>4</v>
      </c>
      <c r="O331">
        <v>1</v>
      </c>
    </row>
    <row r="332" spans="1:15" x14ac:dyDescent="0.45">
      <c r="A332" t="s">
        <v>1037</v>
      </c>
      <c r="B332" t="s">
        <v>1038</v>
      </c>
      <c r="C332" t="s">
        <v>1039</v>
      </c>
      <c r="D332" t="s">
        <v>121</v>
      </c>
      <c r="E332" t="s">
        <v>145</v>
      </c>
      <c r="F332" t="s">
        <v>513</v>
      </c>
      <c r="G332" t="s">
        <v>499</v>
      </c>
      <c r="H332">
        <v>4</v>
      </c>
      <c r="I332">
        <v>4</v>
      </c>
      <c r="J332">
        <v>4</v>
      </c>
      <c r="K332">
        <v>4</v>
      </c>
      <c r="L332">
        <v>4</v>
      </c>
      <c r="M332">
        <v>4</v>
      </c>
      <c r="N332">
        <v>4</v>
      </c>
      <c r="O332">
        <v>1</v>
      </c>
    </row>
    <row r="333" spans="1:15" x14ac:dyDescent="0.45">
      <c r="A333" t="s">
        <v>1127</v>
      </c>
      <c r="B333" t="s">
        <v>860</v>
      </c>
      <c r="C333" t="s">
        <v>861</v>
      </c>
      <c r="D333" t="s">
        <v>862</v>
      </c>
      <c r="E333" t="s">
        <v>145</v>
      </c>
      <c r="F333" t="s">
        <v>460</v>
      </c>
      <c r="G333" t="s">
        <v>147</v>
      </c>
      <c r="H333">
        <v>3</v>
      </c>
      <c r="I333">
        <v>3</v>
      </c>
      <c r="J333">
        <v>3</v>
      </c>
      <c r="K333">
        <v>3</v>
      </c>
      <c r="L333">
        <v>3</v>
      </c>
      <c r="M333">
        <v>3</v>
      </c>
      <c r="N333">
        <v>3</v>
      </c>
      <c r="O333">
        <v>1</v>
      </c>
    </row>
    <row r="334" spans="1:15" x14ac:dyDescent="0.45">
      <c r="A334" t="s">
        <v>1128</v>
      </c>
      <c r="B334" t="s">
        <v>1122</v>
      </c>
      <c r="C334" t="s">
        <v>422</v>
      </c>
      <c r="D334" t="s">
        <v>165</v>
      </c>
      <c r="E334" t="s">
        <v>61</v>
      </c>
      <c r="F334" t="s">
        <v>1111</v>
      </c>
      <c r="G334" t="s">
        <v>347</v>
      </c>
      <c r="H334">
        <v>4</v>
      </c>
      <c r="I334">
        <v>4</v>
      </c>
      <c r="J334">
        <v>3</v>
      </c>
      <c r="K334">
        <v>3</v>
      </c>
      <c r="L334">
        <v>3</v>
      </c>
      <c r="M334">
        <v>3</v>
      </c>
      <c r="N334">
        <v>3</v>
      </c>
      <c r="O334">
        <v>1</v>
      </c>
    </row>
    <row r="335" spans="1:15" x14ac:dyDescent="0.45">
      <c r="A335" t="s">
        <v>1129</v>
      </c>
      <c r="B335" t="s">
        <v>835</v>
      </c>
      <c r="C335" t="s">
        <v>1130</v>
      </c>
      <c r="D335" t="s">
        <v>276</v>
      </c>
      <c r="E335" t="s">
        <v>61</v>
      </c>
      <c r="F335" t="s">
        <v>1131</v>
      </c>
      <c r="G335" t="s">
        <v>776</v>
      </c>
      <c r="H335">
        <v>3</v>
      </c>
      <c r="I335">
        <v>3</v>
      </c>
      <c r="J335">
        <v>3</v>
      </c>
      <c r="K335">
        <v>3</v>
      </c>
      <c r="L335">
        <v>3</v>
      </c>
      <c r="M335">
        <v>3</v>
      </c>
      <c r="N335">
        <v>3</v>
      </c>
      <c r="O335">
        <v>1</v>
      </c>
    </row>
    <row r="336" spans="1:15" x14ac:dyDescent="0.45">
      <c r="A336" t="s">
        <v>1132</v>
      </c>
      <c r="B336" t="s">
        <v>1133</v>
      </c>
      <c r="C336" t="s">
        <v>1134</v>
      </c>
      <c r="D336" t="s">
        <v>165</v>
      </c>
      <c r="E336" t="s">
        <v>61</v>
      </c>
      <c r="F336" t="s">
        <v>1135</v>
      </c>
      <c r="G336" t="s">
        <v>482</v>
      </c>
      <c r="H336">
        <v>2</v>
      </c>
      <c r="I336">
        <v>4</v>
      </c>
      <c r="J336">
        <v>3</v>
      </c>
      <c r="K336">
        <v>4</v>
      </c>
      <c r="L336">
        <v>4</v>
      </c>
      <c r="M336">
        <v>4</v>
      </c>
      <c r="N336">
        <v>3</v>
      </c>
      <c r="O336">
        <v>1</v>
      </c>
    </row>
    <row r="337" spans="1:15" x14ac:dyDescent="0.45">
      <c r="A337" t="s">
        <v>1136</v>
      </c>
      <c r="B337" t="s">
        <v>1137</v>
      </c>
      <c r="C337" t="s">
        <v>1138</v>
      </c>
      <c r="D337" t="s">
        <v>1139</v>
      </c>
      <c r="E337" t="s">
        <v>61</v>
      </c>
      <c r="F337" t="s">
        <v>1140</v>
      </c>
      <c r="G337" t="s">
        <v>299</v>
      </c>
      <c r="H337">
        <v>3</v>
      </c>
      <c r="I337">
        <v>4</v>
      </c>
      <c r="J337">
        <v>4</v>
      </c>
      <c r="K337">
        <v>4</v>
      </c>
      <c r="L337">
        <v>4</v>
      </c>
      <c r="M337">
        <v>3</v>
      </c>
      <c r="N337">
        <v>4</v>
      </c>
      <c r="O337">
        <v>1</v>
      </c>
    </row>
    <row r="338" spans="1:15" x14ac:dyDescent="0.45">
      <c r="A338" t="s">
        <v>1141</v>
      </c>
      <c r="B338" t="s">
        <v>1142</v>
      </c>
      <c r="C338" t="s">
        <v>1143</v>
      </c>
      <c r="D338" t="s">
        <v>1144</v>
      </c>
      <c r="E338" t="s">
        <v>61</v>
      </c>
      <c r="F338" t="s">
        <v>1145</v>
      </c>
      <c r="G338" t="s">
        <v>482</v>
      </c>
      <c r="H338">
        <v>4</v>
      </c>
      <c r="I338">
        <v>4</v>
      </c>
      <c r="J338">
        <v>4</v>
      </c>
      <c r="K338">
        <v>4</v>
      </c>
      <c r="L338">
        <v>3</v>
      </c>
      <c r="M338">
        <v>4</v>
      </c>
      <c r="N338">
        <v>4</v>
      </c>
      <c r="O338">
        <v>1</v>
      </c>
    </row>
    <row r="339" spans="1:15" x14ac:dyDescent="0.45">
      <c r="A339" t="s">
        <v>1146</v>
      </c>
      <c r="B339" t="s">
        <v>1147</v>
      </c>
      <c r="C339" t="s">
        <v>1148</v>
      </c>
      <c r="D339" t="s">
        <v>1149</v>
      </c>
      <c r="E339" t="s">
        <v>61</v>
      </c>
      <c r="F339" t="s">
        <v>611</v>
      </c>
      <c r="G339" t="s">
        <v>128</v>
      </c>
      <c r="H339">
        <v>3</v>
      </c>
      <c r="I339">
        <v>4</v>
      </c>
      <c r="J339">
        <v>3</v>
      </c>
      <c r="K339">
        <v>3</v>
      </c>
      <c r="L339">
        <v>4</v>
      </c>
      <c r="M339">
        <v>4</v>
      </c>
      <c r="N339">
        <v>3</v>
      </c>
      <c r="O339">
        <v>1</v>
      </c>
    </row>
    <row r="340" spans="1:15" x14ac:dyDescent="0.45">
      <c r="A340" t="s">
        <v>1150</v>
      </c>
      <c r="B340" t="s">
        <v>1025</v>
      </c>
      <c r="C340" t="s">
        <v>1026</v>
      </c>
      <c r="D340" t="s">
        <v>121</v>
      </c>
      <c r="E340" t="s">
        <v>61</v>
      </c>
      <c r="F340" t="s">
        <v>1145</v>
      </c>
      <c r="G340" t="s">
        <v>167</v>
      </c>
      <c r="H340">
        <v>4</v>
      </c>
      <c r="I340">
        <v>2</v>
      </c>
      <c r="J340">
        <v>2</v>
      </c>
      <c r="K340">
        <v>3</v>
      </c>
      <c r="L340">
        <v>4</v>
      </c>
      <c r="M340">
        <v>3</v>
      </c>
      <c r="N340">
        <v>3</v>
      </c>
      <c r="O340">
        <v>1</v>
      </c>
    </row>
    <row r="341" spans="1:15" x14ac:dyDescent="0.45">
      <c r="A341" t="s">
        <v>1151</v>
      </c>
      <c r="B341" t="s">
        <v>1152</v>
      </c>
      <c r="C341" t="s">
        <v>1153</v>
      </c>
      <c r="D341" t="s">
        <v>857</v>
      </c>
      <c r="E341" t="s">
        <v>61</v>
      </c>
      <c r="F341" t="s">
        <v>593</v>
      </c>
      <c r="G341" t="s">
        <v>312</v>
      </c>
      <c r="H341">
        <v>2</v>
      </c>
      <c r="I341">
        <v>3</v>
      </c>
      <c r="J341">
        <v>2</v>
      </c>
      <c r="K341">
        <v>3</v>
      </c>
      <c r="L341">
        <v>2</v>
      </c>
      <c r="M341">
        <v>2</v>
      </c>
      <c r="N341">
        <v>2</v>
      </c>
      <c r="O341">
        <v>1</v>
      </c>
    </row>
    <row r="342" spans="1:15" x14ac:dyDescent="0.45">
      <c r="A342" t="s">
        <v>1154</v>
      </c>
      <c r="B342" t="s">
        <v>1152</v>
      </c>
      <c r="C342" t="s">
        <v>1153</v>
      </c>
      <c r="D342" t="s">
        <v>857</v>
      </c>
      <c r="E342" t="s">
        <v>61</v>
      </c>
      <c r="F342" t="s">
        <v>1155</v>
      </c>
      <c r="G342" t="s">
        <v>347</v>
      </c>
      <c r="H342">
        <v>2</v>
      </c>
      <c r="I342">
        <v>3</v>
      </c>
      <c r="J342">
        <v>2</v>
      </c>
      <c r="K342">
        <v>3</v>
      </c>
      <c r="L342">
        <v>2</v>
      </c>
      <c r="M342">
        <v>2</v>
      </c>
      <c r="N342">
        <v>2</v>
      </c>
      <c r="O342">
        <v>1</v>
      </c>
    </row>
    <row r="343" spans="1:15" x14ac:dyDescent="0.45">
      <c r="A343" t="s">
        <v>1156</v>
      </c>
      <c r="B343" t="s">
        <v>1157</v>
      </c>
      <c r="C343" t="s">
        <v>1158</v>
      </c>
      <c r="D343" t="s">
        <v>1049</v>
      </c>
      <c r="E343" t="s">
        <v>61</v>
      </c>
      <c r="F343" t="s">
        <v>1155</v>
      </c>
      <c r="G343" t="s">
        <v>762</v>
      </c>
      <c r="H343">
        <v>4</v>
      </c>
      <c r="I343">
        <v>4</v>
      </c>
      <c r="J343">
        <v>4</v>
      </c>
      <c r="K343">
        <v>4</v>
      </c>
      <c r="L343">
        <v>4</v>
      </c>
      <c r="M343">
        <v>4</v>
      </c>
      <c r="N343">
        <v>4</v>
      </c>
      <c r="O343">
        <v>1</v>
      </c>
    </row>
    <row r="344" spans="1:15" x14ac:dyDescent="0.45">
      <c r="A344" t="s">
        <v>1146</v>
      </c>
      <c r="B344" t="s">
        <v>1147</v>
      </c>
      <c r="C344" t="s">
        <v>1148</v>
      </c>
      <c r="D344" t="s">
        <v>1149</v>
      </c>
      <c r="E344" t="s">
        <v>61</v>
      </c>
      <c r="F344" t="s">
        <v>611</v>
      </c>
      <c r="G344" t="s">
        <v>128</v>
      </c>
      <c r="H344">
        <v>3</v>
      </c>
      <c r="I344">
        <v>4</v>
      </c>
      <c r="J344">
        <v>3</v>
      </c>
      <c r="K344">
        <v>3</v>
      </c>
      <c r="L344">
        <v>4</v>
      </c>
      <c r="M344">
        <v>4</v>
      </c>
      <c r="N344">
        <v>3</v>
      </c>
      <c r="O344">
        <v>1</v>
      </c>
    </row>
    <row r="345" spans="1:15" x14ac:dyDescent="0.45">
      <c r="A345" t="s">
        <v>1159</v>
      </c>
      <c r="B345" t="s">
        <v>1160</v>
      </c>
      <c r="C345" t="s">
        <v>1161</v>
      </c>
      <c r="D345" t="s">
        <v>418</v>
      </c>
      <c r="E345" t="s">
        <v>61</v>
      </c>
      <c r="F345" t="s">
        <v>346</v>
      </c>
      <c r="G345" t="s">
        <v>128</v>
      </c>
      <c r="H345">
        <v>3</v>
      </c>
      <c r="I345">
        <v>3</v>
      </c>
      <c r="J345">
        <v>4</v>
      </c>
      <c r="K345">
        <v>4</v>
      </c>
      <c r="L345">
        <v>4</v>
      </c>
      <c r="M345">
        <v>4</v>
      </c>
      <c r="N345">
        <v>3</v>
      </c>
      <c r="O345">
        <v>1</v>
      </c>
    </row>
    <row r="346" spans="1:15" x14ac:dyDescent="0.45">
      <c r="A346" t="s">
        <v>1162</v>
      </c>
      <c r="B346" t="s">
        <v>1163</v>
      </c>
      <c r="C346" t="s">
        <v>1164</v>
      </c>
      <c r="D346" t="s">
        <v>1165</v>
      </c>
      <c r="E346" t="s">
        <v>61</v>
      </c>
      <c r="F346" t="s">
        <v>538</v>
      </c>
      <c r="G346" t="s">
        <v>482</v>
      </c>
      <c r="H346">
        <v>4</v>
      </c>
      <c r="I346">
        <v>4</v>
      </c>
      <c r="J346">
        <v>4</v>
      </c>
      <c r="K346">
        <v>4</v>
      </c>
      <c r="L346">
        <v>4</v>
      </c>
      <c r="M346">
        <v>4</v>
      </c>
      <c r="N346">
        <v>4</v>
      </c>
      <c r="O346">
        <v>1</v>
      </c>
    </row>
    <row r="347" spans="1:15" x14ac:dyDescent="0.45">
      <c r="A347" t="s">
        <v>1166</v>
      </c>
      <c r="B347" t="s">
        <v>326</v>
      </c>
      <c r="C347" t="s">
        <v>1167</v>
      </c>
      <c r="D347" t="s">
        <v>1168</v>
      </c>
      <c r="E347" t="s">
        <v>145</v>
      </c>
      <c r="F347" t="s">
        <v>1169</v>
      </c>
      <c r="G347" t="s">
        <v>305</v>
      </c>
      <c r="H347">
        <v>4</v>
      </c>
      <c r="I347">
        <v>4</v>
      </c>
      <c r="J347">
        <v>4</v>
      </c>
      <c r="K347">
        <v>4</v>
      </c>
      <c r="L347">
        <v>4</v>
      </c>
      <c r="M347">
        <v>4</v>
      </c>
      <c r="N347">
        <v>4</v>
      </c>
      <c r="O347">
        <v>1</v>
      </c>
    </row>
    <row r="348" spans="1:15" x14ac:dyDescent="0.45">
      <c r="A348" t="s">
        <v>1170</v>
      </c>
      <c r="B348" t="s">
        <v>326</v>
      </c>
      <c r="C348" t="s">
        <v>1167</v>
      </c>
      <c r="D348" t="s">
        <v>121</v>
      </c>
      <c r="E348" t="s">
        <v>145</v>
      </c>
      <c r="F348" t="s">
        <v>1169</v>
      </c>
      <c r="G348" t="s">
        <v>305</v>
      </c>
      <c r="H348">
        <v>4</v>
      </c>
      <c r="I348">
        <v>4</v>
      </c>
      <c r="J348">
        <v>4</v>
      </c>
      <c r="K348">
        <v>4</v>
      </c>
      <c r="L348">
        <v>4</v>
      </c>
      <c r="M348">
        <v>4</v>
      </c>
      <c r="N348">
        <v>4</v>
      </c>
      <c r="O348">
        <v>1</v>
      </c>
    </row>
    <row r="349" spans="1:15" x14ac:dyDescent="0.45">
      <c r="A349" t="s">
        <v>1171</v>
      </c>
      <c r="B349" t="s">
        <v>1172</v>
      </c>
      <c r="C349" t="s">
        <v>1173</v>
      </c>
      <c r="D349" t="s">
        <v>234</v>
      </c>
      <c r="E349" t="s">
        <v>61</v>
      </c>
      <c r="F349" t="s">
        <v>438</v>
      </c>
      <c r="G349" t="s">
        <v>305</v>
      </c>
      <c r="H349">
        <v>3</v>
      </c>
      <c r="I349">
        <v>3</v>
      </c>
      <c r="J349">
        <v>4</v>
      </c>
      <c r="K349">
        <v>4</v>
      </c>
      <c r="L349">
        <v>4</v>
      </c>
      <c r="M349">
        <v>4</v>
      </c>
      <c r="N349">
        <v>4</v>
      </c>
      <c r="O349">
        <v>1</v>
      </c>
    </row>
    <row r="350" spans="1:15" x14ac:dyDescent="0.45">
      <c r="A350" t="s">
        <v>1174</v>
      </c>
      <c r="B350" t="s">
        <v>658</v>
      </c>
      <c r="C350" t="s">
        <v>659</v>
      </c>
      <c r="D350" t="s">
        <v>1175</v>
      </c>
      <c r="E350" t="s">
        <v>92</v>
      </c>
      <c r="F350" t="s">
        <v>1176</v>
      </c>
      <c r="G350" t="s">
        <v>206</v>
      </c>
      <c r="H350">
        <v>3</v>
      </c>
      <c r="I350">
        <v>3</v>
      </c>
      <c r="J350">
        <v>4</v>
      </c>
      <c r="K350">
        <v>3</v>
      </c>
      <c r="L350">
        <v>3</v>
      </c>
      <c r="M350">
        <v>3</v>
      </c>
      <c r="N350">
        <v>3</v>
      </c>
      <c r="O350">
        <v>1</v>
      </c>
    </row>
    <row r="351" spans="1:15" x14ac:dyDescent="0.45">
      <c r="A351" t="s">
        <v>1177</v>
      </c>
      <c r="B351" t="s">
        <v>658</v>
      </c>
      <c r="C351" t="s">
        <v>659</v>
      </c>
      <c r="D351" t="s">
        <v>1178</v>
      </c>
      <c r="E351" t="s">
        <v>92</v>
      </c>
      <c r="F351" t="s">
        <v>1176</v>
      </c>
      <c r="G351" t="s">
        <v>206</v>
      </c>
      <c r="H351">
        <v>3</v>
      </c>
      <c r="I351">
        <v>3</v>
      </c>
      <c r="J351">
        <v>4</v>
      </c>
      <c r="K351">
        <v>3</v>
      </c>
      <c r="L351">
        <v>3</v>
      </c>
      <c r="M351">
        <v>3</v>
      </c>
      <c r="N351">
        <v>3</v>
      </c>
      <c r="O351">
        <v>1</v>
      </c>
    </row>
    <row r="352" spans="1:15" x14ac:dyDescent="0.45">
      <c r="A352" t="s">
        <v>1179</v>
      </c>
      <c r="B352" t="s">
        <v>1180</v>
      </c>
      <c r="C352" t="s">
        <v>1181</v>
      </c>
      <c r="D352" t="s">
        <v>1182</v>
      </c>
      <c r="E352" t="s">
        <v>92</v>
      </c>
      <c r="F352" t="s">
        <v>311</v>
      </c>
      <c r="G352" t="s">
        <v>652</v>
      </c>
      <c r="H352">
        <v>3</v>
      </c>
      <c r="I352">
        <v>3</v>
      </c>
      <c r="J352">
        <v>3</v>
      </c>
      <c r="K352">
        <v>3</v>
      </c>
      <c r="L352">
        <v>3</v>
      </c>
      <c r="M352">
        <v>3</v>
      </c>
      <c r="N352">
        <v>3</v>
      </c>
      <c r="O352">
        <v>1</v>
      </c>
    </row>
    <row r="353" spans="1:15" x14ac:dyDescent="0.45">
      <c r="A353" t="s">
        <v>1183</v>
      </c>
      <c r="B353" t="s">
        <v>1184</v>
      </c>
      <c r="C353" t="s">
        <v>1185</v>
      </c>
      <c r="D353" t="s">
        <v>165</v>
      </c>
      <c r="E353" t="s">
        <v>61</v>
      </c>
      <c r="F353" t="s">
        <v>472</v>
      </c>
      <c r="G353" t="s">
        <v>347</v>
      </c>
      <c r="H353">
        <v>3</v>
      </c>
      <c r="I353">
        <v>4</v>
      </c>
      <c r="J353">
        <v>3</v>
      </c>
      <c r="K353">
        <v>3</v>
      </c>
      <c r="L353">
        <v>3</v>
      </c>
      <c r="M353">
        <v>3</v>
      </c>
      <c r="N353">
        <v>3</v>
      </c>
      <c r="O353">
        <v>1</v>
      </c>
    </row>
    <row r="354" spans="1:15" x14ac:dyDescent="0.45">
      <c r="A354" t="s">
        <v>1186</v>
      </c>
      <c r="B354" t="s">
        <v>1187</v>
      </c>
      <c r="C354" t="s">
        <v>1185</v>
      </c>
      <c r="D354" t="s">
        <v>1188</v>
      </c>
      <c r="E354" t="s">
        <v>145</v>
      </c>
      <c r="F354" t="s">
        <v>959</v>
      </c>
      <c r="G354" t="s">
        <v>347</v>
      </c>
      <c r="H354">
        <v>3</v>
      </c>
      <c r="I354">
        <v>4</v>
      </c>
      <c r="J354">
        <v>3</v>
      </c>
      <c r="K354">
        <v>3</v>
      </c>
      <c r="L354">
        <v>3</v>
      </c>
      <c r="M354">
        <v>3</v>
      </c>
      <c r="N354">
        <v>3</v>
      </c>
      <c r="O354">
        <v>1</v>
      </c>
    </row>
    <row r="355" spans="1:15" x14ac:dyDescent="0.45">
      <c r="A355" t="s">
        <v>1189</v>
      </c>
      <c r="B355" t="s">
        <v>1190</v>
      </c>
      <c r="C355" t="s">
        <v>1191</v>
      </c>
      <c r="D355" t="s">
        <v>276</v>
      </c>
      <c r="E355" t="s">
        <v>61</v>
      </c>
      <c r="F355" t="s">
        <v>311</v>
      </c>
      <c r="G355" t="s">
        <v>312</v>
      </c>
      <c r="H355">
        <v>3</v>
      </c>
      <c r="I355">
        <v>3</v>
      </c>
      <c r="J355">
        <v>3</v>
      </c>
      <c r="K355">
        <v>3</v>
      </c>
      <c r="L355">
        <v>3</v>
      </c>
      <c r="M355">
        <v>3</v>
      </c>
      <c r="N355">
        <v>3</v>
      </c>
      <c r="O355">
        <v>1</v>
      </c>
    </row>
    <row r="356" spans="1:15" x14ac:dyDescent="0.45">
      <c r="A356" t="s">
        <v>1192</v>
      </c>
      <c r="B356" t="s">
        <v>1193</v>
      </c>
      <c r="C356" t="s">
        <v>1194</v>
      </c>
      <c r="D356" t="s">
        <v>338</v>
      </c>
      <c r="E356" t="s">
        <v>92</v>
      </c>
      <c r="F356" t="s">
        <v>1169</v>
      </c>
      <c r="G356" t="s">
        <v>347</v>
      </c>
      <c r="H356">
        <v>4</v>
      </c>
      <c r="I356">
        <v>4</v>
      </c>
      <c r="J356">
        <v>4</v>
      </c>
      <c r="K356">
        <v>4</v>
      </c>
      <c r="L356">
        <v>4</v>
      </c>
      <c r="M356">
        <v>4</v>
      </c>
      <c r="N356">
        <v>4</v>
      </c>
      <c r="O356">
        <v>1</v>
      </c>
    </row>
    <row r="357" spans="1:15" x14ac:dyDescent="0.45">
      <c r="A357" t="s">
        <v>1195</v>
      </c>
      <c r="B357" t="s">
        <v>1196</v>
      </c>
      <c r="C357" t="s">
        <v>1197</v>
      </c>
      <c r="D357" t="s">
        <v>165</v>
      </c>
      <c r="E357" t="s">
        <v>92</v>
      </c>
      <c r="F357" t="s">
        <v>429</v>
      </c>
      <c r="G357" t="s">
        <v>312</v>
      </c>
      <c r="H357">
        <v>3</v>
      </c>
      <c r="I357">
        <v>3</v>
      </c>
      <c r="J357">
        <v>4</v>
      </c>
      <c r="K357">
        <v>3</v>
      </c>
      <c r="L357">
        <v>3</v>
      </c>
      <c r="M357">
        <v>3</v>
      </c>
      <c r="N357">
        <v>4</v>
      </c>
      <c r="O357">
        <v>1</v>
      </c>
    </row>
    <row r="358" spans="1:15" x14ac:dyDescent="0.45">
      <c r="A358" t="s">
        <v>1198</v>
      </c>
      <c r="B358" t="s">
        <v>1032</v>
      </c>
      <c r="C358" t="s">
        <v>1033</v>
      </c>
      <c r="D358" t="s">
        <v>73</v>
      </c>
      <c r="E358" t="s">
        <v>145</v>
      </c>
      <c r="F358" t="s">
        <v>1199</v>
      </c>
      <c r="G358" t="s">
        <v>312</v>
      </c>
      <c r="H358">
        <v>3</v>
      </c>
      <c r="I358">
        <v>3</v>
      </c>
      <c r="J358">
        <v>3</v>
      </c>
      <c r="K358">
        <v>3</v>
      </c>
      <c r="L358">
        <v>3</v>
      </c>
      <c r="M358">
        <v>3</v>
      </c>
      <c r="N358">
        <v>3</v>
      </c>
      <c r="O358">
        <v>1</v>
      </c>
    </row>
    <row r="359" spans="1:15" x14ac:dyDescent="0.45">
      <c r="A359" t="s">
        <v>1200</v>
      </c>
      <c r="B359" t="s">
        <v>1032</v>
      </c>
      <c r="C359" t="s">
        <v>1033</v>
      </c>
      <c r="D359" t="s">
        <v>857</v>
      </c>
      <c r="E359" t="s">
        <v>145</v>
      </c>
      <c r="F359" t="s">
        <v>1199</v>
      </c>
      <c r="G359" t="s">
        <v>312</v>
      </c>
      <c r="H359">
        <v>3</v>
      </c>
      <c r="I359">
        <v>3</v>
      </c>
      <c r="J359">
        <v>3</v>
      </c>
      <c r="K359">
        <v>3</v>
      </c>
      <c r="L359">
        <v>3</v>
      </c>
      <c r="M359">
        <v>3</v>
      </c>
      <c r="N359">
        <v>3</v>
      </c>
      <c r="O359">
        <v>1</v>
      </c>
    </row>
    <row r="360" spans="1:15" x14ac:dyDescent="0.45">
      <c r="A360" t="s">
        <v>1201</v>
      </c>
      <c r="B360" t="s">
        <v>1202</v>
      </c>
      <c r="C360" t="s">
        <v>1203</v>
      </c>
      <c r="D360" t="s">
        <v>459</v>
      </c>
      <c r="E360" t="s">
        <v>61</v>
      </c>
      <c r="F360" t="s">
        <v>1050</v>
      </c>
      <c r="G360" t="s">
        <v>652</v>
      </c>
      <c r="H360">
        <v>3</v>
      </c>
      <c r="I360">
        <v>3</v>
      </c>
      <c r="J360">
        <v>3</v>
      </c>
      <c r="K360">
        <v>3</v>
      </c>
      <c r="L360">
        <v>3</v>
      </c>
      <c r="M360">
        <v>3</v>
      </c>
      <c r="N360">
        <v>3</v>
      </c>
      <c r="O360">
        <v>1</v>
      </c>
    </row>
    <row r="361" spans="1:15" x14ac:dyDescent="0.45">
      <c r="A361" t="s">
        <v>1204</v>
      </c>
      <c r="B361" t="s">
        <v>1205</v>
      </c>
      <c r="C361" t="s">
        <v>1206</v>
      </c>
      <c r="D361" t="s">
        <v>165</v>
      </c>
      <c r="E361" t="s">
        <v>61</v>
      </c>
      <c r="F361" t="s">
        <v>578</v>
      </c>
      <c r="G361" t="s">
        <v>99</v>
      </c>
      <c r="H361">
        <v>3</v>
      </c>
      <c r="I361">
        <v>3</v>
      </c>
      <c r="J361">
        <v>4</v>
      </c>
      <c r="K361">
        <v>4</v>
      </c>
      <c r="L361">
        <v>4</v>
      </c>
      <c r="M361">
        <v>4</v>
      </c>
      <c r="N361">
        <v>4</v>
      </c>
      <c r="O361">
        <v>1</v>
      </c>
    </row>
    <row r="362" spans="1:15" x14ac:dyDescent="0.45">
      <c r="A362" t="s">
        <v>1207</v>
      </c>
      <c r="B362" t="s">
        <v>1208</v>
      </c>
      <c r="C362" t="s">
        <v>1209</v>
      </c>
      <c r="D362" t="s">
        <v>656</v>
      </c>
      <c r="E362" t="s">
        <v>92</v>
      </c>
      <c r="F362" t="s">
        <v>1210</v>
      </c>
      <c r="G362" t="s">
        <v>288</v>
      </c>
      <c r="H362">
        <v>4</v>
      </c>
      <c r="I362">
        <v>4</v>
      </c>
      <c r="J362">
        <v>4</v>
      </c>
      <c r="K362">
        <v>4</v>
      </c>
      <c r="L362">
        <v>4</v>
      </c>
      <c r="M362">
        <v>4</v>
      </c>
      <c r="N362">
        <v>4</v>
      </c>
      <c r="O362">
        <v>1</v>
      </c>
    </row>
    <row r="363" spans="1:15" x14ac:dyDescent="0.45">
      <c r="A363" t="s">
        <v>1211</v>
      </c>
      <c r="B363" t="s">
        <v>1212</v>
      </c>
      <c r="C363" t="s">
        <v>1213</v>
      </c>
      <c r="D363" t="s">
        <v>1214</v>
      </c>
      <c r="E363" t="s">
        <v>145</v>
      </c>
      <c r="F363" t="s">
        <v>544</v>
      </c>
      <c r="G363" t="s">
        <v>305</v>
      </c>
      <c r="H363">
        <v>3</v>
      </c>
      <c r="I363">
        <v>3</v>
      </c>
      <c r="J363">
        <v>3</v>
      </c>
      <c r="K363">
        <v>3</v>
      </c>
      <c r="L363">
        <v>3</v>
      </c>
      <c r="M363">
        <v>3</v>
      </c>
      <c r="N363">
        <v>3</v>
      </c>
      <c r="O363">
        <v>1</v>
      </c>
    </row>
    <row r="364" spans="1:15" x14ac:dyDescent="0.45">
      <c r="A364" t="s">
        <v>1215</v>
      </c>
      <c r="B364" t="s">
        <v>1216</v>
      </c>
      <c r="D364" t="s">
        <v>1217</v>
      </c>
      <c r="E364" t="s">
        <v>145</v>
      </c>
      <c r="F364" t="s">
        <v>1218</v>
      </c>
      <c r="G364" t="s">
        <v>123</v>
      </c>
      <c r="H364">
        <v>3</v>
      </c>
      <c r="I364">
        <v>3</v>
      </c>
      <c r="J364">
        <v>3</v>
      </c>
      <c r="K364">
        <v>3</v>
      </c>
      <c r="L364">
        <v>3</v>
      </c>
      <c r="M364">
        <v>3</v>
      </c>
      <c r="N364">
        <v>3</v>
      </c>
      <c r="O364">
        <v>1</v>
      </c>
    </row>
    <row r="365" spans="1:15" x14ac:dyDescent="0.45">
      <c r="A365" t="s">
        <v>1219</v>
      </c>
      <c r="B365" t="s">
        <v>1216</v>
      </c>
      <c r="D365" t="s">
        <v>1220</v>
      </c>
      <c r="E365" t="s">
        <v>145</v>
      </c>
      <c r="F365" t="s">
        <v>1218</v>
      </c>
      <c r="G365" t="s">
        <v>123</v>
      </c>
      <c r="H365">
        <v>3</v>
      </c>
      <c r="I365">
        <v>3</v>
      </c>
      <c r="J365">
        <v>3</v>
      </c>
      <c r="K365">
        <v>3</v>
      </c>
      <c r="L365">
        <v>3</v>
      </c>
      <c r="M365">
        <v>3</v>
      </c>
      <c r="N365">
        <v>3</v>
      </c>
      <c r="O365">
        <v>1</v>
      </c>
    </row>
    <row r="366" spans="1:15" x14ac:dyDescent="0.45">
      <c r="A366" t="s">
        <v>1221</v>
      </c>
      <c r="B366" t="s">
        <v>1222</v>
      </c>
      <c r="D366" t="s">
        <v>73</v>
      </c>
      <c r="E366" t="s">
        <v>61</v>
      </c>
      <c r="F366" t="s">
        <v>329</v>
      </c>
      <c r="G366" t="s">
        <v>81</v>
      </c>
      <c r="H366">
        <v>4</v>
      </c>
      <c r="I366">
        <v>4</v>
      </c>
      <c r="J366">
        <v>4</v>
      </c>
      <c r="K366">
        <v>4</v>
      </c>
      <c r="L366">
        <v>4</v>
      </c>
      <c r="M366">
        <v>4</v>
      </c>
      <c r="N366">
        <v>4</v>
      </c>
      <c r="O366">
        <v>1</v>
      </c>
    </row>
    <row r="367" spans="1:15" x14ac:dyDescent="0.45">
      <c r="A367" t="s">
        <v>1223</v>
      </c>
      <c r="B367" t="s">
        <v>1224</v>
      </c>
      <c r="D367" t="s">
        <v>1225</v>
      </c>
      <c r="E367" t="s">
        <v>145</v>
      </c>
      <c r="F367" t="s">
        <v>1226</v>
      </c>
      <c r="G367" t="s">
        <v>156</v>
      </c>
      <c r="H367">
        <v>3</v>
      </c>
      <c r="I367">
        <v>2</v>
      </c>
      <c r="J367">
        <v>3</v>
      </c>
      <c r="K367">
        <v>3</v>
      </c>
      <c r="L367">
        <v>2</v>
      </c>
      <c r="M367">
        <v>3</v>
      </c>
      <c r="N367">
        <v>3</v>
      </c>
      <c r="O367">
        <v>1</v>
      </c>
    </row>
    <row r="368" spans="1:15" x14ac:dyDescent="0.45">
      <c r="A368" t="s">
        <v>1227</v>
      </c>
      <c r="B368" t="s">
        <v>1228</v>
      </c>
      <c r="D368" t="s">
        <v>1229</v>
      </c>
      <c r="E368" t="s">
        <v>92</v>
      </c>
      <c r="F368" t="s">
        <v>341</v>
      </c>
      <c r="G368" t="s">
        <v>147</v>
      </c>
      <c r="H368">
        <v>3</v>
      </c>
      <c r="I368">
        <v>2</v>
      </c>
      <c r="J368">
        <v>2</v>
      </c>
      <c r="K368">
        <v>2</v>
      </c>
      <c r="L368">
        <v>3</v>
      </c>
      <c r="M368">
        <v>3</v>
      </c>
      <c r="N368">
        <v>3</v>
      </c>
      <c r="O368">
        <v>1</v>
      </c>
    </row>
    <row r="369" spans="1:15" x14ac:dyDescent="0.45">
      <c r="A369" t="s">
        <v>1230</v>
      </c>
      <c r="B369" t="s">
        <v>1231</v>
      </c>
      <c r="D369" t="s">
        <v>165</v>
      </c>
      <c r="E369" t="s">
        <v>92</v>
      </c>
      <c r="F369" t="s">
        <v>341</v>
      </c>
      <c r="G369" t="s">
        <v>312</v>
      </c>
      <c r="H369">
        <v>3</v>
      </c>
      <c r="I369">
        <v>3</v>
      </c>
      <c r="J369">
        <v>3</v>
      </c>
      <c r="K369">
        <v>3</v>
      </c>
      <c r="L369">
        <v>3</v>
      </c>
      <c r="M369">
        <v>3</v>
      </c>
      <c r="N369">
        <v>3</v>
      </c>
      <c r="O369">
        <v>1</v>
      </c>
    </row>
    <row r="370" spans="1:15" x14ac:dyDescent="0.45">
      <c r="A370" t="s">
        <v>1232</v>
      </c>
      <c r="B370" t="s">
        <v>1231</v>
      </c>
      <c r="D370" t="s">
        <v>735</v>
      </c>
      <c r="E370" t="s">
        <v>61</v>
      </c>
      <c r="F370" t="s">
        <v>438</v>
      </c>
      <c r="G370" t="s">
        <v>176</v>
      </c>
      <c r="H370">
        <v>3</v>
      </c>
      <c r="I370">
        <v>3</v>
      </c>
      <c r="J370">
        <v>3</v>
      </c>
      <c r="K370">
        <v>3</v>
      </c>
      <c r="L370">
        <v>3</v>
      </c>
      <c r="M370">
        <v>3</v>
      </c>
      <c r="N370">
        <v>3</v>
      </c>
      <c r="O370">
        <v>1</v>
      </c>
    </row>
    <row r="371" spans="1:15" x14ac:dyDescent="0.45">
      <c r="A371" t="s">
        <v>1233</v>
      </c>
      <c r="B371" t="s">
        <v>1234</v>
      </c>
      <c r="D371" t="s">
        <v>105</v>
      </c>
      <c r="E371" t="s">
        <v>61</v>
      </c>
      <c r="F371" t="s">
        <v>1235</v>
      </c>
      <c r="G371" t="s">
        <v>128</v>
      </c>
      <c r="H371">
        <v>4</v>
      </c>
      <c r="I371">
        <v>3</v>
      </c>
      <c r="J371">
        <v>3</v>
      </c>
      <c r="K371">
        <v>4</v>
      </c>
      <c r="L371">
        <v>4</v>
      </c>
      <c r="M371">
        <v>4</v>
      </c>
      <c r="N371">
        <v>4</v>
      </c>
      <c r="O371">
        <v>1</v>
      </c>
    </row>
    <row r="372" spans="1:15" x14ac:dyDescent="0.45">
      <c r="A372" t="s">
        <v>1236</v>
      </c>
      <c r="B372" t="s">
        <v>1237</v>
      </c>
      <c r="D372" t="s">
        <v>1238</v>
      </c>
      <c r="E372" t="s">
        <v>61</v>
      </c>
      <c r="F372" t="s">
        <v>1239</v>
      </c>
      <c r="G372" t="s">
        <v>256</v>
      </c>
      <c r="H372">
        <v>4</v>
      </c>
      <c r="I372">
        <v>4</v>
      </c>
      <c r="J372">
        <v>4</v>
      </c>
      <c r="K372">
        <v>4</v>
      </c>
      <c r="L372">
        <v>4</v>
      </c>
      <c r="M372">
        <v>4</v>
      </c>
      <c r="N372">
        <v>4</v>
      </c>
      <c r="O372">
        <v>1</v>
      </c>
    </row>
    <row r="373" spans="1:15" x14ac:dyDescent="0.45">
      <c r="A373" t="s">
        <v>1240</v>
      </c>
      <c r="B373" t="s">
        <v>506</v>
      </c>
      <c r="D373" t="s">
        <v>1229</v>
      </c>
      <c r="E373" t="s">
        <v>61</v>
      </c>
      <c r="F373" t="s">
        <v>1241</v>
      </c>
      <c r="G373" t="s">
        <v>352</v>
      </c>
      <c r="H373">
        <v>4</v>
      </c>
      <c r="I373">
        <v>4</v>
      </c>
      <c r="J373">
        <v>4</v>
      </c>
      <c r="K373">
        <v>4</v>
      </c>
      <c r="L373">
        <v>4</v>
      </c>
      <c r="M373">
        <v>3</v>
      </c>
      <c r="N373">
        <v>3</v>
      </c>
      <c r="O373">
        <v>1</v>
      </c>
    </row>
    <row r="374" spans="1:15" x14ac:dyDescent="0.45">
      <c r="A374" t="s">
        <v>1242</v>
      </c>
      <c r="B374" t="s">
        <v>1243</v>
      </c>
      <c r="D374" t="s">
        <v>1229</v>
      </c>
      <c r="E374" t="s">
        <v>61</v>
      </c>
      <c r="F374" t="s">
        <v>1244</v>
      </c>
      <c r="G374" t="s">
        <v>352</v>
      </c>
      <c r="H374">
        <v>4</v>
      </c>
      <c r="I374">
        <v>4</v>
      </c>
      <c r="J374">
        <v>4</v>
      </c>
      <c r="K374">
        <v>4</v>
      </c>
      <c r="L374">
        <v>4</v>
      </c>
      <c r="M374">
        <v>3</v>
      </c>
      <c r="N374">
        <v>3</v>
      </c>
      <c r="O374">
        <v>1</v>
      </c>
    </row>
    <row r="375" spans="1:15" x14ac:dyDescent="0.45">
      <c r="A375" t="s">
        <v>1245</v>
      </c>
      <c r="B375" t="s">
        <v>1246</v>
      </c>
      <c r="D375" t="s">
        <v>111</v>
      </c>
      <c r="E375" t="s">
        <v>61</v>
      </c>
      <c r="F375" t="s">
        <v>1241</v>
      </c>
      <c r="G375" t="s">
        <v>167</v>
      </c>
      <c r="H375">
        <v>3</v>
      </c>
      <c r="I375">
        <v>3</v>
      </c>
      <c r="J375">
        <v>3</v>
      </c>
      <c r="K375">
        <v>3</v>
      </c>
      <c r="L375">
        <v>3</v>
      </c>
      <c r="M375">
        <v>3</v>
      </c>
      <c r="N375">
        <v>3</v>
      </c>
      <c r="O375">
        <v>1</v>
      </c>
    </row>
    <row r="376" spans="1:15" x14ac:dyDescent="0.45">
      <c r="A376" t="s">
        <v>1247</v>
      </c>
      <c r="B376" t="s">
        <v>1248</v>
      </c>
      <c r="D376" t="s">
        <v>165</v>
      </c>
      <c r="E376" t="s">
        <v>92</v>
      </c>
      <c r="F376" t="s">
        <v>341</v>
      </c>
      <c r="G376" t="s">
        <v>312</v>
      </c>
      <c r="H376">
        <v>4</v>
      </c>
      <c r="I376">
        <v>4</v>
      </c>
      <c r="J376">
        <v>4</v>
      </c>
      <c r="K376">
        <v>4</v>
      </c>
      <c r="L376">
        <v>4</v>
      </c>
      <c r="M376">
        <v>4</v>
      </c>
      <c r="N376">
        <v>4</v>
      </c>
      <c r="O376">
        <v>1</v>
      </c>
    </row>
    <row r="377" spans="1:15" x14ac:dyDescent="0.45">
      <c r="A377" t="s">
        <v>1249</v>
      </c>
      <c r="B377" t="s">
        <v>1250</v>
      </c>
      <c r="D377" t="s">
        <v>165</v>
      </c>
      <c r="E377" t="s">
        <v>61</v>
      </c>
      <c r="F377" t="s">
        <v>346</v>
      </c>
      <c r="G377" t="s">
        <v>312</v>
      </c>
      <c r="H377">
        <v>4</v>
      </c>
      <c r="I377">
        <v>4</v>
      </c>
      <c r="J377">
        <v>4</v>
      </c>
      <c r="K377">
        <v>4</v>
      </c>
      <c r="L377">
        <v>4</v>
      </c>
      <c r="M377">
        <v>4</v>
      </c>
      <c r="N377">
        <v>4</v>
      </c>
      <c r="O377">
        <v>1</v>
      </c>
    </row>
    <row r="378" spans="1:15" x14ac:dyDescent="0.45">
      <c r="A378" t="s">
        <v>1251</v>
      </c>
      <c r="B378" t="s">
        <v>1252</v>
      </c>
      <c r="D378" t="s">
        <v>1253</v>
      </c>
      <c r="E378" t="s">
        <v>92</v>
      </c>
      <c r="F378" t="s">
        <v>362</v>
      </c>
      <c r="G378" t="s">
        <v>305</v>
      </c>
      <c r="H378">
        <v>3</v>
      </c>
      <c r="I378">
        <v>3</v>
      </c>
      <c r="J378">
        <v>3</v>
      </c>
      <c r="K378">
        <v>3</v>
      </c>
      <c r="L378">
        <v>3</v>
      </c>
      <c r="M378">
        <v>3</v>
      </c>
      <c r="N378">
        <v>3</v>
      </c>
      <c r="O378">
        <v>1</v>
      </c>
    </row>
    <row r="379" spans="1:15" x14ac:dyDescent="0.45">
      <c r="A379" t="s">
        <v>1254</v>
      </c>
      <c r="B379" t="s">
        <v>1255</v>
      </c>
      <c r="D379" t="s">
        <v>1256</v>
      </c>
      <c r="E379" t="s">
        <v>145</v>
      </c>
      <c r="F379" t="s">
        <v>329</v>
      </c>
      <c r="G379" t="s">
        <v>305</v>
      </c>
      <c r="H379">
        <v>4</v>
      </c>
      <c r="I379">
        <v>4</v>
      </c>
      <c r="J379">
        <v>4</v>
      </c>
      <c r="K379">
        <v>4</v>
      </c>
      <c r="L379">
        <v>4</v>
      </c>
      <c r="M379">
        <v>4</v>
      </c>
      <c r="N379">
        <v>4</v>
      </c>
      <c r="O379">
        <v>1</v>
      </c>
    </row>
    <row r="380" spans="1:15" x14ac:dyDescent="0.45">
      <c r="A380" t="s">
        <v>1257</v>
      </c>
      <c r="B380" t="s">
        <v>742</v>
      </c>
      <c r="D380" t="s">
        <v>1258</v>
      </c>
      <c r="E380" t="s">
        <v>61</v>
      </c>
      <c r="F380" t="s">
        <v>1259</v>
      </c>
      <c r="G380" t="s">
        <v>167</v>
      </c>
      <c r="H380">
        <v>4</v>
      </c>
      <c r="I380">
        <v>4</v>
      </c>
      <c r="J380">
        <v>3</v>
      </c>
      <c r="K380">
        <v>3</v>
      </c>
      <c r="L380">
        <v>3</v>
      </c>
      <c r="M380">
        <v>3</v>
      </c>
      <c r="N380">
        <v>3</v>
      </c>
      <c r="O380">
        <v>1</v>
      </c>
    </row>
    <row r="381" spans="1:15" x14ac:dyDescent="0.45">
      <c r="A381" t="s">
        <v>1260</v>
      </c>
      <c r="B381" t="s">
        <v>1261</v>
      </c>
      <c r="D381" t="s">
        <v>1262</v>
      </c>
      <c r="E381" t="s">
        <v>61</v>
      </c>
      <c r="F381" t="s">
        <v>281</v>
      </c>
      <c r="G381" t="s">
        <v>133</v>
      </c>
      <c r="H381">
        <v>3</v>
      </c>
      <c r="I381">
        <v>3</v>
      </c>
      <c r="J381">
        <v>3</v>
      </c>
      <c r="K381">
        <v>3</v>
      </c>
      <c r="L381">
        <v>3</v>
      </c>
      <c r="M381">
        <v>3</v>
      </c>
      <c r="N381">
        <v>3</v>
      </c>
      <c r="O381">
        <v>1</v>
      </c>
    </row>
    <row r="382" spans="1:15" x14ac:dyDescent="0.45">
      <c r="A382" t="s">
        <v>1263</v>
      </c>
      <c r="B382" t="s">
        <v>1264</v>
      </c>
      <c r="D382" t="s">
        <v>949</v>
      </c>
      <c r="E382" t="s">
        <v>61</v>
      </c>
      <c r="F382" t="s">
        <v>1265</v>
      </c>
      <c r="G382" t="s">
        <v>147</v>
      </c>
      <c r="H382">
        <v>4</v>
      </c>
      <c r="I382">
        <v>4</v>
      </c>
      <c r="J382">
        <v>4</v>
      </c>
      <c r="K382">
        <v>4</v>
      </c>
      <c r="L382">
        <v>4</v>
      </c>
      <c r="M382">
        <v>4</v>
      </c>
      <c r="N382">
        <v>4</v>
      </c>
      <c r="O382">
        <v>1</v>
      </c>
    </row>
    <row r="383" spans="1:15" x14ac:dyDescent="0.45">
      <c r="A383" t="s">
        <v>1266</v>
      </c>
      <c r="B383" t="s">
        <v>1267</v>
      </c>
      <c r="D383" t="s">
        <v>679</v>
      </c>
      <c r="E383" t="s">
        <v>61</v>
      </c>
      <c r="F383" t="s">
        <v>926</v>
      </c>
      <c r="G383" t="s">
        <v>107</v>
      </c>
      <c r="H383">
        <v>3</v>
      </c>
      <c r="I383">
        <v>3</v>
      </c>
      <c r="J383">
        <v>3</v>
      </c>
      <c r="K383">
        <v>3</v>
      </c>
      <c r="L383">
        <v>3</v>
      </c>
      <c r="M383">
        <v>3</v>
      </c>
      <c r="N383">
        <v>3</v>
      </c>
      <c r="O383">
        <v>1</v>
      </c>
    </row>
    <row r="384" spans="1:15" x14ac:dyDescent="0.45">
      <c r="A384" t="s">
        <v>1268</v>
      </c>
      <c r="B384" t="s">
        <v>1269</v>
      </c>
      <c r="D384" t="s">
        <v>1270</v>
      </c>
      <c r="E384" t="s">
        <v>61</v>
      </c>
      <c r="F384" t="s">
        <v>346</v>
      </c>
      <c r="G384" t="s">
        <v>167</v>
      </c>
      <c r="H384">
        <v>3</v>
      </c>
      <c r="I384">
        <v>3</v>
      </c>
      <c r="J384">
        <v>3</v>
      </c>
      <c r="K384">
        <v>3</v>
      </c>
      <c r="L384">
        <v>3</v>
      </c>
      <c r="M384">
        <v>3</v>
      </c>
      <c r="N384">
        <v>4</v>
      </c>
      <c r="O384">
        <v>1</v>
      </c>
    </row>
    <row r="385" spans="1:15" x14ac:dyDescent="0.45">
      <c r="A385" t="s">
        <v>1271</v>
      </c>
      <c r="B385" t="s">
        <v>1172</v>
      </c>
      <c r="D385" t="s">
        <v>1272</v>
      </c>
      <c r="E385" t="s">
        <v>61</v>
      </c>
      <c r="F385" t="s">
        <v>277</v>
      </c>
      <c r="G385" t="s">
        <v>305</v>
      </c>
      <c r="H385">
        <v>3</v>
      </c>
      <c r="I385">
        <v>3</v>
      </c>
      <c r="J385">
        <v>4</v>
      </c>
      <c r="K385">
        <v>4</v>
      </c>
      <c r="L385">
        <v>4</v>
      </c>
      <c r="M385">
        <v>4</v>
      </c>
      <c r="N385">
        <v>4</v>
      </c>
      <c r="O385">
        <v>1</v>
      </c>
    </row>
    <row r="386" spans="1:15" x14ac:dyDescent="0.45">
      <c r="A386" t="s">
        <v>1273</v>
      </c>
      <c r="B386" t="s">
        <v>864</v>
      </c>
      <c r="D386" t="s">
        <v>599</v>
      </c>
      <c r="E386" t="s">
        <v>61</v>
      </c>
      <c r="F386" t="s">
        <v>277</v>
      </c>
      <c r="G386" t="s">
        <v>347</v>
      </c>
      <c r="H386">
        <v>4</v>
      </c>
      <c r="I386">
        <v>4</v>
      </c>
      <c r="J386">
        <v>4</v>
      </c>
      <c r="K386">
        <v>4</v>
      </c>
      <c r="L386">
        <v>4</v>
      </c>
      <c r="M386">
        <v>4</v>
      </c>
      <c r="N386">
        <v>4</v>
      </c>
      <c r="O386">
        <v>1</v>
      </c>
    </row>
    <row r="387" spans="1:15" x14ac:dyDescent="0.45">
      <c r="A387" t="s">
        <v>1274</v>
      </c>
      <c r="B387" t="s">
        <v>1275</v>
      </c>
      <c r="D387" t="s">
        <v>1276</v>
      </c>
      <c r="E387" t="s">
        <v>61</v>
      </c>
      <c r="F387" t="s">
        <v>490</v>
      </c>
      <c r="G387" t="s">
        <v>176</v>
      </c>
      <c r="H387">
        <v>3</v>
      </c>
      <c r="I387">
        <v>3</v>
      </c>
      <c r="J387">
        <v>3</v>
      </c>
      <c r="K387">
        <v>3</v>
      </c>
      <c r="L387">
        <v>3</v>
      </c>
      <c r="M387">
        <v>3</v>
      </c>
      <c r="N387">
        <v>3</v>
      </c>
      <c r="O387">
        <v>1</v>
      </c>
    </row>
    <row r="388" spans="1:15" x14ac:dyDescent="0.45">
      <c r="A388" t="s">
        <v>1277</v>
      </c>
      <c r="B388" t="s">
        <v>527</v>
      </c>
      <c r="D388" t="s">
        <v>121</v>
      </c>
      <c r="E388" t="s">
        <v>61</v>
      </c>
      <c r="F388" t="s">
        <v>562</v>
      </c>
      <c r="G388" t="s">
        <v>200</v>
      </c>
      <c r="H388">
        <v>3</v>
      </c>
      <c r="I388">
        <v>3</v>
      </c>
      <c r="J388">
        <v>3</v>
      </c>
      <c r="K388">
        <v>3</v>
      </c>
      <c r="L388">
        <v>3</v>
      </c>
      <c r="M388">
        <v>3</v>
      </c>
      <c r="N388">
        <v>3</v>
      </c>
      <c r="O388">
        <v>1</v>
      </c>
    </row>
    <row r="389" spans="1:15" x14ac:dyDescent="0.45">
      <c r="A389" t="s">
        <v>1278</v>
      </c>
      <c r="B389" t="s">
        <v>1279</v>
      </c>
      <c r="D389" t="s">
        <v>418</v>
      </c>
      <c r="E389" t="s">
        <v>61</v>
      </c>
      <c r="F389" t="s">
        <v>1280</v>
      </c>
      <c r="G389" t="s">
        <v>312</v>
      </c>
      <c r="H389">
        <v>4</v>
      </c>
      <c r="I389">
        <v>4</v>
      </c>
      <c r="J389">
        <v>4</v>
      </c>
      <c r="K389">
        <v>4</v>
      </c>
      <c r="L389">
        <v>4</v>
      </c>
      <c r="M389">
        <v>4</v>
      </c>
      <c r="N389">
        <v>4</v>
      </c>
      <c r="O389">
        <v>1</v>
      </c>
    </row>
    <row r="390" spans="1:15" x14ac:dyDescent="0.45">
      <c r="A390" t="s">
        <v>1281</v>
      </c>
      <c r="B390" t="s">
        <v>880</v>
      </c>
      <c r="D390" t="s">
        <v>165</v>
      </c>
      <c r="E390" t="s">
        <v>61</v>
      </c>
      <c r="F390" t="s">
        <v>359</v>
      </c>
      <c r="G390" t="s">
        <v>347</v>
      </c>
      <c r="H390">
        <v>4</v>
      </c>
      <c r="I390">
        <v>4</v>
      </c>
      <c r="J390">
        <v>4</v>
      </c>
      <c r="K390">
        <v>4</v>
      </c>
      <c r="L390">
        <v>4</v>
      </c>
      <c r="M390">
        <v>4</v>
      </c>
      <c r="N390">
        <v>4</v>
      </c>
      <c r="O390">
        <v>1</v>
      </c>
    </row>
    <row r="391" spans="1:15" x14ac:dyDescent="0.45">
      <c r="A391" t="s">
        <v>1282</v>
      </c>
      <c r="B391" t="s">
        <v>839</v>
      </c>
      <c r="D391" t="s">
        <v>165</v>
      </c>
      <c r="E391" t="s">
        <v>92</v>
      </c>
      <c r="F391" t="s">
        <v>600</v>
      </c>
      <c r="G391" t="s">
        <v>588</v>
      </c>
      <c r="H391">
        <v>4</v>
      </c>
      <c r="I391">
        <v>4</v>
      </c>
      <c r="J391">
        <v>4</v>
      </c>
      <c r="K391">
        <v>4</v>
      </c>
      <c r="L391">
        <v>4</v>
      </c>
      <c r="M391">
        <v>4</v>
      </c>
      <c r="N391">
        <v>4</v>
      </c>
      <c r="O391">
        <v>1</v>
      </c>
    </row>
    <row r="392" spans="1:15" x14ac:dyDescent="0.45">
      <c r="A392" t="s">
        <v>1283</v>
      </c>
      <c r="B392" t="s">
        <v>1284</v>
      </c>
      <c r="D392" t="s">
        <v>1285</v>
      </c>
      <c r="E392" t="s">
        <v>92</v>
      </c>
      <c r="F392" t="s">
        <v>1244</v>
      </c>
      <c r="G392" t="s">
        <v>87</v>
      </c>
      <c r="H392">
        <v>3</v>
      </c>
      <c r="I392">
        <v>3</v>
      </c>
      <c r="J392">
        <v>3</v>
      </c>
      <c r="K392">
        <v>3</v>
      </c>
      <c r="L392">
        <v>4</v>
      </c>
      <c r="M392">
        <v>3</v>
      </c>
      <c r="N392">
        <v>3</v>
      </c>
      <c r="O392">
        <v>1</v>
      </c>
    </row>
    <row r="393" spans="1:15" x14ac:dyDescent="0.45">
      <c r="A393" t="s">
        <v>1286</v>
      </c>
      <c r="B393" t="s">
        <v>1287</v>
      </c>
      <c r="D393" t="s">
        <v>1288</v>
      </c>
      <c r="E393" t="s">
        <v>92</v>
      </c>
      <c r="F393" t="s">
        <v>932</v>
      </c>
      <c r="G393" t="s">
        <v>808</v>
      </c>
      <c r="H393">
        <v>4</v>
      </c>
      <c r="I393">
        <v>4</v>
      </c>
      <c r="J393">
        <v>4</v>
      </c>
      <c r="K393">
        <v>4</v>
      </c>
      <c r="L393">
        <v>4</v>
      </c>
      <c r="M393">
        <v>4</v>
      </c>
      <c r="N393">
        <v>4</v>
      </c>
      <c r="O393">
        <v>1</v>
      </c>
    </row>
    <row r="394" spans="1:15" x14ac:dyDescent="0.45">
      <c r="A394" t="s">
        <v>1289</v>
      </c>
      <c r="B394" t="s">
        <v>1290</v>
      </c>
      <c r="D394" t="s">
        <v>1291</v>
      </c>
      <c r="E394" t="s">
        <v>61</v>
      </c>
      <c r="F394" t="s">
        <v>1292</v>
      </c>
      <c r="G394" t="s">
        <v>167</v>
      </c>
      <c r="H394">
        <v>4</v>
      </c>
      <c r="I394">
        <v>4</v>
      </c>
      <c r="J394">
        <v>4</v>
      </c>
      <c r="K394">
        <v>3</v>
      </c>
      <c r="L394">
        <v>3</v>
      </c>
      <c r="M394">
        <v>3</v>
      </c>
      <c r="N394">
        <v>3</v>
      </c>
      <c r="O394">
        <v>1</v>
      </c>
    </row>
    <row r="395" spans="1:15" x14ac:dyDescent="0.45">
      <c r="A395" t="s">
        <v>1293</v>
      </c>
      <c r="B395" t="s">
        <v>1294</v>
      </c>
      <c r="D395" t="s">
        <v>165</v>
      </c>
      <c r="E395" t="s">
        <v>61</v>
      </c>
      <c r="F395" t="s">
        <v>329</v>
      </c>
      <c r="G395" t="s">
        <v>588</v>
      </c>
      <c r="H395">
        <v>2</v>
      </c>
      <c r="I395">
        <v>4</v>
      </c>
      <c r="J395">
        <v>3</v>
      </c>
      <c r="K395">
        <v>4</v>
      </c>
      <c r="L395">
        <v>4</v>
      </c>
      <c r="M395">
        <v>4</v>
      </c>
      <c r="N395">
        <v>3</v>
      </c>
      <c r="O395">
        <v>1</v>
      </c>
    </row>
    <row r="396" spans="1:15" x14ac:dyDescent="0.45">
      <c r="A396" t="s">
        <v>1295</v>
      </c>
      <c r="B396" t="s">
        <v>1296</v>
      </c>
      <c r="D396" t="s">
        <v>1297</v>
      </c>
      <c r="E396" t="s">
        <v>61</v>
      </c>
      <c r="F396" t="s">
        <v>1169</v>
      </c>
      <c r="G396" t="s">
        <v>776</v>
      </c>
      <c r="H396">
        <v>3</v>
      </c>
      <c r="I396">
        <v>3</v>
      </c>
      <c r="J396">
        <v>3</v>
      </c>
      <c r="K396">
        <v>4</v>
      </c>
      <c r="L396">
        <v>3</v>
      </c>
      <c r="M396">
        <v>3</v>
      </c>
      <c r="N396">
        <v>3</v>
      </c>
      <c r="O396">
        <v>1</v>
      </c>
    </row>
    <row r="397" spans="1:15" x14ac:dyDescent="0.45">
      <c r="A397" t="s">
        <v>1298</v>
      </c>
      <c r="B397" t="s">
        <v>1299</v>
      </c>
      <c r="D397" t="s">
        <v>105</v>
      </c>
      <c r="E397" t="s">
        <v>61</v>
      </c>
      <c r="F397" t="s">
        <v>1300</v>
      </c>
      <c r="G397" t="s">
        <v>107</v>
      </c>
      <c r="H397">
        <v>3</v>
      </c>
      <c r="I397">
        <v>3</v>
      </c>
      <c r="J397">
        <v>3</v>
      </c>
      <c r="K397">
        <v>3</v>
      </c>
      <c r="L397">
        <v>3</v>
      </c>
      <c r="M397">
        <v>3</v>
      </c>
      <c r="N397">
        <v>3</v>
      </c>
      <c r="O397">
        <v>1</v>
      </c>
    </row>
    <row r="398" spans="1:15" x14ac:dyDescent="0.45">
      <c r="A398" t="s">
        <v>1301</v>
      </c>
      <c r="B398" t="s">
        <v>1302</v>
      </c>
      <c r="D398" t="s">
        <v>1303</v>
      </c>
      <c r="E398" t="s">
        <v>61</v>
      </c>
      <c r="F398" t="s">
        <v>1300</v>
      </c>
      <c r="G398" t="s">
        <v>305</v>
      </c>
      <c r="H398">
        <v>3</v>
      </c>
      <c r="I398">
        <v>3</v>
      </c>
      <c r="J398">
        <v>3</v>
      </c>
      <c r="K398">
        <v>3</v>
      </c>
      <c r="L398">
        <v>3</v>
      </c>
      <c r="M398">
        <v>3</v>
      </c>
      <c r="N398">
        <v>3</v>
      </c>
      <c r="O398">
        <v>1</v>
      </c>
    </row>
    <row r="399" spans="1:15" x14ac:dyDescent="0.45">
      <c r="A399" t="s">
        <v>1304</v>
      </c>
      <c r="B399" t="s">
        <v>1305</v>
      </c>
      <c r="D399" t="s">
        <v>1306</v>
      </c>
      <c r="E399" t="s">
        <v>61</v>
      </c>
      <c r="F399" t="s">
        <v>1307</v>
      </c>
      <c r="G399" t="s">
        <v>128</v>
      </c>
      <c r="H399">
        <v>4</v>
      </c>
      <c r="I399">
        <v>4</v>
      </c>
      <c r="J399">
        <v>4</v>
      </c>
      <c r="K399">
        <v>4</v>
      </c>
      <c r="L399">
        <v>4</v>
      </c>
      <c r="M399">
        <v>4</v>
      </c>
      <c r="N399">
        <v>4</v>
      </c>
      <c r="O399">
        <v>1</v>
      </c>
    </row>
    <row r="400" spans="1:15" x14ac:dyDescent="0.45">
      <c r="A400" t="s">
        <v>1308</v>
      </c>
      <c r="B400" t="s">
        <v>1309</v>
      </c>
      <c r="D400" t="s">
        <v>127</v>
      </c>
      <c r="E400" t="s">
        <v>145</v>
      </c>
      <c r="F400" t="s">
        <v>1280</v>
      </c>
      <c r="G400" t="s">
        <v>156</v>
      </c>
      <c r="H400">
        <v>4</v>
      </c>
      <c r="I400">
        <v>4</v>
      </c>
      <c r="J400">
        <v>4</v>
      </c>
      <c r="K400">
        <v>4</v>
      </c>
      <c r="L400">
        <v>4</v>
      </c>
      <c r="M400">
        <v>4</v>
      </c>
      <c r="N400">
        <v>4</v>
      </c>
      <c r="O400">
        <v>1</v>
      </c>
    </row>
    <row r="401" spans="1:15" x14ac:dyDescent="0.45">
      <c r="A401" t="s">
        <v>1310</v>
      </c>
      <c r="B401" t="s">
        <v>1309</v>
      </c>
      <c r="D401" t="s">
        <v>1311</v>
      </c>
      <c r="E401" t="s">
        <v>61</v>
      </c>
      <c r="F401" t="s">
        <v>472</v>
      </c>
      <c r="G401" t="s">
        <v>156</v>
      </c>
      <c r="H401">
        <v>4</v>
      </c>
      <c r="I401">
        <v>4</v>
      </c>
      <c r="J401">
        <v>4</v>
      </c>
      <c r="K401">
        <v>4</v>
      </c>
      <c r="L401">
        <v>4</v>
      </c>
      <c r="M401">
        <v>4</v>
      </c>
      <c r="N401">
        <v>4</v>
      </c>
      <c r="O401">
        <v>1</v>
      </c>
    </row>
    <row r="402" spans="1:15" x14ac:dyDescent="0.45">
      <c r="A402" t="s">
        <v>1312</v>
      </c>
      <c r="B402" t="s">
        <v>846</v>
      </c>
      <c r="D402" t="s">
        <v>1313</v>
      </c>
      <c r="E402" t="s">
        <v>61</v>
      </c>
      <c r="F402" t="s">
        <v>1314</v>
      </c>
      <c r="G402" t="s">
        <v>347</v>
      </c>
      <c r="H402">
        <v>2</v>
      </c>
      <c r="I402">
        <v>3</v>
      </c>
      <c r="J402">
        <v>2</v>
      </c>
      <c r="K402">
        <v>2</v>
      </c>
      <c r="L402">
        <v>2</v>
      </c>
      <c r="M402">
        <v>3</v>
      </c>
      <c r="N402">
        <v>3</v>
      </c>
      <c r="O402">
        <v>1</v>
      </c>
    </row>
    <row r="403" spans="1:15" x14ac:dyDescent="0.45">
      <c r="A403" t="s">
        <v>1315</v>
      </c>
      <c r="B403" t="s">
        <v>1316</v>
      </c>
      <c r="D403" t="s">
        <v>1317</v>
      </c>
      <c r="E403" t="s">
        <v>61</v>
      </c>
      <c r="F403" t="s">
        <v>472</v>
      </c>
      <c r="G403" t="s">
        <v>87</v>
      </c>
      <c r="H403">
        <v>3</v>
      </c>
      <c r="I403">
        <v>4</v>
      </c>
      <c r="J403">
        <v>3</v>
      </c>
      <c r="K403">
        <v>2</v>
      </c>
      <c r="L403">
        <v>3</v>
      </c>
      <c r="M403">
        <v>3</v>
      </c>
      <c r="N403">
        <v>3</v>
      </c>
      <c r="O403">
        <v>1</v>
      </c>
    </row>
    <row r="404" spans="1:15" x14ac:dyDescent="0.45">
      <c r="A404" t="s">
        <v>1315</v>
      </c>
      <c r="B404" t="s">
        <v>1316</v>
      </c>
      <c r="D404" t="s">
        <v>1317</v>
      </c>
      <c r="E404" t="s">
        <v>61</v>
      </c>
      <c r="F404" t="s">
        <v>472</v>
      </c>
      <c r="G404" t="s">
        <v>87</v>
      </c>
      <c r="H404">
        <v>3</v>
      </c>
      <c r="I404">
        <v>4</v>
      </c>
      <c r="J404">
        <v>3</v>
      </c>
      <c r="K404">
        <v>2</v>
      </c>
      <c r="L404">
        <v>3</v>
      </c>
      <c r="M404">
        <v>3</v>
      </c>
      <c r="N404">
        <v>3</v>
      </c>
      <c r="O404">
        <v>1</v>
      </c>
    </row>
    <row r="405" spans="1:15" x14ac:dyDescent="0.45">
      <c r="A405" t="s">
        <v>1318</v>
      </c>
      <c r="B405" t="s">
        <v>1319</v>
      </c>
      <c r="D405" t="s">
        <v>121</v>
      </c>
      <c r="E405" t="s">
        <v>61</v>
      </c>
      <c r="F405" t="s">
        <v>472</v>
      </c>
      <c r="G405" t="s">
        <v>107</v>
      </c>
      <c r="H405">
        <v>4</v>
      </c>
      <c r="I405">
        <v>4</v>
      </c>
      <c r="J405">
        <v>4</v>
      </c>
      <c r="K405">
        <v>4</v>
      </c>
      <c r="L405">
        <v>4</v>
      </c>
      <c r="M405">
        <v>4</v>
      </c>
      <c r="N405">
        <v>4</v>
      </c>
      <c r="O405">
        <v>1</v>
      </c>
    </row>
    <row r="406" spans="1:15" x14ac:dyDescent="0.45">
      <c r="A406" t="s">
        <v>1320</v>
      </c>
      <c r="B406" t="s">
        <v>1321</v>
      </c>
      <c r="D406" t="s">
        <v>1322</v>
      </c>
      <c r="E406" t="s">
        <v>61</v>
      </c>
      <c r="F406" t="s">
        <v>1323</v>
      </c>
      <c r="G406" t="s">
        <v>762</v>
      </c>
      <c r="H406">
        <v>3</v>
      </c>
      <c r="I406">
        <v>3</v>
      </c>
      <c r="J406">
        <v>3</v>
      </c>
      <c r="K406">
        <v>3</v>
      </c>
      <c r="L406">
        <v>3</v>
      </c>
      <c r="M406">
        <v>3</v>
      </c>
      <c r="N406">
        <v>3</v>
      </c>
      <c r="O406">
        <v>1</v>
      </c>
    </row>
    <row r="407" spans="1:15" x14ac:dyDescent="0.45">
      <c r="A407" t="s">
        <v>1324</v>
      </c>
      <c r="B407" t="s">
        <v>1325</v>
      </c>
      <c r="D407" t="s">
        <v>1326</v>
      </c>
      <c r="E407" t="s">
        <v>61</v>
      </c>
      <c r="F407" t="s">
        <v>1280</v>
      </c>
      <c r="G407" t="s">
        <v>128</v>
      </c>
      <c r="H407">
        <v>4</v>
      </c>
      <c r="I407">
        <v>4</v>
      </c>
      <c r="J407">
        <v>4</v>
      </c>
      <c r="K407">
        <v>4</v>
      </c>
      <c r="L407">
        <v>4</v>
      </c>
      <c r="M407">
        <v>4</v>
      </c>
      <c r="N407">
        <v>4</v>
      </c>
      <c r="O407">
        <v>1</v>
      </c>
    </row>
    <row r="408" spans="1:15" x14ac:dyDescent="0.45">
      <c r="A408" t="s">
        <v>1327</v>
      </c>
      <c r="B408" t="s">
        <v>1328</v>
      </c>
      <c r="D408" t="s">
        <v>556</v>
      </c>
      <c r="E408" t="s">
        <v>61</v>
      </c>
      <c r="F408" t="s">
        <v>1280</v>
      </c>
      <c r="G408" t="s">
        <v>123</v>
      </c>
      <c r="H408">
        <v>4</v>
      </c>
      <c r="I408">
        <v>4</v>
      </c>
      <c r="J408">
        <v>4</v>
      </c>
      <c r="K408">
        <v>4</v>
      </c>
      <c r="L408">
        <v>4</v>
      </c>
      <c r="M408">
        <v>4</v>
      </c>
      <c r="N408">
        <v>4</v>
      </c>
      <c r="O408">
        <v>1</v>
      </c>
    </row>
    <row r="409" spans="1:15" x14ac:dyDescent="0.45">
      <c r="A409" t="s">
        <v>1329</v>
      </c>
      <c r="B409" t="s">
        <v>1330</v>
      </c>
      <c r="D409" t="s">
        <v>1331</v>
      </c>
      <c r="E409" t="s">
        <v>61</v>
      </c>
      <c r="F409" t="s">
        <v>1218</v>
      </c>
      <c r="G409" t="s">
        <v>305</v>
      </c>
      <c r="H409">
        <v>4</v>
      </c>
      <c r="I409">
        <v>4</v>
      </c>
      <c r="J409">
        <v>4</v>
      </c>
      <c r="K409">
        <v>4</v>
      </c>
      <c r="L409">
        <v>4</v>
      </c>
      <c r="M409">
        <v>4</v>
      </c>
      <c r="N409">
        <v>4</v>
      </c>
      <c r="O409">
        <v>1</v>
      </c>
    </row>
    <row r="410" spans="1:15" x14ac:dyDescent="0.45">
      <c r="A410" t="s">
        <v>1332</v>
      </c>
      <c r="B410" t="s">
        <v>1333</v>
      </c>
      <c r="D410" t="s">
        <v>1107</v>
      </c>
      <c r="E410" t="s">
        <v>61</v>
      </c>
      <c r="F410" t="s">
        <v>1218</v>
      </c>
      <c r="G410" t="s">
        <v>176</v>
      </c>
      <c r="H410">
        <v>4</v>
      </c>
      <c r="I410">
        <v>4</v>
      </c>
      <c r="J410">
        <v>4</v>
      </c>
      <c r="K410">
        <v>4</v>
      </c>
      <c r="L410">
        <v>4</v>
      </c>
      <c r="M410">
        <v>4</v>
      </c>
      <c r="N410">
        <v>3</v>
      </c>
      <c r="O410">
        <v>1</v>
      </c>
    </row>
    <row r="411" spans="1:15" x14ac:dyDescent="0.45">
      <c r="A411" t="s">
        <v>1334</v>
      </c>
      <c r="B411" t="s">
        <v>1279</v>
      </c>
      <c r="D411" t="s">
        <v>1335</v>
      </c>
      <c r="E411" t="s">
        <v>61</v>
      </c>
      <c r="F411" t="s">
        <v>1145</v>
      </c>
      <c r="G411" t="s">
        <v>123</v>
      </c>
      <c r="H411">
        <v>4</v>
      </c>
      <c r="I411">
        <v>4</v>
      </c>
      <c r="J411">
        <v>4</v>
      </c>
      <c r="K411">
        <v>4</v>
      </c>
      <c r="L411">
        <v>4</v>
      </c>
      <c r="M411">
        <v>4</v>
      </c>
      <c r="N411">
        <v>4</v>
      </c>
      <c r="O411">
        <v>1</v>
      </c>
    </row>
    <row r="412" spans="1:15" x14ac:dyDescent="0.45">
      <c r="A412" t="s">
        <v>1336</v>
      </c>
      <c r="B412" t="s">
        <v>1337</v>
      </c>
      <c r="D412" t="s">
        <v>67</v>
      </c>
      <c r="E412" t="s">
        <v>145</v>
      </c>
      <c r="F412" t="s">
        <v>1338</v>
      </c>
      <c r="G412" t="s">
        <v>299</v>
      </c>
      <c r="H412">
        <v>4</v>
      </c>
      <c r="I412">
        <v>3</v>
      </c>
      <c r="J412">
        <v>3</v>
      </c>
      <c r="K412">
        <v>2</v>
      </c>
      <c r="L412">
        <v>1</v>
      </c>
      <c r="M412">
        <v>1</v>
      </c>
      <c r="N412">
        <v>4</v>
      </c>
      <c r="O412">
        <v>1</v>
      </c>
    </row>
    <row r="413" spans="1:15" x14ac:dyDescent="0.45">
      <c r="A413" t="s">
        <v>1339</v>
      </c>
      <c r="B413" t="s">
        <v>1340</v>
      </c>
      <c r="D413" t="s">
        <v>1341</v>
      </c>
      <c r="E413" t="s">
        <v>61</v>
      </c>
      <c r="F413" t="s">
        <v>475</v>
      </c>
      <c r="G413" t="s">
        <v>167</v>
      </c>
      <c r="H413">
        <v>4</v>
      </c>
      <c r="I413">
        <v>4</v>
      </c>
      <c r="J413">
        <v>4</v>
      </c>
      <c r="K413">
        <v>4</v>
      </c>
      <c r="L413">
        <v>4</v>
      </c>
      <c r="M413">
        <v>4</v>
      </c>
      <c r="N413">
        <v>4</v>
      </c>
      <c r="O413">
        <v>1</v>
      </c>
    </row>
    <row r="414" spans="1:15" x14ac:dyDescent="0.45">
      <c r="A414" t="s">
        <v>1342</v>
      </c>
      <c r="B414" t="s">
        <v>1343</v>
      </c>
      <c r="D414" t="s">
        <v>1149</v>
      </c>
      <c r="E414" t="s">
        <v>145</v>
      </c>
      <c r="F414" t="s">
        <v>475</v>
      </c>
      <c r="G414" t="s">
        <v>147</v>
      </c>
      <c r="H414">
        <v>4</v>
      </c>
      <c r="I414">
        <v>4</v>
      </c>
      <c r="J414">
        <v>4</v>
      </c>
      <c r="K414">
        <v>4</v>
      </c>
      <c r="L414">
        <v>4</v>
      </c>
      <c r="M414">
        <v>4</v>
      </c>
      <c r="N414">
        <v>4</v>
      </c>
      <c r="O414">
        <v>1</v>
      </c>
    </row>
    <row r="415" spans="1:15" x14ac:dyDescent="0.45">
      <c r="A415" t="s">
        <v>1344</v>
      </c>
      <c r="B415" t="s">
        <v>1250</v>
      </c>
      <c r="D415" t="s">
        <v>204</v>
      </c>
      <c r="E415" t="s">
        <v>61</v>
      </c>
      <c r="F415" t="s">
        <v>472</v>
      </c>
      <c r="G415" t="s">
        <v>113</v>
      </c>
      <c r="H415">
        <v>4</v>
      </c>
      <c r="I415">
        <v>4</v>
      </c>
      <c r="J415">
        <v>4</v>
      </c>
      <c r="K415">
        <v>4</v>
      </c>
      <c r="L415">
        <v>4</v>
      </c>
      <c r="M415">
        <v>3</v>
      </c>
      <c r="N415">
        <v>3</v>
      </c>
      <c r="O415">
        <v>1</v>
      </c>
    </row>
    <row r="416" spans="1:15" x14ac:dyDescent="0.45">
      <c r="A416" t="s">
        <v>1345</v>
      </c>
      <c r="B416" t="s">
        <v>1346</v>
      </c>
      <c r="D416" t="s">
        <v>735</v>
      </c>
      <c r="E416" t="s">
        <v>61</v>
      </c>
      <c r="F416" t="s">
        <v>1347</v>
      </c>
      <c r="G416" t="s">
        <v>241</v>
      </c>
      <c r="H416">
        <v>3</v>
      </c>
      <c r="I416">
        <v>4</v>
      </c>
      <c r="J416">
        <v>3</v>
      </c>
      <c r="K416">
        <v>2</v>
      </c>
      <c r="L416">
        <v>3</v>
      </c>
      <c r="M416">
        <v>3</v>
      </c>
      <c r="N416">
        <v>3</v>
      </c>
      <c r="O416">
        <v>1</v>
      </c>
    </row>
    <row r="417" spans="1:15" x14ac:dyDescent="0.45">
      <c r="A417" t="s">
        <v>1348</v>
      </c>
      <c r="B417" t="s">
        <v>1349</v>
      </c>
      <c r="D417" t="s">
        <v>1350</v>
      </c>
      <c r="E417" t="s">
        <v>728</v>
      </c>
      <c r="F417" t="s">
        <v>638</v>
      </c>
      <c r="G417" t="s">
        <v>1351</v>
      </c>
      <c r="H417">
        <v>4</v>
      </c>
      <c r="I417">
        <v>4</v>
      </c>
      <c r="J417">
        <v>4</v>
      </c>
      <c r="K417">
        <v>3</v>
      </c>
      <c r="L417">
        <v>4</v>
      </c>
      <c r="M417">
        <v>3</v>
      </c>
      <c r="N417">
        <v>4</v>
      </c>
      <c r="O417">
        <v>1</v>
      </c>
    </row>
    <row r="418" spans="1:15" x14ac:dyDescent="0.45">
      <c r="A418" t="s">
        <v>1352</v>
      </c>
      <c r="B418" t="s">
        <v>1353</v>
      </c>
      <c r="D418" t="s">
        <v>1354</v>
      </c>
      <c r="E418" t="s">
        <v>61</v>
      </c>
      <c r="F418" t="s">
        <v>293</v>
      </c>
      <c r="G418" t="s">
        <v>107</v>
      </c>
      <c r="H418">
        <v>4</v>
      </c>
      <c r="I418">
        <v>3</v>
      </c>
      <c r="J418">
        <v>4</v>
      </c>
      <c r="K418">
        <v>2</v>
      </c>
      <c r="L418">
        <v>3</v>
      </c>
      <c r="M418">
        <v>4</v>
      </c>
      <c r="N418">
        <v>4</v>
      </c>
      <c r="O418">
        <v>1</v>
      </c>
    </row>
    <row r="419" spans="1:15" x14ac:dyDescent="0.45">
      <c r="A419" t="s">
        <v>1355</v>
      </c>
      <c r="B419" t="s">
        <v>1356</v>
      </c>
      <c r="D419" t="s">
        <v>1357</v>
      </c>
      <c r="E419" t="s">
        <v>61</v>
      </c>
      <c r="F419" t="s">
        <v>293</v>
      </c>
      <c r="G419" t="s">
        <v>107</v>
      </c>
      <c r="H419">
        <v>3</v>
      </c>
      <c r="I419">
        <v>3</v>
      </c>
      <c r="J419">
        <v>3</v>
      </c>
      <c r="K419">
        <v>4</v>
      </c>
      <c r="L419">
        <v>4</v>
      </c>
      <c r="M419">
        <v>4</v>
      </c>
      <c r="N419">
        <v>3</v>
      </c>
      <c r="O419">
        <v>1</v>
      </c>
    </row>
    <row r="420" spans="1:15" x14ac:dyDescent="0.45">
      <c r="A420" t="s">
        <v>1358</v>
      </c>
      <c r="B420" t="s">
        <v>1359</v>
      </c>
      <c r="D420" t="s">
        <v>1360</v>
      </c>
      <c r="E420" t="s">
        <v>61</v>
      </c>
      <c r="F420" t="s">
        <v>1361</v>
      </c>
      <c r="G420" t="s">
        <v>312</v>
      </c>
      <c r="H420">
        <v>4</v>
      </c>
      <c r="I420">
        <v>4</v>
      </c>
      <c r="J420">
        <v>4</v>
      </c>
      <c r="K420">
        <v>4</v>
      </c>
      <c r="L420">
        <v>4</v>
      </c>
      <c r="M420">
        <v>4</v>
      </c>
      <c r="N420">
        <v>4</v>
      </c>
      <c r="O420">
        <v>1</v>
      </c>
    </row>
    <row r="421" spans="1:15" x14ac:dyDescent="0.45">
      <c r="A421" t="s">
        <v>1362</v>
      </c>
      <c r="B421" t="s">
        <v>1363</v>
      </c>
      <c r="D421" t="s">
        <v>1364</v>
      </c>
      <c r="E421" t="s">
        <v>145</v>
      </c>
      <c r="F421" t="s">
        <v>830</v>
      </c>
      <c r="G421" t="s">
        <v>147</v>
      </c>
      <c r="H421">
        <v>2</v>
      </c>
      <c r="I421">
        <v>2</v>
      </c>
      <c r="J421">
        <v>2</v>
      </c>
      <c r="K421">
        <v>3</v>
      </c>
      <c r="L421">
        <v>3</v>
      </c>
      <c r="M421">
        <v>2</v>
      </c>
      <c r="N421">
        <v>2</v>
      </c>
      <c r="O421">
        <v>1</v>
      </c>
    </row>
    <row r="422" spans="1:15" x14ac:dyDescent="0.45">
      <c r="A422" t="s">
        <v>1365</v>
      </c>
      <c r="B422" t="s">
        <v>1366</v>
      </c>
      <c r="D422" t="s">
        <v>1367</v>
      </c>
      <c r="E422" t="s">
        <v>92</v>
      </c>
      <c r="F422" t="s">
        <v>872</v>
      </c>
      <c r="G422" t="s">
        <v>518</v>
      </c>
      <c r="H422">
        <v>4</v>
      </c>
      <c r="I422">
        <v>4</v>
      </c>
      <c r="J422">
        <v>4</v>
      </c>
      <c r="K422">
        <v>3</v>
      </c>
      <c r="L422">
        <v>3</v>
      </c>
      <c r="M422">
        <v>3</v>
      </c>
      <c r="N422">
        <v>3</v>
      </c>
      <c r="O422">
        <v>1</v>
      </c>
    </row>
    <row r="423" spans="1:15" x14ac:dyDescent="0.45">
      <c r="A423" t="s">
        <v>1368</v>
      </c>
      <c r="B423" t="s">
        <v>1369</v>
      </c>
      <c r="D423" t="s">
        <v>1370</v>
      </c>
      <c r="E423" t="s">
        <v>92</v>
      </c>
      <c r="F423" t="s">
        <v>964</v>
      </c>
      <c r="G423" t="s">
        <v>123</v>
      </c>
      <c r="H423">
        <v>3</v>
      </c>
      <c r="I423">
        <v>3</v>
      </c>
      <c r="J423">
        <v>3</v>
      </c>
      <c r="K423">
        <v>2</v>
      </c>
      <c r="L423">
        <v>3</v>
      </c>
      <c r="M423">
        <v>3</v>
      </c>
      <c r="N423">
        <v>3</v>
      </c>
      <c r="O423">
        <v>1</v>
      </c>
    </row>
    <row r="424" spans="1:15" x14ac:dyDescent="0.45">
      <c r="A424" t="s">
        <v>1371</v>
      </c>
      <c r="B424" t="s">
        <v>1372</v>
      </c>
      <c r="D424" t="s">
        <v>1373</v>
      </c>
      <c r="E424" t="s">
        <v>145</v>
      </c>
      <c r="F424" t="s">
        <v>868</v>
      </c>
      <c r="G424" t="s">
        <v>312</v>
      </c>
      <c r="H424">
        <v>4</v>
      </c>
      <c r="I424">
        <v>4</v>
      </c>
      <c r="J424">
        <v>4</v>
      </c>
      <c r="K424">
        <v>4</v>
      </c>
      <c r="L424">
        <v>4</v>
      </c>
      <c r="M424">
        <v>4</v>
      </c>
      <c r="N424">
        <v>4</v>
      </c>
      <c r="O424">
        <v>1</v>
      </c>
    </row>
    <row r="425" spans="1:15" x14ac:dyDescent="0.45">
      <c r="A425" t="s">
        <v>1374</v>
      </c>
      <c r="B425" t="s">
        <v>1375</v>
      </c>
      <c r="D425" t="s">
        <v>459</v>
      </c>
      <c r="E425" t="s">
        <v>92</v>
      </c>
      <c r="F425" t="s">
        <v>638</v>
      </c>
      <c r="G425" t="s">
        <v>206</v>
      </c>
      <c r="H425">
        <v>3</v>
      </c>
      <c r="I425">
        <v>3</v>
      </c>
      <c r="J425">
        <v>3</v>
      </c>
      <c r="K425">
        <v>4</v>
      </c>
      <c r="L425">
        <v>3</v>
      </c>
      <c r="M425">
        <v>3</v>
      </c>
      <c r="N425">
        <v>3</v>
      </c>
      <c r="O425">
        <v>1</v>
      </c>
    </row>
    <row r="426" spans="1:15" x14ac:dyDescent="0.45">
      <c r="A426" t="s">
        <v>1376</v>
      </c>
      <c r="B426" t="s">
        <v>1006</v>
      </c>
      <c r="D426" t="s">
        <v>1149</v>
      </c>
      <c r="E426" t="s">
        <v>61</v>
      </c>
      <c r="F426" t="s">
        <v>1377</v>
      </c>
      <c r="G426" t="s">
        <v>305</v>
      </c>
      <c r="H426">
        <v>4</v>
      </c>
      <c r="I426">
        <v>4</v>
      </c>
      <c r="J426">
        <v>4</v>
      </c>
      <c r="K426">
        <v>4</v>
      </c>
      <c r="L426">
        <v>4</v>
      </c>
      <c r="M426">
        <v>4</v>
      </c>
      <c r="N426">
        <v>4</v>
      </c>
      <c r="O426">
        <v>1</v>
      </c>
    </row>
    <row r="427" spans="1:15" x14ac:dyDescent="0.45">
      <c r="A427" t="s">
        <v>1378</v>
      </c>
      <c r="B427" t="s">
        <v>1379</v>
      </c>
      <c r="D427" t="s">
        <v>1380</v>
      </c>
      <c r="E427" t="s">
        <v>145</v>
      </c>
      <c r="F427" t="s">
        <v>837</v>
      </c>
      <c r="G427" t="s">
        <v>75</v>
      </c>
      <c r="H427">
        <v>4</v>
      </c>
      <c r="I427">
        <v>4</v>
      </c>
      <c r="J427">
        <v>4</v>
      </c>
      <c r="K427">
        <v>4</v>
      </c>
      <c r="L427">
        <v>4</v>
      </c>
      <c r="M427">
        <v>4</v>
      </c>
      <c r="N427">
        <v>4</v>
      </c>
      <c r="O427">
        <v>1</v>
      </c>
    </row>
    <row r="428" spans="1:15" x14ac:dyDescent="0.45">
      <c r="A428" t="s">
        <v>1381</v>
      </c>
      <c r="B428" t="s">
        <v>1054</v>
      </c>
      <c r="D428" t="s">
        <v>1357</v>
      </c>
      <c r="E428" t="s">
        <v>61</v>
      </c>
      <c r="F428" t="s">
        <v>822</v>
      </c>
      <c r="G428" t="s">
        <v>107</v>
      </c>
      <c r="H428">
        <v>4</v>
      </c>
      <c r="I428">
        <v>4</v>
      </c>
      <c r="J428">
        <v>4</v>
      </c>
      <c r="K428">
        <v>4</v>
      </c>
      <c r="L428">
        <v>4</v>
      </c>
      <c r="M428">
        <v>4</v>
      </c>
      <c r="N428">
        <v>4</v>
      </c>
      <c r="O428">
        <v>1</v>
      </c>
    </row>
    <row r="429" spans="1:15" x14ac:dyDescent="0.45">
      <c r="A429" t="s">
        <v>1382</v>
      </c>
      <c r="B429" t="s">
        <v>1383</v>
      </c>
      <c r="D429" t="s">
        <v>1384</v>
      </c>
      <c r="E429" t="s">
        <v>61</v>
      </c>
      <c r="F429" t="s">
        <v>872</v>
      </c>
      <c r="G429" t="s">
        <v>347</v>
      </c>
      <c r="H429">
        <v>4</v>
      </c>
      <c r="I429">
        <v>4</v>
      </c>
      <c r="J429">
        <v>4</v>
      </c>
      <c r="K429">
        <v>4</v>
      </c>
      <c r="L429">
        <v>4</v>
      </c>
      <c r="M429">
        <v>4</v>
      </c>
      <c r="N429">
        <v>4</v>
      </c>
      <c r="O429">
        <v>1</v>
      </c>
    </row>
    <row r="430" spans="1:15" x14ac:dyDescent="0.45">
      <c r="A430" t="s">
        <v>1385</v>
      </c>
      <c r="B430" t="s">
        <v>421</v>
      </c>
      <c r="D430" t="s">
        <v>1370</v>
      </c>
      <c r="E430" t="s">
        <v>61</v>
      </c>
      <c r="F430" t="s">
        <v>1386</v>
      </c>
      <c r="G430" t="s">
        <v>312</v>
      </c>
      <c r="H430">
        <v>4</v>
      </c>
      <c r="I430">
        <v>4</v>
      </c>
      <c r="J430">
        <v>3</v>
      </c>
      <c r="K430">
        <v>3</v>
      </c>
      <c r="L430">
        <v>3</v>
      </c>
      <c r="M430">
        <v>3</v>
      </c>
      <c r="N430">
        <v>3</v>
      </c>
      <c r="O430">
        <v>1</v>
      </c>
    </row>
    <row r="431" spans="1:15" x14ac:dyDescent="0.45">
      <c r="A431" t="s">
        <v>1387</v>
      </c>
      <c r="B431" t="s">
        <v>421</v>
      </c>
      <c r="D431" t="s">
        <v>1370</v>
      </c>
      <c r="E431" t="s">
        <v>61</v>
      </c>
      <c r="F431" t="s">
        <v>481</v>
      </c>
      <c r="G431" t="s">
        <v>347</v>
      </c>
      <c r="H431">
        <v>4</v>
      </c>
      <c r="I431">
        <v>4</v>
      </c>
      <c r="J431">
        <v>3</v>
      </c>
      <c r="K431">
        <v>3</v>
      </c>
      <c r="L431">
        <v>3</v>
      </c>
      <c r="M431">
        <v>3</v>
      </c>
      <c r="N431">
        <v>3</v>
      </c>
      <c r="O431">
        <v>1</v>
      </c>
    </row>
    <row r="432" spans="1:15" x14ac:dyDescent="0.45">
      <c r="A432" t="s">
        <v>1388</v>
      </c>
      <c r="B432" t="s">
        <v>1389</v>
      </c>
      <c r="D432" t="s">
        <v>1390</v>
      </c>
      <c r="E432" t="s">
        <v>145</v>
      </c>
      <c r="F432" t="s">
        <v>279</v>
      </c>
      <c r="G432" t="s">
        <v>241</v>
      </c>
      <c r="H432">
        <v>2</v>
      </c>
      <c r="I432">
        <v>2</v>
      </c>
      <c r="J432">
        <v>2</v>
      </c>
      <c r="K432">
        <v>2</v>
      </c>
      <c r="L432">
        <v>2</v>
      </c>
      <c r="M432">
        <v>2</v>
      </c>
      <c r="N432">
        <v>2</v>
      </c>
      <c r="O432">
        <v>1</v>
      </c>
    </row>
    <row r="433" spans="1:15" x14ac:dyDescent="0.45">
      <c r="A433" t="s">
        <v>1391</v>
      </c>
      <c r="B433" t="s">
        <v>1392</v>
      </c>
      <c r="D433" t="s">
        <v>1393</v>
      </c>
      <c r="E433" t="s">
        <v>145</v>
      </c>
      <c r="F433" t="s">
        <v>647</v>
      </c>
      <c r="G433" t="s">
        <v>107</v>
      </c>
      <c r="H433">
        <v>4</v>
      </c>
      <c r="I433">
        <v>4</v>
      </c>
      <c r="J433">
        <v>4</v>
      </c>
      <c r="K433">
        <v>4</v>
      </c>
      <c r="L433">
        <v>4</v>
      </c>
      <c r="M433">
        <v>4</v>
      </c>
      <c r="N433">
        <v>4</v>
      </c>
      <c r="O433">
        <v>1</v>
      </c>
    </row>
    <row r="434" spans="1:15" x14ac:dyDescent="0.45">
      <c r="A434" t="s">
        <v>1394</v>
      </c>
      <c r="B434" t="s">
        <v>527</v>
      </c>
      <c r="D434" t="s">
        <v>1149</v>
      </c>
      <c r="E434" t="s">
        <v>61</v>
      </c>
      <c r="F434" t="s">
        <v>837</v>
      </c>
      <c r="G434" t="s">
        <v>200</v>
      </c>
      <c r="H434">
        <v>3</v>
      </c>
      <c r="I434">
        <v>3</v>
      </c>
      <c r="J434">
        <v>3</v>
      </c>
      <c r="K434">
        <v>3</v>
      </c>
      <c r="L434">
        <v>3</v>
      </c>
      <c r="M434">
        <v>3</v>
      </c>
      <c r="N434">
        <v>3</v>
      </c>
      <c r="O434">
        <v>1</v>
      </c>
    </row>
    <row r="435" spans="1:15" x14ac:dyDescent="0.45">
      <c r="A435" t="s">
        <v>1395</v>
      </c>
      <c r="B435" t="s">
        <v>1396</v>
      </c>
      <c r="D435" t="s">
        <v>1397</v>
      </c>
      <c r="E435" t="s">
        <v>61</v>
      </c>
      <c r="F435" t="s">
        <v>479</v>
      </c>
      <c r="G435" t="s">
        <v>312</v>
      </c>
      <c r="H435">
        <v>4</v>
      </c>
      <c r="I435">
        <v>4</v>
      </c>
      <c r="J435">
        <v>4</v>
      </c>
      <c r="K435">
        <v>4</v>
      </c>
      <c r="L435">
        <v>4</v>
      </c>
      <c r="M435">
        <v>4</v>
      </c>
      <c r="N435">
        <v>4</v>
      </c>
      <c r="O435">
        <v>1</v>
      </c>
    </row>
    <row r="436" spans="1:15" x14ac:dyDescent="0.45">
      <c r="A436" t="s">
        <v>1398</v>
      </c>
      <c r="B436" t="s">
        <v>1399</v>
      </c>
      <c r="D436" t="s">
        <v>151</v>
      </c>
      <c r="E436" t="s">
        <v>92</v>
      </c>
      <c r="F436" t="s">
        <v>1400</v>
      </c>
      <c r="G436" t="s">
        <v>1401</v>
      </c>
      <c r="H436">
        <v>3</v>
      </c>
      <c r="I436">
        <v>3</v>
      </c>
      <c r="J436">
        <v>3</v>
      </c>
      <c r="K436">
        <v>3</v>
      </c>
      <c r="L436">
        <v>3</v>
      </c>
      <c r="M436">
        <v>3</v>
      </c>
      <c r="N436">
        <v>4</v>
      </c>
      <c r="O436">
        <v>1</v>
      </c>
    </row>
    <row r="437" spans="1:15" x14ac:dyDescent="0.45">
      <c r="A437" t="s">
        <v>1402</v>
      </c>
      <c r="B437" t="s">
        <v>1403</v>
      </c>
      <c r="D437" t="s">
        <v>85</v>
      </c>
      <c r="E437" t="s">
        <v>145</v>
      </c>
      <c r="F437" t="s">
        <v>1404</v>
      </c>
      <c r="G437" t="s">
        <v>87</v>
      </c>
      <c r="H437">
        <v>3</v>
      </c>
      <c r="I437">
        <v>4</v>
      </c>
      <c r="J437">
        <v>3</v>
      </c>
      <c r="K437">
        <v>2</v>
      </c>
      <c r="L437">
        <v>2</v>
      </c>
      <c r="M437">
        <v>3</v>
      </c>
      <c r="N437">
        <v>3</v>
      </c>
      <c r="O437">
        <v>1</v>
      </c>
    </row>
    <row r="438" spans="1:15" x14ac:dyDescent="0.45">
      <c r="A438" t="s">
        <v>1405</v>
      </c>
      <c r="B438" t="s">
        <v>1406</v>
      </c>
      <c r="D438" t="s">
        <v>1407</v>
      </c>
      <c r="E438" t="s">
        <v>61</v>
      </c>
      <c r="F438" t="s">
        <v>1314</v>
      </c>
      <c r="G438" t="s">
        <v>588</v>
      </c>
      <c r="H438">
        <v>3</v>
      </c>
      <c r="I438">
        <v>3</v>
      </c>
      <c r="J438">
        <v>3</v>
      </c>
      <c r="K438">
        <v>3</v>
      </c>
      <c r="L438">
        <v>3</v>
      </c>
      <c r="M438">
        <v>3</v>
      </c>
      <c r="N438">
        <v>3</v>
      </c>
      <c r="O438">
        <v>1</v>
      </c>
    </row>
    <row r="439" spans="1:15" x14ac:dyDescent="0.45">
      <c r="A439" t="s">
        <v>1408</v>
      </c>
      <c r="B439" t="s">
        <v>1409</v>
      </c>
      <c r="D439" t="s">
        <v>1410</v>
      </c>
      <c r="E439" t="s">
        <v>61</v>
      </c>
      <c r="F439" t="s">
        <v>1314</v>
      </c>
      <c r="G439" t="s">
        <v>347</v>
      </c>
      <c r="H439">
        <v>3</v>
      </c>
      <c r="I439">
        <v>3</v>
      </c>
      <c r="J439">
        <v>3</v>
      </c>
      <c r="K439">
        <v>3</v>
      </c>
      <c r="L439">
        <v>3</v>
      </c>
      <c r="M439">
        <v>3</v>
      </c>
      <c r="N439">
        <v>3</v>
      </c>
      <c r="O439">
        <v>1</v>
      </c>
    </row>
    <row r="440" spans="1:15" x14ac:dyDescent="0.45">
      <c r="A440" t="s">
        <v>1411</v>
      </c>
      <c r="B440" t="s">
        <v>1412</v>
      </c>
      <c r="D440" t="s">
        <v>1413</v>
      </c>
      <c r="E440" t="s">
        <v>92</v>
      </c>
      <c r="F440" t="s">
        <v>279</v>
      </c>
      <c r="G440" t="s">
        <v>87</v>
      </c>
      <c r="H440">
        <v>2</v>
      </c>
      <c r="I440">
        <v>4</v>
      </c>
      <c r="J440">
        <v>4</v>
      </c>
      <c r="K440">
        <v>4</v>
      </c>
      <c r="L440">
        <v>4</v>
      </c>
      <c r="M440">
        <v>4</v>
      </c>
      <c r="N440">
        <v>3</v>
      </c>
      <c r="O440">
        <v>1</v>
      </c>
    </row>
    <row r="441" spans="1:15" x14ac:dyDescent="0.45">
      <c r="A441" t="s">
        <v>1414</v>
      </c>
      <c r="B441" t="s">
        <v>1415</v>
      </c>
      <c r="D441" t="s">
        <v>303</v>
      </c>
      <c r="E441" t="s">
        <v>61</v>
      </c>
      <c r="F441" t="s">
        <v>837</v>
      </c>
      <c r="G441" t="s">
        <v>482</v>
      </c>
      <c r="H441">
        <v>3</v>
      </c>
      <c r="I441">
        <v>3</v>
      </c>
      <c r="J441">
        <v>3</v>
      </c>
      <c r="K441">
        <v>3</v>
      </c>
      <c r="L441">
        <v>3</v>
      </c>
      <c r="M441">
        <v>3</v>
      </c>
      <c r="N441">
        <v>3</v>
      </c>
      <c r="O441">
        <v>1</v>
      </c>
    </row>
    <row r="442" spans="1:15" x14ac:dyDescent="0.45">
      <c r="A442" t="s">
        <v>1416</v>
      </c>
      <c r="B442" t="s">
        <v>1417</v>
      </c>
      <c r="D442" t="s">
        <v>121</v>
      </c>
      <c r="E442" t="s">
        <v>145</v>
      </c>
      <c r="F442" t="s">
        <v>1404</v>
      </c>
      <c r="G442" t="s">
        <v>156</v>
      </c>
      <c r="H442">
        <v>3</v>
      </c>
      <c r="I442">
        <v>4</v>
      </c>
      <c r="J442">
        <v>4</v>
      </c>
      <c r="K442">
        <v>3</v>
      </c>
      <c r="L442">
        <v>3</v>
      </c>
      <c r="M442">
        <v>2</v>
      </c>
      <c r="N442">
        <v>3</v>
      </c>
      <c r="O442">
        <v>1</v>
      </c>
    </row>
    <row r="443" spans="1:15" x14ac:dyDescent="0.45">
      <c r="A443" t="s">
        <v>1418</v>
      </c>
      <c r="B443" t="s">
        <v>1419</v>
      </c>
      <c r="D443" t="s">
        <v>1420</v>
      </c>
      <c r="E443" t="s">
        <v>61</v>
      </c>
      <c r="F443" t="s">
        <v>493</v>
      </c>
      <c r="G443" t="s">
        <v>147</v>
      </c>
      <c r="H443">
        <v>4</v>
      </c>
      <c r="I443">
        <v>4</v>
      </c>
      <c r="J443">
        <v>3</v>
      </c>
      <c r="K443">
        <v>3</v>
      </c>
      <c r="L443">
        <v>3</v>
      </c>
      <c r="M443">
        <v>3</v>
      </c>
      <c r="N443">
        <v>3</v>
      </c>
      <c r="O443">
        <v>1</v>
      </c>
    </row>
    <row r="444" spans="1:15" x14ac:dyDescent="0.45">
      <c r="A444" t="s">
        <v>1421</v>
      </c>
      <c r="B444" t="s">
        <v>1422</v>
      </c>
      <c r="D444" t="s">
        <v>1423</v>
      </c>
      <c r="E444" t="s">
        <v>728</v>
      </c>
      <c r="F444" t="s">
        <v>1424</v>
      </c>
      <c r="G444" t="s">
        <v>176</v>
      </c>
      <c r="H444">
        <v>3</v>
      </c>
      <c r="I444">
        <v>3</v>
      </c>
      <c r="J444">
        <v>4</v>
      </c>
      <c r="K444">
        <v>4</v>
      </c>
      <c r="L444">
        <v>4</v>
      </c>
      <c r="M444">
        <v>3</v>
      </c>
      <c r="N444">
        <v>4</v>
      </c>
      <c r="O444">
        <v>1</v>
      </c>
    </row>
    <row r="445" spans="1:15" x14ac:dyDescent="0.45">
      <c r="A445" t="s">
        <v>1425</v>
      </c>
      <c r="B445" t="s">
        <v>1426</v>
      </c>
      <c r="D445" t="s">
        <v>1427</v>
      </c>
      <c r="E445" t="s">
        <v>61</v>
      </c>
      <c r="F445" t="s">
        <v>293</v>
      </c>
      <c r="G445" t="s">
        <v>305</v>
      </c>
      <c r="H445">
        <v>4</v>
      </c>
      <c r="I445">
        <v>4</v>
      </c>
      <c r="J445">
        <v>4</v>
      </c>
      <c r="K445">
        <v>4</v>
      </c>
      <c r="L445">
        <v>4</v>
      </c>
      <c r="M445">
        <v>4</v>
      </c>
      <c r="N445">
        <v>4</v>
      </c>
      <c r="O445">
        <v>1</v>
      </c>
    </row>
    <row r="446" spans="1:15" x14ac:dyDescent="0.45">
      <c r="A446" t="s">
        <v>1428</v>
      </c>
      <c r="B446" t="s">
        <v>1429</v>
      </c>
      <c r="D446" t="s">
        <v>85</v>
      </c>
      <c r="E446" t="s">
        <v>145</v>
      </c>
      <c r="F446" t="s">
        <v>293</v>
      </c>
      <c r="G446" t="s">
        <v>107</v>
      </c>
      <c r="H446">
        <v>3</v>
      </c>
      <c r="I446">
        <v>3</v>
      </c>
      <c r="J446">
        <v>4</v>
      </c>
      <c r="K446">
        <v>3</v>
      </c>
      <c r="L446">
        <v>4</v>
      </c>
      <c r="M446">
        <v>4</v>
      </c>
      <c r="N446">
        <v>3</v>
      </c>
      <c r="O446">
        <v>1</v>
      </c>
    </row>
    <row r="447" spans="1:15" x14ac:dyDescent="0.45">
      <c r="A447" t="s">
        <v>1430</v>
      </c>
      <c r="B447" t="s">
        <v>1431</v>
      </c>
      <c r="D447" t="s">
        <v>121</v>
      </c>
      <c r="E447" t="s">
        <v>61</v>
      </c>
      <c r="F447" t="s">
        <v>493</v>
      </c>
      <c r="G447" t="s">
        <v>167</v>
      </c>
      <c r="H447">
        <v>4</v>
      </c>
      <c r="I447">
        <v>4</v>
      </c>
      <c r="J447">
        <v>4</v>
      </c>
      <c r="K447">
        <v>4</v>
      </c>
      <c r="L447">
        <v>4</v>
      </c>
      <c r="M447">
        <v>4</v>
      </c>
      <c r="N447">
        <v>4</v>
      </c>
      <c r="O447">
        <v>1</v>
      </c>
    </row>
    <row r="448" spans="1:15" x14ac:dyDescent="0.45">
      <c r="A448" t="s">
        <v>1432</v>
      </c>
      <c r="B448" t="s">
        <v>1433</v>
      </c>
      <c r="D448" t="s">
        <v>165</v>
      </c>
      <c r="E448" t="s">
        <v>92</v>
      </c>
      <c r="F448" t="s">
        <v>964</v>
      </c>
      <c r="G448" t="s">
        <v>123</v>
      </c>
      <c r="H448">
        <v>4</v>
      </c>
      <c r="I448">
        <v>4</v>
      </c>
      <c r="J448">
        <v>4</v>
      </c>
      <c r="K448">
        <v>4</v>
      </c>
      <c r="L448">
        <v>4</v>
      </c>
      <c r="M448">
        <v>3</v>
      </c>
      <c r="N448">
        <v>4</v>
      </c>
      <c r="O448">
        <v>1</v>
      </c>
    </row>
    <row r="449" spans="1:15" x14ac:dyDescent="0.45">
      <c r="A449" t="s">
        <v>1434</v>
      </c>
      <c r="B449" t="s">
        <v>1435</v>
      </c>
      <c r="D449" t="s">
        <v>1436</v>
      </c>
      <c r="E449" t="s">
        <v>61</v>
      </c>
      <c r="F449" t="s">
        <v>1027</v>
      </c>
      <c r="G449" t="s">
        <v>147</v>
      </c>
      <c r="H449">
        <v>3</v>
      </c>
      <c r="I449">
        <v>3</v>
      </c>
      <c r="J449">
        <v>3</v>
      </c>
      <c r="K449">
        <v>3</v>
      </c>
      <c r="L449">
        <v>3</v>
      </c>
      <c r="M449">
        <v>3</v>
      </c>
      <c r="N449">
        <v>4</v>
      </c>
      <c r="O449">
        <v>1</v>
      </c>
    </row>
    <row r="450" spans="1:15" x14ac:dyDescent="0.45">
      <c r="A450" t="s">
        <v>1437</v>
      </c>
      <c r="B450" t="s">
        <v>1438</v>
      </c>
      <c r="D450" t="s">
        <v>908</v>
      </c>
      <c r="E450" t="s">
        <v>92</v>
      </c>
      <c r="F450" t="s">
        <v>1027</v>
      </c>
      <c r="G450" t="s">
        <v>347</v>
      </c>
      <c r="H450">
        <v>2</v>
      </c>
      <c r="I450">
        <v>3</v>
      </c>
      <c r="J450">
        <v>2</v>
      </c>
      <c r="K450">
        <v>3</v>
      </c>
      <c r="L450">
        <v>2</v>
      </c>
      <c r="M450">
        <v>2</v>
      </c>
      <c r="N450">
        <v>2</v>
      </c>
      <c r="O450">
        <v>1</v>
      </c>
    </row>
    <row r="451" spans="1:15" x14ac:dyDescent="0.45">
      <c r="A451" t="s">
        <v>1439</v>
      </c>
      <c r="B451" t="s">
        <v>1440</v>
      </c>
      <c r="D451" t="s">
        <v>459</v>
      </c>
      <c r="E451" t="s">
        <v>92</v>
      </c>
      <c r="F451" t="s">
        <v>837</v>
      </c>
      <c r="G451" t="s">
        <v>271</v>
      </c>
      <c r="H451">
        <v>4</v>
      </c>
      <c r="I451">
        <v>4</v>
      </c>
      <c r="J451">
        <v>4</v>
      </c>
      <c r="K451">
        <v>4</v>
      </c>
      <c r="L451">
        <v>4</v>
      </c>
      <c r="M451">
        <v>3</v>
      </c>
      <c r="N451">
        <v>4</v>
      </c>
      <c r="O451">
        <v>1</v>
      </c>
    </row>
    <row r="452" spans="1:15" x14ac:dyDescent="0.45">
      <c r="A452" t="s">
        <v>1441</v>
      </c>
      <c r="B452" t="s">
        <v>1442</v>
      </c>
      <c r="D452" t="s">
        <v>1443</v>
      </c>
      <c r="E452" t="s">
        <v>92</v>
      </c>
      <c r="F452" t="s">
        <v>529</v>
      </c>
      <c r="G452" t="s">
        <v>107</v>
      </c>
      <c r="H452">
        <v>3</v>
      </c>
      <c r="I452">
        <v>4</v>
      </c>
      <c r="J452">
        <v>4</v>
      </c>
      <c r="K452">
        <v>3</v>
      </c>
      <c r="L452">
        <v>3</v>
      </c>
      <c r="M452">
        <v>2</v>
      </c>
      <c r="N452">
        <v>3</v>
      </c>
      <c r="O452">
        <v>1</v>
      </c>
    </row>
    <row r="453" spans="1:15" x14ac:dyDescent="0.45">
      <c r="A453" t="s">
        <v>1444</v>
      </c>
      <c r="B453" t="s">
        <v>506</v>
      </c>
      <c r="D453" t="s">
        <v>121</v>
      </c>
      <c r="E453" t="s">
        <v>92</v>
      </c>
      <c r="F453" t="s">
        <v>529</v>
      </c>
      <c r="G453" t="s">
        <v>107</v>
      </c>
      <c r="H453">
        <v>4</v>
      </c>
      <c r="I453">
        <v>4</v>
      </c>
      <c r="J453">
        <v>4</v>
      </c>
      <c r="K453">
        <v>3</v>
      </c>
      <c r="L453">
        <v>3</v>
      </c>
      <c r="M453">
        <v>4</v>
      </c>
      <c r="N453">
        <v>3</v>
      </c>
      <c r="O453">
        <v>1</v>
      </c>
    </row>
    <row r="454" spans="1:15" x14ac:dyDescent="0.45">
      <c r="A454" t="s">
        <v>1445</v>
      </c>
      <c r="B454" t="s">
        <v>1089</v>
      </c>
      <c r="D454" t="s">
        <v>127</v>
      </c>
      <c r="E454" t="s">
        <v>61</v>
      </c>
      <c r="F454" t="s">
        <v>529</v>
      </c>
      <c r="G454" t="s">
        <v>167</v>
      </c>
      <c r="H454">
        <v>4</v>
      </c>
      <c r="I454">
        <v>4</v>
      </c>
      <c r="J454">
        <v>3</v>
      </c>
      <c r="K454">
        <v>4</v>
      </c>
      <c r="L454">
        <v>4</v>
      </c>
      <c r="M454">
        <v>4</v>
      </c>
      <c r="N454">
        <v>3</v>
      </c>
      <c r="O454">
        <v>1</v>
      </c>
    </row>
    <row r="455" spans="1:15" x14ac:dyDescent="0.45">
      <c r="A455" t="s">
        <v>1446</v>
      </c>
      <c r="B455" t="s">
        <v>1447</v>
      </c>
      <c r="D455" t="s">
        <v>1448</v>
      </c>
      <c r="E455" t="s">
        <v>145</v>
      </c>
      <c r="F455" t="s">
        <v>1361</v>
      </c>
      <c r="G455" t="s">
        <v>312</v>
      </c>
      <c r="H455">
        <v>3</v>
      </c>
      <c r="I455">
        <v>3</v>
      </c>
      <c r="J455">
        <v>3</v>
      </c>
      <c r="K455">
        <v>3</v>
      </c>
      <c r="L455">
        <v>3</v>
      </c>
      <c r="M455">
        <v>3</v>
      </c>
      <c r="N455">
        <v>3</v>
      </c>
      <c r="O455">
        <v>1</v>
      </c>
    </row>
    <row r="456" spans="1:15" x14ac:dyDescent="0.45">
      <c r="A456" t="s">
        <v>1449</v>
      </c>
      <c r="B456" t="s">
        <v>1157</v>
      </c>
      <c r="D456" t="s">
        <v>1335</v>
      </c>
      <c r="E456" t="s">
        <v>61</v>
      </c>
      <c r="F456" t="s">
        <v>985</v>
      </c>
      <c r="G456" t="s">
        <v>312</v>
      </c>
      <c r="H456">
        <v>4</v>
      </c>
      <c r="I456">
        <v>4</v>
      </c>
      <c r="J456">
        <v>4</v>
      </c>
      <c r="K456">
        <v>4</v>
      </c>
      <c r="L456">
        <v>4</v>
      </c>
      <c r="M456">
        <v>4</v>
      </c>
      <c r="N456">
        <v>4</v>
      </c>
      <c r="O456">
        <v>1</v>
      </c>
    </row>
    <row r="457" spans="1:15" x14ac:dyDescent="0.45">
      <c r="A457" t="s">
        <v>1450</v>
      </c>
      <c r="B457" t="s">
        <v>1451</v>
      </c>
      <c r="D457" t="s">
        <v>1452</v>
      </c>
      <c r="E457" t="s">
        <v>61</v>
      </c>
      <c r="F457" t="s">
        <v>989</v>
      </c>
      <c r="G457" t="s">
        <v>271</v>
      </c>
      <c r="H457">
        <v>4</v>
      </c>
      <c r="I457">
        <v>4</v>
      </c>
      <c r="J457">
        <v>3</v>
      </c>
      <c r="K457">
        <v>4</v>
      </c>
      <c r="L457">
        <v>4</v>
      </c>
      <c r="M457">
        <v>3</v>
      </c>
      <c r="N457">
        <v>3</v>
      </c>
      <c r="O457">
        <v>1</v>
      </c>
    </row>
    <row r="458" spans="1:15" x14ac:dyDescent="0.45">
      <c r="A458" t="s">
        <v>1453</v>
      </c>
      <c r="B458" t="s">
        <v>1025</v>
      </c>
      <c r="D458" t="s">
        <v>121</v>
      </c>
      <c r="E458" t="s">
        <v>61</v>
      </c>
      <c r="F458" t="s">
        <v>621</v>
      </c>
      <c r="G458" t="s">
        <v>167</v>
      </c>
      <c r="H458">
        <v>4</v>
      </c>
      <c r="I458">
        <v>2</v>
      </c>
      <c r="J458">
        <v>2</v>
      </c>
      <c r="K458">
        <v>3</v>
      </c>
      <c r="L458">
        <v>4</v>
      </c>
      <c r="M458">
        <v>3</v>
      </c>
      <c r="N458">
        <v>3</v>
      </c>
      <c r="O458">
        <v>1</v>
      </c>
    </row>
    <row r="459" spans="1:15" x14ac:dyDescent="0.45">
      <c r="A459" t="s">
        <v>1454</v>
      </c>
      <c r="B459" t="s">
        <v>1455</v>
      </c>
      <c r="D459" t="s">
        <v>303</v>
      </c>
      <c r="E459" t="s">
        <v>61</v>
      </c>
      <c r="F459" t="s">
        <v>1361</v>
      </c>
      <c r="G459" t="s">
        <v>312</v>
      </c>
      <c r="H459">
        <v>4</v>
      </c>
      <c r="I459">
        <v>4</v>
      </c>
      <c r="J459">
        <v>4</v>
      </c>
      <c r="K459">
        <v>3</v>
      </c>
      <c r="L459">
        <v>4</v>
      </c>
      <c r="M459">
        <v>4</v>
      </c>
      <c r="N459">
        <v>3</v>
      </c>
      <c r="O459">
        <v>1</v>
      </c>
    </row>
    <row r="460" spans="1:15" x14ac:dyDescent="0.45">
      <c r="A460" t="s">
        <v>1456</v>
      </c>
      <c r="B460" t="s">
        <v>1457</v>
      </c>
      <c r="D460" t="s">
        <v>418</v>
      </c>
      <c r="E460" t="s">
        <v>61</v>
      </c>
      <c r="F460" t="s">
        <v>479</v>
      </c>
      <c r="G460" t="s">
        <v>347</v>
      </c>
      <c r="H460">
        <v>4</v>
      </c>
      <c r="I460">
        <v>4</v>
      </c>
      <c r="J460">
        <v>4</v>
      </c>
      <c r="K460">
        <v>4</v>
      </c>
      <c r="L460">
        <v>4</v>
      </c>
      <c r="M460">
        <v>4</v>
      </c>
      <c r="N460">
        <v>4</v>
      </c>
      <c r="O460">
        <v>1</v>
      </c>
    </row>
    <row r="461" spans="1:15" x14ac:dyDescent="0.45">
      <c r="A461" t="s">
        <v>1458</v>
      </c>
      <c r="B461" t="s">
        <v>1459</v>
      </c>
      <c r="D461" t="s">
        <v>1460</v>
      </c>
      <c r="E461" t="s">
        <v>92</v>
      </c>
      <c r="F461" t="s">
        <v>995</v>
      </c>
      <c r="G461" t="s">
        <v>107</v>
      </c>
      <c r="H461">
        <v>4</v>
      </c>
      <c r="I461">
        <v>4</v>
      </c>
      <c r="J461">
        <v>4</v>
      </c>
      <c r="K461">
        <v>3</v>
      </c>
      <c r="L461">
        <v>3</v>
      </c>
      <c r="M461">
        <v>4</v>
      </c>
      <c r="N461">
        <v>3</v>
      </c>
      <c r="O461">
        <v>1</v>
      </c>
    </row>
    <row r="462" spans="1:15" x14ac:dyDescent="0.45">
      <c r="A462" t="s">
        <v>1461</v>
      </c>
      <c r="B462" t="s">
        <v>1462</v>
      </c>
      <c r="D462" t="s">
        <v>459</v>
      </c>
      <c r="E462" t="s">
        <v>61</v>
      </c>
      <c r="F462" t="s">
        <v>1463</v>
      </c>
      <c r="G462" t="s">
        <v>176</v>
      </c>
      <c r="H462">
        <v>3</v>
      </c>
      <c r="I462">
        <v>4</v>
      </c>
      <c r="J462">
        <v>3</v>
      </c>
      <c r="K462">
        <v>3</v>
      </c>
      <c r="L462">
        <v>3</v>
      </c>
      <c r="M462">
        <v>3</v>
      </c>
      <c r="N462">
        <v>3</v>
      </c>
      <c r="O462">
        <v>1</v>
      </c>
    </row>
    <row r="463" spans="1:15" x14ac:dyDescent="0.45">
      <c r="A463" t="s">
        <v>1464</v>
      </c>
      <c r="B463" t="s">
        <v>209</v>
      </c>
      <c r="D463" t="s">
        <v>1465</v>
      </c>
      <c r="E463" t="s">
        <v>92</v>
      </c>
      <c r="F463" t="s">
        <v>1094</v>
      </c>
      <c r="G463" t="s">
        <v>87</v>
      </c>
      <c r="H463">
        <v>4</v>
      </c>
      <c r="I463">
        <v>3</v>
      </c>
      <c r="J463">
        <v>3</v>
      </c>
      <c r="K463">
        <v>4</v>
      </c>
      <c r="L463">
        <v>4</v>
      </c>
      <c r="M463">
        <v>4</v>
      </c>
      <c r="N463">
        <v>3</v>
      </c>
      <c r="O463">
        <v>1</v>
      </c>
    </row>
    <row r="464" spans="1:15" x14ac:dyDescent="0.45">
      <c r="A464" t="s">
        <v>1466</v>
      </c>
      <c r="B464" t="s">
        <v>1467</v>
      </c>
      <c r="D464" t="s">
        <v>127</v>
      </c>
      <c r="E464" t="s">
        <v>145</v>
      </c>
      <c r="F464" t="s">
        <v>985</v>
      </c>
      <c r="G464" t="s">
        <v>107</v>
      </c>
      <c r="H464">
        <v>4</v>
      </c>
      <c r="I464">
        <v>4</v>
      </c>
      <c r="J464">
        <v>3</v>
      </c>
      <c r="K464">
        <v>4</v>
      </c>
      <c r="L464">
        <v>4</v>
      </c>
      <c r="M464">
        <v>3</v>
      </c>
      <c r="N464">
        <v>3</v>
      </c>
      <c r="O464">
        <v>1</v>
      </c>
    </row>
    <row r="465" spans="1:15" x14ac:dyDescent="0.45">
      <c r="A465" t="s">
        <v>1468</v>
      </c>
      <c r="B465" t="s">
        <v>1469</v>
      </c>
      <c r="D465" t="s">
        <v>1470</v>
      </c>
      <c r="E465" t="s">
        <v>92</v>
      </c>
      <c r="F465" t="s">
        <v>858</v>
      </c>
      <c r="G465" t="s">
        <v>352</v>
      </c>
      <c r="H465">
        <v>4</v>
      </c>
      <c r="I465">
        <v>4</v>
      </c>
      <c r="J465">
        <v>3</v>
      </c>
      <c r="K465">
        <v>3</v>
      </c>
      <c r="L465">
        <v>4</v>
      </c>
      <c r="M465">
        <v>4</v>
      </c>
      <c r="N465">
        <v>4</v>
      </c>
      <c r="O465">
        <v>1</v>
      </c>
    </row>
    <row r="466" spans="1:15" x14ac:dyDescent="0.45">
      <c r="A466" t="s">
        <v>1471</v>
      </c>
      <c r="B466" t="s">
        <v>1472</v>
      </c>
      <c r="D466" t="s">
        <v>338</v>
      </c>
      <c r="E466" t="s">
        <v>61</v>
      </c>
      <c r="F466" t="s">
        <v>1463</v>
      </c>
      <c r="G466" t="s">
        <v>206</v>
      </c>
      <c r="H466">
        <v>4</v>
      </c>
      <c r="I466">
        <v>4</v>
      </c>
      <c r="J466">
        <v>4</v>
      </c>
      <c r="K466">
        <v>4</v>
      </c>
      <c r="L466">
        <v>4</v>
      </c>
      <c r="M466">
        <v>4</v>
      </c>
      <c r="N466">
        <v>4</v>
      </c>
      <c r="O466">
        <v>1</v>
      </c>
    </row>
    <row r="467" spans="1:15" x14ac:dyDescent="0.45">
      <c r="A467" t="s">
        <v>1473</v>
      </c>
      <c r="B467" t="s">
        <v>1435</v>
      </c>
      <c r="D467" t="s">
        <v>1474</v>
      </c>
      <c r="E467" t="s">
        <v>61</v>
      </c>
      <c r="F467" t="s">
        <v>1463</v>
      </c>
      <c r="G467" t="s">
        <v>518</v>
      </c>
      <c r="H467">
        <v>3</v>
      </c>
      <c r="I467">
        <v>3</v>
      </c>
      <c r="J467">
        <v>3</v>
      </c>
      <c r="K467">
        <v>3</v>
      </c>
      <c r="L467">
        <v>3</v>
      </c>
      <c r="M467">
        <v>3</v>
      </c>
      <c r="N467">
        <v>3</v>
      </c>
      <c r="O467">
        <v>1</v>
      </c>
    </row>
    <row r="468" spans="1:15" x14ac:dyDescent="0.45">
      <c r="A468" t="s">
        <v>1475</v>
      </c>
      <c r="B468" t="s">
        <v>1476</v>
      </c>
      <c r="D468" t="s">
        <v>1270</v>
      </c>
      <c r="E468" t="s">
        <v>145</v>
      </c>
      <c r="F468" t="s">
        <v>1477</v>
      </c>
      <c r="G468" t="s">
        <v>156</v>
      </c>
      <c r="H468">
        <v>4</v>
      </c>
      <c r="I468">
        <v>4</v>
      </c>
      <c r="J468">
        <v>4</v>
      </c>
      <c r="K468">
        <v>4</v>
      </c>
      <c r="L468">
        <v>4</v>
      </c>
      <c r="M468">
        <v>4</v>
      </c>
      <c r="N468">
        <v>4</v>
      </c>
      <c r="O468">
        <v>1</v>
      </c>
    </row>
    <row r="469" spans="1:15" x14ac:dyDescent="0.45">
      <c r="A469" t="s">
        <v>1478</v>
      </c>
      <c r="B469" t="s">
        <v>1479</v>
      </c>
      <c r="D469" t="s">
        <v>121</v>
      </c>
      <c r="E469" t="s">
        <v>61</v>
      </c>
      <c r="F469" t="s">
        <v>1314</v>
      </c>
      <c r="G469" t="s">
        <v>147</v>
      </c>
      <c r="H469">
        <v>4</v>
      </c>
      <c r="I469">
        <v>4</v>
      </c>
      <c r="J469">
        <v>4</v>
      </c>
      <c r="K469">
        <v>4</v>
      </c>
      <c r="L469">
        <v>4</v>
      </c>
      <c r="M469">
        <v>4</v>
      </c>
      <c r="N469">
        <v>4</v>
      </c>
      <c r="O469">
        <v>1</v>
      </c>
    </row>
    <row r="470" spans="1:15" x14ac:dyDescent="0.45">
      <c r="A470" t="s">
        <v>1480</v>
      </c>
      <c r="B470" t="s">
        <v>1481</v>
      </c>
      <c r="D470" t="s">
        <v>1370</v>
      </c>
      <c r="E470" t="s">
        <v>92</v>
      </c>
      <c r="F470" t="s">
        <v>872</v>
      </c>
      <c r="G470" t="s">
        <v>482</v>
      </c>
      <c r="H470">
        <v>3</v>
      </c>
      <c r="I470">
        <v>3</v>
      </c>
      <c r="J470">
        <v>3</v>
      </c>
      <c r="K470">
        <v>3</v>
      </c>
      <c r="L470">
        <v>2</v>
      </c>
      <c r="M470">
        <v>3</v>
      </c>
      <c r="N470">
        <v>3</v>
      </c>
      <c r="O470">
        <v>1</v>
      </c>
    </row>
    <row r="471" spans="1:15" x14ac:dyDescent="0.45">
      <c r="A471" t="s">
        <v>1482</v>
      </c>
      <c r="B471" t="s">
        <v>1479</v>
      </c>
      <c r="D471" t="s">
        <v>121</v>
      </c>
      <c r="E471" t="s">
        <v>61</v>
      </c>
      <c r="F471" t="s">
        <v>1386</v>
      </c>
      <c r="G471" t="s">
        <v>167</v>
      </c>
      <c r="H471">
        <v>4</v>
      </c>
      <c r="I471">
        <v>4</v>
      </c>
      <c r="J471">
        <v>4</v>
      </c>
      <c r="K471">
        <v>4</v>
      </c>
      <c r="L471">
        <v>4</v>
      </c>
      <c r="M471">
        <v>4</v>
      </c>
      <c r="N471">
        <v>4</v>
      </c>
      <c r="O471">
        <v>1</v>
      </c>
    </row>
    <row r="472" spans="1:15" x14ac:dyDescent="0.45">
      <c r="A472" t="s">
        <v>1483</v>
      </c>
      <c r="B472" t="s">
        <v>1484</v>
      </c>
      <c r="D472" t="s">
        <v>1485</v>
      </c>
      <c r="E472" t="s">
        <v>61</v>
      </c>
      <c r="F472" t="s">
        <v>1135</v>
      </c>
      <c r="G472" t="s">
        <v>299</v>
      </c>
      <c r="H472">
        <v>4</v>
      </c>
      <c r="I472">
        <v>4</v>
      </c>
      <c r="J472">
        <v>4</v>
      </c>
      <c r="K472">
        <v>4</v>
      </c>
      <c r="L472">
        <v>4</v>
      </c>
      <c r="M472">
        <v>4</v>
      </c>
      <c r="N472">
        <v>4</v>
      </c>
      <c r="O472">
        <v>1</v>
      </c>
    </row>
    <row r="473" spans="1:15" x14ac:dyDescent="0.45">
      <c r="A473" t="s">
        <v>1486</v>
      </c>
      <c r="B473" t="s">
        <v>1487</v>
      </c>
      <c r="D473" t="s">
        <v>1488</v>
      </c>
      <c r="E473" t="s">
        <v>145</v>
      </c>
      <c r="F473" t="s">
        <v>985</v>
      </c>
      <c r="G473" t="s">
        <v>107</v>
      </c>
      <c r="H473">
        <v>4</v>
      </c>
      <c r="I473">
        <v>4</v>
      </c>
      <c r="J473">
        <v>3</v>
      </c>
      <c r="K473">
        <v>3</v>
      </c>
      <c r="L473">
        <v>4</v>
      </c>
      <c r="M473">
        <v>4</v>
      </c>
      <c r="N473">
        <v>4</v>
      </c>
      <c r="O473">
        <v>1</v>
      </c>
    </row>
    <row r="474" spans="1:15" x14ac:dyDescent="0.45">
      <c r="A474" t="s">
        <v>1489</v>
      </c>
      <c r="B474" t="s">
        <v>1490</v>
      </c>
      <c r="D474" t="s">
        <v>1491</v>
      </c>
      <c r="E474" t="s">
        <v>61</v>
      </c>
      <c r="F474" t="s">
        <v>538</v>
      </c>
      <c r="G474" t="s">
        <v>271</v>
      </c>
      <c r="H474">
        <v>3</v>
      </c>
      <c r="I474">
        <v>4</v>
      </c>
      <c r="J474">
        <v>4</v>
      </c>
      <c r="K474">
        <v>2</v>
      </c>
      <c r="L474">
        <v>1</v>
      </c>
      <c r="M474">
        <v>2</v>
      </c>
      <c r="N474">
        <v>2</v>
      </c>
      <c r="O474">
        <v>1</v>
      </c>
    </row>
    <row r="475" spans="1:15" x14ac:dyDescent="0.45">
      <c r="A475" t="s">
        <v>1492</v>
      </c>
      <c r="B475" t="s">
        <v>1493</v>
      </c>
      <c r="D475" t="s">
        <v>1149</v>
      </c>
      <c r="E475" t="s">
        <v>61</v>
      </c>
      <c r="F475" t="s">
        <v>1155</v>
      </c>
      <c r="G475" t="s">
        <v>107</v>
      </c>
      <c r="H475">
        <v>3</v>
      </c>
      <c r="I475">
        <v>4</v>
      </c>
      <c r="J475">
        <v>4</v>
      </c>
      <c r="K475">
        <v>2</v>
      </c>
      <c r="L475">
        <v>3</v>
      </c>
      <c r="M475">
        <v>4</v>
      </c>
      <c r="N475">
        <v>3</v>
      </c>
      <c r="O475">
        <v>1</v>
      </c>
    </row>
    <row r="476" spans="1:15" x14ac:dyDescent="0.45">
      <c r="A476" t="s">
        <v>1494</v>
      </c>
      <c r="B476" t="s">
        <v>846</v>
      </c>
      <c r="D476" t="s">
        <v>679</v>
      </c>
      <c r="E476" t="s">
        <v>61</v>
      </c>
      <c r="F476" t="s">
        <v>557</v>
      </c>
      <c r="G476" t="s">
        <v>482</v>
      </c>
      <c r="H476">
        <v>4</v>
      </c>
      <c r="I476">
        <v>4</v>
      </c>
      <c r="J476">
        <v>4</v>
      </c>
      <c r="K476">
        <v>3</v>
      </c>
      <c r="L476">
        <v>4</v>
      </c>
      <c r="M476">
        <v>4</v>
      </c>
      <c r="N476">
        <v>3</v>
      </c>
      <c r="O476">
        <v>1</v>
      </c>
    </row>
    <row r="477" spans="1:15" x14ac:dyDescent="0.45">
      <c r="A477" t="s">
        <v>1480</v>
      </c>
      <c r="B477" t="s">
        <v>1481</v>
      </c>
      <c r="D477" t="s">
        <v>1370</v>
      </c>
      <c r="E477" t="s">
        <v>92</v>
      </c>
      <c r="F477" t="s">
        <v>872</v>
      </c>
      <c r="G477" t="s">
        <v>482</v>
      </c>
      <c r="H477">
        <v>3</v>
      </c>
      <c r="I477">
        <v>3</v>
      </c>
      <c r="J477">
        <v>3</v>
      </c>
      <c r="K477">
        <v>3</v>
      </c>
      <c r="L477">
        <v>2</v>
      </c>
      <c r="M477">
        <v>3</v>
      </c>
      <c r="N477">
        <v>3</v>
      </c>
      <c r="O477">
        <v>1</v>
      </c>
    </row>
    <row r="478" spans="1:15" x14ac:dyDescent="0.45">
      <c r="A478" t="s">
        <v>1495</v>
      </c>
      <c r="B478" t="s">
        <v>1496</v>
      </c>
      <c r="D478" t="s">
        <v>1465</v>
      </c>
      <c r="E478" t="s">
        <v>92</v>
      </c>
      <c r="F478" t="s">
        <v>822</v>
      </c>
      <c r="G478" t="s">
        <v>87</v>
      </c>
      <c r="H478">
        <v>4</v>
      </c>
      <c r="I478">
        <v>4</v>
      </c>
      <c r="J478">
        <v>4</v>
      </c>
      <c r="K478">
        <v>3</v>
      </c>
      <c r="L478">
        <v>4</v>
      </c>
      <c r="M478">
        <v>4</v>
      </c>
      <c r="N478">
        <v>4</v>
      </c>
      <c r="O478">
        <v>1</v>
      </c>
    </row>
    <row r="479" spans="1:15" x14ac:dyDescent="0.45">
      <c r="A479" t="s">
        <v>1497</v>
      </c>
      <c r="B479" t="s">
        <v>506</v>
      </c>
      <c r="D479" t="s">
        <v>1149</v>
      </c>
      <c r="E479" t="s">
        <v>61</v>
      </c>
      <c r="F479" t="s">
        <v>531</v>
      </c>
      <c r="G479" t="s">
        <v>107</v>
      </c>
      <c r="H479">
        <v>4</v>
      </c>
      <c r="I479">
        <v>4</v>
      </c>
      <c r="J479">
        <v>4</v>
      </c>
      <c r="K479">
        <v>3</v>
      </c>
      <c r="L479">
        <v>3</v>
      </c>
      <c r="M479">
        <v>4</v>
      </c>
      <c r="N479">
        <v>4</v>
      </c>
      <c r="O479">
        <v>1</v>
      </c>
    </row>
    <row r="480" spans="1:15" x14ac:dyDescent="0.45">
      <c r="A480" t="s">
        <v>1498</v>
      </c>
      <c r="B480" t="s">
        <v>1499</v>
      </c>
      <c r="D480" t="s">
        <v>1500</v>
      </c>
      <c r="E480" t="s">
        <v>92</v>
      </c>
      <c r="F480" t="s">
        <v>572</v>
      </c>
      <c r="G480" t="s">
        <v>347</v>
      </c>
      <c r="H480">
        <v>4</v>
      </c>
      <c r="I480">
        <v>4</v>
      </c>
      <c r="J480">
        <v>4</v>
      </c>
      <c r="K480">
        <v>4</v>
      </c>
      <c r="L480">
        <v>3</v>
      </c>
      <c r="M480">
        <v>4</v>
      </c>
      <c r="N480">
        <v>4</v>
      </c>
      <c r="O480">
        <v>1</v>
      </c>
    </row>
    <row r="481" spans="1:15" x14ac:dyDescent="0.45">
      <c r="A481" t="s">
        <v>1501</v>
      </c>
      <c r="B481" t="s">
        <v>1502</v>
      </c>
      <c r="D481" t="s">
        <v>1393</v>
      </c>
      <c r="E481" t="s">
        <v>145</v>
      </c>
      <c r="F481" t="s">
        <v>583</v>
      </c>
      <c r="G481" t="s">
        <v>107</v>
      </c>
      <c r="H481">
        <v>4</v>
      </c>
      <c r="I481">
        <v>4</v>
      </c>
      <c r="J481">
        <v>3</v>
      </c>
      <c r="K481">
        <v>4</v>
      </c>
      <c r="L481">
        <v>3</v>
      </c>
      <c r="M481">
        <v>3</v>
      </c>
      <c r="N481">
        <v>3</v>
      </c>
      <c r="O481">
        <v>1</v>
      </c>
    </row>
    <row r="482" spans="1:15" x14ac:dyDescent="0.45">
      <c r="A482" t="s">
        <v>1503</v>
      </c>
      <c r="B482" t="s">
        <v>1504</v>
      </c>
      <c r="D482" t="s">
        <v>1505</v>
      </c>
      <c r="E482" t="s">
        <v>61</v>
      </c>
      <c r="F482" t="s">
        <v>818</v>
      </c>
      <c r="G482" t="s">
        <v>652</v>
      </c>
      <c r="H482">
        <v>4</v>
      </c>
      <c r="I482">
        <v>4</v>
      </c>
      <c r="J482">
        <v>4</v>
      </c>
      <c r="K482">
        <v>4</v>
      </c>
      <c r="L482">
        <v>4</v>
      </c>
      <c r="M482">
        <v>4</v>
      </c>
      <c r="N482">
        <v>4</v>
      </c>
      <c r="O482">
        <v>1</v>
      </c>
    </row>
    <row r="483" spans="1:15" x14ac:dyDescent="0.45">
      <c r="A483" t="s">
        <v>1506</v>
      </c>
      <c r="B483" t="s">
        <v>1507</v>
      </c>
      <c r="D483" t="s">
        <v>1262</v>
      </c>
      <c r="E483" t="s">
        <v>61</v>
      </c>
      <c r="F483" t="s">
        <v>1508</v>
      </c>
      <c r="G483" t="s">
        <v>113</v>
      </c>
      <c r="H483">
        <v>3</v>
      </c>
      <c r="I483">
        <v>3</v>
      </c>
      <c r="J483">
        <v>3</v>
      </c>
      <c r="K483">
        <v>3</v>
      </c>
      <c r="L483">
        <v>3</v>
      </c>
      <c r="M483">
        <v>3</v>
      </c>
      <c r="N483">
        <v>3</v>
      </c>
      <c r="O483">
        <v>1</v>
      </c>
    </row>
    <row r="484" spans="1:15" x14ac:dyDescent="0.45">
      <c r="A484" t="s">
        <v>1509</v>
      </c>
      <c r="B484" t="s">
        <v>1510</v>
      </c>
      <c r="D484" t="s">
        <v>1511</v>
      </c>
      <c r="E484" t="s">
        <v>61</v>
      </c>
      <c r="F484" t="s">
        <v>442</v>
      </c>
      <c r="G484" t="s">
        <v>176</v>
      </c>
      <c r="H484">
        <v>3</v>
      </c>
      <c r="I484">
        <v>4</v>
      </c>
      <c r="J484">
        <v>3</v>
      </c>
      <c r="K484">
        <v>4</v>
      </c>
      <c r="L484">
        <v>4</v>
      </c>
      <c r="M484">
        <v>4</v>
      </c>
      <c r="N484">
        <v>4</v>
      </c>
      <c r="O484">
        <v>1</v>
      </c>
    </row>
    <row r="485" spans="1:15" x14ac:dyDescent="0.45">
      <c r="A485" t="s">
        <v>1512</v>
      </c>
      <c r="B485" t="s">
        <v>1513</v>
      </c>
      <c r="D485" t="s">
        <v>1514</v>
      </c>
      <c r="E485" t="s">
        <v>61</v>
      </c>
      <c r="F485" t="s">
        <v>872</v>
      </c>
      <c r="G485" t="s">
        <v>347</v>
      </c>
      <c r="H485">
        <v>3</v>
      </c>
      <c r="I485">
        <v>4</v>
      </c>
      <c r="J485">
        <v>4</v>
      </c>
      <c r="K485">
        <v>4</v>
      </c>
      <c r="L485">
        <v>4</v>
      </c>
      <c r="M485">
        <v>4</v>
      </c>
      <c r="N485">
        <v>4</v>
      </c>
      <c r="O485">
        <v>1</v>
      </c>
    </row>
    <row r="486" spans="1:15" x14ac:dyDescent="0.45">
      <c r="A486" t="s">
        <v>1515</v>
      </c>
      <c r="B486" t="s">
        <v>1516</v>
      </c>
      <c r="D486" t="s">
        <v>1517</v>
      </c>
      <c r="E486" t="s">
        <v>92</v>
      </c>
      <c r="F486" t="s">
        <v>1518</v>
      </c>
      <c r="G486" t="s">
        <v>133</v>
      </c>
      <c r="H486">
        <v>2</v>
      </c>
      <c r="I486">
        <v>3</v>
      </c>
      <c r="J486">
        <v>3</v>
      </c>
      <c r="K486">
        <v>3</v>
      </c>
      <c r="L486">
        <v>2</v>
      </c>
      <c r="M486">
        <v>2</v>
      </c>
      <c r="N486">
        <v>2</v>
      </c>
      <c r="O486">
        <v>1</v>
      </c>
    </row>
    <row r="487" spans="1:15" x14ac:dyDescent="0.45">
      <c r="A487" t="s">
        <v>1519</v>
      </c>
      <c r="B487" t="s">
        <v>1520</v>
      </c>
      <c r="D487" t="s">
        <v>1521</v>
      </c>
      <c r="E487" t="s">
        <v>61</v>
      </c>
      <c r="F487" t="s">
        <v>1155</v>
      </c>
      <c r="G487" t="s">
        <v>241</v>
      </c>
      <c r="H487">
        <v>3</v>
      </c>
      <c r="I487">
        <v>3</v>
      </c>
      <c r="J487">
        <v>3</v>
      </c>
      <c r="K487">
        <v>3</v>
      </c>
      <c r="L487">
        <v>4</v>
      </c>
      <c r="M487">
        <v>4</v>
      </c>
      <c r="N487">
        <v>3</v>
      </c>
      <c r="O487">
        <v>1</v>
      </c>
    </row>
    <row r="488" spans="1:15" x14ac:dyDescent="0.45">
      <c r="A488" t="s">
        <v>1522</v>
      </c>
      <c r="B488" t="s">
        <v>1523</v>
      </c>
      <c r="D488" t="s">
        <v>1370</v>
      </c>
      <c r="E488" t="s">
        <v>92</v>
      </c>
      <c r="F488" t="s">
        <v>1524</v>
      </c>
      <c r="G488" t="s">
        <v>206</v>
      </c>
      <c r="H488">
        <v>3</v>
      </c>
      <c r="I488">
        <v>3</v>
      </c>
      <c r="J488">
        <v>4</v>
      </c>
      <c r="K488">
        <v>3</v>
      </c>
      <c r="L488">
        <v>4</v>
      </c>
      <c r="M488">
        <v>3</v>
      </c>
      <c r="N488">
        <v>4</v>
      </c>
      <c r="O488">
        <v>1</v>
      </c>
    </row>
    <row r="489" spans="1:15" x14ac:dyDescent="0.45">
      <c r="A489" t="s">
        <v>1525</v>
      </c>
      <c r="B489" t="s">
        <v>1523</v>
      </c>
      <c r="D489" t="s">
        <v>1526</v>
      </c>
      <c r="E489" t="s">
        <v>92</v>
      </c>
      <c r="F489" t="s">
        <v>1524</v>
      </c>
      <c r="G489" t="s">
        <v>206</v>
      </c>
      <c r="H489">
        <v>3</v>
      </c>
      <c r="I489">
        <v>3</v>
      </c>
      <c r="J489">
        <v>4</v>
      </c>
      <c r="K489">
        <v>3</v>
      </c>
      <c r="L489">
        <v>4</v>
      </c>
      <c r="M489">
        <v>3</v>
      </c>
      <c r="N489">
        <v>4</v>
      </c>
      <c r="O489">
        <v>1</v>
      </c>
    </row>
    <row r="490" spans="1:15" x14ac:dyDescent="0.45">
      <c r="A490" t="s">
        <v>1527</v>
      </c>
      <c r="B490" t="s">
        <v>1528</v>
      </c>
      <c r="D490" t="s">
        <v>1370</v>
      </c>
      <c r="E490" t="s">
        <v>92</v>
      </c>
      <c r="F490" t="s">
        <v>1518</v>
      </c>
      <c r="G490" t="s">
        <v>75</v>
      </c>
      <c r="H490">
        <v>3</v>
      </c>
      <c r="I490">
        <v>4</v>
      </c>
      <c r="J490">
        <v>3</v>
      </c>
      <c r="K490">
        <v>4</v>
      </c>
      <c r="L490">
        <v>4</v>
      </c>
      <c r="M490">
        <v>4</v>
      </c>
      <c r="N490">
        <v>4</v>
      </c>
      <c r="O490">
        <v>1</v>
      </c>
    </row>
    <row r="491" spans="1:15" x14ac:dyDescent="0.45">
      <c r="A491" t="s">
        <v>1529</v>
      </c>
      <c r="B491" t="s">
        <v>1530</v>
      </c>
      <c r="D491" t="s">
        <v>1531</v>
      </c>
      <c r="E491" t="s">
        <v>145</v>
      </c>
      <c r="F491" t="s">
        <v>1532</v>
      </c>
      <c r="G491" t="s">
        <v>128</v>
      </c>
      <c r="H491">
        <v>3</v>
      </c>
      <c r="I491">
        <v>3</v>
      </c>
      <c r="J491">
        <v>4</v>
      </c>
      <c r="K491">
        <v>3</v>
      </c>
      <c r="L491">
        <v>3</v>
      </c>
      <c r="M491">
        <v>3</v>
      </c>
      <c r="N491">
        <v>3</v>
      </c>
      <c r="O491">
        <v>1</v>
      </c>
    </row>
    <row r="492" spans="1:15" x14ac:dyDescent="0.45">
      <c r="A492" t="s">
        <v>1533</v>
      </c>
      <c r="B492" t="s">
        <v>1534</v>
      </c>
      <c r="D492" t="s">
        <v>1535</v>
      </c>
      <c r="E492" t="s">
        <v>61</v>
      </c>
      <c r="F492" t="s">
        <v>1131</v>
      </c>
      <c r="G492" t="s">
        <v>241</v>
      </c>
      <c r="H492">
        <v>2</v>
      </c>
      <c r="I492">
        <v>3</v>
      </c>
      <c r="J492">
        <v>3</v>
      </c>
      <c r="K492">
        <v>3</v>
      </c>
      <c r="L492">
        <v>3</v>
      </c>
      <c r="M492">
        <v>3</v>
      </c>
      <c r="N492">
        <v>3</v>
      </c>
      <c r="O492">
        <v>1</v>
      </c>
    </row>
    <row r="493" spans="1:15" x14ac:dyDescent="0.45">
      <c r="A493" t="s">
        <v>1536</v>
      </c>
      <c r="B493" t="s">
        <v>1537</v>
      </c>
      <c r="D493" t="s">
        <v>1538</v>
      </c>
      <c r="E493" t="s">
        <v>61</v>
      </c>
      <c r="F493" t="s">
        <v>1113</v>
      </c>
      <c r="G493" t="s">
        <v>167</v>
      </c>
      <c r="H493">
        <v>4</v>
      </c>
      <c r="I493">
        <v>4</v>
      </c>
      <c r="J493">
        <v>4</v>
      </c>
      <c r="K493">
        <v>4</v>
      </c>
      <c r="L493">
        <v>4</v>
      </c>
      <c r="M493">
        <v>4</v>
      </c>
      <c r="N493">
        <v>4</v>
      </c>
      <c r="O493">
        <v>1</v>
      </c>
    </row>
    <row r="494" spans="1:15" x14ac:dyDescent="0.45">
      <c r="A494" t="s">
        <v>1539</v>
      </c>
      <c r="B494" t="s">
        <v>1540</v>
      </c>
      <c r="D494" t="s">
        <v>1541</v>
      </c>
      <c r="E494" t="s">
        <v>61</v>
      </c>
      <c r="F494" t="s">
        <v>858</v>
      </c>
      <c r="G494" t="s">
        <v>241</v>
      </c>
      <c r="H494">
        <v>4</v>
      </c>
      <c r="I494">
        <v>4</v>
      </c>
      <c r="J494">
        <v>4</v>
      </c>
      <c r="K494">
        <v>3</v>
      </c>
      <c r="L494">
        <v>4</v>
      </c>
      <c r="M494">
        <v>4</v>
      </c>
      <c r="N494">
        <v>4</v>
      </c>
      <c r="O494">
        <v>1</v>
      </c>
    </row>
    <row r="495" spans="1:15" x14ac:dyDescent="0.45">
      <c r="A495" t="s">
        <v>1542</v>
      </c>
      <c r="B495" t="s">
        <v>1543</v>
      </c>
      <c r="D495" t="s">
        <v>1544</v>
      </c>
      <c r="E495" t="s">
        <v>61</v>
      </c>
      <c r="F495" t="s">
        <v>1545</v>
      </c>
      <c r="G495" t="s">
        <v>87</v>
      </c>
      <c r="H495">
        <v>4</v>
      </c>
      <c r="I495">
        <v>4</v>
      </c>
      <c r="J495">
        <v>4</v>
      </c>
      <c r="K495">
        <v>3</v>
      </c>
      <c r="L495">
        <v>4</v>
      </c>
      <c r="M495">
        <v>4</v>
      </c>
      <c r="N495">
        <v>4</v>
      </c>
      <c r="O495">
        <v>1</v>
      </c>
    </row>
    <row r="496" spans="1:15" x14ac:dyDescent="0.45">
      <c r="A496" t="s">
        <v>1546</v>
      </c>
      <c r="B496" t="s">
        <v>1403</v>
      </c>
      <c r="D496" t="s">
        <v>1547</v>
      </c>
      <c r="E496" t="s">
        <v>61</v>
      </c>
      <c r="F496" t="s">
        <v>1548</v>
      </c>
      <c r="G496" t="s">
        <v>87</v>
      </c>
      <c r="H496">
        <v>3</v>
      </c>
      <c r="I496">
        <v>4</v>
      </c>
      <c r="J496">
        <v>3</v>
      </c>
      <c r="K496">
        <v>2</v>
      </c>
      <c r="L496">
        <v>3</v>
      </c>
      <c r="M496">
        <v>3</v>
      </c>
      <c r="N496">
        <v>3</v>
      </c>
      <c r="O496">
        <v>1</v>
      </c>
    </row>
    <row r="497" spans="1:15" x14ac:dyDescent="0.45">
      <c r="A497" t="s">
        <v>1549</v>
      </c>
      <c r="B497" t="s">
        <v>1550</v>
      </c>
      <c r="D497" t="s">
        <v>1149</v>
      </c>
      <c r="E497" t="s">
        <v>61</v>
      </c>
      <c r="F497" t="s">
        <v>1551</v>
      </c>
      <c r="G497" t="s">
        <v>200</v>
      </c>
      <c r="H497">
        <v>3</v>
      </c>
      <c r="I497">
        <v>4</v>
      </c>
      <c r="J497">
        <v>4</v>
      </c>
      <c r="K497">
        <v>4</v>
      </c>
      <c r="L497">
        <v>3</v>
      </c>
      <c r="M497">
        <v>4</v>
      </c>
      <c r="N497">
        <v>4</v>
      </c>
      <c r="O497">
        <v>1</v>
      </c>
    </row>
    <row r="498" spans="1:15" x14ac:dyDescent="0.45">
      <c r="A498" t="s">
        <v>1552</v>
      </c>
      <c r="B498" t="s">
        <v>1553</v>
      </c>
      <c r="D498" t="s">
        <v>1554</v>
      </c>
      <c r="E498" t="s">
        <v>145</v>
      </c>
      <c r="F498" t="s">
        <v>1555</v>
      </c>
      <c r="G498" t="s">
        <v>206</v>
      </c>
      <c r="H498">
        <v>3</v>
      </c>
      <c r="I498">
        <v>4</v>
      </c>
      <c r="J498">
        <v>4</v>
      </c>
      <c r="K498">
        <v>2</v>
      </c>
      <c r="L498">
        <v>4</v>
      </c>
      <c r="M498">
        <v>3</v>
      </c>
      <c r="N498">
        <v>3</v>
      </c>
      <c r="O498">
        <v>1</v>
      </c>
    </row>
    <row r="499" spans="1:15" x14ac:dyDescent="0.45">
      <c r="A499" t="s">
        <v>1556</v>
      </c>
      <c r="B499" t="s">
        <v>1553</v>
      </c>
      <c r="D499" t="s">
        <v>1554</v>
      </c>
      <c r="E499" t="s">
        <v>61</v>
      </c>
      <c r="F499" t="s">
        <v>1555</v>
      </c>
      <c r="G499" t="s">
        <v>206</v>
      </c>
      <c r="H499">
        <v>3</v>
      </c>
      <c r="I499">
        <v>4</v>
      </c>
      <c r="J499">
        <v>4</v>
      </c>
      <c r="K499">
        <v>2</v>
      </c>
      <c r="L499">
        <v>4</v>
      </c>
      <c r="M499">
        <v>3</v>
      </c>
      <c r="N499">
        <v>3</v>
      </c>
      <c r="O499">
        <v>1</v>
      </c>
    </row>
    <row r="500" spans="1:15" x14ac:dyDescent="0.45">
      <c r="A500" t="s">
        <v>1557</v>
      </c>
      <c r="B500" t="s">
        <v>1499</v>
      </c>
      <c r="D500" t="s">
        <v>1558</v>
      </c>
      <c r="E500" t="s">
        <v>92</v>
      </c>
      <c r="F500" t="s">
        <v>600</v>
      </c>
      <c r="G500" t="s">
        <v>256</v>
      </c>
      <c r="H500">
        <v>4</v>
      </c>
      <c r="I500">
        <v>4</v>
      </c>
      <c r="J500">
        <v>4</v>
      </c>
      <c r="K500">
        <v>4</v>
      </c>
      <c r="L500">
        <v>3</v>
      </c>
      <c r="M500">
        <v>4</v>
      </c>
      <c r="N500">
        <v>4</v>
      </c>
      <c r="O500">
        <v>1</v>
      </c>
    </row>
    <row r="501" spans="1:15" x14ac:dyDescent="0.45">
      <c r="A501" t="s">
        <v>1559</v>
      </c>
      <c r="B501" t="s">
        <v>1560</v>
      </c>
      <c r="D501" t="s">
        <v>333</v>
      </c>
      <c r="E501" t="s">
        <v>61</v>
      </c>
      <c r="F501" t="s">
        <v>1561</v>
      </c>
      <c r="G501" t="s">
        <v>776</v>
      </c>
      <c r="H501">
        <v>3</v>
      </c>
      <c r="I501">
        <v>3</v>
      </c>
      <c r="J501">
        <v>3</v>
      </c>
      <c r="K501">
        <v>3</v>
      </c>
      <c r="L501">
        <v>3</v>
      </c>
      <c r="M501">
        <v>3</v>
      </c>
      <c r="N501">
        <v>3</v>
      </c>
      <c r="O501">
        <v>1</v>
      </c>
    </row>
    <row r="502" spans="1:15" x14ac:dyDescent="0.45">
      <c r="A502" t="s">
        <v>1562</v>
      </c>
      <c r="B502" t="s">
        <v>1563</v>
      </c>
      <c r="D502" t="s">
        <v>1500</v>
      </c>
      <c r="E502" t="s">
        <v>61</v>
      </c>
      <c r="F502" t="s">
        <v>1564</v>
      </c>
      <c r="G502" t="s">
        <v>347</v>
      </c>
      <c r="H502">
        <v>2</v>
      </c>
      <c r="I502">
        <v>3</v>
      </c>
      <c r="J502">
        <v>4</v>
      </c>
      <c r="K502">
        <v>4</v>
      </c>
      <c r="L502">
        <v>3</v>
      </c>
      <c r="M502">
        <v>3</v>
      </c>
      <c r="N502">
        <v>3</v>
      </c>
      <c r="O502">
        <v>1</v>
      </c>
    </row>
    <row r="503" spans="1:15" x14ac:dyDescent="0.45">
      <c r="A503" t="s">
        <v>1497</v>
      </c>
      <c r="B503" t="s">
        <v>506</v>
      </c>
      <c r="D503" t="s">
        <v>1149</v>
      </c>
      <c r="E503" t="s">
        <v>61</v>
      </c>
      <c r="F503" t="s">
        <v>531</v>
      </c>
      <c r="G503" t="s">
        <v>107</v>
      </c>
      <c r="H503">
        <v>4</v>
      </c>
      <c r="I503">
        <v>4</v>
      </c>
      <c r="J503">
        <v>4</v>
      </c>
      <c r="K503">
        <v>3</v>
      </c>
      <c r="L503">
        <v>3</v>
      </c>
      <c r="M503">
        <v>4</v>
      </c>
      <c r="N503">
        <v>4</v>
      </c>
      <c r="O503">
        <v>1</v>
      </c>
    </row>
    <row r="504" spans="1:15" x14ac:dyDescent="0.45">
      <c r="A504" t="s">
        <v>1565</v>
      </c>
      <c r="B504" t="s">
        <v>1566</v>
      </c>
      <c r="D504" t="s">
        <v>1567</v>
      </c>
      <c r="E504" t="s">
        <v>61</v>
      </c>
      <c r="F504" t="s">
        <v>1564</v>
      </c>
      <c r="G504" t="s">
        <v>482</v>
      </c>
      <c r="H504">
        <v>4</v>
      </c>
      <c r="I504">
        <v>3</v>
      </c>
      <c r="J504">
        <v>3</v>
      </c>
      <c r="K504">
        <v>3</v>
      </c>
      <c r="L504">
        <v>4</v>
      </c>
      <c r="M504">
        <v>3</v>
      </c>
      <c r="N504">
        <v>3</v>
      </c>
      <c r="O504">
        <v>1</v>
      </c>
    </row>
    <row r="505" spans="1:15" x14ac:dyDescent="0.45">
      <c r="A505" t="s">
        <v>1568</v>
      </c>
      <c r="B505" t="s">
        <v>1569</v>
      </c>
      <c r="D505" t="s">
        <v>1570</v>
      </c>
      <c r="E505" t="s">
        <v>92</v>
      </c>
      <c r="F505" t="s">
        <v>1404</v>
      </c>
      <c r="G505" t="s">
        <v>347</v>
      </c>
      <c r="H505">
        <v>4</v>
      </c>
      <c r="I505">
        <v>4</v>
      </c>
      <c r="J505">
        <v>4</v>
      </c>
      <c r="K505">
        <v>4</v>
      </c>
      <c r="L505">
        <v>4</v>
      </c>
      <c r="M505">
        <v>4</v>
      </c>
      <c r="N505">
        <v>4</v>
      </c>
      <c r="O505">
        <v>1</v>
      </c>
    </row>
    <row r="506" spans="1:15" x14ac:dyDescent="0.45">
      <c r="A506" t="s">
        <v>1571</v>
      </c>
      <c r="B506" t="s">
        <v>1572</v>
      </c>
      <c r="D506" t="s">
        <v>1573</v>
      </c>
      <c r="E506" t="s">
        <v>145</v>
      </c>
      <c r="F506" t="s">
        <v>1532</v>
      </c>
      <c r="G506" t="s">
        <v>128</v>
      </c>
      <c r="H506">
        <v>4</v>
      </c>
      <c r="I506">
        <v>4</v>
      </c>
      <c r="J506">
        <v>4</v>
      </c>
      <c r="K506">
        <v>4</v>
      </c>
      <c r="L506">
        <v>4</v>
      </c>
      <c r="M506">
        <v>4</v>
      </c>
      <c r="N506">
        <v>4</v>
      </c>
      <c r="O506">
        <v>1</v>
      </c>
    </row>
    <row r="507" spans="1:15" x14ac:dyDescent="0.45">
      <c r="A507" t="s">
        <v>1571</v>
      </c>
      <c r="B507" t="s">
        <v>1572</v>
      </c>
      <c r="D507" t="s">
        <v>1573</v>
      </c>
      <c r="E507" t="s">
        <v>145</v>
      </c>
      <c r="F507" t="s">
        <v>1532</v>
      </c>
      <c r="G507" t="s">
        <v>128</v>
      </c>
      <c r="H507">
        <v>4</v>
      </c>
      <c r="I507">
        <v>4</v>
      </c>
      <c r="J507">
        <v>4</v>
      </c>
      <c r="K507">
        <v>4</v>
      </c>
      <c r="L507">
        <v>4</v>
      </c>
      <c r="M507">
        <v>4</v>
      </c>
      <c r="N507">
        <v>4</v>
      </c>
      <c r="O507">
        <v>1</v>
      </c>
    </row>
    <row r="508" spans="1:15" x14ac:dyDescent="0.45">
      <c r="A508" t="s">
        <v>1574</v>
      </c>
      <c r="B508" t="s">
        <v>1575</v>
      </c>
      <c r="D508" t="s">
        <v>1576</v>
      </c>
      <c r="E508" t="s">
        <v>92</v>
      </c>
      <c r="F508" t="s">
        <v>1577</v>
      </c>
      <c r="G508" t="s">
        <v>256</v>
      </c>
      <c r="H508">
        <v>4</v>
      </c>
      <c r="I508">
        <v>4</v>
      </c>
      <c r="J508">
        <v>4</v>
      </c>
      <c r="K508">
        <v>4</v>
      </c>
      <c r="L508">
        <v>4</v>
      </c>
      <c r="M508">
        <v>4</v>
      </c>
      <c r="N508">
        <v>4</v>
      </c>
      <c r="O508">
        <v>1</v>
      </c>
    </row>
    <row r="509" spans="1:15" x14ac:dyDescent="0.45">
      <c r="A509" t="s">
        <v>1578</v>
      </c>
      <c r="B509" t="s">
        <v>1579</v>
      </c>
      <c r="D509" t="s">
        <v>1384</v>
      </c>
      <c r="E509" t="s">
        <v>92</v>
      </c>
      <c r="F509" t="s">
        <v>1532</v>
      </c>
      <c r="G509" t="s">
        <v>87</v>
      </c>
      <c r="H509">
        <v>4</v>
      </c>
      <c r="I509">
        <v>4</v>
      </c>
      <c r="J509">
        <v>4</v>
      </c>
      <c r="K509">
        <v>4</v>
      </c>
      <c r="L509">
        <v>3</v>
      </c>
      <c r="M509">
        <v>4</v>
      </c>
      <c r="N509">
        <v>4</v>
      </c>
      <c r="O509">
        <v>1</v>
      </c>
    </row>
    <row r="510" spans="1:15" x14ac:dyDescent="0.45">
      <c r="A510" t="s">
        <v>1580</v>
      </c>
      <c r="B510" t="s">
        <v>1581</v>
      </c>
      <c r="D510" t="s">
        <v>1582</v>
      </c>
      <c r="E510" t="s">
        <v>61</v>
      </c>
      <c r="F510" t="s">
        <v>1113</v>
      </c>
      <c r="G510" t="s">
        <v>482</v>
      </c>
      <c r="H510">
        <v>3</v>
      </c>
      <c r="I510">
        <v>3</v>
      </c>
      <c r="J510">
        <v>4</v>
      </c>
      <c r="K510">
        <v>4</v>
      </c>
      <c r="L510">
        <v>4</v>
      </c>
      <c r="M510">
        <v>3</v>
      </c>
      <c r="N510">
        <v>3</v>
      </c>
      <c r="O510">
        <v>1</v>
      </c>
    </row>
    <row r="511" spans="1:15" x14ac:dyDescent="0.45">
      <c r="A511" t="s">
        <v>1583</v>
      </c>
      <c r="B511" t="s">
        <v>1584</v>
      </c>
      <c r="D511" t="s">
        <v>1585</v>
      </c>
      <c r="E511" t="s">
        <v>61</v>
      </c>
      <c r="F511" t="s">
        <v>1111</v>
      </c>
      <c r="G511" t="s">
        <v>352</v>
      </c>
      <c r="H511">
        <v>3</v>
      </c>
      <c r="I511">
        <v>3</v>
      </c>
      <c r="J511">
        <v>4</v>
      </c>
      <c r="K511">
        <v>3</v>
      </c>
      <c r="L511">
        <v>3</v>
      </c>
      <c r="M511">
        <v>3</v>
      </c>
      <c r="N511">
        <v>3</v>
      </c>
      <c r="O511">
        <v>1</v>
      </c>
    </row>
    <row r="512" spans="1:15" x14ac:dyDescent="0.45">
      <c r="A512" t="s">
        <v>1586</v>
      </c>
      <c r="B512" t="s">
        <v>1584</v>
      </c>
      <c r="D512" t="s">
        <v>1587</v>
      </c>
      <c r="E512" t="s">
        <v>61</v>
      </c>
      <c r="F512" t="s">
        <v>1111</v>
      </c>
      <c r="G512" t="s">
        <v>176</v>
      </c>
      <c r="H512">
        <v>3</v>
      </c>
      <c r="I512">
        <v>3</v>
      </c>
      <c r="J512">
        <v>4</v>
      </c>
      <c r="K512">
        <v>3</v>
      </c>
      <c r="L512">
        <v>3</v>
      </c>
      <c r="M512">
        <v>3</v>
      </c>
      <c r="N512">
        <v>3</v>
      </c>
      <c r="O512">
        <v>1</v>
      </c>
    </row>
    <row r="513" spans="1:15" x14ac:dyDescent="0.45">
      <c r="A513" t="s">
        <v>1588</v>
      </c>
      <c r="B513" t="s">
        <v>1584</v>
      </c>
      <c r="D513" t="s">
        <v>1589</v>
      </c>
      <c r="E513" t="s">
        <v>61</v>
      </c>
      <c r="F513" t="s">
        <v>1111</v>
      </c>
      <c r="G513" t="s">
        <v>167</v>
      </c>
      <c r="H513">
        <v>3</v>
      </c>
      <c r="I513">
        <v>3</v>
      </c>
      <c r="J513">
        <v>4</v>
      </c>
      <c r="K513">
        <v>3</v>
      </c>
      <c r="L513">
        <v>3</v>
      </c>
      <c r="M513">
        <v>3</v>
      </c>
      <c r="N513">
        <v>3</v>
      </c>
      <c r="O513">
        <v>1</v>
      </c>
    </row>
    <row r="514" spans="1:15" x14ac:dyDescent="0.45">
      <c r="A514" t="s">
        <v>1590</v>
      </c>
      <c r="B514" t="s">
        <v>1591</v>
      </c>
      <c r="D514" t="s">
        <v>1380</v>
      </c>
      <c r="E514" t="s">
        <v>145</v>
      </c>
      <c r="F514" t="s">
        <v>463</v>
      </c>
      <c r="G514" t="s">
        <v>482</v>
      </c>
      <c r="H514">
        <v>4</v>
      </c>
      <c r="I514">
        <v>4</v>
      </c>
      <c r="J514">
        <v>4</v>
      </c>
      <c r="K514">
        <v>3</v>
      </c>
      <c r="L514">
        <v>4</v>
      </c>
      <c r="M514">
        <v>4</v>
      </c>
      <c r="N514">
        <v>4</v>
      </c>
      <c r="O514">
        <v>1</v>
      </c>
    </row>
    <row r="515" spans="1:15" x14ac:dyDescent="0.45">
      <c r="A515" t="s">
        <v>1592</v>
      </c>
      <c r="B515" t="s">
        <v>1593</v>
      </c>
      <c r="D515" t="s">
        <v>211</v>
      </c>
      <c r="E515" t="s">
        <v>61</v>
      </c>
      <c r="F515" t="s">
        <v>604</v>
      </c>
      <c r="G515" t="s">
        <v>299</v>
      </c>
      <c r="H515">
        <v>3</v>
      </c>
      <c r="I515">
        <v>4</v>
      </c>
      <c r="J515">
        <v>4</v>
      </c>
      <c r="K515">
        <v>4</v>
      </c>
      <c r="L515">
        <v>4</v>
      </c>
      <c r="M515">
        <v>3</v>
      </c>
      <c r="N515">
        <v>4</v>
      </c>
      <c r="O515">
        <v>1</v>
      </c>
    </row>
    <row r="516" spans="1:15" x14ac:dyDescent="0.45">
      <c r="A516" t="s">
        <v>1592</v>
      </c>
      <c r="B516" t="s">
        <v>1593</v>
      </c>
      <c r="D516" t="s">
        <v>211</v>
      </c>
      <c r="E516" t="s">
        <v>61</v>
      </c>
      <c r="F516" t="s">
        <v>604</v>
      </c>
      <c r="G516" t="s">
        <v>299</v>
      </c>
      <c r="H516">
        <v>3</v>
      </c>
      <c r="I516">
        <v>4</v>
      </c>
      <c r="J516">
        <v>4</v>
      </c>
      <c r="K516">
        <v>4</v>
      </c>
      <c r="L516">
        <v>4</v>
      </c>
      <c r="M516">
        <v>3</v>
      </c>
      <c r="N516">
        <v>4</v>
      </c>
      <c r="O516">
        <v>1</v>
      </c>
    </row>
    <row r="517" spans="1:15" x14ac:dyDescent="0.45">
      <c r="A517" t="s">
        <v>1594</v>
      </c>
      <c r="B517" t="s">
        <v>1595</v>
      </c>
      <c r="D517" t="s">
        <v>1596</v>
      </c>
      <c r="E517" t="s">
        <v>61</v>
      </c>
      <c r="F517" t="s">
        <v>538</v>
      </c>
      <c r="G517" t="s">
        <v>271</v>
      </c>
      <c r="H517">
        <v>4</v>
      </c>
      <c r="I517">
        <v>4</v>
      </c>
      <c r="J517">
        <v>4</v>
      </c>
      <c r="K517">
        <v>4</v>
      </c>
      <c r="L517">
        <v>4</v>
      </c>
      <c r="M517">
        <v>4</v>
      </c>
      <c r="N517">
        <v>4</v>
      </c>
      <c r="O517">
        <v>1</v>
      </c>
    </row>
    <row r="518" spans="1:15" x14ac:dyDescent="0.45">
      <c r="A518" t="s">
        <v>1597</v>
      </c>
      <c r="B518" t="s">
        <v>1595</v>
      </c>
      <c r="D518" t="s">
        <v>1384</v>
      </c>
      <c r="E518" t="s">
        <v>61</v>
      </c>
      <c r="F518" t="s">
        <v>538</v>
      </c>
      <c r="G518" t="s">
        <v>271</v>
      </c>
      <c r="H518">
        <v>4</v>
      </c>
      <c r="I518">
        <v>4</v>
      </c>
      <c r="J518">
        <v>4</v>
      </c>
      <c r="K518">
        <v>4</v>
      </c>
      <c r="L518">
        <v>4</v>
      </c>
      <c r="M518">
        <v>4</v>
      </c>
      <c r="N518">
        <v>4</v>
      </c>
      <c r="O518">
        <v>1</v>
      </c>
    </row>
    <row r="519" spans="1:15" x14ac:dyDescent="0.45">
      <c r="A519" t="s">
        <v>1598</v>
      </c>
      <c r="B519" t="s">
        <v>1599</v>
      </c>
      <c r="D519" t="s">
        <v>1367</v>
      </c>
      <c r="E519" t="s">
        <v>61</v>
      </c>
      <c r="F519" t="s">
        <v>604</v>
      </c>
      <c r="G519" t="s">
        <v>299</v>
      </c>
      <c r="H519">
        <v>3</v>
      </c>
      <c r="I519">
        <v>3</v>
      </c>
      <c r="J519">
        <v>3</v>
      </c>
      <c r="K519">
        <v>3</v>
      </c>
      <c r="L519">
        <v>3</v>
      </c>
      <c r="M519">
        <v>4</v>
      </c>
      <c r="N519">
        <v>4</v>
      </c>
      <c r="O519">
        <v>1</v>
      </c>
    </row>
    <row r="520" spans="1:15" x14ac:dyDescent="0.45">
      <c r="A520" t="s">
        <v>1600</v>
      </c>
      <c r="B520" t="s">
        <v>1601</v>
      </c>
      <c r="D520" t="s">
        <v>333</v>
      </c>
      <c r="E520" t="s">
        <v>61</v>
      </c>
      <c r="F520" t="s">
        <v>572</v>
      </c>
      <c r="G520" t="s">
        <v>87</v>
      </c>
      <c r="H520">
        <v>2</v>
      </c>
      <c r="I520">
        <v>3</v>
      </c>
      <c r="J520">
        <v>3</v>
      </c>
      <c r="K520">
        <v>3</v>
      </c>
      <c r="L520">
        <v>3</v>
      </c>
      <c r="M520">
        <v>3</v>
      </c>
      <c r="N520">
        <v>3</v>
      </c>
      <c r="O520">
        <v>1</v>
      </c>
    </row>
    <row r="521" spans="1:15" x14ac:dyDescent="0.45">
      <c r="A521" t="s">
        <v>1602</v>
      </c>
      <c r="B521" t="s">
        <v>1603</v>
      </c>
      <c r="D521" t="s">
        <v>1384</v>
      </c>
      <c r="E521" t="s">
        <v>61</v>
      </c>
      <c r="F521" t="s">
        <v>872</v>
      </c>
      <c r="G521" t="s">
        <v>347</v>
      </c>
      <c r="H521">
        <v>4</v>
      </c>
      <c r="I521">
        <v>3</v>
      </c>
      <c r="J521">
        <v>4</v>
      </c>
      <c r="K521">
        <v>3</v>
      </c>
      <c r="L521">
        <v>4</v>
      </c>
      <c r="M521">
        <v>4</v>
      </c>
      <c r="N521">
        <v>4</v>
      </c>
      <c r="O521">
        <v>1</v>
      </c>
    </row>
    <row r="522" spans="1:15" x14ac:dyDescent="0.45">
      <c r="A522" t="s">
        <v>1604</v>
      </c>
      <c r="B522" t="s">
        <v>1605</v>
      </c>
      <c r="D522" t="s">
        <v>1606</v>
      </c>
      <c r="E522" t="s">
        <v>92</v>
      </c>
      <c r="F522" t="s">
        <v>1607</v>
      </c>
      <c r="G522" t="s">
        <v>176</v>
      </c>
      <c r="H522">
        <v>4</v>
      </c>
      <c r="I522">
        <v>4</v>
      </c>
      <c r="J522">
        <v>4</v>
      </c>
      <c r="K522">
        <v>4</v>
      </c>
      <c r="L522">
        <v>4</v>
      </c>
      <c r="M522">
        <v>4</v>
      </c>
      <c r="N522">
        <v>4</v>
      </c>
      <c r="O522">
        <v>1</v>
      </c>
    </row>
    <row r="523" spans="1:15" x14ac:dyDescent="0.45">
      <c r="A523" t="s">
        <v>1608</v>
      </c>
      <c r="B523" t="s">
        <v>1609</v>
      </c>
      <c r="D523" t="s">
        <v>1610</v>
      </c>
      <c r="E523" t="s">
        <v>61</v>
      </c>
      <c r="F523" t="s">
        <v>1404</v>
      </c>
      <c r="G523" t="s">
        <v>156</v>
      </c>
      <c r="H523">
        <v>4</v>
      </c>
      <c r="I523">
        <v>4</v>
      </c>
      <c r="J523">
        <v>4</v>
      </c>
      <c r="K523">
        <v>4</v>
      </c>
      <c r="L523">
        <v>4</v>
      </c>
      <c r="M523">
        <v>4</v>
      </c>
      <c r="N523">
        <v>4</v>
      </c>
      <c r="O523">
        <v>1</v>
      </c>
    </row>
    <row r="524" spans="1:15" x14ac:dyDescent="0.45">
      <c r="A524" t="s">
        <v>1611</v>
      </c>
      <c r="B524" t="s">
        <v>1609</v>
      </c>
      <c r="D524" t="s">
        <v>1311</v>
      </c>
      <c r="E524" t="s">
        <v>61</v>
      </c>
      <c r="F524" t="s">
        <v>1404</v>
      </c>
      <c r="G524" t="s">
        <v>156</v>
      </c>
      <c r="H524">
        <v>4</v>
      </c>
      <c r="I524">
        <v>4</v>
      </c>
      <c r="J524">
        <v>4</v>
      </c>
      <c r="K524">
        <v>4</v>
      </c>
      <c r="L524">
        <v>4</v>
      </c>
      <c r="M524">
        <v>4</v>
      </c>
      <c r="N524">
        <v>4</v>
      </c>
      <c r="O524">
        <v>1</v>
      </c>
    </row>
    <row r="525" spans="1:15" x14ac:dyDescent="0.45">
      <c r="A525" t="s">
        <v>1612</v>
      </c>
      <c r="B525" t="s">
        <v>1613</v>
      </c>
      <c r="D525" t="s">
        <v>1614</v>
      </c>
      <c r="E525" t="s">
        <v>61</v>
      </c>
      <c r="F525" t="s">
        <v>993</v>
      </c>
      <c r="G525" t="s">
        <v>87</v>
      </c>
      <c r="H525">
        <v>4</v>
      </c>
      <c r="I525">
        <v>4</v>
      </c>
      <c r="J525">
        <v>4</v>
      </c>
      <c r="K525">
        <v>4</v>
      </c>
      <c r="L525">
        <v>3</v>
      </c>
      <c r="M525">
        <v>3</v>
      </c>
      <c r="N525">
        <v>3</v>
      </c>
      <c r="O525">
        <v>1</v>
      </c>
    </row>
    <row r="526" spans="1:15" x14ac:dyDescent="0.45">
      <c r="A526" t="s">
        <v>1615</v>
      </c>
      <c r="B526" t="s">
        <v>987</v>
      </c>
      <c r="D526" t="s">
        <v>338</v>
      </c>
      <c r="E526" t="s">
        <v>61</v>
      </c>
      <c r="F526" t="s">
        <v>985</v>
      </c>
      <c r="G526" t="s">
        <v>482</v>
      </c>
      <c r="H526">
        <v>4</v>
      </c>
      <c r="I526">
        <v>3</v>
      </c>
      <c r="J526">
        <v>3</v>
      </c>
      <c r="K526">
        <v>4</v>
      </c>
      <c r="L526">
        <v>4</v>
      </c>
      <c r="M526">
        <v>4</v>
      </c>
      <c r="N526">
        <v>4</v>
      </c>
      <c r="O526">
        <v>1</v>
      </c>
    </row>
    <row r="527" spans="1:15" x14ac:dyDescent="0.45">
      <c r="A527" t="s">
        <v>1616</v>
      </c>
      <c r="B527" t="s">
        <v>610</v>
      </c>
      <c r="D527" t="s">
        <v>1567</v>
      </c>
      <c r="E527" t="s">
        <v>61</v>
      </c>
      <c r="F527" t="s">
        <v>538</v>
      </c>
      <c r="G527" t="s">
        <v>347</v>
      </c>
      <c r="H527">
        <v>3</v>
      </c>
      <c r="I527">
        <v>3</v>
      </c>
      <c r="J527">
        <v>3</v>
      </c>
      <c r="K527">
        <v>3</v>
      </c>
      <c r="L527">
        <v>3</v>
      </c>
      <c r="M527">
        <v>3</v>
      </c>
      <c r="N527">
        <v>3</v>
      </c>
      <c r="O527">
        <v>1</v>
      </c>
    </row>
    <row r="528" spans="1:15" x14ac:dyDescent="0.45">
      <c r="A528" t="s">
        <v>1617</v>
      </c>
      <c r="B528" t="s">
        <v>1618</v>
      </c>
      <c r="D528" t="s">
        <v>1331</v>
      </c>
      <c r="E528" t="s">
        <v>92</v>
      </c>
      <c r="F528" t="s">
        <v>604</v>
      </c>
      <c r="G528" t="s">
        <v>305</v>
      </c>
      <c r="H528">
        <v>4</v>
      </c>
      <c r="I528">
        <v>4</v>
      </c>
      <c r="J528">
        <v>4</v>
      </c>
      <c r="K528">
        <v>2</v>
      </c>
      <c r="L528">
        <v>4</v>
      </c>
      <c r="M528">
        <v>4</v>
      </c>
      <c r="N528">
        <v>4</v>
      </c>
      <c r="O528">
        <v>1</v>
      </c>
    </row>
    <row r="529" spans="1:15" x14ac:dyDescent="0.45">
      <c r="A529" t="s">
        <v>1619</v>
      </c>
      <c r="B529" t="s">
        <v>69</v>
      </c>
      <c r="D529" t="s">
        <v>1620</v>
      </c>
      <c r="E529" t="s">
        <v>145</v>
      </c>
      <c r="F529" t="s">
        <v>1386</v>
      </c>
      <c r="G529" t="s">
        <v>762</v>
      </c>
      <c r="H529">
        <v>4</v>
      </c>
      <c r="I529">
        <v>3</v>
      </c>
      <c r="J529">
        <v>3</v>
      </c>
      <c r="K529">
        <v>4</v>
      </c>
      <c r="L529">
        <v>4</v>
      </c>
      <c r="M529">
        <v>4</v>
      </c>
      <c r="N529">
        <v>4</v>
      </c>
      <c r="O529">
        <v>1</v>
      </c>
    </row>
    <row r="530" spans="1:15" x14ac:dyDescent="0.45">
      <c r="A530" t="s">
        <v>1621</v>
      </c>
      <c r="B530" t="s">
        <v>1622</v>
      </c>
      <c r="D530" t="s">
        <v>1623</v>
      </c>
      <c r="E530" t="s">
        <v>145</v>
      </c>
      <c r="F530" t="s">
        <v>351</v>
      </c>
      <c r="G530" t="s">
        <v>133</v>
      </c>
      <c r="H530">
        <v>3</v>
      </c>
      <c r="I530">
        <v>3</v>
      </c>
      <c r="J530">
        <v>2</v>
      </c>
      <c r="K530">
        <v>2</v>
      </c>
      <c r="L530">
        <v>2</v>
      </c>
      <c r="M530">
        <v>2</v>
      </c>
      <c r="N530">
        <v>2</v>
      </c>
      <c r="O530">
        <v>1</v>
      </c>
    </row>
    <row r="531" spans="1:15" x14ac:dyDescent="0.45">
      <c r="A531" t="s">
        <v>1624</v>
      </c>
      <c r="B531" t="s">
        <v>1625</v>
      </c>
      <c r="D531" t="s">
        <v>1384</v>
      </c>
      <c r="E531" t="s">
        <v>61</v>
      </c>
      <c r="F531" t="s">
        <v>572</v>
      </c>
      <c r="G531" t="s">
        <v>347</v>
      </c>
      <c r="H531">
        <v>4</v>
      </c>
      <c r="I531">
        <v>4</v>
      </c>
      <c r="J531">
        <v>4</v>
      </c>
      <c r="K531">
        <v>4</v>
      </c>
      <c r="L531">
        <v>4</v>
      </c>
      <c r="M531">
        <v>4</v>
      </c>
      <c r="N531">
        <v>4</v>
      </c>
      <c r="O531">
        <v>1</v>
      </c>
    </row>
    <row r="532" spans="1:15" x14ac:dyDescent="0.45">
      <c r="A532" t="s">
        <v>1626</v>
      </c>
      <c r="B532" t="s">
        <v>1627</v>
      </c>
      <c r="D532" t="s">
        <v>1144</v>
      </c>
      <c r="E532" t="s">
        <v>61</v>
      </c>
      <c r="F532" t="s">
        <v>1094</v>
      </c>
      <c r="G532" t="s">
        <v>347</v>
      </c>
      <c r="H532">
        <v>4</v>
      </c>
      <c r="I532">
        <v>4</v>
      </c>
      <c r="J532">
        <v>4</v>
      </c>
      <c r="K532">
        <v>4</v>
      </c>
      <c r="L532">
        <v>3</v>
      </c>
      <c r="M532">
        <v>4</v>
      </c>
      <c r="N532">
        <v>4</v>
      </c>
      <c r="O532">
        <v>1</v>
      </c>
    </row>
    <row r="533" spans="1:15" x14ac:dyDescent="0.45">
      <c r="A533" t="s">
        <v>1628</v>
      </c>
      <c r="B533" t="s">
        <v>1629</v>
      </c>
      <c r="D533" t="s">
        <v>1630</v>
      </c>
      <c r="E533" t="s">
        <v>92</v>
      </c>
      <c r="F533" t="s">
        <v>1532</v>
      </c>
      <c r="G533" t="s">
        <v>299</v>
      </c>
      <c r="H533">
        <v>3</v>
      </c>
      <c r="I533">
        <v>3</v>
      </c>
      <c r="J533">
        <v>4</v>
      </c>
      <c r="K533">
        <v>3</v>
      </c>
      <c r="L533">
        <v>4</v>
      </c>
      <c r="M533">
        <v>3</v>
      </c>
      <c r="N533">
        <v>3</v>
      </c>
      <c r="O533">
        <v>1</v>
      </c>
    </row>
    <row r="534" spans="1:15" x14ac:dyDescent="0.45">
      <c r="A534" t="s">
        <v>1631</v>
      </c>
      <c r="B534" t="s">
        <v>1632</v>
      </c>
      <c r="D534" t="s">
        <v>1633</v>
      </c>
      <c r="E534" t="s">
        <v>145</v>
      </c>
      <c r="F534" t="s">
        <v>604</v>
      </c>
      <c r="G534" t="s">
        <v>156</v>
      </c>
      <c r="H534">
        <v>3</v>
      </c>
      <c r="I534">
        <v>3</v>
      </c>
      <c r="J534">
        <v>3</v>
      </c>
      <c r="K534">
        <v>3</v>
      </c>
      <c r="L534">
        <v>3</v>
      </c>
      <c r="M534">
        <v>3</v>
      </c>
      <c r="N534">
        <v>3</v>
      </c>
      <c r="O534">
        <v>1</v>
      </c>
    </row>
    <row r="535" spans="1:15" x14ac:dyDescent="0.45">
      <c r="A535" t="s">
        <v>1631</v>
      </c>
      <c r="B535" t="s">
        <v>1632</v>
      </c>
      <c r="D535" t="s">
        <v>1633</v>
      </c>
      <c r="E535" t="s">
        <v>145</v>
      </c>
      <c r="F535" t="s">
        <v>604</v>
      </c>
      <c r="G535" t="s">
        <v>156</v>
      </c>
      <c r="H535">
        <v>3</v>
      </c>
      <c r="I535">
        <v>3</v>
      </c>
      <c r="J535">
        <v>3</v>
      </c>
      <c r="K535">
        <v>3</v>
      </c>
      <c r="L535">
        <v>3</v>
      </c>
      <c r="M535">
        <v>3</v>
      </c>
      <c r="N535">
        <v>3</v>
      </c>
      <c r="O535">
        <v>1</v>
      </c>
    </row>
    <row r="536" spans="1:15" x14ac:dyDescent="0.45">
      <c r="A536" t="s">
        <v>1634</v>
      </c>
      <c r="B536" t="s">
        <v>1635</v>
      </c>
      <c r="D536" t="s">
        <v>1636</v>
      </c>
      <c r="E536" t="s">
        <v>61</v>
      </c>
      <c r="F536" t="s">
        <v>351</v>
      </c>
      <c r="G536" t="s">
        <v>482</v>
      </c>
      <c r="H536">
        <v>3</v>
      </c>
      <c r="I536">
        <v>3</v>
      </c>
      <c r="J536">
        <v>3</v>
      </c>
      <c r="K536">
        <v>3</v>
      </c>
      <c r="L536">
        <v>3</v>
      </c>
      <c r="M536">
        <v>3</v>
      </c>
      <c r="N536">
        <v>3</v>
      </c>
      <c r="O536">
        <v>1</v>
      </c>
    </row>
    <row r="537" spans="1:15" x14ac:dyDescent="0.45">
      <c r="A537" t="s">
        <v>1637</v>
      </c>
      <c r="B537" t="s">
        <v>1638</v>
      </c>
      <c r="D537" t="s">
        <v>1639</v>
      </c>
      <c r="E537" t="s">
        <v>61</v>
      </c>
      <c r="F537" t="s">
        <v>1524</v>
      </c>
      <c r="G537" t="s">
        <v>305</v>
      </c>
      <c r="H537">
        <v>4</v>
      </c>
      <c r="I537">
        <v>3</v>
      </c>
      <c r="J537">
        <v>4</v>
      </c>
      <c r="K537">
        <v>3</v>
      </c>
      <c r="L537">
        <v>4</v>
      </c>
      <c r="M537">
        <v>3</v>
      </c>
      <c r="N537">
        <v>3</v>
      </c>
      <c r="O537">
        <v>1</v>
      </c>
    </row>
    <row r="538" spans="1:15" x14ac:dyDescent="0.45">
      <c r="A538" t="s">
        <v>1640</v>
      </c>
      <c r="B538" t="s">
        <v>1641</v>
      </c>
      <c r="D538" t="s">
        <v>1642</v>
      </c>
      <c r="E538" t="s">
        <v>92</v>
      </c>
      <c r="F538" t="s">
        <v>1477</v>
      </c>
      <c r="G538" t="s">
        <v>305</v>
      </c>
      <c r="H538">
        <v>4</v>
      </c>
      <c r="I538">
        <v>3</v>
      </c>
      <c r="J538">
        <v>3</v>
      </c>
      <c r="K538">
        <v>3</v>
      </c>
      <c r="L538">
        <v>4</v>
      </c>
      <c r="M538">
        <v>3</v>
      </c>
      <c r="N538">
        <v>4</v>
      </c>
      <c r="O538">
        <v>1</v>
      </c>
    </row>
    <row r="539" spans="1:15" x14ac:dyDescent="0.45">
      <c r="A539" t="s">
        <v>1643</v>
      </c>
      <c r="B539" t="s">
        <v>1644</v>
      </c>
      <c r="D539" t="s">
        <v>1645</v>
      </c>
      <c r="E539" t="s">
        <v>145</v>
      </c>
      <c r="F539" t="s">
        <v>1400</v>
      </c>
      <c r="G539" t="s">
        <v>87</v>
      </c>
      <c r="H539">
        <v>2</v>
      </c>
      <c r="I539">
        <v>2</v>
      </c>
      <c r="J539">
        <v>2</v>
      </c>
      <c r="K539">
        <v>2</v>
      </c>
      <c r="L539">
        <v>3</v>
      </c>
      <c r="M539">
        <v>2</v>
      </c>
      <c r="N539">
        <v>3</v>
      </c>
      <c r="O539">
        <v>1</v>
      </c>
    </row>
    <row r="540" spans="1:15" x14ac:dyDescent="0.45">
      <c r="A540" t="s">
        <v>1646</v>
      </c>
      <c r="B540" t="s">
        <v>1647</v>
      </c>
      <c r="D540" t="s">
        <v>735</v>
      </c>
      <c r="E540" t="s">
        <v>92</v>
      </c>
      <c r="F540" t="s">
        <v>495</v>
      </c>
      <c r="G540" t="s">
        <v>305</v>
      </c>
      <c r="H540">
        <v>3</v>
      </c>
      <c r="I540">
        <v>3</v>
      </c>
      <c r="J540">
        <v>3</v>
      </c>
      <c r="K540">
        <v>3</v>
      </c>
      <c r="L540">
        <v>3</v>
      </c>
      <c r="M540">
        <v>3</v>
      </c>
      <c r="N540">
        <v>3</v>
      </c>
      <c r="O540">
        <v>1</v>
      </c>
    </row>
    <row r="541" spans="1:15" x14ac:dyDescent="0.45">
      <c r="A541" t="s">
        <v>1648</v>
      </c>
      <c r="B541" t="s">
        <v>1649</v>
      </c>
      <c r="D541" t="s">
        <v>1526</v>
      </c>
      <c r="E541" t="s">
        <v>61</v>
      </c>
      <c r="F541" t="s">
        <v>1607</v>
      </c>
      <c r="G541" t="s">
        <v>176</v>
      </c>
      <c r="H541">
        <v>4</v>
      </c>
      <c r="I541">
        <v>4</v>
      </c>
      <c r="J541">
        <v>4</v>
      </c>
      <c r="K541">
        <v>4</v>
      </c>
      <c r="L541">
        <v>4</v>
      </c>
      <c r="M541">
        <v>4</v>
      </c>
      <c r="N541">
        <v>4</v>
      </c>
      <c r="O541">
        <v>1</v>
      </c>
    </row>
    <row r="542" spans="1:15" x14ac:dyDescent="0.45">
      <c r="A542" t="s">
        <v>1648</v>
      </c>
      <c r="B542" t="s">
        <v>1650</v>
      </c>
      <c r="D542" t="s">
        <v>1651</v>
      </c>
      <c r="E542" t="s">
        <v>92</v>
      </c>
      <c r="F542" t="s">
        <v>1386</v>
      </c>
      <c r="G542" t="s">
        <v>762</v>
      </c>
      <c r="H542">
        <v>4</v>
      </c>
      <c r="I542">
        <v>4</v>
      </c>
      <c r="J542">
        <v>4</v>
      </c>
      <c r="K542">
        <v>4</v>
      </c>
      <c r="L542">
        <v>4</v>
      </c>
      <c r="M542">
        <v>3</v>
      </c>
      <c r="N542">
        <v>4</v>
      </c>
      <c r="O542">
        <v>1</v>
      </c>
    </row>
    <row r="543" spans="1:15" x14ac:dyDescent="0.45">
      <c r="A543" t="s">
        <v>1652</v>
      </c>
      <c r="B543" t="s">
        <v>1653</v>
      </c>
      <c r="D543" t="s">
        <v>1654</v>
      </c>
      <c r="E543" t="s">
        <v>61</v>
      </c>
      <c r="F543" t="s">
        <v>604</v>
      </c>
      <c r="G543" t="s">
        <v>305</v>
      </c>
      <c r="H543">
        <v>3</v>
      </c>
      <c r="I543">
        <v>3</v>
      </c>
      <c r="J543">
        <v>4</v>
      </c>
      <c r="K543">
        <v>4</v>
      </c>
      <c r="L543">
        <v>4</v>
      </c>
      <c r="M543">
        <v>4</v>
      </c>
      <c r="N543">
        <v>4</v>
      </c>
      <c r="O543">
        <v>1</v>
      </c>
    </row>
    <row r="544" spans="1:15" x14ac:dyDescent="0.45">
      <c r="A544" t="s">
        <v>1655</v>
      </c>
      <c r="B544" t="s">
        <v>1653</v>
      </c>
      <c r="D544" t="s">
        <v>1654</v>
      </c>
      <c r="E544" t="s">
        <v>61</v>
      </c>
      <c r="F544" t="s">
        <v>822</v>
      </c>
      <c r="G544" t="s">
        <v>305</v>
      </c>
      <c r="H544">
        <v>3</v>
      </c>
      <c r="I544">
        <v>3</v>
      </c>
      <c r="J544">
        <v>4</v>
      </c>
      <c r="K544">
        <v>4</v>
      </c>
      <c r="L544">
        <v>4</v>
      </c>
      <c r="M544">
        <v>4</v>
      </c>
      <c r="N544">
        <v>4</v>
      </c>
      <c r="O544">
        <v>1</v>
      </c>
    </row>
    <row r="545" spans="1:15" x14ac:dyDescent="0.45">
      <c r="A545" t="s">
        <v>1656</v>
      </c>
      <c r="B545" t="s">
        <v>1657</v>
      </c>
      <c r="D545" t="s">
        <v>1658</v>
      </c>
      <c r="E545" t="s">
        <v>92</v>
      </c>
      <c r="F545" t="s">
        <v>995</v>
      </c>
      <c r="G545" t="s">
        <v>206</v>
      </c>
      <c r="H545">
        <v>4</v>
      </c>
      <c r="I545">
        <v>4</v>
      </c>
      <c r="J545">
        <v>4</v>
      </c>
      <c r="K545">
        <v>4</v>
      </c>
      <c r="L545">
        <v>4</v>
      </c>
      <c r="M545">
        <v>4</v>
      </c>
      <c r="N545">
        <v>4</v>
      </c>
      <c r="O545">
        <v>1</v>
      </c>
    </row>
    <row r="546" spans="1:15" x14ac:dyDescent="0.45">
      <c r="A546" t="s">
        <v>1659</v>
      </c>
      <c r="B546" t="s">
        <v>1417</v>
      </c>
      <c r="D546" t="s">
        <v>1149</v>
      </c>
      <c r="E546" t="s">
        <v>61</v>
      </c>
      <c r="F546" t="s">
        <v>853</v>
      </c>
      <c r="G546" t="s">
        <v>200</v>
      </c>
      <c r="H546">
        <v>3</v>
      </c>
      <c r="I546">
        <v>4</v>
      </c>
      <c r="J546">
        <v>4</v>
      </c>
      <c r="K546">
        <v>3</v>
      </c>
      <c r="L546">
        <v>3</v>
      </c>
      <c r="M546">
        <v>2</v>
      </c>
      <c r="N546">
        <v>4</v>
      </c>
      <c r="O546">
        <v>1</v>
      </c>
    </row>
    <row r="547" spans="1:15" x14ac:dyDescent="0.45">
      <c r="A547" t="s">
        <v>1660</v>
      </c>
      <c r="B547" t="s">
        <v>1661</v>
      </c>
      <c r="D547" t="s">
        <v>1063</v>
      </c>
      <c r="F547" t="s">
        <v>1386</v>
      </c>
      <c r="G547" t="s">
        <v>113</v>
      </c>
      <c r="H547">
        <v>4</v>
      </c>
      <c r="I547">
        <v>4</v>
      </c>
      <c r="J547">
        <v>4</v>
      </c>
      <c r="K547">
        <v>4</v>
      </c>
      <c r="L547">
        <v>4</v>
      </c>
      <c r="M547">
        <v>4</v>
      </c>
      <c r="N547">
        <v>4</v>
      </c>
      <c r="O547">
        <v>1</v>
      </c>
    </row>
    <row r="548" spans="1:15" x14ac:dyDescent="0.45">
      <c r="A548" t="s">
        <v>1662</v>
      </c>
      <c r="B548" t="s">
        <v>1641</v>
      </c>
      <c r="D548" t="s">
        <v>1367</v>
      </c>
      <c r="F548" t="s">
        <v>604</v>
      </c>
      <c r="G548" t="s">
        <v>305</v>
      </c>
      <c r="H548">
        <v>4</v>
      </c>
      <c r="I548">
        <v>3</v>
      </c>
      <c r="J548">
        <v>3</v>
      </c>
      <c r="K548">
        <v>3</v>
      </c>
      <c r="L548">
        <v>4</v>
      </c>
      <c r="M548">
        <v>3</v>
      </c>
      <c r="N548">
        <v>3</v>
      </c>
      <c r="O548">
        <v>1</v>
      </c>
    </row>
    <row r="549" spans="1:15" x14ac:dyDescent="0.45">
      <c r="A549" t="s">
        <v>1663</v>
      </c>
      <c r="B549" t="s">
        <v>1632</v>
      </c>
      <c r="D549" t="s">
        <v>1664</v>
      </c>
      <c r="F549" t="s">
        <v>604</v>
      </c>
      <c r="G549" t="s">
        <v>156</v>
      </c>
      <c r="H549">
        <v>3</v>
      </c>
      <c r="I549">
        <v>3</v>
      </c>
      <c r="J549">
        <v>3</v>
      </c>
      <c r="K549">
        <v>3</v>
      </c>
      <c r="L549">
        <v>3</v>
      </c>
      <c r="M549">
        <v>3</v>
      </c>
      <c r="N549">
        <v>3</v>
      </c>
      <c r="O549">
        <v>1</v>
      </c>
    </row>
    <row r="550" spans="1:15" x14ac:dyDescent="0.45">
      <c r="A550" t="s">
        <v>1665</v>
      </c>
      <c r="B550" t="s">
        <v>1666</v>
      </c>
      <c r="D550" t="s">
        <v>1667</v>
      </c>
      <c r="F550" t="s">
        <v>1564</v>
      </c>
      <c r="G550" t="s">
        <v>123</v>
      </c>
      <c r="H550">
        <v>4</v>
      </c>
      <c r="I550">
        <v>4</v>
      </c>
      <c r="J550">
        <v>4</v>
      </c>
      <c r="K550">
        <v>3</v>
      </c>
      <c r="L550">
        <v>3</v>
      </c>
      <c r="M550">
        <v>3</v>
      </c>
      <c r="N550">
        <v>4</v>
      </c>
      <c r="O550">
        <v>1</v>
      </c>
    </row>
    <row r="551" spans="1:15" x14ac:dyDescent="0.45">
      <c r="A551" t="s">
        <v>1668</v>
      </c>
      <c r="B551" t="s">
        <v>1669</v>
      </c>
      <c r="D551" t="s">
        <v>1357</v>
      </c>
      <c r="F551" t="s">
        <v>1670</v>
      </c>
      <c r="G551" t="s">
        <v>107</v>
      </c>
      <c r="H551">
        <v>4</v>
      </c>
      <c r="I551">
        <v>4</v>
      </c>
      <c r="J551">
        <v>4</v>
      </c>
      <c r="K551">
        <v>3</v>
      </c>
      <c r="L551">
        <v>4</v>
      </c>
      <c r="M551">
        <v>4</v>
      </c>
      <c r="N551">
        <v>4</v>
      </c>
      <c r="O551">
        <v>1</v>
      </c>
    </row>
    <row r="552" spans="1:15" x14ac:dyDescent="0.45">
      <c r="A552" t="s">
        <v>1671</v>
      </c>
      <c r="B552" t="s">
        <v>1672</v>
      </c>
      <c r="D552" t="s">
        <v>1258</v>
      </c>
      <c r="F552" t="s">
        <v>1477</v>
      </c>
      <c r="G552" t="s">
        <v>156</v>
      </c>
      <c r="H552">
        <v>4</v>
      </c>
      <c r="I552">
        <v>4</v>
      </c>
      <c r="J552">
        <v>4</v>
      </c>
      <c r="K552">
        <v>3</v>
      </c>
      <c r="L552">
        <v>4</v>
      </c>
      <c r="M552">
        <v>4</v>
      </c>
      <c r="N552">
        <v>4</v>
      </c>
      <c r="O552">
        <v>1</v>
      </c>
    </row>
    <row r="553" spans="1:15" x14ac:dyDescent="0.45">
      <c r="A553" t="s">
        <v>1673</v>
      </c>
      <c r="B553" t="s">
        <v>1674</v>
      </c>
      <c r="D553" t="s">
        <v>1675</v>
      </c>
      <c r="F553" t="s">
        <v>1404</v>
      </c>
      <c r="G553" t="s">
        <v>156</v>
      </c>
      <c r="H553">
        <v>4</v>
      </c>
      <c r="I553">
        <v>3</v>
      </c>
      <c r="J553">
        <v>4</v>
      </c>
      <c r="K553">
        <v>3</v>
      </c>
      <c r="L553">
        <v>3</v>
      </c>
      <c r="M553">
        <v>4</v>
      </c>
      <c r="N553">
        <v>3</v>
      </c>
      <c r="O553">
        <v>1</v>
      </c>
    </row>
    <row r="554" spans="1:15" x14ac:dyDescent="0.45">
      <c r="A554" t="s">
        <v>1676</v>
      </c>
      <c r="B554" t="s">
        <v>1677</v>
      </c>
      <c r="D554" t="s">
        <v>1149</v>
      </c>
      <c r="F554" t="s">
        <v>872</v>
      </c>
      <c r="G554" t="s">
        <v>305</v>
      </c>
      <c r="H554">
        <v>1</v>
      </c>
      <c r="I554">
        <v>1</v>
      </c>
      <c r="J554">
        <v>2</v>
      </c>
      <c r="K554">
        <v>2</v>
      </c>
      <c r="L554">
        <v>3</v>
      </c>
      <c r="M554">
        <v>1</v>
      </c>
      <c r="N554">
        <v>3</v>
      </c>
      <c r="O554">
        <v>1</v>
      </c>
    </row>
    <row r="555" spans="1:15" x14ac:dyDescent="0.45">
      <c r="A555" t="s">
        <v>1678</v>
      </c>
      <c r="B555" t="s">
        <v>133</v>
      </c>
      <c r="D555" t="s">
        <v>105</v>
      </c>
      <c r="F555" t="s">
        <v>1404</v>
      </c>
      <c r="G555" t="s">
        <v>156</v>
      </c>
      <c r="H555">
        <v>4</v>
      </c>
      <c r="I555">
        <v>3</v>
      </c>
      <c r="J555">
        <v>4</v>
      </c>
      <c r="K555">
        <v>3</v>
      </c>
      <c r="L555">
        <v>3</v>
      </c>
      <c r="M555">
        <v>4</v>
      </c>
      <c r="N555">
        <v>3</v>
      </c>
      <c r="O555">
        <v>1</v>
      </c>
    </row>
    <row r="556" spans="1:15" x14ac:dyDescent="0.45">
      <c r="A556" t="s">
        <v>1679</v>
      </c>
      <c r="B556" t="s">
        <v>1677</v>
      </c>
      <c r="D556" t="s">
        <v>1680</v>
      </c>
      <c r="F556" t="s">
        <v>993</v>
      </c>
      <c r="G556" t="s">
        <v>305</v>
      </c>
      <c r="H556">
        <v>1</v>
      </c>
      <c r="I556">
        <v>1</v>
      </c>
      <c r="J556">
        <v>2</v>
      </c>
      <c r="K556">
        <v>2</v>
      </c>
      <c r="L556">
        <v>3</v>
      </c>
      <c r="M556">
        <v>1</v>
      </c>
      <c r="N556">
        <v>3</v>
      </c>
      <c r="O556">
        <v>1</v>
      </c>
    </row>
    <row r="557" spans="1:15" x14ac:dyDescent="0.45">
      <c r="A557" t="s">
        <v>1681</v>
      </c>
      <c r="B557" t="s">
        <v>1682</v>
      </c>
      <c r="D557" t="s">
        <v>1683</v>
      </c>
      <c r="F557" t="s">
        <v>858</v>
      </c>
      <c r="G557" t="s">
        <v>176</v>
      </c>
      <c r="H557">
        <v>4</v>
      </c>
      <c r="I557">
        <v>4</v>
      </c>
      <c r="J557">
        <v>4</v>
      </c>
      <c r="K557">
        <v>4</v>
      </c>
      <c r="L557">
        <v>4</v>
      </c>
      <c r="M557">
        <v>4</v>
      </c>
      <c r="N557">
        <v>4</v>
      </c>
      <c r="O557">
        <v>1</v>
      </c>
    </row>
    <row r="558" spans="1:15" x14ac:dyDescent="0.45">
      <c r="A558" t="s">
        <v>1684</v>
      </c>
      <c r="B558" t="s">
        <v>1685</v>
      </c>
      <c r="D558" t="s">
        <v>137</v>
      </c>
      <c r="F558" t="s">
        <v>985</v>
      </c>
      <c r="G558" t="s">
        <v>352</v>
      </c>
      <c r="H558">
        <v>4</v>
      </c>
      <c r="I558">
        <v>4</v>
      </c>
      <c r="J558">
        <v>4</v>
      </c>
      <c r="K558">
        <v>4</v>
      </c>
      <c r="L558">
        <v>4</v>
      </c>
      <c r="M558">
        <v>4</v>
      </c>
      <c r="N558">
        <v>4</v>
      </c>
      <c r="O558">
        <v>1</v>
      </c>
    </row>
    <row r="559" spans="1:15" x14ac:dyDescent="0.45">
      <c r="A559" t="s">
        <v>1686</v>
      </c>
      <c r="B559" t="s">
        <v>1687</v>
      </c>
      <c r="D559" t="s">
        <v>333</v>
      </c>
      <c r="F559" t="s">
        <v>1564</v>
      </c>
      <c r="G559" t="s">
        <v>652</v>
      </c>
      <c r="H559">
        <v>4</v>
      </c>
      <c r="I559">
        <v>2</v>
      </c>
      <c r="J559">
        <v>3</v>
      </c>
      <c r="K559">
        <v>4</v>
      </c>
      <c r="L559">
        <v>3</v>
      </c>
      <c r="M559">
        <v>2</v>
      </c>
      <c r="N559">
        <v>3</v>
      </c>
      <c r="O559">
        <v>1</v>
      </c>
    </row>
    <row r="560" spans="1:15" x14ac:dyDescent="0.45">
      <c r="A560" t="s">
        <v>1688</v>
      </c>
      <c r="B560" t="s">
        <v>1689</v>
      </c>
      <c r="D560" t="s">
        <v>1690</v>
      </c>
      <c r="F560" t="s">
        <v>1386</v>
      </c>
      <c r="G560" t="s">
        <v>271</v>
      </c>
      <c r="H560">
        <v>4</v>
      </c>
      <c r="I560">
        <v>4</v>
      </c>
      <c r="J560">
        <v>4</v>
      </c>
      <c r="K560">
        <v>4</v>
      </c>
      <c r="L560">
        <v>4</v>
      </c>
      <c r="M560">
        <v>4</v>
      </c>
      <c r="N560">
        <v>4</v>
      </c>
      <c r="O560">
        <v>1</v>
      </c>
    </row>
    <row r="561" spans="1:15" x14ac:dyDescent="0.45">
      <c r="A561" t="s">
        <v>1691</v>
      </c>
      <c r="B561" t="s">
        <v>1543</v>
      </c>
      <c r="D561" t="s">
        <v>1258</v>
      </c>
      <c r="F561" t="s">
        <v>357</v>
      </c>
      <c r="G561" t="s">
        <v>87</v>
      </c>
      <c r="H561">
        <v>4</v>
      </c>
      <c r="I561">
        <v>4</v>
      </c>
      <c r="J561">
        <v>4</v>
      </c>
      <c r="K561">
        <v>3</v>
      </c>
      <c r="L561">
        <v>4</v>
      </c>
      <c r="M561">
        <v>4</v>
      </c>
      <c r="N561">
        <v>4</v>
      </c>
      <c r="O561">
        <v>1</v>
      </c>
    </row>
    <row r="562" spans="1:15" x14ac:dyDescent="0.45">
      <c r="A562" t="s">
        <v>1692</v>
      </c>
      <c r="B562" t="s">
        <v>1543</v>
      </c>
      <c r="D562" t="s">
        <v>1614</v>
      </c>
      <c r="F562" t="s">
        <v>993</v>
      </c>
      <c r="G562" t="s">
        <v>87</v>
      </c>
      <c r="H562">
        <v>4</v>
      </c>
      <c r="I562">
        <v>4</v>
      </c>
      <c r="J562">
        <v>4</v>
      </c>
      <c r="K562">
        <v>3</v>
      </c>
      <c r="L562">
        <v>4</v>
      </c>
      <c r="M562">
        <v>4</v>
      </c>
      <c r="N562">
        <v>4</v>
      </c>
      <c r="O562">
        <v>1</v>
      </c>
    </row>
    <row r="563" spans="1:15" x14ac:dyDescent="0.45">
      <c r="A563" t="s">
        <v>1693</v>
      </c>
      <c r="B563" t="s">
        <v>1694</v>
      </c>
      <c r="D563" t="s">
        <v>1149</v>
      </c>
      <c r="F563" t="s">
        <v>1532</v>
      </c>
      <c r="G563" t="s">
        <v>128</v>
      </c>
      <c r="H563">
        <v>4</v>
      </c>
      <c r="I563">
        <v>4</v>
      </c>
      <c r="J563">
        <v>4</v>
      </c>
      <c r="K563">
        <v>4</v>
      </c>
      <c r="L563">
        <v>4</v>
      </c>
      <c r="M563">
        <v>4</v>
      </c>
      <c r="N563">
        <v>4</v>
      </c>
      <c r="O563">
        <v>1</v>
      </c>
    </row>
    <row r="564" spans="1:15" x14ac:dyDescent="0.45">
      <c r="A564" t="s">
        <v>1695</v>
      </c>
      <c r="B564" t="s">
        <v>1696</v>
      </c>
      <c r="D564" t="s">
        <v>234</v>
      </c>
      <c r="F564" t="s">
        <v>1404</v>
      </c>
      <c r="G564" t="s">
        <v>156</v>
      </c>
      <c r="H564">
        <v>4</v>
      </c>
      <c r="I564">
        <v>4</v>
      </c>
      <c r="J564">
        <v>4</v>
      </c>
      <c r="K564">
        <v>4</v>
      </c>
      <c r="L564">
        <v>4</v>
      </c>
      <c r="M564">
        <v>4</v>
      </c>
      <c r="N564">
        <v>3</v>
      </c>
      <c r="O564">
        <v>1</v>
      </c>
    </row>
    <row r="565" spans="1:15" x14ac:dyDescent="0.45">
      <c r="A565" t="s">
        <v>1697</v>
      </c>
      <c r="B565" t="s">
        <v>1696</v>
      </c>
      <c r="D565" t="s">
        <v>1149</v>
      </c>
      <c r="F565" t="s">
        <v>583</v>
      </c>
      <c r="G565" t="s">
        <v>156</v>
      </c>
      <c r="H565">
        <v>4</v>
      </c>
      <c r="I565">
        <v>4</v>
      </c>
      <c r="J565">
        <v>4</v>
      </c>
      <c r="K565">
        <v>4</v>
      </c>
      <c r="L565">
        <v>4</v>
      </c>
      <c r="M565">
        <v>4</v>
      </c>
      <c r="N565">
        <v>3</v>
      </c>
      <c r="O565">
        <v>1</v>
      </c>
    </row>
    <row r="566" spans="1:15" x14ac:dyDescent="0.45">
      <c r="A566" t="s">
        <v>1698</v>
      </c>
      <c r="B566" t="s">
        <v>1699</v>
      </c>
      <c r="D566" t="s">
        <v>857</v>
      </c>
      <c r="F566" t="s">
        <v>858</v>
      </c>
      <c r="G566" t="s">
        <v>347</v>
      </c>
      <c r="H566">
        <v>4</v>
      </c>
      <c r="I566">
        <v>4</v>
      </c>
      <c r="J566">
        <v>4</v>
      </c>
      <c r="K566">
        <v>3</v>
      </c>
      <c r="L566">
        <v>3</v>
      </c>
      <c r="M566">
        <v>2</v>
      </c>
      <c r="N566">
        <v>3</v>
      </c>
      <c r="O566">
        <v>1</v>
      </c>
    </row>
    <row r="567" spans="1:15" x14ac:dyDescent="0.45">
      <c r="A567" t="s">
        <v>1700</v>
      </c>
      <c r="B567" t="s">
        <v>1696</v>
      </c>
      <c r="D567" t="s">
        <v>1531</v>
      </c>
      <c r="F567" t="s">
        <v>583</v>
      </c>
      <c r="G567" t="s">
        <v>156</v>
      </c>
      <c r="H567">
        <v>4</v>
      </c>
      <c r="I567">
        <v>4</v>
      </c>
      <c r="J567">
        <v>4</v>
      </c>
      <c r="K567">
        <v>4</v>
      </c>
      <c r="L567">
        <v>4</v>
      </c>
      <c r="M567">
        <v>4</v>
      </c>
      <c r="N567">
        <v>3</v>
      </c>
      <c r="O567">
        <v>1</v>
      </c>
    </row>
    <row r="568" spans="1:15" x14ac:dyDescent="0.45">
      <c r="A568" t="s">
        <v>1701</v>
      </c>
      <c r="B568" t="s">
        <v>1702</v>
      </c>
      <c r="D568" t="s">
        <v>1703</v>
      </c>
      <c r="F568" t="s">
        <v>1386</v>
      </c>
      <c r="G568" t="s">
        <v>113</v>
      </c>
      <c r="H568">
        <v>4</v>
      </c>
      <c r="I568">
        <v>4</v>
      </c>
      <c r="J568">
        <v>2</v>
      </c>
      <c r="K568">
        <v>2</v>
      </c>
      <c r="L568">
        <v>4</v>
      </c>
      <c r="M568">
        <v>3</v>
      </c>
      <c r="N568">
        <v>3</v>
      </c>
      <c r="O568">
        <v>1</v>
      </c>
    </row>
    <row r="569" spans="1:15" x14ac:dyDescent="0.45">
      <c r="A569" t="s">
        <v>1704</v>
      </c>
      <c r="B569" t="s">
        <v>1705</v>
      </c>
      <c r="D569" t="s">
        <v>1706</v>
      </c>
      <c r="F569" t="s">
        <v>858</v>
      </c>
      <c r="G569" t="s">
        <v>312</v>
      </c>
      <c r="H569">
        <v>4</v>
      </c>
      <c r="I569">
        <v>4</v>
      </c>
      <c r="J569">
        <v>3</v>
      </c>
      <c r="K569">
        <v>3</v>
      </c>
      <c r="L569">
        <v>4</v>
      </c>
      <c r="M569">
        <v>4</v>
      </c>
      <c r="N569">
        <v>3</v>
      </c>
      <c r="O569">
        <v>1</v>
      </c>
    </row>
    <row r="570" spans="1:15" x14ac:dyDescent="0.45">
      <c r="A570" t="s">
        <v>1707</v>
      </c>
      <c r="B570" t="s">
        <v>1705</v>
      </c>
      <c r="D570" t="s">
        <v>1708</v>
      </c>
      <c r="F570" t="s">
        <v>1709</v>
      </c>
      <c r="G570" t="s">
        <v>299</v>
      </c>
      <c r="H570">
        <v>4</v>
      </c>
      <c r="I570">
        <v>4</v>
      </c>
      <c r="J570">
        <v>3</v>
      </c>
      <c r="K570">
        <v>3</v>
      </c>
      <c r="L570">
        <v>4</v>
      </c>
      <c r="M570">
        <v>4</v>
      </c>
      <c r="N570">
        <v>3</v>
      </c>
      <c r="O570">
        <v>1</v>
      </c>
    </row>
    <row r="571" spans="1:15" x14ac:dyDescent="0.45">
      <c r="A571" t="s">
        <v>1710</v>
      </c>
      <c r="B571" t="s">
        <v>1711</v>
      </c>
      <c r="D571" t="s">
        <v>1712</v>
      </c>
      <c r="F571" t="s">
        <v>858</v>
      </c>
      <c r="G571" t="s">
        <v>176</v>
      </c>
      <c r="H571">
        <v>4</v>
      </c>
      <c r="I571">
        <v>4</v>
      </c>
      <c r="J571">
        <v>4</v>
      </c>
      <c r="K571">
        <v>4</v>
      </c>
      <c r="L571">
        <v>3</v>
      </c>
      <c r="M571">
        <v>3</v>
      </c>
      <c r="N571">
        <v>3</v>
      </c>
      <c r="O571">
        <v>1</v>
      </c>
    </row>
    <row r="572" spans="1:15" x14ac:dyDescent="0.45">
      <c r="A572" t="s">
        <v>1713</v>
      </c>
      <c r="B572" t="s">
        <v>1714</v>
      </c>
      <c r="D572" t="s">
        <v>1715</v>
      </c>
      <c r="F572" t="s">
        <v>1670</v>
      </c>
      <c r="G572" t="s">
        <v>176</v>
      </c>
      <c r="H572">
        <v>3</v>
      </c>
      <c r="I572">
        <v>3</v>
      </c>
      <c r="J572">
        <v>2</v>
      </c>
      <c r="K572">
        <v>3</v>
      </c>
      <c r="L572">
        <v>4</v>
      </c>
      <c r="M572">
        <v>3</v>
      </c>
      <c r="N572">
        <v>3</v>
      </c>
      <c r="O572">
        <v>1</v>
      </c>
    </row>
    <row r="573" spans="1:15" x14ac:dyDescent="0.45">
      <c r="A573" t="s">
        <v>1716</v>
      </c>
      <c r="B573" t="s">
        <v>1717</v>
      </c>
      <c r="D573" t="s">
        <v>1384</v>
      </c>
      <c r="F573" t="s">
        <v>481</v>
      </c>
      <c r="G573" t="s">
        <v>482</v>
      </c>
      <c r="H573">
        <v>3</v>
      </c>
      <c r="I573">
        <v>4</v>
      </c>
      <c r="J573">
        <v>3</v>
      </c>
      <c r="K573">
        <v>3</v>
      </c>
      <c r="L573">
        <v>3</v>
      </c>
      <c r="M573">
        <v>3</v>
      </c>
      <c r="N573">
        <v>4</v>
      </c>
      <c r="O573">
        <v>1</v>
      </c>
    </row>
    <row r="574" spans="1:15" x14ac:dyDescent="0.45">
      <c r="A574" t="s">
        <v>1718</v>
      </c>
      <c r="B574" t="s">
        <v>1717</v>
      </c>
      <c r="D574" t="s">
        <v>1384</v>
      </c>
      <c r="F574" t="s">
        <v>993</v>
      </c>
      <c r="G574" t="s">
        <v>482</v>
      </c>
      <c r="H574">
        <v>3</v>
      </c>
      <c r="I574">
        <v>4</v>
      </c>
      <c r="J574">
        <v>3</v>
      </c>
      <c r="K574">
        <v>3</v>
      </c>
      <c r="L574">
        <v>3</v>
      </c>
      <c r="M574">
        <v>3</v>
      </c>
      <c r="N574">
        <v>4</v>
      </c>
      <c r="O574">
        <v>1</v>
      </c>
    </row>
    <row r="575" spans="1:15" x14ac:dyDescent="0.45">
      <c r="A575" t="s">
        <v>1719</v>
      </c>
      <c r="B575" t="s">
        <v>1720</v>
      </c>
      <c r="D575" t="s">
        <v>1258</v>
      </c>
      <c r="F575" t="s">
        <v>645</v>
      </c>
      <c r="G575" t="s">
        <v>167</v>
      </c>
      <c r="H575">
        <v>4</v>
      </c>
      <c r="I575">
        <v>4</v>
      </c>
      <c r="J575">
        <v>4</v>
      </c>
      <c r="K575">
        <v>4</v>
      </c>
      <c r="L575">
        <v>4</v>
      </c>
      <c r="M575">
        <v>4</v>
      </c>
      <c r="N575">
        <v>4</v>
      </c>
      <c r="O575">
        <v>1</v>
      </c>
    </row>
    <row r="576" spans="1:15" x14ac:dyDescent="0.45">
      <c r="A576" t="s">
        <v>1721</v>
      </c>
      <c r="B576" t="s">
        <v>1722</v>
      </c>
      <c r="D576" t="s">
        <v>1380</v>
      </c>
      <c r="F576" t="s">
        <v>1723</v>
      </c>
      <c r="G576" t="s">
        <v>347</v>
      </c>
      <c r="H576">
        <v>2</v>
      </c>
      <c r="I576">
        <v>4</v>
      </c>
      <c r="J576">
        <v>2</v>
      </c>
      <c r="K576">
        <v>2</v>
      </c>
      <c r="L576">
        <v>2</v>
      </c>
      <c r="M576">
        <v>3</v>
      </c>
      <c r="N576">
        <v>2</v>
      </c>
      <c r="O576">
        <v>1</v>
      </c>
    </row>
    <row r="577" spans="1:15" x14ac:dyDescent="0.45">
      <c r="A577" t="s">
        <v>1724</v>
      </c>
      <c r="B577" t="s">
        <v>1725</v>
      </c>
      <c r="D577" t="s">
        <v>1452</v>
      </c>
      <c r="F577" t="s">
        <v>357</v>
      </c>
      <c r="G577" t="s">
        <v>69</v>
      </c>
      <c r="H577">
        <v>2</v>
      </c>
      <c r="I577">
        <v>2</v>
      </c>
      <c r="J577">
        <v>4</v>
      </c>
      <c r="K577">
        <v>4</v>
      </c>
      <c r="L577">
        <v>2</v>
      </c>
      <c r="M577">
        <v>2</v>
      </c>
      <c r="N577">
        <v>2</v>
      </c>
      <c r="O577">
        <v>1</v>
      </c>
    </row>
    <row r="578" spans="1:15" x14ac:dyDescent="0.45">
      <c r="A578" t="s">
        <v>1726</v>
      </c>
      <c r="B578" t="s">
        <v>1727</v>
      </c>
      <c r="D578" t="s">
        <v>1370</v>
      </c>
      <c r="F578" t="s">
        <v>1577</v>
      </c>
      <c r="G578" t="s">
        <v>588</v>
      </c>
      <c r="H578">
        <v>2</v>
      </c>
      <c r="I578">
        <v>4</v>
      </c>
      <c r="J578">
        <v>3</v>
      </c>
      <c r="K578">
        <v>4</v>
      </c>
      <c r="L578">
        <v>4</v>
      </c>
      <c r="M578">
        <v>4</v>
      </c>
      <c r="N578">
        <v>3</v>
      </c>
      <c r="O578">
        <v>1</v>
      </c>
    </row>
    <row r="579" spans="1:15" x14ac:dyDescent="0.45">
      <c r="A579" t="s">
        <v>1728</v>
      </c>
      <c r="B579" t="s">
        <v>1729</v>
      </c>
      <c r="D579" t="s">
        <v>1107</v>
      </c>
      <c r="F579" t="s">
        <v>1730</v>
      </c>
      <c r="G579" t="s">
        <v>176</v>
      </c>
      <c r="H579">
        <v>4</v>
      </c>
      <c r="I579">
        <v>4</v>
      </c>
      <c r="J579">
        <v>4</v>
      </c>
      <c r="K579">
        <v>4</v>
      </c>
      <c r="L579">
        <v>4</v>
      </c>
      <c r="M579">
        <v>4</v>
      </c>
      <c r="N579">
        <v>3</v>
      </c>
      <c r="O579">
        <v>1</v>
      </c>
    </row>
    <row r="580" spans="1:15" x14ac:dyDescent="0.45">
      <c r="A580" t="s">
        <v>1731</v>
      </c>
      <c r="B580" t="s">
        <v>1732</v>
      </c>
      <c r="D580" t="s">
        <v>1630</v>
      </c>
      <c r="F580" t="s">
        <v>1577</v>
      </c>
      <c r="G580" t="s">
        <v>299</v>
      </c>
      <c r="H580">
        <v>4</v>
      </c>
      <c r="I580">
        <v>4</v>
      </c>
      <c r="J580">
        <v>4</v>
      </c>
      <c r="K580">
        <v>3</v>
      </c>
      <c r="L580">
        <v>4</v>
      </c>
      <c r="M580">
        <v>4</v>
      </c>
      <c r="N580">
        <v>3</v>
      </c>
      <c r="O580">
        <v>1</v>
      </c>
    </row>
    <row r="581" spans="1:15" x14ac:dyDescent="0.45">
      <c r="A581" t="s">
        <v>1733</v>
      </c>
      <c r="B581" t="s">
        <v>1734</v>
      </c>
      <c r="D581" t="s">
        <v>1735</v>
      </c>
      <c r="F581" t="s">
        <v>1577</v>
      </c>
      <c r="G581" t="s">
        <v>123</v>
      </c>
      <c r="H581">
        <v>3</v>
      </c>
      <c r="I581">
        <v>4</v>
      </c>
      <c r="J581">
        <v>3</v>
      </c>
      <c r="K581">
        <v>4</v>
      </c>
      <c r="L581">
        <v>4</v>
      </c>
      <c r="M581">
        <v>3</v>
      </c>
      <c r="N581">
        <v>4</v>
      </c>
      <c r="O581">
        <v>1</v>
      </c>
    </row>
    <row r="582" spans="1:15" x14ac:dyDescent="0.45">
      <c r="A582" t="s">
        <v>1736</v>
      </c>
      <c r="B582" t="s">
        <v>1737</v>
      </c>
      <c r="D582" t="s">
        <v>121</v>
      </c>
      <c r="F582" t="s">
        <v>357</v>
      </c>
      <c r="G582" t="s">
        <v>305</v>
      </c>
      <c r="H582">
        <v>4</v>
      </c>
      <c r="I582">
        <v>4</v>
      </c>
      <c r="J582">
        <v>4</v>
      </c>
      <c r="K582">
        <v>4</v>
      </c>
      <c r="L582">
        <v>3</v>
      </c>
      <c r="M582">
        <v>4</v>
      </c>
      <c r="N582">
        <v>4</v>
      </c>
      <c r="O582">
        <v>1</v>
      </c>
    </row>
    <row r="583" spans="1:15" x14ac:dyDescent="0.45">
      <c r="A583" t="s">
        <v>1738</v>
      </c>
      <c r="B583" t="s">
        <v>1739</v>
      </c>
      <c r="D583" t="s">
        <v>276</v>
      </c>
      <c r="F583" t="s">
        <v>775</v>
      </c>
      <c r="G583" t="s">
        <v>69</v>
      </c>
      <c r="H583">
        <v>4</v>
      </c>
      <c r="I583">
        <v>4</v>
      </c>
      <c r="J583">
        <v>4</v>
      </c>
      <c r="K583">
        <v>4</v>
      </c>
      <c r="L583">
        <v>4</v>
      </c>
      <c r="M583">
        <v>4</v>
      </c>
      <c r="N583">
        <v>4</v>
      </c>
      <c r="O583">
        <v>1</v>
      </c>
    </row>
    <row r="584" spans="1:15" x14ac:dyDescent="0.45">
      <c r="A584" t="s">
        <v>1740</v>
      </c>
      <c r="B584" t="s">
        <v>1739</v>
      </c>
      <c r="D584" t="s">
        <v>735</v>
      </c>
      <c r="F584" t="s">
        <v>775</v>
      </c>
      <c r="G584" t="s">
        <v>69</v>
      </c>
      <c r="H584">
        <v>4</v>
      </c>
      <c r="I584">
        <v>4</v>
      </c>
      <c r="J584">
        <v>4</v>
      </c>
      <c r="K584">
        <v>4</v>
      </c>
      <c r="L584">
        <v>4</v>
      </c>
      <c r="M584">
        <v>4</v>
      </c>
      <c r="N584">
        <v>4</v>
      </c>
      <c r="O584">
        <v>1</v>
      </c>
    </row>
    <row r="585" spans="1:15" x14ac:dyDescent="0.45">
      <c r="A585" t="s">
        <v>1741</v>
      </c>
      <c r="B585" t="s">
        <v>1742</v>
      </c>
      <c r="D585" t="s">
        <v>1743</v>
      </c>
      <c r="F585" t="s">
        <v>993</v>
      </c>
      <c r="G585" t="s">
        <v>299</v>
      </c>
      <c r="H585">
        <v>4</v>
      </c>
      <c r="I585">
        <v>3</v>
      </c>
      <c r="J585">
        <v>3</v>
      </c>
      <c r="K585">
        <v>4</v>
      </c>
      <c r="L585">
        <v>4</v>
      </c>
      <c r="M585">
        <v>3</v>
      </c>
      <c r="N585">
        <v>4</v>
      </c>
      <c r="O585">
        <v>1</v>
      </c>
    </row>
    <row r="586" spans="1:15" x14ac:dyDescent="0.45">
      <c r="A586" t="s">
        <v>1744</v>
      </c>
      <c r="B586" t="s">
        <v>880</v>
      </c>
      <c r="D586" t="s">
        <v>165</v>
      </c>
      <c r="F586" t="s">
        <v>775</v>
      </c>
      <c r="G586" t="s">
        <v>347</v>
      </c>
      <c r="H586">
        <v>4</v>
      </c>
      <c r="I586">
        <v>4</v>
      </c>
      <c r="J586">
        <v>4</v>
      </c>
      <c r="K586">
        <v>4</v>
      </c>
      <c r="L586">
        <v>4</v>
      </c>
      <c r="M586">
        <v>4</v>
      </c>
      <c r="N586">
        <v>4</v>
      </c>
      <c r="O586">
        <v>1</v>
      </c>
    </row>
    <row r="587" spans="1:15" x14ac:dyDescent="0.45">
      <c r="A587" t="s">
        <v>1745</v>
      </c>
      <c r="B587" t="s">
        <v>1746</v>
      </c>
      <c r="D587" t="s">
        <v>1614</v>
      </c>
      <c r="F587" t="s">
        <v>993</v>
      </c>
      <c r="G587" t="s">
        <v>87</v>
      </c>
      <c r="H587">
        <v>3</v>
      </c>
      <c r="I587">
        <v>3</v>
      </c>
      <c r="J587">
        <v>4</v>
      </c>
      <c r="K587">
        <v>4</v>
      </c>
      <c r="L587">
        <v>4</v>
      </c>
      <c r="M587">
        <v>4</v>
      </c>
      <c r="N587">
        <v>4</v>
      </c>
      <c r="O587">
        <v>1</v>
      </c>
    </row>
    <row r="588" spans="1:15" x14ac:dyDescent="0.45">
      <c r="A588" t="s">
        <v>1747</v>
      </c>
      <c r="B588" t="s">
        <v>1748</v>
      </c>
      <c r="D588" t="s">
        <v>1749</v>
      </c>
      <c r="F588" t="s">
        <v>593</v>
      </c>
      <c r="G588" t="s">
        <v>482</v>
      </c>
      <c r="H588">
        <v>4</v>
      </c>
      <c r="I588">
        <v>4</v>
      </c>
      <c r="J588">
        <v>4</v>
      </c>
      <c r="K588">
        <v>4</v>
      </c>
      <c r="L588">
        <v>4</v>
      </c>
      <c r="M588">
        <v>4</v>
      </c>
      <c r="N588">
        <v>4</v>
      </c>
      <c r="O588">
        <v>1</v>
      </c>
    </row>
    <row r="589" spans="1:15" x14ac:dyDescent="0.45">
      <c r="A589" t="s">
        <v>1750</v>
      </c>
      <c r="B589" t="s">
        <v>1751</v>
      </c>
      <c r="D589" t="s">
        <v>1639</v>
      </c>
      <c r="F589" t="s">
        <v>1670</v>
      </c>
      <c r="G589" t="s">
        <v>347</v>
      </c>
      <c r="H589">
        <v>2</v>
      </c>
      <c r="I589">
        <v>1</v>
      </c>
      <c r="J589">
        <v>3</v>
      </c>
      <c r="K589">
        <v>4</v>
      </c>
      <c r="L589">
        <v>4</v>
      </c>
      <c r="M589">
        <v>3</v>
      </c>
      <c r="N589">
        <v>4</v>
      </c>
      <c r="O589">
        <v>1</v>
      </c>
    </row>
    <row r="590" spans="1:15" x14ac:dyDescent="0.45">
      <c r="A590" t="s">
        <v>1752</v>
      </c>
      <c r="B590" t="s">
        <v>1753</v>
      </c>
      <c r="D590" t="s">
        <v>471</v>
      </c>
      <c r="F590" t="s">
        <v>1754</v>
      </c>
      <c r="G590" t="s">
        <v>299</v>
      </c>
      <c r="H590">
        <v>4</v>
      </c>
      <c r="I590">
        <v>4</v>
      </c>
      <c r="J590">
        <v>3</v>
      </c>
      <c r="K590">
        <v>4</v>
      </c>
      <c r="L590">
        <v>4</v>
      </c>
      <c r="M590">
        <v>4</v>
      </c>
      <c r="N590">
        <v>4</v>
      </c>
      <c r="O590">
        <v>1</v>
      </c>
    </row>
    <row r="591" spans="1:15" x14ac:dyDescent="0.45">
      <c r="A591" t="s">
        <v>1755</v>
      </c>
      <c r="B591" t="s">
        <v>1756</v>
      </c>
      <c r="D591" t="s">
        <v>1370</v>
      </c>
      <c r="F591" t="s">
        <v>1564</v>
      </c>
      <c r="G591" t="s">
        <v>123</v>
      </c>
      <c r="H591">
        <v>3</v>
      </c>
      <c r="I591">
        <v>3</v>
      </c>
      <c r="J591">
        <v>3</v>
      </c>
      <c r="K591">
        <v>4</v>
      </c>
      <c r="L591">
        <v>4</v>
      </c>
      <c r="M591">
        <v>2</v>
      </c>
      <c r="N591">
        <v>4</v>
      </c>
      <c r="O591">
        <v>1</v>
      </c>
    </row>
    <row r="592" spans="1:15" x14ac:dyDescent="0.45">
      <c r="A592" t="s">
        <v>1757</v>
      </c>
      <c r="B592" t="s">
        <v>1720</v>
      </c>
      <c r="D592" t="s">
        <v>1258</v>
      </c>
      <c r="F592" t="s">
        <v>647</v>
      </c>
      <c r="G592" t="s">
        <v>107</v>
      </c>
      <c r="H592">
        <v>4</v>
      </c>
      <c r="I592">
        <v>4</v>
      </c>
      <c r="J592">
        <v>4</v>
      </c>
      <c r="K592">
        <v>4</v>
      </c>
      <c r="L592">
        <v>4</v>
      </c>
      <c r="M592">
        <v>4</v>
      </c>
      <c r="N592">
        <v>4</v>
      </c>
      <c r="O592">
        <v>1</v>
      </c>
    </row>
    <row r="593" spans="1:15" x14ac:dyDescent="0.45">
      <c r="A593" t="s">
        <v>1758</v>
      </c>
      <c r="B593" t="s">
        <v>1759</v>
      </c>
      <c r="D593" t="s">
        <v>1708</v>
      </c>
      <c r="F593" t="s">
        <v>1347</v>
      </c>
      <c r="G593" t="s">
        <v>762</v>
      </c>
      <c r="H593">
        <v>4</v>
      </c>
      <c r="I593">
        <v>4</v>
      </c>
      <c r="J593">
        <v>4</v>
      </c>
      <c r="K593">
        <v>3</v>
      </c>
      <c r="L593">
        <v>4</v>
      </c>
      <c r="M593">
        <v>4</v>
      </c>
      <c r="N593">
        <v>3</v>
      </c>
      <c r="O593">
        <v>1</v>
      </c>
    </row>
    <row r="594" spans="1:15" x14ac:dyDescent="0.45">
      <c r="A594" t="s">
        <v>1760</v>
      </c>
      <c r="B594" t="s">
        <v>1761</v>
      </c>
      <c r="D594" t="s">
        <v>204</v>
      </c>
      <c r="F594" t="s">
        <v>1140</v>
      </c>
      <c r="G594" t="s">
        <v>167</v>
      </c>
      <c r="H594">
        <v>4</v>
      </c>
      <c r="I594">
        <v>4</v>
      </c>
      <c r="J594">
        <v>4</v>
      </c>
      <c r="K594">
        <v>4</v>
      </c>
      <c r="L594">
        <v>4</v>
      </c>
      <c r="M594">
        <v>4</v>
      </c>
      <c r="N594">
        <v>3</v>
      </c>
      <c r="O594">
        <v>1</v>
      </c>
    </row>
    <row r="595" spans="1:15" x14ac:dyDescent="0.45">
      <c r="A595" t="s">
        <v>1762</v>
      </c>
      <c r="B595" t="s">
        <v>1763</v>
      </c>
      <c r="D595" t="s">
        <v>1749</v>
      </c>
      <c r="F595" t="s">
        <v>1140</v>
      </c>
      <c r="G595" t="s">
        <v>482</v>
      </c>
      <c r="H595">
        <v>4</v>
      </c>
      <c r="I595">
        <v>4</v>
      </c>
      <c r="J595">
        <v>4</v>
      </c>
      <c r="K595">
        <v>4</v>
      </c>
      <c r="L595">
        <v>4</v>
      </c>
      <c r="M595">
        <v>4</v>
      </c>
      <c r="N595">
        <v>4</v>
      </c>
      <c r="O595">
        <v>1</v>
      </c>
    </row>
    <row r="596" spans="1:15" x14ac:dyDescent="0.45">
      <c r="A596" t="s">
        <v>1764</v>
      </c>
      <c r="B596" t="s">
        <v>1765</v>
      </c>
      <c r="D596" t="s">
        <v>204</v>
      </c>
      <c r="F596" t="s">
        <v>1347</v>
      </c>
      <c r="G596" t="s">
        <v>305</v>
      </c>
      <c r="H596">
        <v>4</v>
      </c>
      <c r="I596">
        <v>4</v>
      </c>
      <c r="J596">
        <v>4</v>
      </c>
      <c r="K596">
        <v>4</v>
      </c>
      <c r="L596">
        <v>4</v>
      </c>
      <c r="M596">
        <v>4</v>
      </c>
      <c r="N596">
        <v>3</v>
      </c>
      <c r="O596">
        <v>1</v>
      </c>
    </row>
    <row r="597" spans="1:15" x14ac:dyDescent="0.45">
      <c r="A597" t="s">
        <v>1766</v>
      </c>
      <c r="B597" t="s">
        <v>1765</v>
      </c>
      <c r="D597" t="s">
        <v>303</v>
      </c>
      <c r="F597" t="s">
        <v>1347</v>
      </c>
      <c r="G597" t="s">
        <v>305</v>
      </c>
      <c r="H597">
        <v>4</v>
      </c>
      <c r="I597">
        <v>4</v>
      </c>
      <c r="J597">
        <v>4</v>
      </c>
      <c r="K597">
        <v>4</v>
      </c>
      <c r="L597">
        <v>4</v>
      </c>
      <c r="M597">
        <v>4</v>
      </c>
      <c r="N597">
        <v>3</v>
      </c>
      <c r="O597">
        <v>1</v>
      </c>
    </row>
    <row r="598" spans="1:15" x14ac:dyDescent="0.45">
      <c r="A598" t="s">
        <v>1767</v>
      </c>
      <c r="B598" t="s">
        <v>1768</v>
      </c>
      <c r="D598" t="s">
        <v>471</v>
      </c>
      <c r="F598" t="s">
        <v>647</v>
      </c>
      <c r="G598" t="s">
        <v>299</v>
      </c>
      <c r="H598">
        <v>4</v>
      </c>
      <c r="I598">
        <v>4</v>
      </c>
      <c r="J598">
        <v>4</v>
      </c>
      <c r="K598">
        <v>4</v>
      </c>
      <c r="L598">
        <v>4</v>
      </c>
      <c r="M598">
        <v>3</v>
      </c>
      <c r="N598">
        <v>4</v>
      </c>
      <c r="O598">
        <v>1</v>
      </c>
    </row>
    <row r="599" spans="1:15" x14ac:dyDescent="0.45">
      <c r="A599" t="s">
        <v>1769</v>
      </c>
      <c r="B599" t="s">
        <v>1770</v>
      </c>
      <c r="D599" t="s">
        <v>1531</v>
      </c>
      <c r="F599" t="s">
        <v>1771</v>
      </c>
      <c r="G599" t="s">
        <v>156</v>
      </c>
      <c r="H599">
        <v>4</v>
      </c>
      <c r="I599">
        <v>4</v>
      </c>
      <c r="J599">
        <v>4</v>
      </c>
      <c r="K599">
        <v>4</v>
      </c>
      <c r="L599">
        <v>4</v>
      </c>
      <c r="M599">
        <v>4</v>
      </c>
      <c r="N599">
        <v>4</v>
      </c>
      <c r="O599">
        <v>1</v>
      </c>
    </row>
    <row r="600" spans="1:15" x14ac:dyDescent="0.45">
      <c r="A600" t="s">
        <v>1772</v>
      </c>
      <c r="B600" t="s">
        <v>1770</v>
      </c>
      <c r="D600" t="s">
        <v>1773</v>
      </c>
      <c r="F600" t="s">
        <v>1771</v>
      </c>
      <c r="G600" t="s">
        <v>156</v>
      </c>
      <c r="H600">
        <v>4</v>
      </c>
      <c r="I600">
        <v>4</v>
      </c>
      <c r="J600">
        <v>4</v>
      </c>
      <c r="K600">
        <v>4</v>
      </c>
      <c r="L600">
        <v>4</v>
      </c>
      <c r="M600">
        <v>4</v>
      </c>
      <c r="N600">
        <v>4</v>
      </c>
      <c r="O600">
        <v>1</v>
      </c>
    </row>
    <row r="601" spans="1:15" x14ac:dyDescent="0.45">
      <c r="A601" t="s">
        <v>1774</v>
      </c>
      <c r="B601" t="s">
        <v>1775</v>
      </c>
      <c r="D601" t="s">
        <v>165</v>
      </c>
      <c r="F601" t="s">
        <v>1145</v>
      </c>
      <c r="G601" t="s">
        <v>123</v>
      </c>
      <c r="H601">
        <v>4</v>
      </c>
      <c r="I601">
        <v>4</v>
      </c>
      <c r="J601">
        <v>3</v>
      </c>
      <c r="K601">
        <v>4</v>
      </c>
      <c r="L601">
        <v>4</v>
      </c>
      <c r="M601">
        <v>4</v>
      </c>
      <c r="N601">
        <v>4</v>
      </c>
      <c r="O601">
        <v>1</v>
      </c>
    </row>
    <row r="602" spans="1:15" x14ac:dyDescent="0.45">
      <c r="A602" t="s">
        <v>1776</v>
      </c>
      <c r="B602" t="s">
        <v>1777</v>
      </c>
      <c r="D602" t="s">
        <v>333</v>
      </c>
      <c r="F602" t="s">
        <v>1145</v>
      </c>
      <c r="G602" t="s">
        <v>123</v>
      </c>
      <c r="H602">
        <v>4</v>
      </c>
      <c r="I602">
        <v>4</v>
      </c>
      <c r="J602">
        <v>4</v>
      </c>
      <c r="K602">
        <v>4</v>
      </c>
      <c r="L602">
        <v>4</v>
      </c>
      <c r="M602">
        <v>3</v>
      </c>
      <c r="N602">
        <v>4</v>
      </c>
      <c r="O602">
        <v>1</v>
      </c>
    </row>
    <row r="603" spans="1:15" x14ac:dyDescent="0.45">
      <c r="A603" t="s">
        <v>1778</v>
      </c>
      <c r="B603" t="s">
        <v>1779</v>
      </c>
      <c r="D603" t="s">
        <v>1780</v>
      </c>
      <c r="F603" t="s">
        <v>1564</v>
      </c>
      <c r="G603" t="s">
        <v>167</v>
      </c>
      <c r="H603">
        <v>4</v>
      </c>
      <c r="I603">
        <v>4</v>
      </c>
      <c r="J603">
        <v>4</v>
      </c>
      <c r="K603">
        <v>4</v>
      </c>
      <c r="L603">
        <v>4</v>
      </c>
      <c r="M603">
        <v>4</v>
      </c>
      <c r="N603">
        <v>4</v>
      </c>
      <c r="O603">
        <v>1</v>
      </c>
    </row>
    <row r="604" spans="1:15" x14ac:dyDescent="0.45">
      <c r="A604" t="s">
        <v>1781</v>
      </c>
      <c r="B604" t="s">
        <v>1782</v>
      </c>
      <c r="D604" t="s">
        <v>174</v>
      </c>
      <c r="F604" t="s">
        <v>1551</v>
      </c>
      <c r="G604" t="s">
        <v>352</v>
      </c>
      <c r="H604">
        <v>4</v>
      </c>
      <c r="I604">
        <v>4</v>
      </c>
      <c r="J604">
        <v>4</v>
      </c>
      <c r="K604">
        <v>4</v>
      </c>
      <c r="L604">
        <v>4</v>
      </c>
      <c r="M604">
        <v>3</v>
      </c>
      <c r="N604">
        <v>4</v>
      </c>
      <c r="O604">
        <v>1</v>
      </c>
    </row>
  </sheetData>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444A0-6104-4723-9EC9-DC0088F516A8}">
  <dimension ref="A1:B41"/>
  <sheetViews>
    <sheetView workbookViewId="0">
      <selection activeCell="B2" sqref="B2"/>
    </sheetView>
  </sheetViews>
  <sheetFormatPr defaultRowHeight="14.25" x14ac:dyDescent="0.45"/>
  <cols>
    <col min="1" max="1" width="25.86328125" bestFit="1" customWidth="1"/>
    <col min="2" max="2" width="15.53125" bestFit="1" customWidth="1"/>
  </cols>
  <sheetData>
    <row r="1" spans="1:2" x14ac:dyDescent="0.45">
      <c r="A1" t="s">
        <v>20</v>
      </c>
      <c r="B1" t="s">
        <v>21</v>
      </c>
    </row>
    <row r="2" spans="1:2" x14ac:dyDescent="0.45">
      <c r="A2" t="str" cm="1">
        <f t="array" ref="A2:A41">(_xlfn.UNIQUE(Table1[Engineer]))&amp;""</f>
        <v>Harris</v>
      </c>
      <c r="B2" t="str" cm="1">
        <f t="array" ref="B2:B6">_xlfn.UNIQUE(Table1[Service])</f>
        <v>TroubleShooting</v>
      </c>
    </row>
    <row r="3" spans="1:2" x14ac:dyDescent="0.45">
      <c r="A3" t="str">
        <v>Franklin</v>
      </c>
      <c r="B3" t="str">
        <v>Installation</v>
      </c>
    </row>
    <row r="4" spans="1:2" x14ac:dyDescent="0.45">
      <c r="A4" t="str">
        <v>Montgomery</v>
      </c>
      <c r="B4" t="str">
        <v>Periodic Maintenance</v>
      </c>
    </row>
    <row r="5" spans="1:2" x14ac:dyDescent="0.45">
      <c r="A5" t="str">
        <v>Mahoning</v>
      </c>
      <c r="B5" t="str">
        <v>Training</v>
      </c>
    </row>
    <row r="6" spans="1:2" x14ac:dyDescent="0.45">
      <c r="A6" t="str">
        <v>Pottawatomie</v>
      </c>
      <c r="B6">
        <v>0</v>
      </c>
    </row>
    <row r="7" spans="1:2" x14ac:dyDescent="0.45">
      <c r="A7" t="str">
        <v>Coal</v>
      </c>
    </row>
    <row r="8" spans="1:2" x14ac:dyDescent="0.45">
      <c r="A8" t="str">
        <v>Ward</v>
      </c>
    </row>
    <row r="9" spans="1:2" x14ac:dyDescent="0.45">
      <c r="A9" t="str">
        <v>Stokes</v>
      </c>
    </row>
    <row r="10" spans="1:2" x14ac:dyDescent="0.45">
      <c r="A10" t="str">
        <v>Hidalgo</v>
      </c>
    </row>
    <row r="11" spans="1:2" x14ac:dyDescent="0.45">
      <c r="A11" t="str">
        <v>Cass</v>
      </c>
    </row>
    <row r="12" spans="1:2" x14ac:dyDescent="0.45">
      <c r="A12" t="str">
        <v>Jack</v>
      </c>
    </row>
    <row r="13" spans="1:2" x14ac:dyDescent="0.45">
      <c r="A13" t="str">
        <v>Lubbock</v>
      </c>
    </row>
    <row r="14" spans="1:2" x14ac:dyDescent="0.45">
      <c r="A14" t="str">
        <v>Nueces</v>
      </c>
    </row>
    <row r="15" spans="1:2" x14ac:dyDescent="0.45">
      <c r="A15" t="str">
        <v>Reagan</v>
      </c>
    </row>
    <row r="16" spans="1:2" x14ac:dyDescent="0.45">
      <c r="A16" t="str">
        <v>Rockwall</v>
      </c>
    </row>
    <row r="17" spans="1:1" x14ac:dyDescent="0.45">
      <c r="A17" t="str">
        <v>Tarrant</v>
      </c>
    </row>
    <row r="18" spans="1:1" x14ac:dyDescent="0.45">
      <c r="A18" t="str">
        <v>Tom Green</v>
      </c>
    </row>
    <row r="19" spans="1:1" x14ac:dyDescent="0.45">
      <c r="A19" t="str">
        <v>Victoria</v>
      </c>
    </row>
    <row r="20" spans="1:1" x14ac:dyDescent="0.45">
      <c r="A20" t="str">
        <v>Lynchburg</v>
      </c>
    </row>
    <row r="21" spans="1:1" x14ac:dyDescent="0.45">
      <c r="A21" t="str">
        <v>Hanover</v>
      </c>
    </row>
    <row r="22" spans="1:1" x14ac:dyDescent="0.45">
      <c r="A22" t="str">
        <v>Winchester</v>
      </c>
    </row>
    <row r="23" spans="1:1" x14ac:dyDescent="0.45">
      <c r="A23" t="str">
        <v>Rockingham</v>
      </c>
    </row>
    <row r="24" spans="1:1" x14ac:dyDescent="0.45">
      <c r="A24" t="str">
        <v>Washington</v>
      </c>
    </row>
    <row r="25" spans="1:1" x14ac:dyDescent="0.45">
      <c r="A25" t="str">
        <v>Shenandoah</v>
      </c>
    </row>
    <row r="26" spans="1:1" x14ac:dyDescent="0.45">
      <c r="A26" t="str">
        <v>King</v>
      </c>
    </row>
    <row r="27" spans="1:1" x14ac:dyDescent="0.45">
      <c r="A27" t="str">
        <v>Wise</v>
      </c>
    </row>
    <row r="28" spans="1:1" x14ac:dyDescent="0.45">
      <c r="A28" t="str">
        <v>Madison</v>
      </c>
    </row>
    <row r="29" spans="1:1" x14ac:dyDescent="0.45">
      <c r="A29" t="str">
        <v>Otoe</v>
      </c>
    </row>
    <row r="30" spans="1:1" x14ac:dyDescent="0.45">
      <c r="A30" t="str">
        <v>Lincoln</v>
      </c>
    </row>
    <row r="31" spans="1:1" x14ac:dyDescent="0.45">
      <c r="A31" t="str">
        <v>Stark</v>
      </c>
    </row>
    <row r="32" spans="1:1" x14ac:dyDescent="0.45">
      <c r="A32" t="str">
        <v>Ada</v>
      </c>
    </row>
    <row r="33" spans="1:1" x14ac:dyDescent="0.45">
      <c r="A33" t="str">
        <v>Union</v>
      </c>
    </row>
    <row r="34" spans="1:1" x14ac:dyDescent="0.45">
      <c r="A34" t="str">
        <v>Wake</v>
      </c>
    </row>
    <row r="35" spans="1:1" x14ac:dyDescent="0.45">
      <c r="A35" t="str">
        <v>Allen</v>
      </c>
    </row>
    <row r="36" spans="1:1" x14ac:dyDescent="0.45">
      <c r="A36" t="str">
        <v>Grand Forks</v>
      </c>
    </row>
    <row r="37" spans="1:1" x14ac:dyDescent="0.45">
      <c r="A37" t="str">
        <v>Pembina</v>
      </c>
    </row>
    <row r="38" spans="1:1" x14ac:dyDescent="0.45">
      <c r="A38" t="str">
        <v>Blaine</v>
      </c>
    </row>
    <row r="39" spans="1:1" x14ac:dyDescent="0.45">
      <c r="A39" t="str">
        <v>Oneida</v>
      </c>
    </row>
    <row r="40" spans="1:1" x14ac:dyDescent="0.45">
      <c r="A40" t="str">
        <v>Coffey</v>
      </c>
    </row>
    <row r="41" spans="1:1" x14ac:dyDescent="0.45">
      <c r="A41" t="str">
        <v>Ness</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420F-1220-4CB0-9003-6970052BF6C2}">
  <dimension ref="A3:N47"/>
  <sheetViews>
    <sheetView topLeftCell="C18" workbookViewId="0">
      <selection activeCell="K41" sqref="K41"/>
    </sheetView>
  </sheetViews>
  <sheetFormatPr defaultRowHeight="14.25" x14ac:dyDescent="0.45"/>
  <cols>
    <col min="1" max="1" width="20.59765625" customWidth="1"/>
    <col min="2" max="2" width="10.19921875" bestFit="1" customWidth="1"/>
    <col min="3" max="8" width="9.265625" bestFit="1" customWidth="1"/>
    <col min="13" max="13" width="18" bestFit="1" customWidth="1"/>
  </cols>
  <sheetData>
    <row r="3" spans="1:14" x14ac:dyDescent="0.45">
      <c r="A3" s="45" t="s">
        <v>36</v>
      </c>
    </row>
    <row r="4" spans="1:14" x14ac:dyDescent="0.45">
      <c r="A4" s="8"/>
      <c r="B4" s="9" t="str" cm="1">
        <f t="array" ref="B4:H4">Table1[[#Headers],[U1]:[U7]]</f>
        <v>U1</v>
      </c>
      <c r="C4" s="9" t="str">
        <v>U2</v>
      </c>
      <c r="D4" s="9" t="str">
        <v>U3</v>
      </c>
      <c r="E4" s="9" t="str">
        <v>U4</v>
      </c>
      <c r="F4" s="9" t="str">
        <v>U5</v>
      </c>
      <c r="G4" s="9" t="str">
        <v>U6</v>
      </c>
      <c r="H4" s="10" t="str">
        <v>U7</v>
      </c>
      <c r="J4" s="8" t="s">
        <v>14</v>
      </c>
      <c r="K4" s="21">
        <f>COUNT(Table1[U1])</f>
        <v>603</v>
      </c>
    </row>
    <row r="5" spans="1:14" x14ac:dyDescent="0.45">
      <c r="A5" s="11" t="s">
        <v>38</v>
      </c>
      <c r="B5" s="2">
        <f>SUM(Table1[U1])</f>
        <v>2065</v>
      </c>
      <c r="C5" s="2">
        <f>SUM(Table1[U2])</f>
        <v>2082</v>
      </c>
      <c r="D5" s="2">
        <f>SUM(Table1[U3])</f>
        <v>2085</v>
      </c>
      <c r="E5" s="2">
        <f>SUM(Table1[U4])</f>
        <v>2055</v>
      </c>
      <c r="F5" s="2">
        <f>SUM(Table1[U5])</f>
        <v>2085</v>
      </c>
      <c r="G5" s="2">
        <f>SUM(Table1[U6])</f>
        <v>2060</v>
      </c>
      <c r="H5" s="12">
        <f>SUM(Table1[U7])</f>
        <v>2062</v>
      </c>
      <c r="J5" s="11" t="s">
        <v>15</v>
      </c>
      <c r="K5" s="22">
        <f>COLUMNS(Table1[[U1]:[U7]])</f>
        <v>7</v>
      </c>
    </row>
    <row r="6" spans="1:14" x14ac:dyDescent="0.45">
      <c r="A6" s="11" t="s">
        <v>39</v>
      </c>
      <c r="B6" s="13">
        <f>B5/$K$4</f>
        <v>3.4245439469320065</v>
      </c>
      <c r="C6" s="13">
        <f t="shared" ref="C6:H6" si="0">C5/$K$4</f>
        <v>3.4527363184079602</v>
      </c>
      <c r="D6" s="13">
        <f t="shared" si="0"/>
        <v>3.4577114427860698</v>
      </c>
      <c r="E6" s="13">
        <f t="shared" si="0"/>
        <v>3.4079601990049753</v>
      </c>
      <c r="F6" s="13">
        <f t="shared" si="0"/>
        <v>3.4577114427860698</v>
      </c>
      <c r="G6" s="13">
        <f t="shared" si="0"/>
        <v>3.4162520729684909</v>
      </c>
      <c r="H6" s="14">
        <f t="shared" si="0"/>
        <v>3.4195688225538974</v>
      </c>
      <c r="J6" s="18" t="s">
        <v>46</v>
      </c>
      <c r="K6" s="23">
        <f>1/K5</f>
        <v>0.14285714285714285</v>
      </c>
    </row>
    <row r="7" spans="1:14" x14ac:dyDescent="0.45">
      <c r="A7" s="11" t="s">
        <v>40</v>
      </c>
      <c r="B7" s="13">
        <f>B6*25</f>
        <v>85.61359867330016</v>
      </c>
      <c r="C7" s="13">
        <f t="shared" ref="C7:H7" si="1">C6*25</f>
        <v>86.318407960199011</v>
      </c>
      <c r="D7" s="13">
        <f t="shared" si="1"/>
        <v>86.442786069651746</v>
      </c>
      <c r="E7" s="13">
        <f t="shared" si="1"/>
        <v>85.199004975124382</v>
      </c>
      <c r="F7" s="13">
        <f t="shared" si="1"/>
        <v>86.442786069651746</v>
      </c>
      <c r="G7" s="13">
        <f t="shared" si="1"/>
        <v>85.406301824212278</v>
      </c>
      <c r="H7" s="14">
        <f t="shared" si="1"/>
        <v>85.489220563847439</v>
      </c>
      <c r="K7" s="3"/>
    </row>
    <row r="8" spans="1:14" x14ac:dyDescent="0.45">
      <c r="A8" s="11" t="s">
        <v>41</v>
      </c>
      <c r="B8" s="4">
        <f>B6*$K$6</f>
        <v>0.48922056384742946</v>
      </c>
      <c r="C8" s="4">
        <f t="shared" ref="C8:H8" si="2">C6*$K$6</f>
        <v>0.49324804548685142</v>
      </c>
      <c r="D8" s="4">
        <f t="shared" si="2"/>
        <v>0.49395877754086709</v>
      </c>
      <c r="E8" s="4">
        <f t="shared" si="2"/>
        <v>0.48685145700071075</v>
      </c>
      <c r="F8" s="4">
        <f t="shared" si="2"/>
        <v>0.49395877754086709</v>
      </c>
      <c r="G8" s="4">
        <f t="shared" si="2"/>
        <v>0.48803601042407008</v>
      </c>
      <c r="H8" s="15">
        <f t="shared" si="2"/>
        <v>0.4885098317934139</v>
      </c>
    </row>
    <row r="9" spans="1:14" x14ac:dyDescent="0.45">
      <c r="A9" s="11" t="s">
        <v>42</v>
      </c>
      <c r="B9" s="16">
        <f>SUM(B8:H8)</f>
        <v>3.4337834636342097</v>
      </c>
      <c r="C9" s="16"/>
      <c r="D9" s="16"/>
      <c r="E9" s="16"/>
      <c r="F9" s="16"/>
      <c r="G9" s="16"/>
      <c r="H9" s="17"/>
    </row>
    <row r="10" spans="1:14" x14ac:dyDescent="0.45">
      <c r="A10" s="18" t="s">
        <v>43</v>
      </c>
      <c r="B10" s="46">
        <f>B9*25</f>
        <v>85.844586590855243</v>
      </c>
      <c r="C10" s="19"/>
      <c r="D10" s="19"/>
      <c r="E10" s="19"/>
      <c r="F10" s="19"/>
      <c r="G10" s="19"/>
      <c r="H10" s="20"/>
    </row>
    <row r="12" spans="1:14" x14ac:dyDescent="0.45">
      <c r="A12" s="45" t="s">
        <v>37</v>
      </c>
    </row>
    <row r="13" spans="1:14" x14ac:dyDescent="0.45">
      <c r="A13" s="47" t="str">
        <f>BG!B2</f>
        <v>TroubleShooting</v>
      </c>
    </row>
    <row r="14" spans="1:14" x14ac:dyDescent="0.45">
      <c r="A14" s="8"/>
      <c r="B14" s="9" t="str" cm="1">
        <f t="array" ref="B14:H14">Table1[[#Headers],[U1]:[U7]]</f>
        <v>U1</v>
      </c>
      <c r="C14" s="9" t="str">
        <v>U2</v>
      </c>
      <c r="D14" s="9" t="str">
        <v>U3</v>
      </c>
      <c r="E14" s="9" t="str">
        <v>U4</v>
      </c>
      <c r="F14" s="9" t="str">
        <v>U5</v>
      </c>
      <c r="G14" s="9" t="str">
        <v>U6</v>
      </c>
      <c r="H14" s="10" t="str">
        <v>U7</v>
      </c>
      <c r="J14" s="8" t="s">
        <v>14</v>
      </c>
      <c r="K14" s="21">
        <f>COUNTIF(Table1[Service],ik_all!A13)</f>
        <v>381</v>
      </c>
      <c r="M14" s="48" t="s">
        <v>44</v>
      </c>
      <c r="N14" s="48" t="s">
        <v>42</v>
      </c>
    </row>
    <row r="15" spans="1:14" x14ac:dyDescent="0.45">
      <c r="A15" s="11" t="s">
        <v>38</v>
      </c>
      <c r="B15" s="2">
        <f>SUMIF(Table1[Service],ik_all!A13,Table1[U1])</f>
        <v>1299</v>
      </c>
      <c r="C15" s="2">
        <f>SUMIF(Table1[Service],ik_all!A13,Table1[U2])</f>
        <v>1311</v>
      </c>
      <c r="D15" s="2">
        <f>SUMIF(Table1[Service],ik_all!A13,Table1[U3])</f>
        <v>1313</v>
      </c>
      <c r="E15" s="2">
        <f>SUMIF(Table1[Service],ik_all!A13,Table1[U4])</f>
        <v>1303</v>
      </c>
      <c r="F15" s="2">
        <f>SUMIF(Table1[Service],ik_all!A13,Table1[U5])</f>
        <v>1316</v>
      </c>
      <c r="G15" s="2">
        <f>SUMIF(Table1[Service],ik_all!A13,Table1[U6])</f>
        <v>1312</v>
      </c>
      <c r="H15" s="12">
        <f>SUMIF(Table1[Service],ik_all!A13,Table1[U7])</f>
        <v>1299</v>
      </c>
      <c r="J15" s="11" t="s">
        <v>15</v>
      </c>
      <c r="K15" s="22">
        <f>COLUMNS(Table1[[U1]:[U7]])</f>
        <v>7</v>
      </c>
      <c r="M15" s="49" t="str">
        <f>$A$13</f>
        <v>TroubleShooting</v>
      </c>
      <c r="N15" s="51">
        <f>B20</f>
        <v>85.798650168728912</v>
      </c>
    </row>
    <row r="16" spans="1:14" x14ac:dyDescent="0.45">
      <c r="A16" s="11" t="s">
        <v>39</v>
      </c>
      <c r="B16" s="13">
        <f>B15/$K$14</f>
        <v>3.409448818897638</v>
      </c>
      <c r="C16" s="13">
        <f t="shared" ref="C16:H16" si="3">C15/$K$14</f>
        <v>3.4409448818897639</v>
      </c>
      <c r="D16" s="13">
        <f t="shared" si="3"/>
        <v>3.4461942257217846</v>
      </c>
      <c r="E16" s="13">
        <f t="shared" si="3"/>
        <v>3.4199475065616798</v>
      </c>
      <c r="F16" s="13">
        <f t="shared" si="3"/>
        <v>3.4540682414698161</v>
      </c>
      <c r="G16" s="13">
        <f t="shared" si="3"/>
        <v>3.4435695538057742</v>
      </c>
      <c r="H16" s="14">
        <f t="shared" si="3"/>
        <v>3.409448818897638</v>
      </c>
      <c r="J16" s="18" t="s">
        <v>46</v>
      </c>
      <c r="K16" s="23">
        <f>1/K15</f>
        <v>0.14285714285714285</v>
      </c>
      <c r="M16" s="49" t="str">
        <f>$A$22</f>
        <v>Installation</v>
      </c>
      <c r="N16" s="51">
        <f>B29</f>
        <v>84.740259740259745</v>
      </c>
    </row>
    <row r="17" spans="1:14" x14ac:dyDescent="0.45">
      <c r="A17" s="11" t="s">
        <v>40</v>
      </c>
      <c r="B17" s="13">
        <f>B16*25</f>
        <v>85.236220472440948</v>
      </c>
      <c r="C17" s="13">
        <f t="shared" ref="C17:H17" si="4">C16*25</f>
        <v>86.023622047244103</v>
      </c>
      <c r="D17" s="13">
        <f t="shared" si="4"/>
        <v>86.154855643044613</v>
      </c>
      <c r="E17" s="13">
        <f t="shared" si="4"/>
        <v>85.498687664041995</v>
      </c>
      <c r="F17" s="13">
        <f t="shared" si="4"/>
        <v>86.351706036745398</v>
      </c>
      <c r="G17" s="13">
        <f t="shared" si="4"/>
        <v>86.089238845144351</v>
      </c>
      <c r="H17" s="14">
        <f t="shared" si="4"/>
        <v>85.236220472440948</v>
      </c>
      <c r="M17" s="49" t="str">
        <f>$A$31</f>
        <v>Periodic Maintenance</v>
      </c>
      <c r="N17" s="51">
        <f>B38</f>
        <v>84.192037470726007</v>
      </c>
    </row>
    <row r="18" spans="1:14" x14ac:dyDescent="0.45">
      <c r="A18" s="11" t="s">
        <v>41</v>
      </c>
      <c r="B18" s="4">
        <f>B16*$K$6</f>
        <v>0.48706411698537683</v>
      </c>
      <c r="C18" s="4">
        <f t="shared" ref="C18:H18" si="5">C16*$K$6</f>
        <v>0.49156355455568052</v>
      </c>
      <c r="D18" s="4">
        <f t="shared" si="5"/>
        <v>0.4923134608173978</v>
      </c>
      <c r="E18" s="4">
        <f t="shared" si="5"/>
        <v>0.48856392950881139</v>
      </c>
      <c r="F18" s="4">
        <f t="shared" si="5"/>
        <v>0.49343832020997369</v>
      </c>
      <c r="G18" s="4">
        <f t="shared" si="5"/>
        <v>0.49193850768653913</v>
      </c>
      <c r="H18" s="15">
        <f t="shared" si="5"/>
        <v>0.48706411698537683</v>
      </c>
      <c r="M18" s="49" t="str">
        <f>BG!$B$5 &amp; ""</f>
        <v>Training</v>
      </c>
      <c r="N18" s="51">
        <f>B47</f>
        <v>83.035714285714263</v>
      </c>
    </row>
    <row r="19" spans="1:14" x14ac:dyDescent="0.45">
      <c r="A19" s="11" t="s">
        <v>42</v>
      </c>
      <c r="B19" s="16">
        <f>SUM(B18:H18)</f>
        <v>3.4319460067491563</v>
      </c>
      <c r="C19" s="16"/>
      <c r="D19" s="16"/>
      <c r="E19" s="16"/>
      <c r="F19" s="16"/>
      <c r="G19" s="16"/>
      <c r="H19" s="17"/>
    </row>
    <row r="20" spans="1:14" x14ac:dyDescent="0.45">
      <c r="A20" s="18" t="s">
        <v>43</v>
      </c>
      <c r="B20" s="46">
        <f>B19*25</f>
        <v>85.798650168728912</v>
      </c>
      <c r="C20" s="19"/>
      <c r="D20" s="19"/>
      <c r="E20" s="46"/>
      <c r="F20" s="19"/>
      <c r="G20" s="19"/>
      <c r="H20" s="20"/>
      <c r="M20" s="48" t="s">
        <v>44</v>
      </c>
      <c r="N20" s="48" t="s">
        <v>45</v>
      </c>
    </row>
    <row r="21" spans="1:14" x14ac:dyDescent="0.45">
      <c r="M21" s="49" t="str">
        <f>$A$13</f>
        <v>TroubleShooting</v>
      </c>
      <c r="N21" s="52">
        <f>IF(K4="","",K14)</f>
        <v>381</v>
      </c>
    </row>
    <row r="22" spans="1:14" x14ac:dyDescent="0.45">
      <c r="A22" s="47" t="str">
        <f>BG!B3</f>
        <v>Installation</v>
      </c>
      <c r="M22" s="49" t="str">
        <f>$A$22</f>
        <v>Installation</v>
      </c>
      <c r="N22" s="52">
        <f>IF(K5="","",K23)</f>
        <v>99</v>
      </c>
    </row>
    <row r="23" spans="1:14" x14ac:dyDescent="0.45">
      <c r="A23" s="8"/>
      <c r="B23" s="9" t="str" cm="1">
        <f t="array" ref="B23:H23">Table1[[#Headers],[U1]:[U7]]</f>
        <v>U1</v>
      </c>
      <c r="C23" s="9" t="str">
        <v>U2</v>
      </c>
      <c r="D23" s="9" t="str">
        <v>U3</v>
      </c>
      <c r="E23" s="9" t="str">
        <v>U4</v>
      </c>
      <c r="F23" s="9" t="str">
        <v>U5</v>
      </c>
      <c r="G23" s="9" t="str">
        <v>U6</v>
      </c>
      <c r="H23" s="10" t="str">
        <v>U7</v>
      </c>
      <c r="J23" s="8" t="s">
        <v>14</v>
      </c>
      <c r="K23" s="21">
        <f>COUNTIF(Table1[Service],ik_all!A22)</f>
        <v>99</v>
      </c>
      <c r="M23" s="49" t="str">
        <f>$A$31</f>
        <v>Periodic Maintenance</v>
      </c>
      <c r="N23" s="52">
        <f>IF(K23="","",K32)</f>
        <v>61</v>
      </c>
    </row>
    <row r="24" spans="1:14" x14ac:dyDescent="0.45">
      <c r="A24" s="11" t="s">
        <v>38</v>
      </c>
      <c r="B24" s="2">
        <f>SUMIF(Table1[Service],ik_all!A22,Table1[U1])</f>
        <v>333</v>
      </c>
      <c r="C24" s="2">
        <f>SUMIF(Table1[Service],ik_all!A22,Table1[U2])</f>
        <v>337</v>
      </c>
      <c r="D24" s="2">
        <f>SUMIF(Table1[Service],ik_all!A22,Table1[U3])</f>
        <v>344</v>
      </c>
      <c r="E24" s="2">
        <f>SUMIF(Table1[Service],ik_all!A22,Table1[U4])</f>
        <v>330</v>
      </c>
      <c r="F24" s="2">
        <f>SUMIF(Table1[Service],ik_all!A22,Table1[U5])</f>
        <v>335</v>
      </c>
      <c r="G24" s="2">
        <f>SUMIF(Table1[Service],ik_all!A22,Table1[U6])</f>
        <v>332</v>
      </c>
      <c r="H24" s="12">
        <f>SUMIF(Table1[Service],ik_all!A22,Table1[U7])</f>
        <v>338</v>
      </c>
      <c r="J24" s="11" t="s">
        <v>15</v>
      </c>
      <c r="K24" s="22">
        <f>COLUMNS(Table1[[U1]:[U7]])</f>
        <v>7</v>
      </c>
      <c r="M24" s="49" t="str">
        <f>BG!$B$5 &amp; ""</f>
        <v>Training</v>
      </c>
      <c r="N24" s="52">
        <f>IF(K41="","",K41)</f>
        <v>4</v>
      </c>
    </row>
    <row r="25" spans="1:14" x14ac:dyDescent="0.45">
      <c r="A25" s="11" t="s">
        <v>39</v>
      </c>
      <c r="B25" s="13">
        <f>B24/$K$23</f>
        <v>3.3636363636363638</v>
      </c>
      <c r="C25" s="13">
        <f t="shared" ref="C25:H25" si="6">C24/$K$23</f>
        <v>3.404040404040404</v>
      </c>
      <c r="D25" s="13">
        <f t="shared" si="6"/>
        <v>3.4747474747474749</v>
      </c>
      <c r="E25" s="13">
        <f t="shared" si="6"/>
        <v>3.3333333333333335</v>
      </c>
      <c r="F25" s="13">
        <f t="shared" si="6"/>
        <v>3.3838383838383836</v>
      </c>
      <c r="G25" s="13">
        <f t="shared" si="6"/>
        <v>3.3535353535353534</v>
      </c>
      <c r="H25" s="14">
        <f t="shared" si="6"/>
        <v>3.4141414141414139</v>
      </c>
      <c r="J25" s="18" t="s">
        <v>46</v>
      </c>
      <c r="K25" s="23">
        <f>1/K24</f>
        <v>0.14285714285714285</v>
      </c>
    </row>
    <row r="26" spans="1:14" x14ac:dyDescent="0.45">
      <c r="A26" s="11" t="s">
        <v>40</v>
      </c>
      <c r="B26" s="13">
        <f>B25*25</f>
        <v>84.090909090909093</v>
      </c>
      <c r="C26" s="13">
        <f t="shared" ref="C26:H26" si="7">C25*25</f>
        <v>85.101010101010104</v>
      </c>
      <c r="D26" s="13">
        <f t="shared" si="7"/>
        <v>86.868686868686879</v>
      </c>
      <c r="E26" s="13">
        <f t="shared" si="7"/>
        <v>83.333333333333343</v>
      </c>
      <c r="F26" s="13">
        <f t="shared" si="7"/>
        <v>84.595959595959584</v>
      </c>
      <c r="G26" s="13">
        <f t="shared" si="7"/>
        <v>83.838383838383834</v>
      </c>
      <c r="H26" s="14">
        <f t="shared" si="7"/>
        <v>85.353535353535349</v>
      </c>
    </row>
    <row r="27" spans="1:14" x14ac:dyDescent="0.45">
      <c r="A27" s="11" t="s">
        <v>41</v>
      </c>
      <c r="B27" s="4">
        <f>B25*$K$6</f>
        <v>0.48051948051948051</v>
      </c>
      <c r="C27" s="4">
        <f t="shared" ref="C27:H27" si="8">C25*$K$6</f>
        <v>0.48629148629148627</v>
      </c>
      <c r="D27" s="4">
        <f t="shared" si="8"/>
        <v>0.49639249639249639</v>
      </c>
      <c r="E27" s="4">
        <f t="shared" si="8"/>
        <v>0.47619047619047616</v>
      </c>
      <c r="F27" s="4">
        <f t="shared" si="8"/>
        <v>0.48340548340548334</v>
      </c>
      <c r="G27" s="4">
        <f t="shared" si="8"/>
        <v>0.47907647907647904</v>
      </c>
      <c r="H27" s="15">
        <f t="shared" si="8"/>
        <v>0.48773448773448769</v>
      </c>
    </row>
    <row r="28" spans="1:14" x14ac:dyDescent="0.45">
      <c r="A28" s="11" t="s">
        <v>42</v>
      </c>
      <c r="B28" s="16">
        <f>SUM(B27:H27)</f>
        <v>3.3896103896103895</v>
      </c>
      <c r="C28" s="16"/>
      <c r="D28" s="16"/>
      <c r="E28" s="16"/>
      <c r="F28" s="16"/>
      <c r="G28" s="16"/>
      <c r="H28" s="17"/>
    </row>
    <row r="29" spans="1:14" x14ac:dyDescent="0.45">
      <c r="A29" s="18" t="s">
        <v>43</v>
      </c>
      <c r="B29" s="19">
        <f>B28*25</f>
        <v>84.740259740259745</v>
      </c>
      <c r="C29" s="19"/>
      <c r="D29" s="19"/>
      <c r="E29" s="19"/>
      <c r="F29" s="19"/>
      <c r="G29" s="19"/>
      <c r="H29" s="20"/>
    </row>
    <row r="31" spans="1:14" x14ac:dyDescent="0.45">
      <c r="A31" s="47" t="str">
        <f>BG!B4</f>
        <v>Periodic Maintenance</v>
      </c>
    </row>
    <row r="32" spans="1:14" x14ac:dyDescent="0.45">
      <c r="A32" s="8"/>
      <c r="B32" s="9" t="str" cm="1">
        <f t="array" ref="B32:H32">Table1[[#Headers],[U1]:[U7]]</f>
        <v>U1</v>
      </c>
      <c r="C32" s="9" t="str">
        <v>U2</v>
      </c>
      <c r="D32" s="9" t="str">
        <v>U3</v>
      </c>
      <c r="E32" s="9" t="str">
        <v>U4</v>
      </c>
      <c r="F32" s="9" t="str">
        <v>U5</v>
      </c>
      <c r="G32" s="9" t="str">
        <v>U6</v>
      </c>
      <c r="H32" s="10" t="str">
        <v>U7</v>
      </c>
      <c r="J32" s="8" t="s">
        <v>14</v>
      </c>
      <c r="K32" s="21">
        <f>COUNTIF(Table1[Service],ik_all!A31)</f>
        <v>61</v>
      </c>
    </row>
    <row r="33" spans="1:11" x14ac:dyDescent="0.45">
      <c r="A33" s="11" t="s">
        <v>38</v>
      </c>
      <c r="B33" s="2">
        <f>SUMIF(Table1[Service],ik_all!A31,Table1[U1])</f>
        <v>209</v>
      </c>
      <c r="C33" s="2">
        <f>SUMIF(Table1[Service],ik_all!A31,Table1[U2])</f>
        <v>210</v>
      </c>
      <c r="D33" s="2">
        <f>SUMIF(Table1[Service],ik_all!A31,Table1[U3])</f>
        <v>206</v>
      </c>
      <c r="E33" s="2">
        <f>SUMIF(Table1[Service],ik_all!A31,Table1[U4])</f>
        <v>202</v>
      </c>
      <c r="F33" s="2">
        <f>SUMIF(Table1[Service],ik_all!A31,Table1[U5])</f>
        <v>204</v>
      </c>
      <c r="G33" s="2">
        <f>SUMIF(Table1[Service],ik_all!A31,Table1[U6])</f>
        <v>201</v>
      </c>
      <c r="H33" s="12">
        <f>SUMIF(Table1[Service],ik_all!A31,Table1[U7])</f>
        <v>206</v>
      </c>
      <c r="J33" s="11" t="s">
        <v>15</v>
      </c>
      <c r="K33" s="22">
        <f>COLUMNS(Table1[[U1]:[U7]])</f>
        <v>7</v>
      </c>
    </row>
    <row r="34" spans="1:11" x14ac:dyDescent="0.45">
      <c r="A34" s="11" t="s">
        <v>39</v>
      </c>
      <c r="B34" s="13">
        <f>B33/$K$32</f>
        <v>3.4262295081967213</v>
      </c>
      <c r="C34" s="13">
        <f t="shared" ref="C34:H34" si="9">C33/$K$32</f>
        <v>3.442622950819672</v>
      </c>
      <c r="D34" s="13">
        <f t="shared" si="9"/>
        <v>3.377049180327869</v>
      </c>
      <c r="E34" s="13">
        <f t="shared" si="9"/>
        <v>3.3114754098360657</v>
      </c>
      <c r="F34" s="13">
        <f t="shared" si="9"/>
        <v>3.3442622950819674</v>
      </c>
      <c r="G34" s="13">
        <f t="shared" si="9"/>
        <v>3.2950819672131146</v>
      </c>
      <c r="H34" s="14">
        <f t="shared" si="9"/>
        <v>3.377049180327869</v>
      </c>
      <c r="J34" s="18" t="s">
        <v>46</v>
      </c>
      <c r="K34" s="23">
        <f>1/K33</f>
        <v>0.14285714285714285</v>
      </c>
    </row>
    <row r="35" spans="1:11" x14ac:dyDescent="0.45">
      <c r="A35" s="11" t="s">
        <v>40</v>
      </c>
      <c r="B35" s="13">
        <f>B34*25</f>
        <v>85.655737704918039</v>
      </c>
      <c r="C35" s="13">
        <f t="shared" ref="C35:H35" si="10">C34*25</f>
        <v>86.065573770491795</v>
      </c>
      <c r="D35" s="13">
        <f t="shared" si="10"/>
        <v>84.426229508196727</v>
      </c>
      <c r="E35" s="13">
        <f t="shared" si="10"/>
        <v>82.786885245901644</v>
      </c>
      <c r="F35" s="13">
        <f t="shared" si="10"/>
        <v>83.606557377049185</v>
      </c>
      <c r="G35" s="13">
        <f t="shared" si="10"/>
        <v>82.377049180327873</v>
      </c>
      <c r="H35" s="14">
        <f t="shared" si="10"/>
        <v>84.426229508196727</v>
      </c>
    </row>
    <row r="36" spans="1:11" x14ac:dyDescent="0.45">
      <c r="A36" s="11" t="s">
        <v>41</v>
      </c>
      <c r="B36" s="4">
        <f>B34*$K$6</f>
        <v>0.48946135831381732</v>
      </c>
      <c r="C36" s="4">
        <f t="shared" ref="C36:H36" si="11">C34*$K$6</f>
        <v>0.49180327868852453</v>
      </c>
      <c r="D36" s="4">
        <f t="shared" si="11"/>
        <v>0.48243559718969553</v>
      </c>
      <c r="E36" s="4">
        <f t="shared" si="11"/>
        <v>0.47306791569086648</v>
      </c>
      <c r="F36" s="4">
        <f t="shared" si="11"/>
        <v>0.47775175644028101</v>
      </c>
      <c r="G36" s="4">
        <f t="shared" si="11"/>
        <v>0.47072599531615922</v>
      </c>
      <c r="H36" s="15">
        <f t="shared" si="11"/>
        <v>0.48243559718969553</v>
      </c>
    </row>
    <row r="37" spans="1:11" x14ac:dyDescent="0.45">
      <c r="A37" s="11" t="s">
        <v>42</v>
      </c>
      <c r="B37" s="16">
        <f>SUM(B36:H36)</f>
        <v>3.36768149882904</v>
      </c>
      <c r="C37" s="16"/>
      <c r="D37" s="16"/>
      <c r="E37" s="16"/>
      <c r="F37" s="16"/>
      <c r="G37" s="16"/>
      <c r="H37" s="17"/>
    </row>
    <row r="38" spans="1:11" x14ac:dyDescent="0.45">
      <c r="A38" s="18" t="s">
        <v>43</v>
      </c>
      <c r="B38" s="19">
        <f>B37*25</f>
        <v>84.192037470726007</v>
      </c>
      <c r="C38" s="19"/>
      <c r="D38" s="19"/>
      <c r="E38" s="19"/>
      <c r="F38" s="19"/>
      <c r="G38" s="19"/>
      <c r="H38" s="20"/>
    </row>
    <row r="40" spans="1:11" x14ac:dyDescent="0.45">
      <c r="A40" s="47" t="str">
        <f>BG!B5</f>
        <v>Training</v>
      </c>
    </row>
    <row r="41" spans="1:11" x14ac:dyDescent="0.45">
      <c r="A41" s="8"/>
      <c r="B41" s="9" t="str" cm="1">
        <f t="array" ref="B41:H41">Table1[[#Headers],[U1]:[U7]]</f>
        <v>U1</v>
      </c>
      <c r="C41" s="9" t="str">
        <v>U2</v>
      </c>
      <c r="D41" s="9" t="str">
        <v>U3</v>
      </c>
      <c r="E41" s="9" t="str">
        <v>U4</v>
      </c>
      <c r="F41" s="9" t="str">
        <v>U5</v>
      </c>
      <c r="G41" s="9" t="str">
        <v>U6</v>
      </c>
      <c r="H41" s="10" t="str">
        <v>U7</v>
      </c>
      <c r="J41" s="8" t="s">
        <v>14</v>
      </c>
      <c r="K41" s="21">
        <f>COUNTIF(Table1[Service],ik_all!A40)</f>
        <v>4</v>
      </c>
    </row>
    <row r="42" spans="1:11" x14ac:dyDescent="0.45">
      <c r="A42" s="11" t="s">
        <v>38</v>
      </c>
      <c r="B42" s="2">
        <f>SUMIF(Table1[Service],ik_all!A40,Table1[U1])</f>
        <v>13</v>
      </c>
      <c r="C42" s="2">
        <f>SUMIF(Table1[Service],ik_all!A40,Table1[U2])</f>
        <v>13</v>
      </c>
      <c r="D42" s="2">
        <f>SUMIF(Table1[Service],ik_all!A40,Table1[U3])</f>
        <v>14</v>
      </c>
      <c r="E42" s="2">
        <f>SUMIF(Table1[Service],ik_all!A40,Table1[U4])</f>
        <v>13</v>
      </c>
      <c r="F42" s="2">
        <f>SUMIF(Table1[Service],ik_all!A40,Table1[U5])</f>
        <v>14</v>
      </c>
      <c r="G42" s="2">
        <f>SUMIF(Table1[Service],ik_all!A40,Table1[U6])</f>
        <v>12</v>
      </c>
      <c r="H42" s="12">
        <f>SUMIF(Table1[Service],ik_all!A40,Table1[U7])</f>
        <v>14</v>
      </c>
      <c r="J42" s="11" t="s">
        <v>15</v>
      </c>
      <c r="K42" s="22">
        <f>COLUMNS(Table1[[U1]:[U7]])</f>
        <v>7</v>
      </c>
    </row>
    <row r="43" spans="1:11" x14ac:dyDescent="0.45">
      <c r="A43" s="11" t="s">
        <v>39</v>
      </c>
      <c r="B43" s="13">
        <f>B42/$K$41</f>
        <v>3.25</v>
      </c>
      <c r="C43" s="13">
        <f t="shared" ref="C43:H43" si="12">C42/$K$41</f>
        <v>3.25</v>
      </c>
      <c r="D43" s="13">
        <f t="shared" si="12"/>
        <v>3.5</v>
      </c>
      <c r="E43" s="13">
        <f t="shared" si="12"/>
        <v>3.25</v>
      </c>
      <c r="F43" s="13">
        <f t="shared" si="12"/>
        <v>3.5</v>
      </c>
      <c r="G43" s="13">
        <f t="shared" si="12"/>
        <v>3</v>
      </c>
      <c r="H43" s="13">
        <f t="shared" si="12"/>
        <v>3.5</v>
      </c>
      <c r="J43" s="18" t="s">
        <v>46</v>
      </c>
      <c r="K43" s="23">
        <f>1/K42</f>
        <v>0.14285714285714285</v>
      </c>
    </row>
    <row r="44" spans="1:11" x14ac:dyDescent="0.45">
      <c r="A44" s="11" t="s">
        <v>40</v>
      </c>
      <c r="B44" s="13">
        <f>B43*25</f>
        <v>81.25</v>
      </c>
      <c r="C44" s="13">
        <f t="shared" ref="C44:H44" si="13">C43*25</f>
        <v>81.25</v>
      </c>
      <c r="D44" s="13">
        <f t="shared" si="13"/>
        <v>87.5</v>
      </c>
      <c r="E44" s="13">
        <f t="shared" si="13"/>
        <v>81.25</v>
      </c>
      <c r="F44" s="13">
        <f t="shared" si="13"/>
        <v>87.5</v>
      </c>
      <c r="G44" s="13">
        <f t="shared" si="13"/>
        <v>75</v>
      </c>
      <c r="H44" s="14">
        <f t="shared" si="13"/>
        <v>87.5</v>
      </c>
    </row>
    <row r="45" spans="1:11" x14ac:dyDescent="0.45">
      <c r="A45" s="11" t="s">
        <v>41</v>
      </c>
      <c r="B45" s="4">
        <f>B43*$K$6</f>
        <v>0.46428571428571425</v>
      </c>
      <c r="C45" s="4">
        <f t="shared" ref="C45:H45" si="14">C43*$K$6</f>
        <v>0.46428571428571425</v>
      </c>
      <c r="D45" s="4">
        <f t="shared" si="14"/>
        <v>0.5</v>
      </c>
      <c r="E45" s="4">
        <f t="shared" si="14"/>
        <v>0.46428571428571425</v>
      </c>
      <c r="F45" s="4">
        <f t="shared" si="14"/>
        <v>0.5</v>
      </c>
      <c r="G45" s="4">
        <f t="shared" si="14"/>
        <v>0.42857142857142855</v>
      </c>
      <c r="H45" s="15">
        <f t="shared" si="14"/>
        <v>0.5</v>
      </c>
    </row>
    <row r="46" spans="1:11" x14ac:dyDescent="0.45">
      <c r="A46" s="11" t="s">
        <v>42</v>
      </c>
      <c r="B46" s="16">
        <f>SUM(B45:H45)</f>
        <v>3.3214285714285707</v>
      </c>
      <c r="C46" s="16"/>
      <c r="D46" s="16"/>
      <c r="E46" s="16"/>
      <c r="F46" s="16"/>
      <c r="G46" s="16"/>
      <c r="H46" s="17"/>
    </row>
    <row r="47" spans="1:11" x14ac:dyDescent="0.45">
      <c r="A47" s="18" t="s">
        <v>43</v>
      </c>
      <c r="B47" s="19">
        <f>B46*25</f>
        <v>83.035714285714263</v>
      </c>
      <c r="C47" s="19"/>
      <c r="D47" s="19"/>
      <c r="E47" s="19"/>
      <c r="F47" s="19"/>
      <c r="G47" s="19"/>
      <c r="H47" s="20"/>
    </row>
  </sheetData>
  <sortState xmlns:xlrd2="http://schemas.microsoft.com/office/spreadsheetml/2017/richdata2" ref="B22:C28">
    <sortCondition descending="1" ref="C22:C28"/>
  </sortState>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E63E1-411C-4CFD-B345-A6B29077A99E}">
  <dimension ref="A1:K41"/>
  <sheetViews>
    <sheetView topLeftCell="C1" zoomScale="85" zoomScaleNormal="85" workbookViewId="0">
      <selection activeCell="A12" sqref="A12"/>
    </sheetView>
  </sheetViews>
  <sheetFormatPr defaultRowHeight="14.25" x14ac:dyDescent="0.45"/>
  <cols>
    <col min="1" max="1" width="18.3984375" bestFit="1" customWidth="1"/>
    <col min="2" max="8" width="9.265625" bestFit="1" customWidth="1"/>
    <col min="9" max="9" width="15" bestFit="1" customWidth="1"/>
    <col min="13" max="13" width="18" bestFit="1" customWidth="1"/>
    <col min="14" max="20" width="9.19921875" bestFit="1" customWidth="1"/>
  </cols>
  <sheetData>
    <row r="1" spans="1:11" x14ac:dyDescent="0.45">
      <c r="A1" s="8"/>
      <c r="B1" s="9" t="str" cm="1">
        <f t="array" ref="B1:H1">Table1[[#Headers],[U1]:[U7]]</f>
        <v>U1</v>
      </c>
      <c r="C1" s="9" t="str">
        <v>U2</v>
      </c>
      <c r="D1" s="9" t="str">
        <v>U3</v>
      </c>
      <c r="E1" s="9" t="str">
        <v>U4</v>
      </c>
      <c r="F1" s="9" t="str">
        <v>U5</v>
      </c>
      <c r="G1" s="9" t="str">
        <v>U6</v>
      </c>
      <c r="H1" s="10" t="str">
        <v>U7</v>
      </c>
    </row>
    <row r="2" spans="1:11" x14ac:dyDescent="0.45">
      <c r="A2" s="11" t="s">
        <v>9</v>
      </c>
      <c r="B2" s="2">
        <f>GETPIVOTDATA("[Measures].[Sum of U1]",$A$11)</f>
        <v>2065</v>
      </c>
      <c r="C2" s="2">
        <f>GETPIVOTDATA("[Measures].[Sum of U2]",$A$11)</f>
        <v>2082</v>
      </c>
      <c r="D2" s="2">
        <f>GETPIVOTDATA("[Measures].[Sum of U3]",$A$11)</f>
        <v>2085</v>
      </c>
      <c r="E2" s="2">
        <f>GETPIVOTDATA("[Measures].[Sum of U4]",$A$11)</f>
        <v>2055</v>
      </c>
      <c r="F2" s="2">
        <f>GETPIVOTDATA("[Measures].[Sum of U5]",$A$11)</f>
        <v>2085</v>
      </c>
      <c r="G2" s="2">
        <f>GETPIVOTDATA("[Measures].[Sum of U6]",$A$11)</f>
        <v>2060</v>
      </c>
      <c r="H2" s="12">
        <f>GETPIVOTDATA("[Measures].[Sum of U7]",$A$11)</f>
        <v>2062</v>
      </c>
      <c r="J2" t="s">
        <v>15</v>
      </c>
      <c r="K2">
        <f>COLUMNS(Table1[[U1]:[U7]])</f>
        <v>7</v>
      </c>
    </row>
    <row r="3" spans="1:11" x14ac:dyDescent="0.45">
      <c r="A3" s="11" t="s">
        <v>10</v>
      </c>
      <c r="B3" s="4">
        <f t="shared" ref="B3:H3" si="0">B2/GETPIVOTDATA("[Measures].[Sum of # of Rows]",$A$11)</f>
        <v>3.4245439469320065</v>
      </c>
      <c r="C3" s="4">
        <f t="shared" si="0"/>
        <v>3.4527363184079602</v>
      </c>
      <c r="D3" s="4">
        <f t="shared" si="0"/>
        <v>3.4577114427860698</v>
      </c>
      <c r="E3" s="4">
        <f t="shared" si="0"/>
        <v>3.4079601990049753</v>
      </c>
      <c r="F3" s="4">
        <f t="shared" si="0"/>
        <v>3.4577114427860698</v>
      </c>
      <c r="G3" s="4">
        <f t="shared" si="0"/>
        <v>3.4162520729684909</v>
      </c>
      <c r="H3" s="15">
        <f t="shared" si="0"/>
        <v>3.4195688225538974</v>
      </c>
      <c r="J3" t="s">
        <v>48</v>
      </c>
      <c r="K3" s="3">
        <f>1/K2</f>
        <v>0.14285714285714285</v>
      </c>
    </row>
    <row r="4" spans="1:11" x14ac:dyDescent="0.45">
      <c r="A4" s="11" t="s">
        <v>18</v>
      </c>
      <c r="B4" s="24">
        <f>B3*25</f>
        <v>85.61359867330016</v>
      </c>
      <c r="C4" s="24">
        <f t="shared" ref="C4:H4" si="1">C3*25</f>
        <v>86.318407960199011</v>
      </c>
      <c r="D4" s="24">
        <f t="shared" si="1"/>
        <v>86.442786069651746</v>
      </c>
      <c r="E4" s="24">
        <f t="shared" si="1"/>
        <v>85.199004975124382</v>
      </c>
      <c r="F4" s="24">
        <f t="shared" si="1"/>
        <v>86.442786069651746</v>
      </c>
      <c r="G4" s="24">
        <f t="shared" si="1"/>
        <v>85.406301824212278</v>
      </c>
      <c r="H4" s="39">
        <f t="shared" si="1"/>
        <v>85.489220563847439</v>
      </c>
      <c r="K4" s="3"/>
    </row>
    <row r="5" spans="1:11" x14ac:dyDescent="0.45">
      <c r="A5" s="11" t="s">
        <v>11</v>
      </c>
      <c r="B5" s="4">
        <f>B3*$K$3</f>
        <v>0.48922056384742946</v>
      </c>
      <c r="C5" s="4">
        <f t="shared" ref="C5:H5" si="2">C3*$K$3</f>
        <v>0.49324804548685142</v>
      </c>
      <c r="D5" s="4">
        <f t="shared" si="2"/>
        <v>0.49395877754086709</v>
      </c>
      <c r="E5" s="4">
        <f t="shared" si="2"/>
        <v>0.48685145700071075</v>
      </c>
      <c r="F5" s="4">
        <f t="shared" si="2"/>
        <v>0.49395877754086709</v>
      </c>
      <c r="G5" s="4">
        <f t="shared" si="2"/>
        <v>0.48803601042407008</v>
      </c>
      <c r="H5" s="15">
        <f t="shared" si="2"/>
        <v>0.4885098317934139</v>
      </c>
    </row>
    <row r="6" spans="1:11" x14ac:dyDescent="0.45">
      <c r="A6" s="11" t="s">
        <v>12</v>
      </c>
      <c r="B6" s="5">
        <f>SUM(B5:H5)</f>
        <v>3.4337834636342097</v>
      </c>
      <c r="C6" s="5"/>
      <c r="D6" s="5"/>
      <c r="E6" s="5"/>
      <c r="F6" s="5"/>
      <c r="G6" s="5"/>
      <c r="H6" s="40"/>
    </row>
    <row r="7" spans="1:11" x14ac:dyDescent="0.45">
      <c r="A7" s="18" t="s">
        <v>13</v>
      </c>
      <c r="B7" s="41">
        <f>B6*25</f>
        <v>85.844586590855243</v>
      </c>
      <c r="C7" s="42"/>
      <c r="D7" s="42"/>
      <c r="E7" s="43"/>
      <c r="F7" s="42"/>
      <c r="G7" s="42"/>
      <c r="H7" s="44"/>
    </row>
    <row r="11" spans="1:11" x14ac:dyDescent="0.45">
      <c r="A11" s="6" t="s">
        <v>16</v>
      </c>
      <c r="B11" t="s">
        <v>1783</v>
      </c>
      <c r="C11" t="s">
        <v>1784</v>
      </c>
      <c r="D11" t="s">
        <v>1785</v>
      </c>
      <c r="E11" t="s">
        <v>1786</v>
      </c>
      <c r="F11" t="s">
        <v>1787</v>
      </c>
      <c r="G11" t="s">
        <v>1788</v>
      </c>
      <c r="H11" t="s">
        <v>1789</v>
      </c>
      <c r="I11" t="s">
        <v>1790</v>
      </c>
    </row>
    <row r="12" spans="1:11" x14ac:dyDescent="0.45">
      <c r="A12" s="7" t="s">
        <v>47</v>
      </c>
      <c r="B12" s="54">
        <v>211</v>
      </c>
      <c r="C12" s="54">
        <v>211</v>
      </c>
      <c r="D12" s="54">
        <v>208</v>
      </c>
      <c r="E12" s="54">
        <v>207</v>
      </c>
      <c r="F12" s="54">
        <v>216</v>
      </c>
      <c r="G12" s="54">
        <v>203</v>
      </c>
      <c r="H12" s="54">
        <v>205</v>
      </c>
      <c r="I12" s="54">
        <v>58</v>
      </c>
    </row>
    <row r="13" spans="1:11" x14ac:dyDescent="0.45">
      <c r="A13" s="7" t="s">
        <v>92</v>
      </c>
      <c r="B13" s="54">
        <v>333</v>
      </c>
      <c r="C13" s="54">
        <v>337</v>
      </c>
      <c r="D13" s="54">
        <v>344</v>
      </c>
      <c r="E13" s="54">
        <v>330</v>
      </c>
      <c r="F13" s="54">
        <v>335</v>
      </c>
      <c r="G13" s="54">
        <v>332</v>
      </c>
      <c r="H13" s="54">
        <v>338</v>
      </c>
      <c r="I13" s="54">
        <v>99</v>
      </c>
    </row>
    <row r="14" spans="1:11" x14ac:dyDescent="0.45">
      <c r="A14" s="7" t="s">
        <v>145</v>
      </c>
      <c r="B14" s="54">
        <v>209</v>
      </c>
      <c r="C14" s="54">
        <v>210</v>
      </c>
      <c r="D14" s="54">
        <v>206</v>
      </c>
      <c r="E14" s="54">
        <v>202</v>
      </c>
      <c r="F14" s="54">
        <v>204</v>
      </c>
      <c r="G14" s="54">
        <v>201</v>
      </c>
      <c r="H14" s="54">
        <v>206</v>
      </c>
      <c r="I14" s="54">
        <v>61</v>
      </c>
    </row>
    <row r="15" spans="1:11" x14ac:dyDescent="0.45">
      <c r="A15" s="7" t="s">
        <v>728</v>
      </c>
      <c r="B15" s="54">
        <v>13</v>
      </c>
      <c r="C15" s="54">
        <v>13</v>
      </c>
      <c r="D15" s="54">
        <v>14</v>
      </c>
      <c r="E15" s="54">
        <v>13</v>
      </c>
      <c r="F15" s="54">
        <v>14</v>
      </c>
      <c r="G15" s="54">
        <v>12</v>
      </c>
      <c r="H15" s="54">
        <v>14</v>
      </c>
      <c r="I15" s="54">
        <v>4</v>
      </c>
    </row>
    <row r="16" spans="1:11" x14ac:dyDescent="0.45">
      <c r="A16" s="7" t="s">
        <v>61</v>
      </c>
      <c r="B16" s="54">
        <v>1299</v>
      </c>
      <c r="C16" s="54">
        <v>1311</v>
      </c>
      <c r="D16" s="54">
        <v>1313</v>
      </c>
      <c r="E16" s="54">
        <v>1303</v>
      </c>
      <c r="F16" s="54">
        <v>1316</v>
      </c>
      <c r="G16" s="54">
        <v>1312</v>
      </c>
      <c r="H16" s="54">
        <v>1299</v>
      </c>
      <c r="I16" s="54">
        <v>381</v>
      </c>
    </row>
    <row r="17" spans="1:9" x14ac:dyDescent="0.45">
      <c r="A17" s="7" t="s">
        <v>17</v>
      </c>
      <c r="B17" s="54">
        <v>2065</v>
      </c>
      <c r="C17" s="54">
        <v>2082</v>
      </c>
      <c r="D17" s="54">
        <v>2085</v>
      </c>
      <c r="E17" s="54">
        <v>2055</v>
      </c>
      <c r="F17" s="54">
        <v>2085</v>
      </c>
      <c r="G17" s="54">
        <v>2060</v>
      </c>
      <c r="H17" s="54">
        <v>2062</v>
      </c>
      <c r="I17" s="54">
        <v>603</v>
      </c>
    </row>
    <row r="19" spans="1:9" x14ac:dyDescent="0.45">
      <c r="A19" s="7"/>
    </row>
    <row r="20" spans="1:9" x14ac:dyDescent="0.45">
      <c r="B20" s="25"/>
    </row>
    <row r="21" spans="1:9" x14ac:dyDescent="0.45">
      <c r="B21" s="25"/>
    </row>
    <row r="22" spans="1:9" x14ac:dyDescent="0.45">
      <c r="B22" s="25"/>
    </row>
    <row r="23" spans="1:9" x14ac:dyDescent="0.45">
      <c r="B23" s="25"/>
    </row>
    <row r="24" spans="1:9" x14ac:dyDescent="0.45">
      <c r="B24" s="25"/>
    </row>
    <row r="37" spans="1:1" x14ac:dyDescent="0.45">
      <c r="A37" t="str" cm="1">
        <f t="array" ref="A37:A41">_xlfn.UNIQUE(Table1[Service])</f>
        <v>TroubleShooting</v>
      </c>
    </row>
    <row r="38" spans="1:1" x14ac:dyDescent="0.45">
      <c r="A38" t="str">
        <v>Installation</v>
      </c>
    </row>
    <row r="39" spans="1:1" x14ac:dyDescent="0.45">
      <c r="A39" t="str">
        <v>Periodic Maintenance</v>
      </c>
    </row>
    <row r="40" spans="1:1" x14ac:dyDescent="0.45">
      <c r="A40" t="str">
        <v>Training</v>
      </c>
    </row>
    <row r="41" spans="1:1" x14ac:dyDescent="0.45">
      <c r="A41">
        <v>0</v>
      </c>
    </row>
  </sheetData>
  <sortState xmlns:xlrd2="http://schemas.microsoft.com/office/spreadsheetml/2017/richdata2" ref="A20:B24">
    <sortCondition descending="1" ref="B20:B24"/>
  </sortState>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D4C01-A901-4803-950C-4B1F551842CB}">
  <dimension ref="B1:AV72"/>
  <sheetViews>
    <sheetView zoomScale="70" zoomScaleNormal="70" workbookViewId="0">
      <selection activeCell="B18" sqref="B18"/>
    </sheetView>
  </sheetViews>
  <sheetFormatPr defaultRowHeight="14.25" x14ac:dyDescent="0.45"/>
  <cols>
    <col min="2" max="2" width="13.33203125" bestFit="1" customWidth="1"/>
    <col min="3" max="9" width="9.46484375" bestFit="1" customWidth="1"/>
    <col min="10" max="10" width="15.33203125" bestFit="1" customWidth="1"/>
    <col min="14" max="14" width="27" hidden="1" customWidth="1"/>
    <col min="15" max="22" width="9.06640625" hidden="1" customWidth="1"/>
    <col min="23" max="29" width="13.46484375" hidden="1" customWidth="1"/>
    <col min="30" max="30" width="9.06640625" hidden="1" customWidth="1"/>
    <col min="31" max="31" width="0" hidden="1" customWidth="1"/>
    <col min="32" max="32" width="27" hidden="1" customWidth="1"/>
    <col min="33" max="39" width="4" hidden="1" customWidth="1"/>
    <col min="40" max="40" width="3.59765625" hidden="1" customWidth="1"/>
    <col min="41" max="47" width="14" hidden="1" customWidth="1"/>
    <col min="48" max="48" width="20.59765625" hidden="1" customWidth="1"/>
  </cols>
  <sheetData>
    <row r="1" spans="2:48" x14ac:dyDescent="0.45">
      <c r="B1" s="8"/>
      <c r="C1" s="9" t="str" cm="1">
        <f t="array" ref="C1:I1">Table1[[#Headers],[U1]:[U7]]</f>
        <v>U1</v>
      </c>
      <c r="D1" s="9" t="str">
        <v>U2</v>
      </c>
      <c r="E1" s="9" t="str">
        <v>U3</v>
      </c>
      <c r="F1" s="9" t="str">
        <v>U4</v>
      </c>
      <c r="G1" s="9" t="str">
        <v>U5</v>
      </c>
      <c r="H1" s="9" t="str">
        <v>U6</v>
      </c>
      <c r="I1" s="10" t="str">
        <v>U7</v>
      </c>
      <c r="N1" t="s">
        <v>1</v>
      </c>
      <c r="O1" t="str" cm="1">
        <f t="array" ref="O1:U1">_xlfn.ANCHORARRAY(C1)</f>
        <v>U1</v>
      </c>
      <c r="P1" t="str">
        <v>U2</v>
      </c>
      <c r="Q1" t="str">
        <v>U3</v>
      </c>
      <c r="R1" t="str">
        <v>U4</v>
      </c>
      <c r="S1" t="str">
        <v>U5</v>
      </c>
      <c r="T1" t="str">
        <v>U6</v>
      </c>
      <c r="U1" t="str">
        <v>U7</v>
      </c>
      <c r="V1" t="s">
        <v>29</v>
      </c>
      <c r="W1" t="s">
        <v>22</v>
      </c>
      <c r="X1" t="s">
        <v>23</v>
      </c>
      <c r="Y1" t="s">
        <v>24</v>
      </c>
      <c r="Z1" t="s">
        <v>25</v>
      </c>
      <c r="AA1" t="s">
        <v>26</v>
      </c>
      <c r="AB1" t="s">
        <v>27</v>
      </c>
      <c r="AC1" t="s">
        <v>28</v>
      </c>
      <c r="AD1" t="s">
        <v>12</v>
      </c>
      <c r="AF1" s="53" t="s">
        <v>1</v>
      </c>
      <c r="AG1" s="53" t="str">
        <f>O1</f>
        <v>U1</v>
      </c>
      <c r="AH1" s="53" t="str">
        <f t="shared" ref="AH1:AM1" si="0">P1</f>
        <v>U2</v>
      </c>
      <c r="AI1" s="53" t="str">
        <f t="shared" si="0"/>
        <v>U3</v>
      </c>
      <c r="AJ1" s="53" t="str">
        <f t="shared" si="0"/>
        <v>U4</v>
      </c>
      <c r="AK1" s="53" t="str">
        <f t="shared" si="0"/>
        <v>U5</v>
      </c>
      <c r="AL1" s="53" t="str">
        <f t="shared" si="0"/>
        <v>U6</v>
      </c>
      <c r="AM1" s="53" t="str">
        <f t="shared" si="0"/>
        <v>U7</v>
      </c>
      <c r="AN1" s="53" t="s">
        <v>29</v>
      </c>
      <c r="AO1" s="53" t="s">
        <v>22</v>
      </c>
      <c r="AP1" s="53" t="s">
        <v>23</v>
      </c>
      <c r="AQ1" s="53" t="s">
        <v>24</v>
      </c>
      <c r="AR1" s="53" t="s">
        <v>25</v>
      </c>
      <c r="AS1" s="53" t="s">
        <v>26</v>
      </c>
      <c r="AT1" s="53" t="s">
        <v>27</v>
      </c>
      <c r="AU1" s="53" t="s">
        <v>28</v>
      </c>
      <c r="AV1" s="53" t="s">
        <v>12</v>
      </c>
    </row>
    <row r="2" spans="2:48" x14ac:dyDescent="0.45">
      <c r="B2" s="11" t="s">
        <v>38</v>
      </c>
      <c r="C2" s="2">
        <f>GETPIVOTDATA("[Measures].[Sum of U1]",$B$11)</f>
        <v>2065</v>
      </c>
      <c r="D2" s="2">
        <f>GETPIVOTDATA("[Measures].[Sum of U2]",$B$11)</f>
        <v>2082</v>
      </c>
      <c r="E2" s="2">
        <f>GETPIVOTDATA("[Measures].[Sum of U3]",$B$11)</f>
        <v>2085</v>
      </c>
      <c r="F2" s="2">
        <f>GETPIVOTDATA("[Measures].[Sum of U4]",$B$11)</f>
        <v>2055</v>
      </c>
      <c r="G2" s="2">
        <f>GETPIVOTDATA("[Measures].[Sum of U5]",$B$11)</f>
        <v>2085</v>
      </c>
      <c r="H2" s="2">
        <f>GETPIVOTDATA("[Measures].[Sum of U6]",$B$11)</f>
        <v>2060</v>
      </c>
      <c r="I2" s="12">
        <f>GETPIVOTDATA("[Measures].[Sum of U7]",$B$11)</f>
        <v>2062</v>
      </c>
      <c r="K2" s="8" t="s">
        <v>15</v>
      </c>
      <c r="L2" s="21">
        <f>COLUMNS(Table1[[U1]:[U7]])</f>
        <v>7</v>
      </c>
      <c r="N2" t="str" cm="1">
        <f t="array" ref="N2:N41">_xlfn.UNIQUE(Table1[Engineer])</f>
        <v>Harris</v>
      </c>
      <c r="O2">
        <f>IF(N2="","",SUMIF(Table1[Engineer],ik_installer!$N2,Table1[U1]))</f>
        <v>3</v>
      </c>
      <c r="P2">
        <f>IF(O2="","",SUMIF(Table1[Engineer],ik_installer!$N2,Table1[U2]))</f>
        <v>3</v>
      </c>
      <c r="Q2">
        <f>IF(P2="","",SUMIF(Table1[Engineer],ik_installer!$N2,Table1[U3]))</f>
        <v>3</v>
      </c>
      <c r="R2">
        <f>IF(Q2="","",SUMIF(Table1[Engineer],ik_installer!$N2,Table1[U4]))</f>
        <v>3</v>
      </c>
      <c r="S2">
        <f>IF(R2="","",SUMIF(Table1[Engineer],ik_installer!$N2,Table1[U5]))</f>
        <v>3</v>
      </c>
      <c r="T2">
        <f>IF(S2="","",SUMIF(Table1[Engineer],ik_installer!$N2,Table1[U6]))</f>
        <v>3</v>
      </c>
      <c r="U2">
        <f>IF(T2="","",SUMIF(Table1[Engineer],ik_installer!$N2,Table1[U7]))</f>
        <v>3</v>
      </c>
      <c r="V2">
        <f>IF(N2="","",SUMIF(Table1[Engineer],ik_installer!$N2,Table1['# of Rows]))</f>
        <v>1</v>
      </c>
      <c r="W2" s="3">
        <f t="shared" ref="W2" si="1">IF(O2="","",((O2/$V2)*$L$3))</f>
        <v>0.42857142857142855</v>
      </c>
      <c r="X2" s="3">
        <f t="shared" ref="X2" si="2">IF(P2="","",((P2/$V2)*$L$3))</f>
        <v>0.42857142857142855</v>
      </c>
      <c r="Y2" s="3">
        <f t="shared" ref="Y2" si="3">IF(Q2="","",((Q2/$V2)*$L$3))</f>
        <v>0.42857142857142855</v>
      </c>
      <c r="Z2" s="3">
        <f t="shared" ref="Z2" si="4">IF(R2="","",((R2/$V2)*$L$3))</f>
        <v>0.42857142857142855</v>
      </c>
      <c r="AA2" s="3">
        <f t="shared" ref="AA2" si="5">IF(S2="","",((S2/$V2)*$L$3))</f>
        <v>0.42857142857142855</v>
      </c>
      <c r="AB2" s="3">
        <f t="shared" ref="AB2" si="6">IF(T2="","",((T2/$V2)*$L$3))</f>
        <v>0.42857142857142855</v>
      </c>
      <c r="AC2" s="3">
        <f t="shared" ref="AC2" si="7">IF(U2="","",((U2/$V2)*$L$3))</f>
        <v>0.42857142857142855</v>
      </c>
      <c r="AD2" s="25">
        <f>IF(N2="","",(SUM(W2:AC2))*25)</f>
        <v>74.999999999999986</v>
      </c>
      <c r="AF2" t="str" cm="1">
        <f t="array" ref="AF2:AV36">_xlfn._xlws.SORT(N2:AD36,17,-1)</f>
        <v>Reagan</v>
      </c>
      <c r="AG2" s="2">
        <v>113</v>
      </c>
      <c r="AH2" s="2">
        <v>109</v>
      </c>
      <c r="AI2" s="2">
        <v>107</v>
      </c>
      <c r="AJ2" s="2">
        <v>110</v>
      </c>
      <c r="AK2" s="2">
        <v>113</v>
      </c>
      <c r="AL2" s="2">
        <v>110</v>
      </c>
      <c r="AM2" s="2">
        <v>107</v>
      </c>
      <c r="AN2" s="2">
        <v>30</v>
      </c>
      <c r="AO2" s="24">
        <v>0.53809523809523807</v>
      </c>
      <c r="AP2" s="24">
        <v>0.51904761904761898</v>
      </c>
      <c r="AQ2" s="24">
        <v>0.50952380952380949</v>
      </c>
      <c r="AR2" s="24">
        <v>0.52380952380952372</v>
      </c>
      <c r="AS2" s="24">
        <v>0.53809523809523807</v>
      </c>
      <c r="AT2" s="24">
        <v>0.52380952380952372</v>
      </c>
      <c r="AU2" s="24">
        <v>0.50952380952380949</v>
      </c>
      <c r="AV2" s="24">
        <v>91.547619047619037</v>
      </c>
    </row>
    <row r="3" spans="2:48" x14ac:dyDescent="0.45">
      <c r="B3" s="11" t="s">
        <v>39</v>
      </c>
      <c r="C3" s="4">
        <f>C2/GETPIVOTDATA("[Measures].[Sum of # of Rows]",$B$11)</f>
        <v>3.4245439469320065</v>
      </c>
      <c r="D3" s="4">
        <f>D2/GETPIVOTDATA("[Measures].[Sum of # of Rows]",$B$11)</f>
        <v>3.4527363184079602</v>
      </c>
      <c r="E3" s="4">
        <f t="shared" ref="E3:I3" si="8">E2/GETPIVOTDATA("[Measures].[Sum of # of Rows]",$B$11)</f>
        <v>3.4577114427860698</v>
      </c>
      <c r="F3" s="4">
        <f t="shared" si="8"/>
        <v>3.4079601990049753</v>
      </c>
      <c r="G3" s="4">
        <f t="shared" si="8"/>
        <v>3.4577114427860698</v>
      </c>
      <c r="H3" s="4">
        <f t="shared" si="8"/>
        <v>3.4162520729684909</v>
      </c>
      <c r="I3" s="15">
        <f t="shared" si="8"/>
        <v>3.4195688225538974</v>
      </c>
      <c r="K3" s="18" t="s">
        <v>46</v>
      </c>
      <c r="L3" s="23">
        <f>1/L2</f>
        <v>0.14285714285714285</v>
      </c>
      <c r="N3" t="str">
        <v>Franklin</v>
      </c>
      <c r="O3">
        <f>IF(N3="","",SUMIF(Table1[Engineer],ik_installer!$N3,Table1[U1]))</f>
        <v>47</v>
      </c>
      <c r="P3">
        <f>IF(O3="","",SUMIF(Table1[Engineer],ik_installer!$N3,Table1[U2]))</f>
        <v>47</v>
      </c>
      <c r="Q3">
        <f>IF(P3="","",SUMIF(Table1[Engineer],ik_installer!$N3,Table1[U3]))</f>
        <v>49</v>
      </c>
      <c r="R3">
        <f>IF(Q3="","",SUMIF(Table1[Engineer],ik_installer!$N3,Table1[U4]))</f>
        <v>48</v>
      </c>
      <c r="S3">
        <f>IF(R3="","",SUMIF(Table1[Engineer],ik_installer!$N3,Table1[U5]))</f>
        <v>47</v>
      </c>
      <c r="T3">
        <f>IF(S3="","",SUMIF(Table1[Engineer],ik_installer!$N3,Table1[U6]))</f>
        <v>47</v>
      </c>
      <c r="U3">
        <f>IF(T3="","",SUMIF(Table1[Engineer],ik_installer!$N3,Table1[U7]))</f>
        <v>46</v>
      </c>
      <c r="V3">
        <f>IF(N3="","",SUMIF(Table1[Engineer],ik_installer!$N3,Table1['# of Rows]))</f>
        <v>14</v>
      </c>
      <c r="W3" s="3">
        <f t="shared" ref="W3:W36" si="9">IF(O3="","",((O3/$V3)*$L$3))</f>
        <v>0.47959183673469385</v>
      </c>
      <c r="X3" s="3">
        <f t="shared" ref="X3:X36" si="10">IF(P3="","",((P3/$V3)*$L$3))</f>
        <v>0.47959183673469385</v>
      </c>
      <c r="Y3" s="3">
        <f t="shared" ref="Y3:Y36" si="11">IF(Q3="","",((Q3/$V3)*$L$3))</f>
        <v>0.5</v>
      </c>
      <c r="Z3" s="3">
        <f t="shared" ref="Z3:Z36" si="12">IF(R3="","",((R3/$V3)*$L$3))</f>
        <v>0.48979591836734687</v>
      </c>
      <c r="AA3" s="3">
        <f t="shared" ref="AA3:AA36" si="13">IF(S3="","",((S3/$V3)*$L$3))</f>
        <v>0.47959183673469385</v>
      </c>
      <c r="AB3" s="3">
        <f t="shared" ref="AB3:AB36" si="14">IF(T3="","",((T3/$V3)*$L$3))</f>
        <v>0.47959183673469385</v>
      </c>
      <c r="AC3" s="3">
        <f t="shared" ref="AC3:AC36" si="15">IF(U3="","",((U3/$V3)*$L$3))</f>
        <v>0.46938775510204078</v>
      </c>
      <c r="AD3" s="25">
        <f t="shared" ref="AD3:AD36" si="16">IF(N3="","",(SUM(W3:AC3))*25)</f>
        <v>84.438775510204067</v>
      </c>
      <c r="AF3" t="str">
        <v>Stark</v>
      </c>
      <c r="AG3" s="2">
        <v>48</v>
      </c>
      <c r="AH3" s="2">
        <v>47</v>
      </c>
      <c r="AI3" s="2">
        <v>48</v>
      </c>
      <c r="AJ3" s="2">
        <v>47</v>
      </c>
      <c r="AK3" s="2">
        <v>48</v>
      </c>
      <c r="AL3" s="2">
        <v>47</v>
      </c>
      <c r="AM3" s="2">
        <v>47</v>
      </c>
      <c r="AN3" s="2">
        <v>13</v>
      </c>
      <c r="AO3" s="24">
        <v>0.52747252747252749</v>
      </c>
      <c r="AP3" s="24">
        <v>0.51648351648351642</v>
      </c>
      <c r="AQ3" s="24">
        <v>0.52747252747252749</v>
      </c>
      <c r="AR3" s="24">
        <v>0.51648351648351642</v>
      </c>
      <c r="AS3" s="24">
        <v>0.52747252747252749</v>
      </c>
      <c r="AT3" s="24">
        <v>0.51648351648351642</v>
      </c>
      <c r="AU3" s="24">
        <v>0.51648351648351642</v>
      </c>
      <c r="AV3" s="24">
        <v>91.208791208791197</v>
      </c>
    </row>
    <row r="4" spans="2:48" x14ac:dyDescent="0.45">
      <c r="B4" s="11" t="s">
        <v>40</v>
      </c>
      <c r="C4" s="24">
        <f>C3*25</f>
        <v>85.61359867330016</v>
      </c>
      <c r="D4" s="24">
        <f t="shared" ref="D4:I4" si="17">D3*25</f>
        <v>86.318407960199011</v>
      </c>
      <c r="E4" s="24">
        <f t="shared" si="17"/>
        <v>86.442786069651746</v>
      </c>
      <c r="F4" s="24">
        <f t="shared" si="17"/>
        <v>85.199004975124382</v>
      </c>
      <c r="G4" s="24">
        <f t="shared" si="17"/>
        <v>86.442786069651746</v>
      </c>
      <c r="H4" s="24">
        <f t="shared" si="17"/>
        <v>85.406301824212278</v>
      </c>
      <c r="I4" s="39">
        <f t="shared" si="17"/>
        <v>85.489220563847439</v>
      </c>
      <c r="L4" s="3"/>
      <c r="N4" t="str">
        <v>Montgomery</v>
      </c>
      <c r="O4">
        <f>IF(N4="","",SUMIF(Table1[Engineer],ik_installer!$N4,Table1[U1]))</f>
        <v>56</v>
      </c>
      <c r="P4">
        <f>IF(O4="","",SUMIF(Table1[Engineer],ik_installer!$N4,Table1[U2]))</f>
        <v>58</v>
      </c>
      <c r="Q4">
        <f>IF(P4="","",SUMIF(Table1[Engineer],ik_installer!$N4,Table1[U3]))</f>
        <v>57</v>
      </c>
      <c r="R4">
        <f>IF(Q4="","",SUMIF(Table1[Engineer],ik_installer!$N4,Table1[U4]))</f>
        <v>58</v>
      </c>
      <c r="S4">
        <f>IF(R4="","",SUMIF(Table1[Engineer],ik_installer!$N4,Table1[U5]))</f>
        <v>56</v>
      </c>
      <c r="T4">
        <f>IF(S4="","",SUMIF(Table1[Engineer],ik_installer!$N4,Table1[U6]))</f>
        <v>56</v>
      </c>
      <c r="U4">
        <f>IF(T4="","",SUMIF(Table1[Engineer],ik_installer!$N4,Table1[U7]))</f>
        <v>58</v>
      </c>
      <c r="V4">
        <f>IF(N4="","",SUMIF(Table1[Engineer],ik_installer!$N4,Table1['# of Rows]))</f>
        <v>17</v>
      </c>
      <c r="W4" s="3">
        <f t="shared" si="9"/>
        <v>0.47058823529411759</v>
      </c>
      <c r="X4" s="3">
        <f t="shared" si="10"/>
        <v>0.48739495798319321</v>
      </c>
      <c r="Y4" s="3">
        <f t="shared" si="11"/>
        <v>0.47899159663865543</v>
      </c>
      <c r="Z4" s="3">
        <f t="shared" si="12"/>
        <v>0.48739495798319321</v>
      </c>
      <c r="AA4" s="3">
        <f t="shared" si="13"/>
        <v>0.47058823529411759</v>
      </c>
      <c r="AB4" s="3">
        <f t="shared" si="14"/>
        <v>0.47058823529411759</v>
      </c>
      <c r="AC4" s="3">
        <f t="shared" si="15"/>
        <v>0.48739495798319321</v>
      </c>
      <c r="AD4" s="25">
        <f t="shared" si="16"/>
        <v>83.82352941176471</v>
      </c>
      <c r="AF4" t="str">
        <v>Nueces</v>
      </c>
      <c r="AG4" s="2">
        <v>104</v>
      </c>
      <c r="AH4" s="2">
        <v>101</v>
      </c>
      <c r="AI4" s="2">
        <v>105</v>
      </c>
      <c r="AJ4" s="2">
        <v>99</v>
      </c>
      <c r="AK4" s="2">
        <v>100</v>
      </c>
      <c r="AL4" s="2">
        <v>103</v>
      </c>
      <c r="AM4" s="2">
        <v>98</v>
      </c>
      <c r="AN4" s="2">
        <v>28</v>
      </c>
      <c r="AO4" s="24">
        <v>0.53061224489795922</v>
      </c>
      <c r="AP4" s="24">
        <v>0.51530612244897955</v>
      </c>
      <c r="AQ4" s="24">
        <v>0.5357142857142857</v>
      </c>
      <c r="AR4" s="24">
        <v>0.50510204081632648</v>
      </c>
      <c r="AS4" s="24">
        <v>0.51020408163265307</v>
      </c>
      <c r="AT4" s="24">
        <v>0.52551020408163263</v>
      </c>
      <c r="AU4" s="24">
        <v>0.5</v>
      </c>
      <c r="AV4" s="24">
        <v>90.561224489795904</v>
      </c>
    </row>
    <row r="5" spans="2:48" x14ac:dyDescent="0.45">
      <c r="B5" s="11" t="s">
        <v>41</v>
      </c>
      <c r="C5" s="4">
        <f>C3*$L$3</f>
        <v>0.48922056384742946</v>
      </c>
      <c r="D5" s="4">
        <f t="shared" ref="D5:I5" si="18">D3*$L$3</f>
        <v>0.49324804548685142</v>
      </c>
      <c r="E5" s="4">
        <f t="shared" si="18"/>
        <v>0.49395877754086709</v>
      </c>
      <c r="F5" s="4">
        <f t="shared" si="18"/>
        <v>0.48685145700071075</v>
      </c>
      <c r="G5" s="4">
        <f t="shared" si="18"/>
        <v>0.49395877754086709</v>
      </c>
      <c r="H5" s="4">
        <f t="shared" si="18"/>
        <v>0.48803601042407008</v>
      </c>
      <c r="I5" s="15">
        <f t="shared" si="18"/>
        <v>0.4885098317934139</v>
      </c>
      <c r="N5" t="str">
        <v>Mahoning</v>
      </c>
      <c r="O5">
        <f>IF(N5="","",SUMIF(Table1[Engineer],ik_installer!$N5,Table1[U1]))</f>
        <v>103</v>
      </c>
      <c r="P5">
        <f>IF(O5="","",SUMIF(Table1[Engineer],ik_installer!$N5,Table1[U2]))</f>
        <v>103</v>
      </c>
      <c r="Q5">
        <f>IF(P5="","",SUMIF(Table1[Engineer],ik_installer!$N5,Table1[U3]))</f>
        <v>102</v>
      </c>
      <c r="R5">
        <f>IF(Q5="","",SUMIF(Table1[Engineer],ik_installer!$N5,Table1[U4]))</f>
        <v>103</v>
      </c>
      <c r="S5">
        <f>IF(R5="","",SUMIF(Table1[Engineer],ik_installer!$N5,Table1[U5]))</f>
        <v>103</v>
      </c>
      <c r="T5">
        <f>IF(S5="","",SUMIF(Table1[Engineer],ik_installer!$N5,Table1[U6]))</f>
        <v>103</v>
      </c>
      <c r="U5">
        <f>IF(T5="","",SUMIF(Table1[Engineer],ik_installer!$N5,Table1[U7]))</f>
        <v>104</v>
      </c>
      <c r="V5">
        <f>IF(N5="","",SUMIF(Table1[Engineer],ik_installer!$N5,Table1['# of Rows]))</f>
        <v>30</v>
      </c>
      <c r="W5" s="3">
        <f t="shared" si="9"/>
        <v>0.4904761904761904</v>
      </c>
      <c r="X5" s="3">
        <f t="shared" si="10"/>
        <v>0.4904761904761904</v>
      </c>
      <c r="Y5" s="3">
        <f t="shared" si="11"/>
        <v>0.48571428571428565</v>
      </c>
      <c r="Z5" s="3">
        <f t="shared" si="12"/>
        <v>0.4904761904761904</v>
      </c>
      <c r="AA5" s="3">
        <f t="shared" si="13"/>
        <v>0.4904761904761904</v>
      </c>
      <c r="AB5" s="3">
        <f t="shared" si="14"/>
        <v>0.4904761904761904</v>
      </c>
      <c r="AC5" s="3">
        <f t="shared" si="15"/>
        <v>0.49523809523809526</v>
      </c>
      <c r="AD5" s="25">
        <f t="shared" si="16"/>
        <v>85.833333333333329</v>
      </c>
      <c r="AF5" t="str">
        <v>Allen</v>
      </c>
      <c r="AG5" s="2">
        <v>26</v>
      </c>
      <c r="AH5" s="2">
        <v>25</v>
      </c>
      <c r="AI5" s="2">
        <v>25</v>
      </c>
      <c r="AJ5" s="2">
        <v>25</v>
      </c>
      <c r="AK5" s="2">
        <v>26</v>
      </c>
      <c r="AL5" s="2">
        <v>25</v>
      </c>
      <c r="AM5" s="2">
        <v>25</v>
      </c>
      <c r="AN5" s="2">
        <v>7</v>
      </c>
      <c r="AO5" s="24">
        <v>0.53061224489795922</v>
      </c>
      <c r="AP5" s="24">
        <v>0.51020408163265307</v>
      </c>
      <c r="AQ5" s="24">
        <v>0.51020408163265307</v>
      </c>
      <c r="AR5" s="24">
        <v>0.51020408163265307</v>
      </c>
      <c r="AS5" s="24">
        <v>0.53061224489795922</v>
      </c>
      <c r="AT5" s="24">
        <v>0.51020408163265307</v>
      </c>
      <c r="AU5" s="24">
        <v>0.51020408163265307</v>
      </c>
      <c r="AV5" s="24">
        <v>90.306122448979593</v>
      </c>
    </row>
    <row r="6" spans="2:48" x14ac:dyDescent="0.45">
      <c r="B6" s="11" t="s">
        <v>42</v>
      </c>
      <c r="C6" s="5">
        <f>SUM(C5:I5)</f>
        <v>3.4337834636342097</v>
      </c>
      <c r="D6" s="5"/>
      <c r="E6" s="5"/>
      <c r="F6" s="5"/>
      <c r="G6" s="5"/>
      <c r="H6" s="5"/>
      <c r="I6" s="40"/>
      <c r="N6" t="str">
        <v>Pottawatomie</v>
      </c>
      <c r="O6">
        <f>IF(N6="","",SUMIF(Table1[Engineer],ik_installer!$N6,Table1[U1]))</f>
        <v>100</v>
      </c>
      <c r="P6">
        <f>IF(O6="","",SUMIF(Table1[Engineer],ik_installer!$N6,Table1[U2]))</f>
        <v>103</v>
      </c>
      <c r="Q6">
        <f>IF(P6="","",SUMIF(Table1[Engineer],ik_installer!$N6,Table1[U3]))</f>
        <v>105</v>
      </c>
      <c r="R6">
        <f>IF(Q6="","",SUMIF(Table1[Engineer],ik_installer!$N6,Table1[U4]))</f>
        <v>96</v>
      </c>
      <c r="S6">
        <f>IF(R6="","",SUMIF(Table1[Engineer],ik_installer!$N6,Table1[U5]))</f>
        <v>106</v>
      </c>
      <c r="T6">
        <f>IF(S6="","",SUMIF(Table1[Engineer],ik_installer!$N6,Table1[U6]))</f>
        <v>106</v>
      </c>
      <c r="U6">
        <f>IF(T6="","",SUMIF(Table1[Engineer],ik_installer!$N6,Table1[U7]))</f>
        <v>100</v>
      </c>
      <c r="V6">
        <f>IF(N6="","",SUMIF(Table1[Engineer],ik_installer!$N6,Table1['# of Rows]))</f>
        <v>31</v>
      </c>
      <c r="W6" s="3">
        <f t="shared" si="9"/>
        <v>0.46082949308755755</v>
      </c>
      <c r="X6" s="3">
        <f t="shared" si="10"/>
        <v>0.47465437788018433</v>
      </c>
      <c r="Y6" s="3">
        <f t="shared" si="11"/>
        <v>0.4838709677419355</v>
      </c>
      <c r="Z6" s="3">
        <f t="shared" si="12"/>
        <v>0.44239631336405527</v>
      </c>
      <c r="AA6" s="3">
        <f t="shared" si="13"/>
        <v>0.48847926267281105</v>
      </c>
      <c r="AB6" s="3">
        <f t="shared" si="14"/>
        <v>0.48847926267281105</v>
      </c>
      <c r="AC6" s="3">
        <f t="shared" si="15"/>
        <v>0.46082949308755755</v>
      </c>
      <c r="AD6" s="25">
        <f t="shared" si="16"/>
        <v>82.488479262672797</v>
      </c>
      <c r="AF6" t="str">
        <v>Washington</v>
      </c>
      <c r="AG6" s="2">
        <v>165</v>
      </c>
      <c r="AH6" s="2">
        <v>163</v>
      </c>
      <c r="AI6" s="2">
        <v>170</v>
      </c>
      <c r="AJ6" s="2">
        <v>167</v>
      </c>
      <c r="AK6" s="2">
        <v>173</v>
      </c>
      <c r="AL6" s="2">
        <v>167</v>
      </c>
      <c r="AM6" s="2">
        <v>170</v>
      </c>
      <c r="AN6" s="2">
        <v>47</v>
      </c>
      <c r="AO6" s="24">
        <v>0.50151975683890571</v>
      </c>
      <c r="AP6" s="24">
        <v>0.49544072948328266</v>
      </c>
      <c r="AQ6" s="24">
        <v>0.51671732522796354</v>
      </c>
      <c r="AR6" s="24">
        <v>0.50759878419452886</v>
      </c>
      <c r="AS6" s="24">
        <v>0.52583586626139811</v>
      </c>
      <c r="AT6" s="24">
        <v>0.50759878419452886</v>
      </c>
      <c r="AU6" s="24">
        <v>0.51671732522796354</v>
      </c>
      <c r="AV6" s="24">
        <v>89.285714285714278</v>
      </c>
    </row>
    <row r="7" spans="2:48" x14ac:dyDescent="0.45">
      <c r="B7" s="18" t="s">
        <v>43</v>
      </c>
      <c r="C7" s="41">
        <f>C6*25</f>
        <v>85.844586590855243</v>
      </c>
      <c r="D7" s="42"/>
      <c r="E7" s="42"/>
      <c r="F7" s="50"/>
      <c r="G7" s="42"/>
      <c r="H7" s="42"/>
      <c r="I7" s="44"/>
      <c r="N7" t="str">
        <v>Coal</v>
      </c>
      <c r="O7">
        <f>IF(N7="","",SUMIF(Table1[Engineer],ik_installer!$N7,Table1[U1]))</f>
        <v>38</v>
      </c>
      <c r="P7">
        <f>IF(O7="","",SUMIF(Table1[Engineer],ik_installer!$N7,Table1[U2]))</f>
        <v>38</v>
      </c>
      <c r="Q7">
        <f>IF(P7="","",SUMIF(Table1[Engineer],ik_installer!$N7,Table1[U3]))</f>
        <v>39</v>
      </c>
      <c r="R7">
        <f>IF(Q7="","",SUMIF(Table1[Engineer],ik_installer!$N7,Table1[U4]))</f>
        <v>39</v>
      </c>
      <c r="S7">
        <f>IF(R7="","",SUMIF(Table1[Engineer],ik_installer!$N7,Table1[U5]))</f>
        <v>39</v>
      </c>
      <c r="T7">
        <f>IF(S7="","",SUMIF(Table1[Engineer],ik_installer!$N7,Table1[U6]))</f>
        <v>39</v>
      </c>
      <c r="U7">
        <f>IF(T7="","",SUMIF(Table1[Engineer],ik_installer!$N7,Table1[U7]))</f>
        <v>39</v>
      </c>
      <c r="V7">
        <f>IF(N7="","",SUMIF(Table1[Engineer],ik_installer!$N7,Table1['# of Rows]))</f>
        <v>11</v>
      </c>
      <c r="W7" s="3">
        <f t="shared" si="9"/>
        <v>0.4935064935064935</v>
      </c>
      <c r="X7" s="3">
        <f t="shared" si="10"/>
        <v>0.4935064935064935</v>
      </c>
      <c r="Y7" s="3">
        <f t="shared" si="11"/>
        <v>0.50649350649350644</v>
      </c>
      <c r="Z7" s="3">
        <f t="shared" si="12"/>
        <v>0.50649350649350644</v>
      </c>
      <c r="AA7" s="3">
        <f t="shared" si="13"/>
        <v>0.50649350649350644</v>
      </c>
      <c r="AB7" s="3">
        <f t="shared" si="14"/>
        <v>0.50649350649350644</v>
      </c>
      <c r="AC7" s="3">
        <f t="shared" si="15"/>
        <v>0.50649350649350644</v>
      </c>
      <c r="AD7" s="25">
        <f t="shared" si="16"/>
        <v>87.987012987012989</v>
      </c>
      <c r="AF7" t="str">
        <v>Ward</v>
      </c>
      <c r="AG7" s="2">
        <v>102</v>
      </c>
      <c r="AH7" s="2">
        <v>103</v>
      </c>
      <c r="AI7" s="2">
        <v>102</v>
      </c>
      <c r="AJ7" s="2">
        <v>94</v>
      </c>
      <c r="AK7" s="2">
        <v>98</v>
      </c>
      <c r="AL7" s="2">
        <v>102</v>
      </c>
      <c r="AM7" s="2">
        <v>98</v>
      </c>
      <c r="AN7" s="2">
        <v>28</v>
      </c>
      <c r="AO7" s="24">
        <v>0.52040816326530603</v>
      </c>
      <c r="AP7" s="24">
        <v>0.52551020408163263</v>
      </c>
      <c r="AQ7" s="24">
        <v>0.52040816326530603</v>
      </c>
      <c r="AR7" s="24">
        <v>0.47959183673469385</v>
      </c>
      <c r="AS7" s="24">
        <v>0.5</v>
      </c>
      <c r="AT7" s="24">
        <v>0.52040816326530603</v>
      </c>
      <c r="AU7" s="24">
        <v>0.5</v>
      </c>
      <c r="AV7" s="24">
        <v>89.158163265306101</v>
      </c>
    </row>
    <row r="8" spans="2:48" x14ac:dyDescent="0.45">
      <c r="N8" t="str">
        <v>Ward</v>
      </c>
      <c r="O8">
        <f>IF(N8="","",SUMIF(Table1[Engineer],ik_installer!$N8,Table1[U1]))</f>
        <v>102</v>
      </c>
      <c r="P8">
        <f>IF(O8="","",SUMIF(Table1[Engineer],ik_installer!$N8,Table1[U2]))</f>
        <v>103</v>
      </c>
      <c r="Q8">
        <f>IF(P8="","",SUMIF(Table1[Engineer],ik_installer!$N8,Table1[U3]))</f>
        <v>102</v>
      </c>
      <c r="R8">
        <f>IF(Q8="","",SUMIF(Table1[Engineer],ik_installer!$N8,Table1[U4]))</f>
        <v>94</v>
      </c>
      <c r="S8">
        <f>IF(R8="","",SUMIF(Table1[Engineer],ik_installer!$N8,Table1[U5]))</f>
        <v>98</v>
      </c>
      <c r="T8">
        <f>IF(S8="","",SUMIF(Table1[Engineer],ik_installer!$N8,Table1[U6]))</f>
        <v>102</v>
      </c>
      <c r="U8">
        <f>IF(T8="","",SUMIF(Table1[Engineer],ik_installer!$N8,Table1[U7]))</f>
        <v>98</v>
      </c>
      <c r="V8">
        <f>IF(N8="","",SUMIF(Table1[Engineer],ik_installer!$N8,Table1['# of Rows]))</f>
        <v>28</v>
      </c>
      <c r="W8" s="3">
        <f t="shared" si="9"/>
        <v>0.52040816326530603</v>
      </c>
      <c r="X8" s="3">
        <f t="shared" si="10"/>
        <v>0.52551020408163263</v>
      </c>
      <c r="Y8" s="3">
        <f t="shared" si="11"/>
        <v>0.52040816326530603</v>
      </c>
      <c r="Z8" s="3">
        <f t="shared" si="12"/>
        <v>0.47959183673469385</v>
      </c>
      <c r="AA8" s="3">
        <f t="shared" si="13"/>
        <v>0.5</v>
      </c>
      <c r="AB8" s="3">
        <f t="shared" si="14"/>
        <v>0.52040816326530603</v>
      </c>
      <c r="AC8" s="3">
        <f t="shared" si="15"/>
        <v>0.5</v>
      </c>
      <c r="AD8" s="25">
        <f t="shared" si="16"/>
        <v>89.158163265306101</v>
      </c>
      <c r="AF8" t="str">
        <v>Coal</v>
      </c>
      <c r="AG8" s="2">
        <v>38</v>
      </c>
      <c r="AH8" s="2">
        <v>38</v>
      </c>
      <c r="AI8" s="2">
        <v>39</v>
      </c>
      <c r="AJ8" s="2">
        <v>39</v>
      </c>
      <c r="AK8" s="2">
        <v>39</v>
      </c>
      <c r="AL8" s="2">
        <v>39</v>
      </c>
      <c r="AM8" s="2">
        <v>39</v>
      </c>
      <c r="AN8" s="2">
        <v>11</v>
      </c>
      <c r="AO8" s="24">
        <v>0.4935064935064935</v>
      </c>
      <c r="AP8" s="24">
        <v>0.4935064935064935</v>
      </c>
      <c r="AQ8" s="24">
        <v>0.50649350649350644</v>
      </c>
      <c r="AR8" s="24">
        <v>0.50649350649350644</v>
      </c>
      <c r="AS8" s="24">
        <v>0.50649350649350644</v>
      </c>
      <c r="AT8" s="24">
        <v>0.50649350649350644</v>
      </c>
      <c r="AU8" s="24">
        <v>0.50649350649350644</v>
      </c>
      <c r="AV8" s="24">
        <v>87.987012987012989</v>
      </c>
    </row>
    <row r="9" spans="2:48" x14ac:dyDescent="0.45">
      <c r="N9" t="str">
        <v>Stokes</v>
      </c>
      <c r="O9">
        <f>IF(N9="","",SUMIF(Table1[Engineer],ik_installer!$N9,Table1[U1]))</f>
        <v>36</v>
      </c>
      <c r="P9">
        <f>IF(O9="","",SUMIF(Table1[Engineer],ik_installer!$N9,Table1[U2]))</f>
        <v>36</v>
      </c>
      <c r="Q9">
        <f>IF(P9="","",SUMIF(Table1[Engineer],ik_installer!$N9,Table1[U3]))</f>
        <v>34</v>
      </c>
      <c r="R9">
        <f>IF(Q9="","",SUMIF(Table1[Engineer],ik_installer!$N9,Table1[U4]))</f>
        <v>34</v>
      </c>
      <c r="S9">
        <f>IF(R9="","",SUMIF(Table1[Engineer],ik_installer!$N9,Table1[U5]))</f>
        <v>36</v>
      </c>
      <c r="T9">
        <f>IF(S9="","",SUMIF(Table1[Engineer],ik_installer!$N9,Table1[U6]))</f>
        <v>34</v>
      </c>
      <c r="U9">
        <f>IF(T9="","",SUMIF(Table1[Engineer],ik_installer!$N9,Table1[U7]))</f>
        <v>34</v>
      </c>
      <c r="V9">
        <f>IF(N9="","",SUMIF(Table1[Engineer],ik_installer!$N9,Table1['# of Rows]))</f>
        <v>10</v>
      </c>
      <c r="W9" s="3">
        <f t="shared" si="9"/>
        <v>0.51428571428571423</v>
      </c>
      <c r="X9" s="3">
        <f t="shared" si="10"/>
        <v>0.51428571428571423</v>
      </c>
      <c r="Y9" s="3">
        <f t="shared" si="11"/>
        <v>0.48571428571428565</v>
      </c>
      <c r="Z9" s="3">
        <f t="shared" si="12"/>
        <v>0.48571428571428565</v>
      </c>
      <c r="AA9" s="3">
        <f t="shared" si="13"/>
        <v>0.51428571428571423</v>
      </c>
      <c r="AB9" s="3">
        <f t="shared" si="14"/>
        <v>0.48571428571428565</v>
      </c>
      <c r="AC9" s="3">
        <f t="shared" si="15"/>
        <v>0.48571428571428565</v>
      </c>
      <c r="AD9" s="25">
        <f t="shared" si="16"/>
        <v>87.142857142857139</v>
      </c>
      <c r="AF9" t="str">
        <v>Cass</v>
      </c>
      <c r="AG9" s="2">
        <v>108</v>
      </c>
      <c r="AH9" s="2">
        <v>109</v>
      </c>
      <c r="AI9" s="2">
        <v>108</v>
      </c>
      <c r="AJ9" s="2">
        <v>109</v>
      </c>
      <c r="AK9" s="2">
        <v>111</v>
      </c>
      <c r="AL9" s="2">
        <v>110</v>
      </c>
      <c r="AM9" s="2">
        <v>108</v>
      </c>
      <c r="AN9" s="2">
        <v>31</v>
      </c>
      <c r="AO9" s="24">
        <v>0.49769585253456217</v>
      </c>
      <c r="AP9" s="24">
        <v>0.50230414746543772</v>
      </c>
      <c r="AQ9" s="24">
        <v>0.49769585253456217</v>
      </c>
      <c r="AR9" s="24">
        <v>0.50230414746543772</v>
      </c>
      <c r="AS9" s="24">
        <v>0.51152073732718895</v>
      </c>
      <c r="AT9" s="24">
        <v>0.50691244239631328</v>
      </c>
      <c r="AU9" s="24">
        <v>0.49769585253456217</v>
      </c>
      <c r="AV9" s="24">
        <v>87.903225806451601</v>
      </c>
    </row>
    <row r="10" spans="2:48" x14ac:dyDescent="0.45">
      <c r="N10" t="str">
        <v>Hidalgo</v>
      </c>
      <c r="O10">
        <f>IF(N10="","",SUMIF(Table1[Engineer],ik_installer!$N10,Table1[U1]))</f>
        <v>113</v>
      </c>
      <c r="P10">
        <f>IF(O10="","",SUMIF(Table1[Engineer],ik_installer!$N10,Table1[U2]))</f>
        <v>114</v>
      </c>
      <c r="Q10">
        <f>IF(P10="","",SUMIF(Table1[Engineer],ik_installer!$N10,Table1[U3]))</f>
        <v>112</v>
      </c>
      <c r="R10">
        <f>IF(Q10="","",SUMIF(Table1[Engineer],ik_installer!$N10,Table1[U4]))</f>
        <v>113</v>
      </c>
      <c r="S10">
        <f>IF(R10="","",SUMIF(Table1[Engineer],ik_installer!$N10,Table1[U5]))</f>
        <v>114</v>
      </c>
      <c r="T10">
        <f>IF(S10="","",SUMIF(Table1[Engineer],ik_installer!$N10,Table1[U6]))</f>
        <v>109</v>
      </c>
      <c r="U10">
        <f>IF(T10="","",SUMIF(Table1[Engineer],ik_installer!$N10,Table1[U7]))</f>
        <v>113</v>
      </c>
      <c r="V10">
        <f>IF(N10="","",SUMIF(Table1[Engineer],ik_installer!$N10,Table1['# of Rows]))</f>
        <v>34</v>
      </c>
      <c r="W10" s="3">
        <f t="shared" si="9"/>
        <v>0.47478991596638653</v>
      </c>
      <c r="X10" s="3">
        <f t="shared" si="10"/>
        <v>0.47899159663865543</v>
      </c>
      <c r="Y10" s="3">
        <f t="shared" si="11"/>
        <v>0.47058823529411759</v>
      </c>
      <c r="Z10" s="3">
        <f t="shared" si="12"/>
        <v>0.47478991596638653</v>
      </c>
      <c r="AA10" s="3">
        <f t="shared" si="13"/>
        <v>0.47899159663865543</v>
      </c>
      <c r="AB10" s="3">
        <f t="shared" si="14"/>
        <v>0.45798319327731091</v>
      </c>
      <c r="AC10" s="3">
        <f t="shared" si="15"/>
        <v>0.47478991596638653</v>
      </c>
      <c r="AD10" s="25">
        <f t="shared" si="16"/>
        <v>82.77310924369749</v>
      </c>
      <c r="AF10" t="str">
        <v>Winchester</v>
      </c>
      <c r="AG10" s="2">
        <v>21</v>
      </c>
      <c r="AH10" s="2">
        <v>21</v>
      </c>
      <c r="AI10" s="2">
        <v>21</v>
      </c>
      <c r="AJ10" s="2">
        <v>21</v>
      </c>
      <c r="AK10" s="2">
        <v>21</v>
      </c>
      <c r="AL10" s="2">
        <v>21</v>
      </c>
      <c r="AM10" s="2">
        <v>21</v>
      </c>
      <c r="AN10" s="2">
        <v>6</v>
      </c>
      <c r="AO10" s="24">
        <v>0.5</v>
      </c>
      <c r="AP10" s="24">
        <v>0.5</v>
      </c>
      <c r="AQ10" s="24">
        <v>0.5</v>
      </c>
      <c r="AR10" s="24">
        <v>0.5</v>
      </c>
      <c r="AS10" s="24">
        <v>0.5</v>
      </c>
      <c r="AT10" s="24">
        <v>0.5</v>
      </c>
      <c r="AU10" s="24">
        <v>0.5</v>
      </c>
      <c r="AV10" s="24">
        <v>87.5</v>
      </c>
    </row>
    <row r="11" spans="2:48" x14ac:dyDescent="0.45">
      <c r="B11" s="6" t="s">
        <v>16</v>
      </c>
      <c r="C11" t="s">
        <v>1783</v>
      </c>
      <c r="D11" t="s">
        <v>1784</v>
      </c>
      <c r="E11" t="s">
        <v>1785</v>
      </c>
      <c r="F11" t="s">
        <v>1786</v>
      </c>
      <c r="G11" t="s">
        <v>1787</v>
      </c>
      <c r="H11" t="s">
        <v>1788</v>
      </c>
      <c r="I11" t="s">
        <v>1789</v>
      </c>
      <c r="J11" t="s">
        <v>1790</v>
      </c>
      <c r="N11" t="str">
        <v>Cass</v>
      </c>
      <c r="O11">
        <f>IF(N11="","",SUMIF(Table1[Engineer],ik_installer!$N11,Table1[U1]))</f>
        <v>108</v>
      </c>
      <c r="P11">
        <f>IF(O11="","",SUMIF(Table1[Engineer],ik_installer!$N11,Table1[U2]))</f>
        <v>109</v>
      </c>
      <c r="Q11">
        <f>IF(P11="","",SUMIF(Table1[Engineer],ik_installer!$N11,Table1[U3]))</f>
        <v>108</v>
      </c>
      <c r="R11">
        <f>IF(Q11="","",SUMIF(Table1[Engineer],ik_installer!$N11,Table1[U4]))</f>
        <v>109</v>
      </c>
      <c r="S11">
        <f>IF(R11="","",SUMIF(Table1[Engineer],ik_installer!$N11,Table1[U5]))</f>
        <v>111</v>
      </c>
      <c r="T11">
        <f>IF(S11="","",SUMIF(Table1[Engineer],ik_installer!$N11,Table1[U6]))</f>
        <v>110</v>
      </c>
      <c r="U11">
        <f>IF(T11="","",SUMIF(Table1[Engineer],ik_installer!$N11,Table1[U7]))</f>
        <v>108</v>
      </c>
      <c r="V11">
        <f>IF(N11="","",SUMIF(Table1[Engineer],ik_installer!$N11,Table1['# of Rows]))</f>
        <v>31</v>
      </c>
      <c r="W11" s="3">
        <f t="shared" si="9"/>
        <v>0.49769585253456217</v>
      </c>
      <c r="X11" s="3">
        <f t="shared" si="10"/>
        <v>0.50230414746543772</v>
      </c>
      <c r="Y11" s="3">
        <f t="shared" si="11"/>
        <v>0.49769585253456217</v>
      </c>
      <c r="Z11" s="3">
        <f t="shared" si="12"/>
        <v>0.50230414746543772</v>
      </c>
      <c r="AA11" s="3">
        <f t="shared" si="13"/>
        <v>0.51152073732718895</v>
      </c>
      <c r="AB11" s="3">
        <f t="shared" si="14"/>
        <v>0.50691244239631328</v>
      </c>
      <c r="AC11" s="3">
        <f t="shared" si="15"/>
        <v>0.49769585253456217</v>
      </c>
      <c r="AD11" s="25">
        <f t="shared" si="16"/>
        <v>87.903225806451601</v>
      </c>
      <c r="AF11" t="str">
        <v>Rockingham</v>
      </c>
      <c r="AG11" s="2">
        <v>70</v>
      </c>
      <c r="AH11" s="2">
        <v>71</v>
      </c>
      <c r="AI11" s="2">
        <v>71</v>
      </c>
      <c r="AJ11" s="2">
        <v>70</v>
      </c>
      <c r="AK11" s="2">
        <v>71</v>
      </c>
      <c r="AL11" s="2">
        <v>66</v>
      </c>
      <c r="AM11" s="2">
        <v>71</v>
      </c>
      <c r="AN11" s="2">
        <v>20</v>
      </c>
      <c r="AO11" s="24">
        <v>0.5</v>
      </c>
      <c r="AP11" s="24">
        <v>0.50714285714285712</v>
      </c>
      <c r="AQ11" s="24">
        <v>0.50714285714285712</v>
      </c>
      <c r="AR11" s="24">
        <v>0.5</v>
      </c>
      <c r="AS11" s="24">
        <v>0.50714285714285712</v>
      </c>
      <c r="AT11" s="24">
        <v>0.47142857142857136</v>
      </c>
      <c r="AU11" s="24">
        <v>0.50714285714285712</v>
      </c>
      <c r="AV11" s="24">
        <v>87.5</v>
      </c>
    </row>
    <row r="12" spans="2:48" x14ac:dyDescent="0.45">
      <c r="B12" s="7" t="s">
        <v>518</v>
      </c>
      <c r="C12" s="54">
        <v>14</v>
      </c>
      <c r="D12" s="54">
        <v>14</v>
      </c>
      <c r="E12" s="54">
        <v>14</v>
      </c>
      <c r="F12" s="54">
        <v>13</v>
      </c>
      <c r="G12" s="54">
        <v>13</v>
      </c>
      <c r="H12" s="54">
        <v>13</v>
      </c>
      <c r="I12" s="54">
        <v>13</v>
      </c>
      <c r="J12" s="54">
        <v>4</v>
      </c>
      <c r="N12" t="str">
        <v>Jack</v>
      </c>
      <c r="O12">
        <f>IF(N12="","",SUMIF(Table1[Engineer],ik_installer!$N12,Table1[U1]))</f>
        <v>27</v>
      </c>
      <c r="P12">
        <f>IF(O12="","",SUMIF(Table1[Engineer],ik_installer!$N12,Table1[U2]))</f>
        <v>27</v>
      </c>
      <c r="Q12">
        <f>IF(P12="","",SUMIF(Table1[Engineer],ik_installer!$N12,Table1[U3]))</f>
        <v>26</v>
      </c>
      <c r="R12">
        <f>IF(Q12="","",SUMIF(Table1[Engineer],ik_installer!$N12,Table1[U4]))</f>
        <v>27</v>
      </c>
      <c r="S12">
        <f>IF(R12="","",SUMIF(Table1[Engineer],ik_installer!$N12,Table1[U5]))</f>
        <v>26</v>
      </c>
      <c r="T12">
        <f>IF(S12="","",SUMIF(Table1[Engineer],ik_installer!$N12,Table1[U6]))</f>
        <v>26</v>
      </c>
      <c r="U12">
        <f>IF(T12="","",SUMIF(Table1[Engineer],ik_installer!$N12,Table1[U7]))</f>
        <v>26</v>
      </c>
      <c r="V12">
        <f>IF(N12="","",SUMIF(Table1[Engineer],ik_installer!$N12,Table1['# of Rows]))</f>
        <v>9</v>
      </c>
      <c r="W12" s="3">
        <f t="shared" si="9"/>
        <v>0.42857142857142855</v>
      </c>
      <c r="X12" s="3">
        <f t="shared" si="10"/>
        <v>0.42857142857142855</v>
      </c>
      <c r="Y12" s="3">
        <f t="shared" si="11"/>
        <v>0.41269841269841268</v>
      </c>
      <c r="Z12" s="3">
        <f t="shared" si="12"/>
        <v>0.42857142857142855</v>
      </c>
      <c r="AA12" s="3">
        <f t="shared" si="13"/>
        <v>0.41269841269841268</v>
      </c>
      <c r="AB12" s="3">
        <f t="shared" si="14"/>
        <v>0.41269841269841268</v>
      </c>
      <c r="AC12" s="3">
        <f t="shared" si="15"/>
        <v>0.41269841269841268</v>
      </c>
      <c r="AD12" s="25">
        <f t="shared" si="16"/>
        <v>73.412698412698404</v>
      </c>
      <c r="AF12" t="str">
        <v>Stokes</v>
      </c>
      <c r="AG12" s="2">
        <v>36</v>
      </c>
      <c r="AH12" s="2">
        <v>36</v>
      </c>
      <c r="AI12" s="2">
        <v>34</v>
      </c>
      <c r="AJ12" s="2">
        <v>34</v>
      </c>
      <c r="AK12" s="2">
        <v>36</v>
      </c>
      <c r="AL12" s="2">
        <v>34</v>
      </c>
      <c r="AM12" s="2">
        <v>34</v>
      </c>
      <c r="AN12" s="2">
        <v>10</v>
      </c>
      <c r="AO12" s="24">
        <v>0.51428571428571423</v>
      </c>
      <c r="AP12" s="24">
        <v>0.51428571428571423</v>
      </c>
      <c r="AQ12" s="24">
        <v>0.48571428571428565</v>
      </c>
      <c r="AR12" s="24">
        <v>0.48571428571428565</v>
      </c>
      <c r="AS12" s="24">
        <v>0.51428571428571423</v>
      </c>
      <c r="AT12" s="24">
        <v>0.48571428571428565</v>
      </c>
      <c r="AU12" s="24">
        <v>0.48571428571428565</v>
      </c>
      <c r="AV12" s="24">
        <v>87.142857142857139</v>
      </c>
    </row>
    <row r="13" spans="2:48" x14ac:dyDescent="0.45">
      <c r="B13" s="7" t="s">
        <v>762</v>
      </c>
      <c r="C13" s="54">
        <v>26</v>
      </c>
      <c r="D13" s="54">
        <v>25</v>
      </c>
      <c r="E13" s="54">
        <v>25</v>
      </c>
      <c r="F13" s="54">
        <v>25</v>
      </c>
      <c r="G13" s="54">
        <v>26</v>
      </c>
      <c r="H13" s="54">
        <v>25</v>
      </c>
      <c r="I13" s="54">
        <v>25</v>
      </c>
      <c r="J13" s="54">
        <v>7</v>
      </c>
      <c r="N13" t="str">
        <v>Lubbock</v>
      </c>
      <c r="O13">
        <f>IF(N13="","",SUMIF(Table1[Engineer],ik_installer!$N13,Table1[U1]))</f>
        <v>61</v>
      </c>
      <c r="P13">
        <f>IF(O13="","",SUMIF(Table1[Engineer],ik_installer!$N13,Table1[U2]))</f>
        <v>60</v>
      </c>
      <c r="Q13">
        <f>IF(P13="","",SUMIF(Table1[Engineer],ik_installer!$N13,Table1[U3]))</f>
        <v>59</v>
      </c>
      <c r="R13">
        <f>IF(Q13="","",SUMIF(Table1[Engineer],ik_installer!$N13,Table1[U4]))</f>
        <v>60</v>
      </c>
      <c r="S13">
        <f>IF(R13="","",SUMIF(Table1[Engineer],ik_installer!$N13,Table1[U5]))</f>
        <v>61</v>
      </c>
      <c r="T13">
        <f>IF(S13="","",SUMIF(Table1[Engineer],ik_installer!$N13,Table1[U6]))</f>
        <v>60</v>
      </c>
      <c r="U13">
        <f>IF(T13="","",SUMIF(Table1[Engineer],ik_installer!$N13,Table1[U7]))</f>
        <v>60</v>
      </c>
      <c r="V13">
        <f>IF(N13="","",SUMIF(Table1[Engineer],ik_installer!$N13,Table1['# of Rows]))</f>
        <v>18</v>
      </c>
      <c r="W13" s="3">
        <f t="shared" si="9"/>
        <v>0.48412698412698407</v>
      </c>
      <c r="X13" s="3">
        <f t="shared" si="10"/>
        <v>0.47619047619047616</v>
      </c>
      <c r="Y13" s="3">
        <f t="shared" si="11"/>
        <v>0.4682539682539682</v>
      </c>
      <c r="Z13" s="3">
        <f t="shared" si="12"/>
        <v>0.47619047619047616</v>
      </c>
      <c r="AA13" s="3">
        <f t="shared" si="13"/>
        <v>0.48412698412698407</v>
      </c>
      <c r="AB13" s="3">
        <f t="shared" si="14"/>
        <v>0.47619047619047616</v>
      </c>
      <c r="AC13" s="3">
        <f t="shared" si="15"/>
        <v>0.47619047619047616</v>
      </c>
      <c r="AD13" s="25">
        <f t="shared" si="16"/>
        <v>83.531746031746039</v>
      </c>
      <c r="AF13" t="str">
        <v>Lynchburg</v>
      </c>
      <c r="AG13" s="2">
        <v>24</v>
      </c>
      <c r="AH13" s="2">
        <v>25</v>
      </c>
      <c r="AI13" s="2">
        <v>25</v>
      </c>
      <c r="AJ13" s="2">
        <v>24</v>
      </c>
      <c r="AK13" s="2">
        <v>23</v>
      </c>
      <c r="AL13" s="2">
        <v>24</v>
      </c>
      <c r="AM13" s="2">
        <v>25</v>
      </c>
      <c r="AN13" s="2">
        <v>7</v>
      </c>
      <c r="AO13" s="24">
        <v>0.48979591836734687</v>
      </c>
      <c r="AP13" s="24">
        <v>0.51020408163265307</v>
      </c>
      <c r="AQ13" s="24">
        <v>0.51020408163265307</v>
      </c>
      <c r="AR13" s="24">
        <v>0.48979591836734687</v>
      </c>
      <c r="AS13" s="24">
        <v>0.46938775510204078</v>
      </c>
      <c r="AT13" s="24">
        <v>0.48979591836734687</v>
      </c>
      <c r="AU13" s="24">
        <v>0.51020408163265307</v>
      </c>
      <c r="AV13" s="24">
        <v>86.734693877551024</v>
      </c>
    </row>
    <row r="14" spans="2:48" x14ac:dyDescent="0.45">
      <c r="B14" s="7" t="s">
        <v>934</v>
      </c>
      <c r="C14" s="54">
        <v>3</v>
      </c>
      <c r="D14" s="54">
        <v>3</v>
      </c>
      <c r="E14" s="54">
        <v>3</v>
      </c>
      <c r="F14" s="54">
        <v>3</v>
      </c>
      <c r="G14" s="54">
        <v>3</v>
      </c>
      <c r="H14" s="54">
        <v>3</v>
      </c>
      <c r="I14" s="54">
        <v>3</v>
      </c>
      <c r="J14" s="54">
        <v>1</v>
      </c>
      <c r="N14" t="str">
        <v>Nueces</v>
      </c>
      <c r="O14">
        <f>IF(N14="","",SUMIF(Table1[Engineer],ik_installer!$N14,Table1[U1]))</f>
        <v>104</v>
      </c>
      <c r="P14">
        <f>IF(O14="","",SUMIF(Table1[Engineer],ik_installer!$N14,Table1[U2]))</f>
        <v>101</v>
      </c>
      <c r="Q14">
        <f>IF(P14="","",SUMIF(Table1[Engineer],ik_installer!$N14,Table1[U3]))</f>
        <v>105</v>
      </c>
      <c r="R14">
        <f>IF(Q14="","",SUMIF(Table1[Engineer],ik_installer!$N14,Table1[U4]))</f>
        <v>99</v>
      </c>
      <c r="S14">
        <f>IF(R14="","",SUMIF(Table1[Engineer],ik_installer!$N14,Table1[U5]))</f>
        <v>100</v>
      </c>
      <c r="T14">
        <f>IF(S14="","",SUMIF(Table1[Engineer],ik_installer!$N14,Table1[U6]))</f>
        <v>103</v>
      </c>
      <c r="U14">
        <f>IF(T14="","",SUMIF(Table1[Engineer],ik_installer!$N14,Table1[U7]))</f>
        <v>98</v>
      </c>
      <c r="V14">
        <f>IF(N14="","",SUMIF(Table1[Engineer],ik_installer!$N14,Table1['# of Rows]))</f>
        <v>28</v>
      </c>
      <c r="W14" s="3">
        <f t="shared" si="9"/>
        <v>0.53061224489795922</v>
      </c>
      <c r="X14" s="3">
        <f t="shared" si="10"/>
        <v>0.51530612244897955</v>
      </c>
      <c r="Y14" s="3">
        <f t="shared" si="11"/>
        <v>0.5357142857142857</v>
      </c>
      <c r="Z14" s="3">
        <f t="shared" si="12"/>
        <v>0.50510204081632648</v>
      </c>
      <c r="AA14" s="3">
        <f t="shared" si="13"/>
        <v>0.51020408163265307</v>
      </c>
      <c r="AB14" s="3">
        <f t="shared" si="14"/>
        <v>0.52551020408163263</v>
      </c>
      <c r="AC14" s="3">
        <f t="shared" si="15"/>
        <v>0.5</v>
      </c>
      <c r="AD14" s="25">
        <f t="shared" si="16"/>
        <v>90.561224489795904</v>
      </c>
      <c r="AF14" t="str">
        <v>Shenandoah</v>
      </c>
      <c r="AG14" s="2">
        <v>98</v>
      </c>
      <c r="AH14" s="2">
        <v>99</v>
      </c>
      <c r="AI14" s="2">
        <v>98</v>
      </c>
      <c r="AJ14" s="2">
        <v>96</v>
      </c>
      <c r="AK14" s="2">
        <v>96</v>
      </c>
      <c r="AL14" s="2">
        <v>97</v>
      </c>
      <c r="AM14" s="2">
        <v>96</v>
      </c>
      <c r="AN14" s="2">
        <v>28</v>
      </c>
      <c r="AO14" s="24">
        <v>0.5</v>
      </c>
      <c r="AP14" s="24">
        <v>0.50510204081632648</v>
      </c>
      <c r="AQ14" s="24">
        <v>0.5</v>
      </c>
      <c r="AR14" s="24">
        <v>0.48979591836734687</v>
      </c>
      <c r="AS14" s="24">
        <v>0.48979591836734687</v>
      </c>
      <c r="AT14" s="24">
        <v>0.49489795918367346</v>
      </c>
      <c r="AU14" s="24">
        <v>0.48979591836734687</v>
      </c>
      <c r="AV14" s="24">
        <v>86.734693877551024</v>
      </c>
    </row>
    <row r="15" spans="2:48" x14ac:dyDescent="0.45">
      <c r="B15" s="7" t="s">
        <v>128</v>
      </c>
      <c r="C15" s="54">
        <v>108</v>
      </c>
      <c r="D15" s="54">
        <v>109</v>
      </c>
      <c r="E15" s="54">
        <v>108</v>
      </c>
      <c r="F15" s="54">
        <v>109</v>
      </c>
      <c r="G15" s="54">
        <v>111</v>
      </c>
      <c r="H15" s="54">
        <v>110</v>
      </c>
      <c r="I15" s="54">
        <v>108</v>
      </c>
      <c r="J15" s="54">
        <v>31</v>
      </c>
      <c r="N15" t="str">
        <v>Reagan</v>
      </c>
      <c r="O15">
        <f>IF(N15="","",SUMIF(Table1[Engineer],ik_installer!$N15,Table1[U1]))</f>
        <v>113</v>
      </c>
      <c r="P15">
        <f>IF(O15="","",SUMIF(Table1[Engineer],ik_installer!$N15,Table1[U2]))</f>
        <v>109</v>
      </c>
      <c r="Q15">
        <f>IF(P15="","",SUMIF(Table1[Engineer],ik_installer!$N15,Table1[U3]))</f>
        <v>107</v>
      </c>
      <c r="R15">
        <f>IF(Q15="","",SUMIF(Table1[Engineer],ik_installer!$N15,Table1[U4]))</f>
        <v>110</v>
      </c>
      <c r="S15">
        <f>IF(R15="","",SUMIF(Table1[Engineer],ik_installer!$N15,Table1[U5]))</f>
        <v>113</v>
      </c>
      <c r="T15">
        <f>IF(S15="","",SUMIF(Table1[Engineer],ik_installer!$N15,Table1[U6]))</f>
        <v>110</v>
      </c>
      <c r="U15">
        <f>IF(T15="","",SUMIF(Table1[Engineer],ik_installer!$N15,Table1[U7]))</f>
        <v>107</v>
      </c>
      <c r="V15">
        <f>IF(N15="","",SUMIF(Table1[Engineer],ik_installer!$N15,Table1['# of Rows]))</f>
        <v>30</v>
      </c>
      <c r="W15" s="3">
        <f t="shared" si="9"/>
        <v>0.53809523809523807</v>
      </c>
      <c r="X15" s="3">
        <f t="shared" si="10"/>
        <v>0.51904761904761898</v>
      </c>
      <c r="Y15" s="3">
        <f t="shared" si="11"/>
        <v>0.50952380952380949</v>
      </c>
      <c r="Z15" s="3">
        <f t="shared" si="12"/>
        <v>0.52380952380952372</v>
      </c>
      <c r="AA15" s="3">
        <f t="shared" si="13"/>
        <v>0.53809523809523807</v>
      </c>
      <c r="AB15" s="3">
        <f t="shared" si="14"/>
        <v>0.52380952380952372</v>
      </c>
      <c r="AC15" s="3">
        <f t="shared" si="15"/>
        <v>0.50952380952380949</v>
      </c>
      <c r="AD15" s="25">
        <f t="shared" si="16"/>
        <v>91.547619047619037</v>
      </c>
      <c r="AF15" t="str">
        <v>Hanover</v>
      </c>
      <c r="AG15" s="2">
        <v>32</v>
      </c>
      <c r="AH15" s="2">
        <v>33</v>
      </c>
      <c r="AI15" s="2">
        <v>32</v>
      </c>
      <c r="AJ15" s="2">
        <v>31</v>
      </c>
      <c r="AK15" s="2">
        <v>30</v>
      </c>
      <c r="AL15" s="2">
        <v>29</v>
      </c>
      <c r="AM15" s="2">
        <v>31</v>
      </c>
      <c r="AN15" s="2">
        <v>9</v>
      </c>
      <c r="AO15" s="24">
        <v>0.50793650793650791</v>
      </c>
      <c r="AP15" s="24">
        <v>0.52380952380952372</v>
      </c>
      <c r="AQ15" s="24">
        <v>0.50793650793650791</v>
      </c>
      <c r="AR15" s="24">
        <v>0.49206349206349209</v>
      </c>
      <c r="AS15" s="24">
        <v>0.47619047619047616</v>
      </c>
      <c r="AT15" s="24">
        <v>0.46031746031746029</v>
      </c>
      <c r="AU15" s="24">
        <v>0.49206349206349209</v>
      </c>
      <c r="AV15" s="24">
        <v>86.507936507936506</v>
      </c>
    </row>
    <row r="16" spans="2:48" x14ac:dyDescent="0.45">
      <c r="B16" s="7" t="s">
        <v>99</v>
      </c>
      <c r="C16" s="54">
        <v>38</v>
      </c>
      <c r="D16" s="54">
        <v>38</v>
      </c>
      <c r="E16" s="54">
        <v>39</v>
      </c>
      <c r="F16" s="54">
        <v>39</v>
      </c>
      <c r="G16" s="54">
        <v>39</v>
      </c>
      <c r="H16" s="54">
        <v>39</v>
      </c>
      <c r="I16" s="54">
        <v>39</v>
      </c>
      <c r="J16" s="54">
        <v>11</v>
      </c>
      <c r="N16" t="str">
        <v>Rockwall</v>
      </c>
      <c r="O16">
        <f>IF(N16="","",SUMIF(Table1[Engineer],ik_installer!$N16,Table1[U1]))</f>
        <v>87</v>
      </c>
      <c r="P16">
        <f>IF(O16="","",SUMIF(Table1[Engineer],ik_installer!$N16,Table1[U2]))</f>
        <v>89</v>
      </c>
      <c r="Q16">
        <f>IF(P16="","",SUMIF(Table1[Engineer],ik_installer!$N16,Table1[U3]))</f>
        <v>92</v>
      </c>
      <c r="R16">
        <f>IF(Q16="","",SUMIF(Table1[Engineer],ik_installer!$N16,Table1[U4]))</f>
        <v>94</v>
      </c>
      <c r="S16">
        <f>IF(R16="","",SUMIF(Table1[Engineer],ik_installer!$N16,Table1[U5]))</f>
        <v>94</v>
      </c>
      <c r="T16">
        <f>IF(S16="","",SUMIF(Table1[Engineer],ik_installer!$N16,Table1[U6]))</f>
        <v>92</v>
      </c>
      <c r="U16">
        <f>IF(T16="","",SUMIF(Table1[Engineer],ik_installer!$N16,Table1[U7]))</f>
        <v>90</v>
      </c>
      <c r="V16">
        <f>IF(N16="","",SUMIF(Table1[Engineer],ik_installer!$N16,Table1['# of Rows]))</f>
        <v>27</v>
      </c>
      <c r="W16" s="3">
        <f t="shared" si="9"/>
        <v>0.46031746031746029</v>
      </c>
      <c r="X16" s="3">
        <f t="shared" si="10"/>
        <v>0.47089947089947087</v>
      </c>
      <c r="Y16" s="3">
        <f t="shared" si="11"/>
        <v>0.48677248677248675</v>
      </c>
      <c r="Z16" s="3">
        <f t="shared" si="12"/>
        <v>0.49735449735449733</v>
      </c>
      <c r="AA16" s="3">
        <f t="shared" si="13"/>
        <v>0.49735449735449733</v>
      </c>
      <c r="AB16" s="3">
        <f t="shared" si="14"/>
        <v>0.48677248677248675</v>
      </c>
      <c r="AC16" s="3">
        <f t="shared" si="15"/>
        <v>0.47619047619047616</v>
      </c>
      <c r="AD16" s="25">
        <f t="shared" si="16"/>
        <v>84.391534391534393</v>
      </c>
      <c r="AF16" t="str">
        <v>Mahoning</v>
      </c>
      <c r="AG16" s="2">
        <v>103</v>
      </c>
      <c r="AH16" s="2">
        <v>103</v>
      </c>
      <c r="AI16" s="2">
        <v>102</v>
      </c>
      <c r="AJ16" s="2">
        <v>103</v>
      </c>
      <c r="AK16" s="2">
        <v>103</v>
      </c>
      <c r="AL16" s="2">
        <v>103</v>
      </c>
      <c r="AM16" s="2">
        <v>104</v>
      </c>
      <c r="AN16" s="2">
        <v>30</v>
      </c>
      <c r="AO16" s="24">
        <v>0.4904761904761904</v>
      </c>
      <c r="AP16" s="24">
        <v>0.4904761904761904</v>
      </c>
      <c r="AQ16" s="24">
        <v>0.48571428571428565</v>
      </c>
      <c r="AR16" s="24">
        <v>0.4904761904761904</v>
      </c>
      <c r="AS16" s="24">
        <v>0.4904761904761904</v>
      </c>
      <c r="AT16" s="24">
        <v>0.4904761904761904</v>
      </c>
      <c r="AU16" s="24">
        <v>0.49523809523809526</v>
      </c>
      <c r="AV16" s="24">
        <v>85.833333333333329</v>
      </c>
    </row>
    <row r="17" spans="2:48" x14ac:dyDescent="0.45">
      <c r="B17" s="7" t="s">
        <v>1351</v>
      </c>
      <c r="C17" s="54">
        <v>4</v>
      </c>
      <c r="D17" s="54">
        <v>4</v>
      </c>
      <c r="E17" s="54">
        <v>4</v>
      </c>
      <c r="F17" s="54">
        <v>3</v>
      </c>
      <c r="G17" s="54">
        <v>4</v>
      </c>
      <c r="H17" s="54">
        <v>3</v>
      </c>
      <c r="I17" s="54">
        <v>4</v>
      </c>
      <c r="J17" s="54">
        <v>1</v>
      </c>
      <c r="N17" t="str">
        <v>Tarrant</v>
      </c>
      <c r="O17">
        <f>IF(N17="","",SUMIF(Table1[Engineer],ik_installer!$N17,Table1[U1]))</f>
        <v>19</v>
      </c>
      <c r="P17">
        <f>IF(O17="","",SUMIF(Table1[Engineer],ik_installer!$N17,Table1[U2]))</f>
        <v>21</v>
      </c>
      <c r="Q17">
        <f>IF(P17="","",SUMIF(Table1[Engineer],ik_installer!$N17,Table1[U3]))</f>
        <v>21</v>
      </c>
      <c r="R17">
        <f>IF(Q17="","",SUMIF(Table1[Engineer],ik_installer!$N17,Table1[U4]))</f>
        <v>20</v>
      </c>
      <c r="S17">
        <f>IF(R17="","",SUMIF(Table1[Engineer],ik_installer!$N17,Table1[U5]))</f>
        <v>19</v>
      </c>
      <c r="T17">
        <f>IF(S17="","",SUMIF(Table1[Engineer],ik_installer!$N17,Table1[U6]))</f>
        <v>19</v>
      </c>
      <c r="U17">
        <f>IF(T17="","",SUMIF(Table1[Engineer],ik_installer!$N17,Table1[U7]))</f>
        <v>21</v>
      </c>
      <c r="V17">
        <f>IF(N17="","",SUMIF(Table1[Engineer],ik_installer!$N17,Table1['# of Rows]))</f>
        <v>6</v>
      </c>
      <c r="W17" s="3">
        <f t="shared" si="9"/>
        <v>0.45238095238095233</v>
      </c>
      <c r="X17" s="3">
        <f t="shared" si="10"/>
        <v>0.5</v>
      </c>
      <c r="Y17" s="3">
        <f t="shared" si="11"/>
        <v>0.5</v>
      </c>
      <c r="Z17" s="3">
        <f t="shared" si="12"/>
        <v>0.47619047619047616</v>
      </c>
      <c r="AA17" s="3">
        <f t="shared" si="13"/>
        <v>0.45238095238095233</v>
      </c>
      <c r="AB17" s="3">
        <f t="shared" si="14"/>
        <v>0.45238095238095233</v>
      </c>
      <c r="AC17" s="3">
        <f t="shared" si="15"/>
        <v>0.5</v>
      </c>
      <c r="AD17" s="25">
        <f t="shared" si="16"/>
        <v>83.333333333333329</v>
      </c>
      <c r="AF17" t="str">
        <v>Lincoln</v>
      </c>
      <c r="AG17" s="2">
        <v>78</v>
      </c>
      <c r="AH17" s="2">
        <v>79</v>
      </c>
      <c r="AI17" s="2">
        <v>80</v>
      </c>
      <c r="AJ17" s="2">
        <v>78</v>
      </c>
      <c r="AK17" s="2">
        <v>78</v>
      </c>
      <c r="AL17" s="2">
        <v>79</v>
      </c>
      <c r="AM17" s="2">
        <v>79</v>
      </c>
      <c r="AN17" s="2">
        <v>23</v>
      </c>
      <c r="AO17" s="24">
        <v>0.48447204968944096</v>
      </c>
      <c r="AP17" s="24">
        <v>0.49068322981366458</v>
      </c>
      <c r="AQ17" s="24">
        <v>0.49689440993788814</v>
      </c>
      <c r="AR17" s="24">
        <v>0.48447204968944096</v>
      </c>
      <c r="AS17" s="24">
        <v>0.48447204968944096</v>
      </c>
      <c r="AT17" s="24">
        <v>0.49068322981366458</v>
      </c>
      <c r="AU17" s="24">
        <v>0.49068322981366458</v>
      </c>
      <c r="AV17" s="24">
        <v>85.559006211180133</v>
      </c>
    </row>
    <row r="18" spans="2:48" x14ac:dyDescent="0.45">
      <c r="B18" s="7" t="s">
        <v>69</v>
      </c>
      <c r="C18" s="54">
        <v>47</v>
      </c>
      <c r="D18" s="54">
        <v>47</v>
      </c>
      <c r="E18" s="54">
        <v>49</v>
      </c>
      <c r="F18" s="54">
        <v>48</v>
      </c>
      <c r="G18" s="54">
        <v>47</v>
      </c>
      <c r="H18" s="54">
        <v>47</v>
      </c>
      <c r="I18" s="54">
        <v>46</v>
      </c>
      <c r="J18" s="54">
        <v>14</v>
      </c>
      <c r="N18" t="str">
        <v>Tom Green</v>
      </c>
      <c r="O18">
        <f>IF(N18="","",SUMIF(Table1[Engineer],ik_installer!$N18,Table1[U1]))</f>
        <v>69</v>
      </c>
      <c r="P18">
        <f>IF(O18="","",SUMIF(Table1[Engineer],ik_installer!$N18,Table1[U2]))</f>
        <v>68</v>
      </c>
      <c r="Q18">
        <f>IF(P18="","",SUMIF(Table1[Engineer],ik_installer!$N18,Table1[U3]))</f>
        <v>73</v>
      </c>
      <c r="R18">
        <f>IF(Q18="","",SUMIF(Table1[Engineer],ik_installer!$N18,Table1[U4]))</f>
        <v>68</v>
      </c>
      <c r="S18">
        <f>IF(R18="","",SUMIF(Table1[Engineer],ik_installer!$N18,Table1[U5]))</f>
        <v>73</v>
      </c>
      <c r="T18">
        <f>IF(S18="","",SUMIF(Table1[Engineer],ik_installer!$N18,Table1[U6]))</f>
        <v>69</v>
      </c>
      <c r="U18">
        <f>IF(T18="","",SUMIF(Table1[Engineer],ik_installer!$N18,Table1[U7]))</f>
        <v>71</v>
      </c>
      <c r="V18">
        <f>IF(N18="","",SUMIF(Table1[Engineer],ik_installer!$N18,Table1['# of Rows]))</f>
        <v>21</v>
      </c>
      <c r="W18" s="3">
        <f t="shared" si="9"/>
        <v>0.46938775510204078</v>
      </c>
      <c r="X18" s="3">
        <f t="shared" si="10"/>
        <v>0.4625850340136054</v>
      </c>
      <c r="Y18" s="3">
        <f t="shared" si="11"/>
        <v>0.49659863945578231</v>
      </c>
      <c r="Z18" s="3">
        <f t="shared" si="12"/>
        <v>0.4625850340136054</v>
      </c>
      <c r="AA18" s="3">
        <f t="shared" si="13"/>
        <v>0.49659863945578231</v>
      </c>
      <c r="AB18" s="3">
        <f t="shared" si="14"/>
        <v>0.46938775510204078</v>
      </c>
      <c r="AC18" s="3">
        <f t="shared" si="15"/>
        <v>0.48299319727891155</v>
      </c>
      <c r="AD18" s="25">
        <f t="shared" si="16"/>
        <v>83.503401360544203</v>
      </c>
      <c r="AF18" t="str">
        <v>Otoe</v>
      </c>
      <c r="AG18" s="2">
        <v>17</v>
      </c>
      <c r="AH18" s="2">
        <v>17</v>
      </c>
      <c r="AI18" s="2">
        <v>17</v>
      </c>
      <c r="AJ18" s="2">
        <v>17</v>
      </c>
      <c r="AK18" s="2">
        <v>17</v>
      </c>
      <c r="AL18" s="2">
        <v>17</v>
      </c>
      <c r="AM18" s="2">
        <v>17</v>
      </c>
      <c r="AN18" s="2">
        <v>5</v>
      </c>
      <c r="AO18" s="24">
        <v>0.48571428571428565</v>
      </c>
      <c r="AP18" s="24">
        <v>0.48571428571428565</v>
      </c>
      <c r="AQ18" s="24">
        <v>0.48571428571428565</v>
      </c>
      <c r="AR18" s="24">
        <v>0.48571428571428565</v>
      </c>
      <c r="AS18" s="24">
        <v>0.48571428571428565</v>
      </c>
      <c r="AT18" s="24">
        <v>0.48571428571428565</v>
      </c>
      <c r="AU18" s="24">
        <v>0.48571428571428565</v>
      </c>
      <c r="AV18" s="24">
        <v>85</v>
      </c>
    </row>
    <row r="19" spans="2:48" x14ac:dyDescent="0.45">
      <c r="B19" s="7" t="s">
        <v>776</v>
      </c>
      <c r="C19" s="54">
        <v>18</v>
      </c>
      <c r="D19" s="54">
        <v>18</v>
      </c>
      <c r="E19" s="54">
        <v>18</v>
      </c>
      <c r="F19" s="54">
        <v>19</v>
      </c>
      <c r="G19" s="54">
        <v>18</v>
      </c>
      <c r="H19" s="54">
        <v>18</v>
      </c>
      <c r="I19" s="54">
        <v>19</v>
      </c>
      <c r="J19" s="54">
        <v>6</v>
      </c>
      <c r="N19" t="str">
        <v>Victoria</v>
      </c>
      <c r="O19">
        <f>IF(N19="","",SUMIF(Table1[Engineer],ik_installer!$N19,Table1[U1]))</f>
        <v>32</v>
      </c>
      <c r="P19">
        <f>IF(O19="","",SUMIF(Table1[Engineer],ik_installer!$N19,Table1[U2]))</f>
        <v>35</v>
      </c>
      <c r="Q19">
        <f>IF(P19="","",SUMIF(Table1[Engineer],ik_installer!$N19,Table1[U3]))</f>
        <v>33</v>
      </c>
      <c r="R19">
        <f>IF(Q19="","",SUMIF(Table1[Engineer],ik_installer!$N19,Table1[U4]))</f>
        <v>32</v>
      </c>
      <c r="S19">
        <f>IF(R19="","",SUMIF(Table1[Engineer],ik_installer!$N19,Table1[U5]))</f>
        <v>35</v>
      </c>
      <c r="T19">
        <f>IF(S19="","",SUMIF(Table1[Engineer],ik_installer!$N19,Table1[U6]))</f>
        <v>35</v>
      </c>
      <c r="U19">
        <f>IF(T19="","",SUMIF(Table1[Engineer],ik_installer!$N19,Table1[U7]))</f>
        <v>35</v>
      </c>
      <c r="V19">
        <f>IF(N19="","",SUMIF(Table1[Engineer],ik_installer!$N19,Table1['# of Rows]))</f>
        <v>11</v>
      </c>
      <c r="W19" s="3">
        <f t="shared" si="9"/>
        <v>0.41558441558441556</v>
      </c>
      <c r="X19" s="3">
        <f t="shared" si="10"/>
        <v>0.45454545454545447</v>
      </c>
      <c r="Y19" s="3">
        <f t="shared" si="11"/>
        <v>0.42857142857142855</v>
      </c>
      <c r="Z19" s="3">
        <f t="shared" si="12"/>
        <v>0.41558441558441556</v>
      </c>
      <c r="AA19" s="3">
        <f t="shared" si="13"/>
        <v>0.45454545454545447</v>
      </c>
      <c r="AB19" s="3">
        <f t="shared" si="14"/>
        <v>0.45454545454545447</v>
      </c>
      <c r="AC19" s="3">
        <f t="shared" si="15"/>
        <v>0.45454545454545447</v>
      </c>
      <c r="AD19" s="25">
        <f t="shared" si="16"/>
        <v>76.94805194805194</v>
      </c>
      <c r="AF19" t="str">
        <v>Franklin</v>
      </c>
      <c r="AG19" s="2">
        <v>47</v>
      </c>
      <c r="AH19" s="2">
        <v>47</v>
      </c>
      <c r="AI19" s="2">
        <v>49</v>
      </c>
      <c r="AJ19" s="2">
        <v>48</v>
      </c>
      <c r="AK19" s="2">
        <v>47</v>
      </c>
      <c r="AL19" s="2">
        <v>47</v>
      </c>
      <c r="AM19" s="2">
        <v>46</v>
      </c>
      <c r="AN19" s="2">
        <v>14</v>
      </c>
      <c r="AO19" s="24">
        <v>0.47959183673469385</v>
      </c>
      <c r="AP19" s="24">
        <v>0.47959183673469385</v>
      </c>
      <c r="AQ19" s="24">
        <v>0.5</v>
      </c>
      <c r="AR19" s="24">
        <v>0.48979591836734687</v>
      </c>
      <c r="AS19" s="24">
        <v>0.47959183673469385</v>
      </c>
      <c r="AT19" s="24">
        <v>0.47959183673469385</v>
      </c>
      <c r="AU19" s="24">
        <v>0.46938775510204078</v>
      </c>
      <c r="AV19" s="24">
        <v>84.438775510204067</v>
      </c>
    </row>
    <row r="20" spans="2:48" x14ac:dyDescent="0.45">
      <c r="B20" s="7" t="s">
        <v>271</v>
      </c>
      <c r="C20" s="54">
        <v>32</v>
      </c>
      <c r="D20" s="54">
        <v>33</v>
      </c>
      <c r="E20" s="54">
        <v>32</v>
      </c>
      <c r="F20" s="54">
        <v>31</v>
      </c>
      <c r="G20" s="54">
        <v>30</v>
      </c>
      <c r="H20" s="54">
        <v>29</v>
      </c>
      <c r="I20" s="54">
        <v>31</v>
      </c>
      <c r="J20" s="54">
        <v>9</v>
      </c>
      <c r="N20" t="str">
        <v>Lynchburg</v>
      </c>
      <c r="O20">
        <f>IF(N20="","",SUMIF(Table1[Engineer],ik_installer!$N20,Table1[U1]))</f>
        <v>24</v>
      </c>
      <c r="P20">
        <f>IF(O20="","",SUMIF(Table1[Engineer],ik_installer!$N20,Table1[U2]))</f>
        <v>25</v>
      </c>
      <c r="Q20">
        <f>IF(P20="","",SUMIF(Table1[Engineer],ik_installer!$N20,Table1[U3]))</f>
        <v>25</v>
      </c>
      <c r="R20">
        <f>IF(Q20="","",SUMIF(Table1[Engineer],ik_installer!$N20,Table1[U4]))</f>
        <v>24</v>
      </c>
      <c r="S20">
        <f>IF(R20="","",SUMIF(Table1[Engineer],ik_installer!$N20,Table1[U5]))</f>
        <v>23</v>
      </c>
      <c r="T20">
        <f>IF(S20="","",SUMIF(Table1[Engineer],ik_installer!$N20,Table1[U6]))</f>
        <v>24</v>
      </c>
      <c r="U20">
        <f>IF(T20="","",SUMIF(Table1[Engineer],ik_installer!$N20,Table1[U7]))</f>
        <v>25</v>
      </c>
      <c r="V20">
        <f>IF(N20="","",SUMIF(Table1[Engineer],ik_installer!$N20,Table1['# of Rows]))</f>
        <v>7</v>
      </c>
      <c r="W20" s="3">
        <f t="shared" si="9"/>
        <v>0.48979591836734687</v>
      </c>
      <c r="X20" s="3">
        <f t="shared" si="10"/>
        <v>0.51020408163265307</v>
      </c>
      <c r="Y20" s="3">
        <f t="shared" si="11"/>
        <v>0.51020408163265307</v>
      </c>
      <c r="Z20" s="3">
        <f t="shared" si="12"/>
        <v>0.48979591836734687</v>
      </c>
      <c r="AA20" s="3">
        <f t="shared" si="13"/>
        <v>0.46938775510204078</v>
      </c>
      <c r="AB20" s="3">
        <f t="shared" si="14"/>
        <v>0.48979591836734687</v>
      </c>
      <c r="AC20" s="3">
        <f t="shared" si="15"/>
        <v>0.51020408163265307</v>
      </c>
      <c r="AD20" s="25">
        <f t="shared" si="16"/>
        <v>86.734693877551024</v>
      </c>
      <c r="AF20" t="str">
        <v>Rockwall</v>
      </c>
      <c r="AG20" s="2">
        <v>87</v>
      </c>
      <c r="AH20" s="2">
        <v>89</v>
      </c>
      <c r="AI20" s="2">
        <v>92</v>
      </c>
      <c r="AJ20" s="2">
        <v>94</v>
      </c>
      <c r="AK20" s="2">
        <v>94</v>
      </c>
      <c r="AL20" s="2">
        <v>92</v>
      </c>
      <c r="AM20" s="2">
        <v>90</v>
      </c>
      <c r="AN20" s="2">
        <v>27</v>
      </c>
      <c r="AO20" s="24">
        <v>0.46031746031746029</v>
      </c>
      <c r="AP20" s="24">
        <v>0.47089947089947087</v>
      </c>
      <c r="AQ20" s="24">
        <v>0.48677248677248675</v>
      </c>
      <c r="AR20" s="24">
        <v>0.49735449735449733</v>
      </c>
      <c r="AS20" s="24">
        <v>0.49735449735449733</v>
      </c>
      <c r="AT20" s="24">
        <v>0.48677248677248675</v>
      </c>
      <c r="AU20" s="24">
        <v>0.47619047619047616</v>
      </c>
      <c r="AV20" s="24">
        <v>84.391534391534393</v>
      </c>
    </row>
    <row r="21" spans="2:48" x14ac:dyDescent="0.45">
      <c r="B21" s="7" t="s">
        <v>63</v>
      </c>
      <c r="C21" s="54">
        <v>3</v>
      </c>
      <c r="D21" s="54">
        <v>3</v>
      </c>
      <c r="E21" s="54">
        <v>3</v>
      </c>
      <c r="F21" s="54">
        <v>3</v>
      </c>
      <c r="G21" s="54">
        <v>3</v>
      </c>
      <c r="H21" s="54">
        <v>3</v>
      </c>
      <c r="I21" s="54">
        <v>3</v>
      </c>
      <c r="J21" s="54">
        <v>1</v>
      </c>
      <c r="N21" t="str">
        <v>Hanover</v>
      </c>
      <c r="O21">
        <f>IF(N21="","",SUMIF(Table1[Engineer],ik_installer!$N21,Table1[U1]))</f>
        <v>32</v>
      </c>
      <c r="P21">
        <f>IF(O21="","",SUMIF(Table1[Engineer],ik_installer!$N21,Table1[U2]))</f>
        <v>33</v>
      </c>
      <c r="Q21">
        <f>IF(P21="","",SUMIF(Table1[Engineer],ik_installer!$N21,Table1[U3]))</f>
        <v>32</v>
      </c>
      <c r="R21">
        <f>IF(Q21="","",SUMIF(Table1[Engineer],ik_installer!$N21,Table1[U4]))</f>
        <v>31</v>
      </c>
      <c r="S21">
        <f>IF(R21="","",SUMIF(Table1[Engineer],ik_installer!$N21,Table1[U5]))</f>
        <v>30</v>
      </c>
      <c r="T21">
        <f>IF(S21="","",SUMIF(Table1[Engineer],ik_installer!$N21,Table1[U6]))</f>
        <v>29</v>
      </c>
      <c r="U21">
        <f>IF(T21="","",SUMIF(Table1[Engineer],ik_installer!$N21,Table1[U7]))</f>
        <v>31</v>
      </c>
      <c r="V21">
        <f>IF(N21="","",SUMIF(Table1[Engineer],ik_installer!$N21,Table1['# of Rows]))</f>
        <v>9</v>
      </c>
      <c r="W21" s="3">
        <f t="shared" si="9"/>
        <v>0.50793650793650791</v>
      </c>
      <c r="X21" s="3">
        <f t="shared" si="10"/>
        <v>0.52380952380952372</v>
      </c>
      <c r="Y21" s="3">
        <f t="shared" si="11"/>
        <v>0.50793650793650791</v>
      </c>
      <c r="Z21" s="3">
        <f t="shared" si="12"/>
        <v>0.49206349206349209</v>
      </c>
      <c r="AA21" s="3">
        <f t="shared" si="13"/>
        <v>0.47619047619047616</v>
      </c>
      <c r="AB21" s="3">
        <f t="shared" si="14"/>
        <v>0.46031746031746029</v>
      </c>
      <c r="AC21" s="3">
        <f t="shared" si="15"/>
        <v>0.49206349206349209</v>
      </c>
      <c r="AD21" s="25">
        <f t="shared" si="16"/>
        <v>86.507936507936506</v>
      </c>
      <c r="AF21" t="str">
        <v>King</v>
      </c>
      <c r="AG21" s="2">
        <v>114</v>
      </c>
      <c r="AH21" s="2">
        <v>120</v>
      </c>
      <c r="AI21" s="2">
        <v>115</v>
      </c>
      <c r="AJ21" s="2">
        <v>115</v>
      </c>
      <c r="AK21" s="2">
        <v>111</v>
      </c>
      <c r="AL21" s="2">
        <v>113</v>
      </c>
      <c r="AM21" s="2">
        <v>114</v>
      </c>
      <c r="AN21" s="2">
        <v>34</v>
      </c>
      <c r="AO21" s="24">
        <v>0.47899159663865543</v>
      </c>
      <c r="AP21" s="24">
        <v>0.50420168067226889</v>
      </c>
      <c r="AQ21" s="24">
        <v>0.48319327731092432</v>
      </c>
      <c r="AR21" s="24">
        <v>0.48319327731092432</v>
      </c>
      <c r="AS21" s="24">
        <v>0.46638655462184869</v>
      </c>
      <c r="AT21" s="24">
        <v>0.47478991596638653</v>
      </c>
      <c r="AU21" s="24">
        <v>0.47899159663865543</v>
      </c>
      <c r="AV21" s="24">
        <v>84.243697478991592</v>
      </c>
    </row>
    <row r="22" spans="2:48" x14ac:dyDescent="0.45">
      <c r="B22" s="7" t="s">
        <v>123</v>
      </c>
      <c r="C22" s="54">
        <v>113</v>
      </c>
      <c r="D22" s="54">
        <v>114</v>
      </c>
      <c r="E22" s="54">
        <v>112</v>
      </c>
      <c r="F22" s="54">
        <v>113</v>
      </c>
      <c r="G22" s="54">
        <v>114</v>
      </c>
      <c r="H22" s="54">
        <v>109</v>
      </c>
      <c r="I22" s="54">
        <v>113</v>
      </c>
      <c r="J22" s="54">
        <v>34</v>
      </c>
      <c r="N22" t="str">
        <v>Winchester</v>
      </c>
      <c r="O22">
        <f>IF(N22="","",SUMIF(Table1[Engineer],ik_installer!$N22,Table1[U1]))</f>
        <v>21</v>
      </c>
      <c r="P22">
        <f>IF(O22="","",SUMIF(Table1[Engineer],ik_installer!$N22,Table1[U2]))</f>
        <v>21</v>
      </c>
      <c r="Q22">
        <f>IF(P22="","",SUMIF(Table1[Engineer],ik_installer!$N22,Table1[U3]))</f>
        <v>21</v>
      </c>
      <c r="R22">
        <f>IF(Q22="","",SUMIF(Table1[Engineer],ik_installer!$N22,Table1[U4]))</f>
        <v>21</v>
      </c>
      <c r="S22">
        <f>IF(R22="","",SUMIF(Table1[Engineer],ik_installer!$N22,Table1[U5]))</f>
        <v>21</v>
      </c>
      <c r="T22">
        <f>IF(S22="","",SUMIF(Table1[Engineer],ik_installer!$N22,Table1[U6]))</f>
        <v>21</v>
      </c>
      <c r="U22">
        <f>IF(T22="","",SUMIF(Table1[Engineer],ik_installer!$N22,Table1[U7]))</f>
        <v>21</v>
      </c>
      <c r="V22">
        <f>IF(N22="","",SUMIF(Table1[Engineer],ik_installer!$N22,Table1['# of Rows]))</f>
        <v>6</v>
      </c>
      <c r="W22" s="3">
        <f t="shared" si="9"/>
        <v>0.5</v>
      </c>
      <c r="X22" s="3">
        <f t="shared" si="10"/>
        <v>0.5</v>
      </c>
      <c r="Y22" s="3">
        <f t="shared" si="11"/>
        <v>0.5</v>
      </c>
      <c r="Z22" s="3">
        <f t="shared" si="12"/>
        <v>0.5</v>
      </c>
      <c r="AA22" s="3">
        <f t="shared" si="13"/>
        <v>0.5</v>
      </c>
      <c r="AB22" s="3">
        <f t="shared" si="14"/>
        <v>0.5</v>
      </c>
      <c r="AC22" s="3">
        <f t="shared" si="15"/>
        <v>0.5</v>
      </c>
      <c r="AD22" s="25">
        <f t="shared" si="16"/>
        <v>87.5</v>
      </c>
      <c r="AF22" t="str">
        <v>Wake</v>
      </c>
      <c r="AG22" s="2">
        <v>24</v>
      </c>
      <c r="AH22" s="2">
        <v>24</v>
      </c>
      <c r="AI22" s="2">
        <v>23</v>
      </c>
      <c r="AJ22" s="2">
        <v>24</v>
      </c>
      <c r="AK22" s="2">
        <v>23</v>
      </c>
      <c r="AL22" s="2">
        <v>22</v>
      </c>
      <c r="AM22" s="2">
        <v>25</v>
      </c>
      <c r="AN22" s="2">
        <v>7</v>
      </c>
      <c r="AO22" s="24">
        <v>0.48979591836734687</v>
      </c>
      <c r="AP22" s="24">
        <v>0.48979591836734687</v>
      </c>
      <c r="AQ22" s="24">
        <v>0.46938775510204078</v>
      </c>
      <c r="AR22" s="24">
        <v>0.48979591836734687</v>
      </c>
      <c r="AS22" s="24">
        <v>0.46938775510204078</v>
      </c>
      <c r="AT22" s="24">
        <v>0.44897959183673464</v>
      </c>
      <c r="AU22" s="24">
        <v>0.51020408163265307</v>
      </c>
      <c r="AV22" s="24">
        <v>84.183673469387742</v>
      </c>
    </row>
    <row r="23" spans="2:48" x14ac:dyDescent="0.45">
      <c r="B23" s="7" t="s">
        <v>133</v>
      </c>
      <c r="C23" s="54">
        <v>27</v>
      </c>
      <c r="D23" s="54">
        <v>27</v>
      </c>
      <c r="E23" s="54">
        <v>26</v>
      </c>
      <c r="F23" s="54">
        <v>27</v>
      </c>
      <c r="G23" s="54">
        <v>26</v>
      </c>
      <c r="H23" s="54">
        <v>26</v>
      </c>
      <c r="I23" s="54">
        <v>26</v>
      </c>
      <c r="J23" s="54">
        <v>9</v>
      </c>
      <c r="N23" t="str">
        <v>Rockingham</v>
      </c>
      <c r="O23">
        <f>IF(N23="","",SUMIF(Table1[Engineer],ik_installer!$N23,Table1[U1]))</f>
        <v>70</v>
      </c>
      <c r="P23">
        <f>IF(O23="","",SUMIF(Table1[Engineer],ik_installer!$N23,Table1[U2]))</f>
        <v>71</v>
      </c>
      <c r="Q23">
        <f>IF(P23="","",SUMIF(Table1[Engineer],ik_installer!$N23,Table1[U3]))</f>
        <v>71</v>
      </c>
      <c r="R23">
        <f>IF(Q23="","",SUMIF(Table1[Engineer],ik_installer!$N23,Table1[U4]))</f>
        <v>70</v>
      </c>
      <c r="S23">
        <f>IF(R23="","",SUMIF(Table1[Engineer],ik_installer!$N23,Table1[U5]))</f>
        <v>71</v>
      </c>
      <c r="T23">
        <f>IF(S23="","",SUMIF(Table1[Engineer],ik_installer!$N23,Table1[U6]))</f>
        <v>66</v>
      </c>
      <c r="U23">
        <f>IF(T23="","",SUMIF(Table1[Engineer],ik_installer!$N23,Table1[U7]))</f>
        <v>71</v>
      </c>
      <c r="V23">
        <f>IF(N23="","",SUMIF(Table1[Engineer],ik_installer!$N23,Table1['# of Rows]))</f>
        <v>20</v>
      </c>
      <c r="W23" s="3">
        <f t="shared" si="9"/>
        <v>0.5</v>
      </c>
      <c r="X23" s="3">
        <f t="shared" si="10"/>
        <v>0.50714285714285712</v>
      </c>
      <c r="Y23" s="3">
        <f t="shared" si="11"/>
        <v>0.50714285714285712</v>
      </c>
      <c r="Z23" s="3">
        <f t="shared" si="12"/>
        <v>0.5</v>
      </c>
      <c r="AA23" s="3">
        <f t="shared" si="13"/>
        <v>0.50714285714285712</v>
      </c>
      <c r="AB23" s="3">
        <f t="shared" si="14"/>
        <v>0.47142857142857136</v>
      </c>
      <c r="AC23" s="3">
        <f t="shared" si="15"/>
        <v>0.50714285714285712</v>
      </c>
      <c r="AD23" s="25">
        <f t="shared" si="16"/>
        <v>87.5</v>
      </c>
      <c r="AF23" t="str">
        <v>Ada</v>
      </c>
      <c r="AG23" s="2">
        <v>14</v>
      </c>
      <c r="AH23" s="2">
        <v>14</v>
      </c>
      <c r="AI23" s="2">
        <v>14</v>
      </c>
      <c r="AJ23" s="2">
        <v>13</v>
      </c>
      <c r="AK23" s="2">
        <v>13</v>
      </c>
      <c r="AL23" s="2">
        <v>13</v>
      </c>
      <c r="AM23" s="2">
        <v>13</v>
      </c>
      <c r="AN23" s="2">
        <v>4</v>
      </c>
      <c r="AO23" s="24">
        <v>0.5</v>
      </c>
      <c r="AP23" s="24">
        <v>0.5</v>
      </c>
      <c r="AQ23" s="24">
        <v>0.5</v>
      </c>
      <c r="AR23" s="24">
        <v>0.46428571428571425</v>
      </c>
      <c r="AS23" s="24">
        <v>0.46428571428571425</v>
      </c>
      <c r="AT23" s="24">
        <v>0.46428571428571425</v>
      </c>
      <c r="AU23" s="24">
        <v>0.46428571428571425</v>
      </c>
      <c r="AV23" s="24">
        <v>83.928571428571431</v>
      </c>
    </row>
    <row r="24" spans="2:48" x14ac:dyDescent="0.45">
      <c r="B24" s="7" t="s">
        <v>347</v>
      </c>
      <c r="C24" s="54">
        <v>114</v>
      </c>
      <c r="D24" s="54">
        <v>120</v>
      </c>
      <c r="E24" s="54">
        <v>115</v>
      </c>
      <c r="F24" s="54">
        <v>115</v>
      </c>
      <c r="G24" s="54">
        <v>111</v>
      </c>
      <c r="H24" s="54">
        <v>113</v>
      </c>
      <c r="I24" s="54">
        <v>114</v>
      </c>
      <c r="J24" s="54">
        <v>34</v>
      </c>
      <c r="N24" t="str">
        <v>Washington</v>
      </c>
      <c r="O24">
        <f>IF(N24="","",SUMIF(Table1[Engineer],ik_installer!$N24,Table1[U1]))</f>
        <v>165</v>
      </c>
      <c r="P24">
        <f>IF(O24="","",SUMIF(Table1[Engineer],ik_installer!$N24,Table1[U2]))</f>
        <v>163</v>
      </c>
      <c r="Q24">
        <f>IF(P24="","",SUMIF(Table1[Engineer],ik_installer!$N24,Table1[U3]))</f>
        <v>170</v>
      </c>
      <c r="R24">
        <f>IF(Q24="","",SUMIF(Table1[Engineer],ik_installer!$N24,Table1[U4]))</f>
        <v>167</v>
      </c>
      <c r="S24">
        <f>IF(R24="","",SUMIF(Table1[Engineer],ik_installer!$N24,Table1[U5]))</f>
        <v>173</v>
      </c>
      <c r="T24">
        <f>IF(S24="","",SUMIF(Table1[Engineer],ik_installer!$N24,Table1[U6]))</f>
        <v>167</v>
      </c>
      <c r="U24">
        <f>IF(T24="","",SUMIF(Table1[Engineer],ik_installer!$N24,Table1[U7]))</f>
        <v>170</v>
      </c>
      <c r="V24">
        <f>IF(N24="","",SUMIF(Table1[Engineer],ik_installer!$N24,Table1['# of Rows]))</f>
        <v>47</v>
      </c>
      <c r="W24" s="3">
        <f t="shared" si="9"/>
        <v>0.50151975683890571</v>
      </c>
      <c r="X24" s="3">
        <f t="shared" si="10"/>
        <v>0.49544072948328266</v>
      </c>
      <c r="Y24" s="3">
        <f t="shared" si="11"/>
        <v>0.51671732522796354</v>
      </c>
      <c r="Z24" s="3">
        <f t="shared" si="12"/>
        <v>0.50759878419452886</v>
      </c>
      <c r="AA24" s="3">
        <f t="shared" si="13"/>
        <v>0.52583586626139811</v>
      </c>
      <c r="AB24" s="3">
        <f t="shared" si="14"/>
        <v>0.50759878419452886</v>
      </c>
      <c r="AC24" s="3">
        <f t="shared" si="15"/>
        <v>0.51671732522796354</v>
      </c>
      <c r="AD24" s="25">
        <f t="shared" si="16"/>
        <v>89.285714285714278</v>
      </c>
      <c r="AF24" t="str">
        <v>Union</v>
      </c>
      <c r="AG24" s="2">
        <v>24</v>
      </c>
      <c r="AH24" s="2">
        <v>28</v>
      </c>
      <c r="AI24" s="2">
        <v>26</v>
      </c>
      <c r="AJ24" s="2">
        <v>28</v>
      </c>
      <c r="AK24" s="2">
        <v>28</v>
      </c>
      <c r="AL24" s="2">
        <v>28</v>
      </c>
      <c r="AM24" s="2">
        <v>26</v>
      </c>
      <c r="AN24" s="2">
        <v>8</v>
      </c>
      <c r="AO24" s="24">
        <v>0.42857142857142855</v>
      </c>
      <c r="AP24" s="24">
        <v>0.5</v>
      </c>
      <c r="AQ24" s="24">
        <v>0.46428571428571425</v>
      </c>
      <c r="AR24" s="24">
        <v>0.5</v>
      </c>
      <c r="AS24" s="24">
        <v>0.5</v>
      </c>
      <c r="AT24" s="24">
        <v>0.5</v>
      </c>
      <c r="AU24" s="24">
        <v>0.46428571428571425</v>
      </c>
      <c r="AV24" s="24">
        <v>83.928571428571431</v>
      </c>
    </row>
    <row r="25" spans="2:48" x14ac:dyDescent="0.45">
      <c r="B25" s="7" t="s">
        <v>482</v>
      </c>
      <c r="C25" s="54">
        <v>78</v>
      </c>
      <c r="D25" s="54">
        <v>79</v>
      </c>
      <c r="E25" s="54">
        <v>80</v>
      </c>
      <c r="F25" s="54">
        <v>78</v>
      </c>
      <c r="G25" s="54">
        <v>78</v>
      </c>
      <c r="H25" s="54">
        <v>79</v>
      </c>
      <c r="I25" s="54">
        <v>79</v>
      </c>
      <c r="J25" s="54">
        <v>23</v>
      </c>
      <c r="N25" t="str">
        <v>Shenandoah</v>
      </c>
      <c r="O25">
        <f>IF(N25="","",SUMIF(Table1[Engineer],ik_installer!$N25,Table1[U1]))</f>
        <v>98</v>
      </c>
      <c r="P25">
        <f>IF(O25="","",SUMIF(Table1[Engineer],ik_installer!$N25,Table1[U2]))</f>
        <v>99</v>
      </c>
      <c r="Q25">
        <f>IF(P25="","",SUMIF(Table1[Engineer],ik_installer!$N25,Table1[U3]))</f>
        <v>98</v>
      </c>
      <c r="R25">
        <f>IF(Q25="","",SUMIF(Table1[Engineer],ik_installer!$N25,Table1[U4]))</f>
        <v>96</v>
      </c>
      <c r="S25">
        <f>IF(R25="","",SUMIF(Table1[Engineer],ik_installer!$N25,Table1[U5]))</f>
        <v>96</v>
      </c>
      <c r="T25">
        <f>IF(S25="","",SUMIF(Table1[Engineer],ik_installer!$N25,Table1[U6]))</f>
        <v>97</v>
      </c>
      <c r="U25">
        <f>IF(T25="","",SUMIF(Table1[Engineer],ik_installer!$N25,Table1[U7]))</f>
        <v>96</v>
      </c>
      <c r="V25">
        <f>IF(N25="","",SUMIF(Table1[Engineer],ik_installer!$N25,Table1['# of Rows]))</f>
        <v>28</v>
      </c>
      <c r="W25" s="3">
        <f t="shared" si="9"/>
        <v>0.5</v>
      </c>
      <c r="X25" s="3">
        <f t="shared" si="10"/>
        <v>0.50510204081632648</v>
      </c>
      <c r="Y25" s="3">
        <f t="shared" si="11"/>
        <v>0.5</v>
      </c>
      <c r="Z25" s="3">
        <f t="shared" si="12"/>
        <v>0.48979591836734687</v>
      </c>
      <c r="AA25" s="3">
        <f t="shared" si="13"/>
        <v>0.48979591836734687</v>
      </c>
      <c r="AB25" s="3">
        <f t="shared" si="14"/>
        <v>0.49489795918367346</v>
      </c>
      <c r="AC25" s="3">
        <f t="shared" si="15"/>
        <v>0.48979591836734687</v>
      </c>
      <c r="AD25" s="25">
        <f t="shared" si="16"/>
        <v>86.734693877551024</v>
      </c>
      <c r="AF25" t="str">
        <v>Wise</v>
      </c>
      <c r="AG25" s="2">
        <v>48</v>
      </c>
      <c r="AH25" s="2">
        <v>48</v>
      </c>
      <c r="AI25" s="2">
        <v>48</v>
      </c>
      <c r="AJ25" s="2">
        <v>47</v>
      </c>
      <c r="AK25" s="2">
        <v>48</v>
      </c>
      <c r="AL25" s="2">
        <v>45</v>
      </c>
      <c r="AM25" s="2">
        <v>45</v>
      </c>
      <c r="AN25" s="2">
        <v>14</v>
      </c>
      <c r="AO25" s="24">
        <v>0.48979591836734687</v>
      </c>
      <c r="AP25" s="24">
        <v>0.48979591836734687</v>
      </c>
      <c r="AQ25" s="24">
        <v>0.48979591836734687</v>
      </c>
      <c r="AR25" s="24">
        <v>0.47959183673469385</v>
      </c>
      <c r="AS25" s="24">
        <v>0.48979591836734687</v>
      </c>
      <c r="AT25" s="24">
        <v>0.45918367346938777</v>
      </c>
      <c r="AU25" s="24">
        <v>0.45918367346938777</v>
      </c>
      <c r="AV25" s="24">
        <v>83.928571428571416</v>
      </c>
    </row>
    <row r="26" spans="2:48" x14ac:dyDescent="0.45">
      <c r="B26" s="7" t="s">
        <v>147</v>
      </c>
      <c r="C26" s="54">
        <v>61</v>
      </c>
      <c r="D26" s="54">
        <v>60</v>
      </c>
      <c r="E26" s="54">
        <v>59</v>
      </c>
      <c r="F26" s="54">
        <v>60</v>
      </c>
      <c r="G26" s="54">
        <v>61</v>
      </c>
      <c r="H26" s="54">
        <v>60</v>
      </c>
      <c r="I26" s="54">
        <v>60</v>
      </c>
      <c r="J26" s="54">
        <v>18</v>
      </c>
      <c r="N26" t="str">
        <v>King</v>
      </c>
      <c r="O26">
        <f>IF(N26="","",SUMIF(Table1[Engineer],ik_installer!$N26,Table1[U1]))</f>
        <v>114</v>
      </c>
      <c r="P26">
        <f>IF(O26="","",SUMIF(Table1[Engineer],ik_installer!$N26,Table1[U2]))</f>
        <v>120</v>
      </c>
      <c r="Q26">
        <f>IF(P26="","",SUMIF(Table1[Engineer],ik_installer!$N26,Table1[U3]))</f>
        <v>115</v>
      </c>
      <c r="R26">
        <f>IF(Q26="","",SUMIF(Table1[Engineer],ik_installer!$N26,Table1[U4]))</f>
        <v>115</v>
      </c>
      <c r="S26">
        <f>IF(R26="","",SUMIF(Table1[Engineer],ik_installer!$N26,Table1[U5]))</f>
        <v>111</v>
      </c>
      <c r="T26">
        <f>IF(S26="","",SUMIF(Table1[Engineer],ik_installer!$N26,Table1[U6]))</f>
        <v>113</v>
      </c>
      <c r="U26">
        <f>IF(T26="","",SUMIF(Table1[Engineer],ik_installer!$N26,Table1[U7]))</f>
        <v>114</v>
      </c>
      <c r="V26">
        <f>IF(N26="","",SUMIF(Table1[Engineer],ik_installer!$N26,Table1['# of Rows]))</f>
        <v>34</v>
      </c>
      <c r="W26" s="3">
        <f t="shared" si="9"/>
        <v>0.47899159663865543</v>
      </c>
      <c r="X26" s="3">
        <f t="shared" si="10"/>
        <v>0.50420168067226889</v>
      </c>
      <c r="Y26" s="3">
        <f t="shared" si="11"/>
        <v>0.48319327731092432</v>
      </c>
      <c r="Z26" s="3">
        <f t="shared" si="12"/>
        <v>0.48319327731092432</v>
      </c>
      <c r="AA26" s="3">
        <f t="shared" si="13"/>
        <v>0.46638655462184869</v>
      </c>
      <c r="AB26" s="3">
        <f t="shared" si="14"/>
        <v>0.47478991596638653</v>
      </c>
      <c r="AC26" s="3">
        <f t="shared" si="15"/>
        <v>0.47899159663865543</v>
      </c>
      <c r="AD26" s="25">
        <f t="shared" si="16"/>
        <v>84.243697478991592</v>
      </c>
      <c r="AF26" t="str">
        <v>Montgomery</v>
      </c>
      <c r="AG26" s="2">
        <v>56</v>
      </c>
      <c r="AH26" s="2">
        <v>58</v>
      </c>
      <c r="AI26" s="2">
        <v>57</v>
      </c>
      <c r="AJ26" s="2">
        <v>58</v>
      </c>
      <c r="AK26" s="2">
        <v>56</v>
      </c>
      <c r="AL26" s="2">
        <v>56</v>
      </c>
      <c r="AM26" s="2">
        <v>58</v>
      </c>
      <c r="AN26" s="2">
        <v>17</v>
      </c>
      <c r="AO26" s="24">
        <v>0.47058823529411759</v>
      </c>
      <c r="AP26" s="24">
        <v>0.48739495798319321</v>
      </c>
      <c r="AQ26" s="24">
        <v>0.47899159663865543</v>
      </c>
      <c r="AR26" s="24">
        <v>0.48739495798319321</v>
      </c>
      <c r="AS26" s="24">
        <v>0.47058823529411759</v>
      </c>
      <c r="AT26" s="24">
        <v>0.47058823529411759</v>
      </c>
      <c r="AU26" s="24">
        <v>0.48739495798319321</v>
      </c>
      <c r="AV26" s="24">
        <v>83.82352941176471</v>
      </c>
    </row>
    <row r="27" spans="2:48" x14ac:dyDescent="0.45">
      <c r="B27" s="7" t="s">
        <v>256</v>
      </c>
      <c r="C27" s="54">
        <v>24</v>
      </c>
      <c r="D27" s="54">
        <v>25</v>
      </c>
      <c r="E27" s="54">
        <v>25</v>
      </c>
      <c r="F27" s="54">
        <v>24</v>
      </c>
      <c r="G27" s="54">
        <v>23</v>
      </c>
      <c r="H27" s="54">
        <v>24</v>
      </c>
      <c r="I27" s="54">
        <v>25</v>
      </c>
      <c r="J27" s="54">
        <v>7</v>
      </c>
      <c r="N27" t="str">
        <v>Wise</v>
      </c>
      <c r="O27">
        <f>IF(N27="","",SUMIF(Table1[Engineer],ik_installer!$N27,Table1[U1]))</f>
        <v>48</v>
      </c>
      <c r="P27">
        <f>IF(O27="","",SUMIF(Table1[Engineer],ik_installer!$N27,Table1[U2]))</f>
        <v>48</v>
      </c>
      <c r="Q27">
        <f>IF(P27="","",SUMIF(Table1[Engineer],ik_installer!$N27,Table1[U3]))</f>
        <v>48</v>
      </c>
      <c r="R27">
        <f>IF(Q27="","",SUMIF(Table1[Engineer],ik_installer!$N27,Table1[U4]))</f>
        <v>47</v>
      </c>
      <c r="S27">
        <f>IF(R27="","",SUMIF(Table1[Engineer],ik_installer!$N27,Table1[U5]))</f>
        <v>48</v>
      </c>
      <c r="T27">
        <f>IF(S27="","",SUMIF(Table1[Engineer],ik_installer!$N27,Table1[U6]))</f>
        <v>45</v>
      </c>
      <c r="U27">
        <f>IF(T27="","",SUMIF(Table1[Engineer],ik_installer!$N27,Table1[U7]))</f>
        <v>45</v>
      </c>
      <c r="V27">
        <f>IF(N27="","",SUMIF(Table1[Engineer],ik_installer!$N27,Table1['# of Rows]))</f>
        <v>14</v>
      </c>
      <c r="W27" s="3">
        <f t="shared" si="9"/>
        <v>0.48979591836734687</v>
      </c>
      <c r="X27" s="3">
        <f t="shared" si="10"/>
        <v>0.48979591836734687</v>
      </c>
      <c r="Y27" s="3">
        <f t="shared" si="11"/>
        <v>0.48979591836734687</v>
      </c>
      <c r="Z27" s="3">
        <f t="shared" si="12"/>
        <v>0.47959183673469385</v>
      </c>
      <c r="AA27" s="3">
        <f t="shared" si="13"/>
        <v>0.48979591836734687</v>
      </c>
      <c r="AB27" s="3">
        <f t="shared" si="14"/>
        <v>0.45918367346938777</v>
      </c>
      <c r="AC27" s="3">
        <f t="shared" si="15"/>
        <v>0.45918367346938777</v>
      </c>
      <c r="AD27" s="25">
        <f t="shared" si="16"/>
        <v>83.928571428571416</v>
      </c>
      <c r="AF27" t="str">
        <v>Lubbock</v>
      </c>
      <c r="AG27" s="2">
        <v>61</v>
      </c>
      <c r="AH27" s="2">
        <v>60</v>
      </c>
      <c r="AI27" s="2">
        <v>59</v>
      </c>
      <c r="AJ27" s="2">
        <v>60</v>
      </c>
      <c r="AK27" s="2">
        <v>61</v>
      </c>
      <c r="AL27" s="2">
        <v>60</v>
      </c>
      <c r="AM27" s="2">
        <v>60</v>
      </c>
      <c r="AN27" s="2">
        <v>18</v>
      </c>
      <c r="AO27" s="24">
        <v>0.48412698412698407</v>
      </c>
      <c r="AP27" s="24">
        <v>0.47619047619047616</v>
      </c>
      <c r="AQ27" s="24">
        <v>0.4682539682539682</v>
      </c>
      <c r="AR27" s="24">
        <v>0.47619047619047616</v>
      </c>
      <c r="AS27" s="24">
        <v>0.48412698412698407</v>
      </c>
      <c r="AT27" s="24">
        <v>0.47619047619047616</v>
      </c>
      <c r="AU27" s="24">
        <v>0.47619047619047616</v>
      </c>
      <c r="AV27" s="24">
        <v>83.531746031746039</v>
      </c>
    </row>
    <row r="28" spans="2:48" x14ac:dyDescent="0.45">
      <c r="B28" s="7" t="s">
        <v>379</v>
      </c>
      <c r="C28" s="54">
        <v>3</v>
      </c>
      <c r="D28" s="54">
        <v>3</v>
      </c>
      <c r="E28" s="54">
        <v>3</v>
      </c>
      <c r="F28" s="54">
        <v>3</v>
      </c>
      <c r="G28" s="54">
        <v>3</v>
      </c>
      <c r="H28" s="54">
        <v>3</v>
      </c>
      <c r="I28" s="54">
        <v>3</v>
      </c>
      <c r="J28" s="54">
        <v>1</v>
      </c>
      <c r="N28" t="str">
        <v>Madison</v>
      </c>
      <c r="O28">
        <f>IF(N28="","",SUMIF(Table1[Engineer],ik_installer!$N28,Table1[U1]))</f>
        <v>3</v>
      </c>
      <c r="P28">
        <f>IF(O28="","",SUMIF(Table1[Engineer],ik_installer!$N28,Table1[U2]))</f>
        <v>3</v>
      </c>
      <c r="Q28">
        <f>IF(P28="","",SUMIF(Table1[Engineer],ik_installer!$N28,Table1[U3]))</f>
        <v>3</v>
      </c>
      <c r="R28">
        <f>IF(Q28="","",SUMIF(Table1[Engineer],ik_installer!$N28,Table1[U4]))</f>
        <v>3</v>
      </c>
      <c r="S28">
        <f>IF(R28="","",SUMIF(Table1[Engineer],ik_installer!$N28,Table1[U5]))</f>
        <v>3</v>
      </c>
      <c r="T28">
        <f>IF(S28="","",SUMIF(Table1[Engineer],ik_installer!$N28,Table1[U6]))</f>
        <v>3</v>
      </c>
      <c r="U28">
        <f>IF(T28="","",SUMIF(Table1[Engineer],ik_installer!$N28,Table1[U7]))</f>
        <v>3</v>
      </c>
      <c r="V28">
        <f>IF(N28="","",SUMIF(Table1[Engineer],ik_installer!$N28,Table1['# of Rows]))</f>
        <v>1</v>
      </c>
      <c r="W28" s="3">
        <f t="shared" si="9"/>
        <v>0.42857142857142855</v>
      </c>
      <c r="X28" s="3">
        <f t="shared" si="10"/>
        <v>0.42857142857142855</v>
      </c>
      <c r="Y28" s="3">
        <f t="shared" si="11"/>
        <v>0.42857142857142855</v>
      </c>
      <c r="Z28" s="3">
        <f t="shared" si="12"/>
        <v>0.42857142857142855</v>
      </c>
      <c r="AA28" s="3">
        <f t="shared" si="13"/>
        <v>0.42857142857142855</v>
      </c>
      <c r="AB28" s="3">
        <f t="shared" si="14"/>
        <v>0.42857142857142855</v>
      </c>
      <c r="AC28" s="3">
        <f t="shared" si="15"/>
        <v>0.42857142857142855</v>
      </c>
      <c r="AD28" s="25">
        <f t="shared" si="16"/>
        <v>74.999999999999986</v>
      </c>
      <c r="AF28" t="str">
        <v>Tom Green</v>
      </c>
      <c r="AG28" s="2">
        <v>69</v>
      </c>
      <c r="AH28" s="2">
        <v>68</v>
      </c>
      <c r="AI28" s="2">
        <v>73</v>
      </c>
      <c r="AJ28" s="2">
        <v>68</v>
      </c>
      <c r="AK28" s="2">
        <v>73</v>
      </c>
      <c r="AL28" s="2">
        <v>69</v>
      </c>
      <c r="AM28" s="2">
        <v>71</v>
      </c>
      <c r="AN28" s="2">
        <v>21</v>
      </c>
      <c r="AO28" s="24">
        <v>0.46938775510204078</v>
      </c>
      <c r="AP28" s="24">
        <v>0.4625850340136054</v>
      </c>
      <c r="AQ28" s="24">
        <v>0.49659863945578231</v>
      </c>
      <c r="AR28" s="24">
        <v>0.4625850340136054</v>
      </c>
      <c r="AS28" s="24">
        <v>0.49659863945578231</v>
      </c>
      <c r="AT28" s="24">
        <v>0.46938775510204078</v>
      </c>
      <c r="AU28" s="24">
        <v>0.48299319727891155</v>
      </c>
      <c r="AV28" s="24">
        <v>83.503401360544203</v>
      </c>
    </row>
    <row r="29" spans="2:48" x14ac:dyDescent="0.45">
      <c r="B29" s="7" t="s">
        <v>81</v>
      </c>
      <c r="C29" s="54">
        <v>103</v>
      </c>
      <c r="D29" s="54">
        <v>103</v>
      </c>
      <c r="E29" s="54">
        <v>102</v>
      </c>
      <c r="F29" s="54">
        <v>103</v>
      </c>
      <c r="G29" s="54">
        <v>103</v>
      </c>
      <c r="H29" s="54">
        <v>103</v>
      </c>
      <c r="I29" s="54">
        <v>104</v>
      </c>
      <c r="J29" s="54">
        <v>30</v>
      </c>
      <c r="N29" t="str">
        <v>Otoe</v>
      </c>
      <c r="O29">
        <f>IF(N29="","",SUMIF(Table1[Engineer],ik_installer!$N29,Table1[U1]))</f>
        <v>17</v>
      </c>
      <c r="P29">
        <f>IF(O29="","",SUMIF(Table1[Engineer],ik_installer!$N29,Table1[U2]))</f>
        <v>17</v>
      </c>
      <c r="Q29">
        <f>IF(P29="","",SUMIF(Table1[Engineer],ik_installer!$N29,Table1[U3]))</f>
        <v>17</v>
      </c>
      <c r="R29">
        <f>IF(Q29="","",SUMIF(Table1[Engineer],ik_installer!$N29,Table1[U4]))</f>
        <v>17</v>
      </c>
      <c r="S29">
        <f>IF(R29="","",SUMIF(Table1[Engineer],ik_installer!$N29,Table1[U5]))</f>
        <v>17</v>
      </c>
      <c r="T29">
        <f>IF(S29="","",SUMIF(Table1[Engineer],ik_installer!$N29,Table1[U6]))</f>
        <v>17</v>
      </c>
      <c r="U29">
        <f>IF(T29="","",SUMIF(Table1[Engineer],ik_installer!$N29,Table1[U7]))</f>
        <v>17</v>
      </c>
      <c r="V29">
        <f>IF(N29="","",SUMIF(Table1[Engineer],ik_installer!$N29,Table1['# of Rows]))</f>
        <v>5</v>
      </c>
      <c r="W29" s="3">
        <f t="shared" si="9"/>
        <v>0.48571428571428565</v>
      </c>
      <c r="X29" s="3">
        <f t="shared" si="10"/>
        <v>0.48571428571428565</v>
      </c>
      <c r="Y29" s="3">
        <f t="shared" si="11"/>
        <v>0.48571428571428565</v>
      </c>
      <c r="Z29" s="3">
        <f t="shared" si="12"/>
        <v>0.48571428571428565</v>
      </c>
      <c r="AA29" s="3">
        <f t="shared" si="13"/>
        <v>0.48571428571428565</v>
      </c>
      <c r="AB29" s="3">
        <f t="shared" si="14"/>
        <v>0.48571428571428565</v>
      </c>
      <c r="AC29" s="3">
        <f t="shared" si="15"/>
        <v>0.48571428571428565</v>
      </c>
      <c r="AD29" s="25">
        <f t="shared" si="16"/>
        <v>85</v>
      </c>
      <c r="AF29" t="str">
        <v>Tarrant</v>
      </c>
      <c r="AG29" s="2">
        <v>19</v>
      </c>
      <c r="AH29" s="2">
        <v>21</v>
      </c>
      <c r="AI29" s="2">
        <v>21</v>
      </c>
      <c r="AJ29" s="2">
        <v>20</v>
      </c>
      <c r="AK29" s="2">
        <v>19</v>
      </c>
      <c r="AL29" s="2">
        <v>19</v>
      </c>
      <c r="AM29" s="2">
        <v>21</v>
      </c>
      <c r="AN29" s="2">
        <v>6</v>
      </c>
      <c r="AO29" s="24">
        <v>0.45238095238095233</v>
      </c>
      <c r="AP29" s="24">
        <v>0.5</v>
      </c>
      <c r="AQ29" s="24">
        <v>0.5</v>
      </c>
      <c r="AR29" s="24">
        <v>0.47619047619047616</v>
      </c>
      <c r="AS29" s="24">
        <v>0.45238095238095233</v>
      </c>
      <c r="AT29" s="24">
        <v>0.45238095238095233</v>
      </c>
      <c r="AU29" s="24">
        <v>0.5</v>
      </c>
      <c r="AV29" s="24">
        <v>83.333333333333329</v>
      </c>
    </row>
    <row r="30" spans="2:48" x14ac:dyDescent="0.45">
      <c r="B30" s="7" t="s">
        <v>75</v>
      </c>
      <c r="C30" s="54">
        <v>56</v>
      </c>
      <c r="D30" s="54">
        <v>58</v>
      </c>
      <c r="E30" s="54">
        <v>57</v>
      </c>
      <c r="F30" s="54">
        <v>58</v>
      </c>
      <c r="G30" s="54">
        <v>56</v>
      </c>
      <c r="H30" s="54">
        <v>56</v>
      </c>
      <c r="I30" s="54">
        <v>58</v>
      </c>
      <c r="J30" s="54">
        <v>17</v>
      </c>
      <c r="N30" t="str">
        <v>Lincoln</v>
      </c>
      <c r="O30">
        <f>IF(N30="","",SUMIF(Table1[Engineer],ik_installer!$N30,Table1[U1]))</f>
        <v>78</v>
      </c>
      <c r="P30">
        <f>IF(O30="","",SUMIF(Table1[Engineer],ik_installer!$N30,Table1[U2]))</f>
        <v>79</v>
      </c>
      <c r="Q30">
        <f>IF(P30="","",SUMIF(Table1[Engineer],ik_installer!$N30,Table1[U3]))</f>
        <v>80</v>
      </c>
      <c r="R30">
        <f>IF(Q30="","",SUMIF(Table1[Engineer],ik_installer!$N30,Table1[U4]))</f>
        <v>78</v>
      </c>
      <c r="S30">
        <f>IF(R30="","",SUMIF(Table1[Engineer],ik_installer!$N30,Table1[U5]))</f>
        <v>78</v>
      </c>
      <c r="T30">
        <f>IF(S30="","",SUMIF(Table1[Engineer],ik_installer!$N30,Table1[U6]))</f>
        <v>79</v>
      </c>
      <c r="U30">
        <f>IF(T30="","",SUMIF(Table1[Engineer],ik_installer!$N30,Table1[U7]))</f>
        <v>79</v>
      </c>
      <c r="V30">
        <f>IF(N30="","",SUMIF(Table1[Engineer],ik_installer!$N30,Table1['# of Rows]))</f>
        <v>23</v>
      </c>
      <c r="W30" s="3">
        <f t="shared" si="9"/>
        <v>0.48447204968944096</v>
      </c>
      <c r="X30" s="3">
        <f t="shared" si="10"/>
        <v>0.49068322981366458</v>
      </c>
      <c r="Y30" s="3">
        <f t="shared" si="11"/>
        <v>0.49689440993788814</v>
      </c>
      <c r="Z30" s="3">
        <f t="shared" si="12"/>
        <v>0.48447204968944096</v>
      </c>
      <c r="AA30" s="3">
        <f t="shared" si="13"/>
        <v>0.48447204968944096</v>
      </c>
      <c r="AB30" s="3">
        <f t="shared" si="14"/>
        <v>0.49068322981366458</v>
      </c>
      <c r="AC30" s="3">
        <f t="shared" si="15"/>
        <v>0.49068322981366458</v>
      </c>
      <c r="AD30" s="25">
        <f t="shared" si="16"/>
        <v>85.559006211180133</v>
      </c>
      <c r="AF30" t="str">
        <v>Hidalgo</v>
      </c>
      <c r="AG30" s="2">
        <v>113</v>
      </c>
      <c r="AH30" s="2">
        <v>114</v>
      </c>
      <c r="AI30" s="2">
        <v>112</v>
      </c>
      <c r="AJ30" s="2">
        <v>113</v>
      </c>
      <c r="AK30" s="2">
        <v>114</v>
      </c>
      <c r="AL30" s="2">
        <v>109</v>
      </c>
      <c r="AM30" s="2">
        <v>113</v>
      </c>
      <c r="AN30" s="2">
        <v>34</v>
      </c>
      <c r="AO30" s="24">
        <v>0.47478991596638653</v>
      </c>
      <c r="AP30" s="24">
        <v>0.47899159663865543</v>
      </c>
      <c r="AQ30" s="24">
        <v>0.47058823529411759</v>
      </c>
      <c r="AR30" s="24">
        <v>0.47478991596638653</v>
      </c>
      <c r="AS30" s="24">
        <v>0.47899159663865543</v>
      </c>
      <c r="AT30" s="24">
        <v>0.45798319327731091</v>
      </c>
      <c r="AU30" s="24">
        <v>0.47478991596638653</v>
      </c>
      <c r="AV30" s="24">
        <v>82.77310924369749</v>
      </c>
    </row>
    <row r="31" spans="2:48" x14ac:dyDescent="0.45">
      <c r="B31" s="7" t="s">
        <v>1401</v>
      </c>
      <c r="C31" s="54">
        <v>3</v>
      </c>
      <c r="D31" s="54">
        <v>3</v>
      </c>
      <c r="E31" s="54">
        <v>3</v>
      </c>
      <c r="F31" s="54">
        <v>3</v>
      </c>
      <c r="G31" s="54">
        <v>3</v>
      </c>
      <c r="H31" s="54">
        <v>3</v>
      </c>
      <c r="I31" s="54">
        <v>4</v>
      </c>
      <c r="J31" s="54">
        <v>1</v>
      </c>
      <c r="N31" t="str">
        <v>Stark</v>
      </c>
      <c r="O31">
        <f>IF(N31="","",SUMIF(Table1[Engineer],ik_installer!$N31,Table1[U1]))</f>
        <v>48</v>
      </c>
      <c r="P31">
        <f>IF(O31="","",SUMIF(Table1[Engineer],ik_installer!$N31,Table1[U2]))</f>
        <v>47</v>
      </c>
      <c r="Q31">
        <f>IF(P31="","",SUMIF(Table1[Engineer],ik_installer!$N31,Table1[U3]))</f>
        <v>48</v>
      </c>
      <c r="R31">
        <f>IF(Q31="","",SUMIF(Table1[Engineer],ik_installer!$N31,Table1[U4]))</f>
        <v>47</v>
      </c>
      <c r="S31">
        <f>IF(R31="","",SUMIF(Table1[Engineer],ik_installer!$N31,Table1[U5]))</f>
        <v>48</v>
      </c>
      <c r="T31">
        <f>IF(S31="","",SUMIF(Table1[Engineer],ik_installer!$N31,Table1[U6]))</f>
        <v>47</v>
      </c>
      <c r="U31">
        <f>IF(T31="","",SUMIF(Table1[Engineer],ik_installer!$N31,Table1[U7]))</f>
        <v>47</v>
      </c>
      <c r="V31">
        <f>IF(N31="","",SUMIF(Table1[Engineer],ik_installer!$N31,Table1['# of Rows]))</f>
        <v>13</v>
      </c>
      <c r="W31" s="3">
        <f t="shared" si="9"/>
        <v>0.52747252747252749</v>
      </c>
      <c r="X31" s="3">
        <f t="shared" si="10"/>
        <v>0.51648351648351642</v>
      </c>
      <c r="Y31" s="3">
        <f t="shared" si="11"/>
        <v>0.52747252747252749</v>
      </c>
      <c r="Z31" s="3">
        <f t="shared" si="12"/>
        <v>0.51648351648351642</v>
      </c>
      <c r="AA31" s="3">
        <f t="shared" si="13"/>
        <v>0.52747252747252749</v>
      </c>
      <c r="AB31" s="3">
        <f t="shared" si="14"/>
        <v>0.51648351648351642</v>
      </c>
      <c r="AC31" s="3">
        <f t="shared" si="15"/>
        <v>0.51648351648351642</v>
      </c>
      <c r="AD31" s="25">
        <f t="shared" si="16"/>
        <v>91.208791208791197</v>
      </c>
      <c r="AF31" t="str">
        <v>Pottawatomie</v>
      </c>
      <c r="AG31" s="2">
        <v>100</v>
      </c>
      <c r="AH31" s="2">
        <v>103</v>
      </c>
      <c r="AI31" s="2">
        <v>105</v>
      </c>
      <c r="AJ31" s="2">
        <v>96</v>
      </c>
      <c r="AK31" s="2">
        <v>106</v>
      </c>
      <c r="AL31" s="2">
        <v>106</v>
      </c>
      <c r="AM31" s="2">
        <v>100</v>
      </c>
      <c r="AN31" s="2">
        <v>31</v>
      </c>
      <c r="AO31" s="24">
        <v>0.46082949308755755</v>
      </c>
      <c r="AP31" s="24">
        <v>0.47465437788018433</v>
      </c>
      <c r="AQ31" s="24">
        <v>0.4838709677419355</v>
      </c>
      <c r="AR31" s="24">
        <v>0.44239631336405527</v>
      </c>
      <c r="AS31" s="24">
        <v>0.48847926267281105</v>
      </c>
      <c r="AT31" s="24">
        <v>0.48847926267281105</v>
      </c>
      <c r="AU31" s="24">
        <v>0.46082949308755755</v>
      </c>
      <c r="AV31" s="24">
        <v>82.488479262672797</v>
      </c>
    </row>
    <row r="32" spans="2:48" x14ac:dyDescent="0.45">
      <c r="B32" s="7" t="s">
        <v>156</v>
      </c>
      <c r="C32" s="54">
        <v>104</v>
      </c>
      <c r="D32" s="54">
        <v>101</v>
      </c>
      <c r="E32" s="54">
        <v>105</v>
      </c>
      <c r="F32" s="54">
        <v>99</v>
      </c>
      <c r="G32" s="54">
        <v>100</v>
      </c>
      <c r="H32" s="54">
        <v>103</v>
      </c>
      <c r="I32" s="54">
        <v>98</v>
      </c>
      <c r="J32" s="54">
        <v>28</v>
      </c>
      <c r="N32" t="str">
        <v>Ada</v>
      </c>
      <c r="O32">
        <f>IF(N32="","",SUMIF(Table1[Engineer],ik_installer!$N32,Table1[U1]))</f>
        <v>14</v>
      </c>
      <c r="P32">
        <f>IF(O32="","",SUMIF(Table1[Engineer],ik_installer!$N32,Table1[U2]))</f>
        <v>14</v>
      </c>
      <c r="Q32">
        <f>IF(P32="","",SUMIF(Table1[Engineer],ik_installer!$N32,Table1[U3]))</f>
        <v>14</v>
      </c>
      <c r="R32">
        <f>IF(Q32="","",SUMIF(Table1[Engineer],ik_installer!$N32,Table1[U4]))</f>
        <v>13</v>
      </c>
      <c r="S32">
        <f>IF(R32="","",SUMIF(Table1[Engineer],ik_installer!$N32,Table1[U5]))</f>
        <v>13</v>
      </c>
      <c r="T32">
        <f>IF(S32="","",SUMIF(Table1[Engineer],ik_installer!$N32,Table1[U6]))</f>
        <v>13</v>
      </c>
      <c r="U32">
        <f>IF(T32="","",SUMIF(Table1[Engineer],ik_installer!$N32,Table1[U7]))</f>
        <v>13</v>
      </c>
      <c r="V32">
        <f>IF(N32="","",SUMIF(Table1[Engineer],ik_installer!$N32,Table1['# of Rows]))</f>
        <v>4</v>
      </c>
      <c r="W32" s="3">
        <f t="shared" si="9"/>
        <v>0.5</v>
      </c>
      <c r="X32" s="3">
        <f t="shared" si="10"/>
        <v>0.5</v>
      </c>
      <c r="Y32" s="3">
        <f t="shared" si="11"/>
        <v>0.5</v>
      </c>
      <c r="Z32" s="3">
        <f t="shared" si="12"/>
        <v>0.46428571428571425</v>
      </c>
      <c r="AA32" s="3">
        <f t="shared" si="13"/>
        <v>0.46428571428571425</v>
      </c>
      <c r="AB32" s="3">
        <f t="shared" si="14"/>
        <v>0.46428571428571425</v>
      </c>
      <c r="AC32" s="3">
        <f t="shared" si="15"/>
        <v>0.46428571428571425</v>
      </c>
      <c r="AD32" s="25">
        <f t="shared" si="16"/>
        <v>83.928571428571431</v>
      </c>
      <c r="AF32" t="str">
        <v>Victoria</v>
      </c>
      <c r="AG32" s="2">
        <v>32</v>
      </c>
      <c r="AH32" s="2">
        <v>35</v>
      </c>
      <c r="AI32" s="2">
        <v>33</v>
      </c>
      <c r="AJ32" s="2">
        <v>32</v>
      </c>
      <c r="AK32" s="2">
        <v>35</v>
      </c>
      <c r="AL32" s="2">
        <v>35</v>
      </c>
      <c r="AM32" s="2">
        <v>35</v>
      </c>
      <c r="AN32" s="2">
        <v>11</v>
      </c>
      <c r="AO32" s="24">
        <v>0.41558441558441556</v>
      </c>
      <c r="AP32" s="24">
        <v>0.45454545454545447</v>
      </c>
      <c r="AQ32" s="24">
        <v>0.42857142857142855</v>
      </c>
      <c r="AR32" s="24">
        <v>0.41558441558441556</v>
      </c>
      <c r="AS32" s="24">
        <v>0.45454545454545447</v>
      </c>
      <c r="AT32" s="24">
        <v>0.45454545454545447</v>
      </c>
      <c r="AU32" s="24">
        <v>0.45454545454545447</v>
      </c>
      <c r="AV32" s="24">
        <v>76.94805194805194</v>
      </c>
    </row>
    <row r="33" spans="2:48" x14ac:dyDescent="0.45">
      <c r="B33" s="7" t="s">
        <v>1103</v>
      </c>
      <c r="C33" s="54">
        <v>3</v>
      </c>
      <c r="D33" s="54">
        <v>3</v>
      </c>
      <c r="E33" s="54">
        <v>4</v>
      </c>
      <c r="F33" s="54">
        <v>4</v>
      </c>
      <c r="G33" s="54">
        <v>4</v>
      </c>
      <c r="H33" s="54">
        <v>4</v>
      </c>
      <c r="I33" s="54">
        <v>3</v>
      </c>
      <c r="J33" s="54">
        <v>1</v>
      </c>
      <c r="N33" t="str">
        <v>Union</v>
      </c>
      <c r="O33">
        <f>IF(N33="","",SUMIF(Table1[Engineer],ik_installer!$N33,Table1[U1]))</f>
        <v>24</v>
      </c>
      <c r="P33">
        <f>IF(O33="","",SUMIF(Table1[Engineer],ik_installer!$N33,Table1[U2]))</f>
        <v>28</v>
      </c>
      <c r="Q33">
        <f>IF(P33="","",SUMIF(Table1[Engineer],ik_installer!$N33,Table1[U3]))</f>
        <v>26</v>
      </c>
      <c r="R33">
        <f>IF(Q33="","",SUMIF(Table1[Engineer],ik_installer!$N33,Table1[U4]))</f>
        <v>28</v>
      </c>
      <c r="S33">
        <f>IF(R33="","",SUMIF(Table1[Engineer],ik_installer!$N33,Table1[U5]))</f>
        <v>28</v>
      </c>
      <c r="T33">
        <f>IF(S33="","",SUMIF(Table1[Engineer],ik_installer!$N33,Table1[U6]))</f>
        <v>28</v>
      </c>
      <c r="U33">
        <f>IF(T33="","",SUMIF(Table1[Engineer],ik_installer!$N33,Table1[U7]))</f>
        <v>26</v>
      </c>
      <c r="V33">
        <f>IF(N33="","",SUMIF(Table1[Engineer],ik_installer!$N33,Table1['# of Rows]))</f>
        <v>8</v>
      </c>
      <c r="W33" s="3">
        <f t="shared" si="9"/>
        <v>0.42857142857142855</v>
      </c>
      <c r="X33" s="3">
        <f t="shared" si="10"/>
        <v>0.5</v>
      </c>
      <c r="Y33" s="3">
        <f t="shared" si="11"/>
        <v>0.46428571428571425</v>
      </c>
      <c r="Z33" s="3">
        <f t="shared" si="12"/>
        <v>0.5</v>
      </c>
      <c r="AA33" s="3">
        <f t="shared" si="13"/>
        <v>0.5</v>
      </c>
      <c r="AB33" s="3">
        <f t="shared" si="14"/>
        <v>0.5</v>
      </c>
      <c r="AC33" s="3">
        <f t="shared" si="15"/>
        <v>0.46428571428571425</v>
      </c>
      <c r="AD33" s="25">
        <f t="shared" si="16"/>
        <v>83.928571428571431</v>
      </c>
      <c r="AF33" t="str">
        <v>Grand Forks</v>
      </c>
      <c r="AG33" s="2">
        <v>18</v>
      </c>
      <c r="AH33" s="2">
        <v>18</v>
      </c>
      <c r="AI33" s="2">
        <v>18</v>
      </c>
      <c r="AJ33" s="2">
        <v>19</v>
      </c>
      <c r="AK33" s="2">
        <v>18</v>
      </c>
      <c r="AL33" s="2">
        <v>18</v>
      </c>
      <c r="AM33" s="2">
        <v>19</v>
      </c>
      <c r="AN33" s="2">
        <v>6</v>
      </c>
      <c r="AO33" s="24">
        <v>0.42857142857142855</v>
      </c>
      <c r="AP33" s="24">
        <v>0.42857142857142855</v>
      </c>
      <c r="AQ33" s="24">
        <v>0.42857142857142855</v>
      </c>
      <c r="AR33" s="24">
        <v>0.45238095238095233</v>
      </c>
      <c r="AS33" s="24">
        <v>0.42857142857142855</v>
      </c>
      <c r="AT33" s="24">
        <v>0.42857142857142855</v>
      </c>
      <c r="AU33" s="24">
        <v>0.45238095238095233</v>
      </c>
      <c r="AV33" s="24">
        <v>76.19047619047619</v>
      </c>
    </row>
    <row r="34" spans="2:48" x14ac:dyDescent="0.45">
      <c r="B34" s="7" t="s">
        <v>456</v>
      </c>
      <c r="C34" s="54">
        <v>17</v>
      </c>
      <c r="D34" s="54">
        <v>17</v>
      </c>
      <c r="E34" s="54">
        <v>17</v>
      </c>
      <c r="F34" s="54">
        <v>17</v>
      </c>
      <c r="G34" s="54">
        <v>17</v>
      </c>
      <c r="H34" s="54">
        <v>17</v>
      </c>
      <c r="I34" s="54">
        <v>17</v>
      </c>
      <c r="J34" s="54">
        <v>5</v>
      </c>
      <c r="N34" t="str">
        <v>Wake</v>
      </c>
      <c r="O34">
        <f>IF(N34="","",SUMIF(Table1[Engineer],ik_installer!$N34,Table1[U1]))</f>
        <v>24</v>
      </c>
      <c r="P34">
        <f>IF(O34="","",SUMIF(Table1[Engineer],ik_installer!$N34,Table1[U2]))</f>
        <v>24</v>
      </c>
      <c r="Q34">
        <f>IF(P34="","",SUMIF(Table1[Engineer],ik_installer!$N34,Table1[U3]))</f>
        <v>23</v>
      </c>
      <c r="R34">
        <f>IF(Q34="","",SUMIF(Table1[Engineer],ik_installer!$N34,Table1[U4]))</f>
        <v>24</v>
      </c>
      <c r="S34">
        <f>IF(R34="","",SUMIF(Table1[Engineer],ik_installer!$N34,Table1[U5]))</f>
        <v>23</v>
      </c>
      <c r="T34">
        <f>IF(S34="","",SUMIF(Table1[Engineer],ik_installer!$N34,Table1[U6]))</f>
        <v>22</v>
      </c>
      <c r="U34">
        <f>IF(T34="","",SUMIF(Table1[Engineer],ik_installer!$N34,Table1[U7]))</f>
        <v>25</v>
      </c>
      <c r="V34">
        <f>IF(N34="","",SUMIF(Table1[Engineer],ik_installer!$N34,Table1['# of Rows]))</f>
        <v>7</v>
      </c>
      <c r="W34" s="3">
        <f t="shared" si="9"/>
        <v>0.48979591836734687</v>
      </c>
      <c r="X34" s="3">
        <f t="shared" si="10"/>
        <v>0.48979591836734687</v>
      </c>
      <c r="Y34" s="3">
        <f t="shared" si="11"/>
        <v>0.46938775510204078</v>
      </c>
      <c r="Z34" s="3">
        <f t="shared" si="12"/>
        <v>0.48979591836734687</v>
      </c>
      <c r="AA34" s="3">
        <f t="shared" si="13"/>
        <v>0.46938775510204078</v>
      </c>
      <c r="AB34" s="3">
        <f t="shared" si="14"/>
        <v>0.44897959183673464</v>
      </c>
      <c r="AC34" s="3">
        <f t="shared" si="15"/>
        <v>0.51020408163265307</v>
      </c>
      <c r="AD34" s="25">
        <f t="shared" si="16"/>
        <v>84.183673469387742</v>
      </c>
      <c r="AF34" t="str">
        <v>Harris</v>
      </c>
      <c r="AG34" s="2">
        <v>3</v>
      </c>
      <c r="AH34" s="2">
        <v>3</v>
      </c>
      <c r="AI34" s="2">
        <v>3</v>
      </c>
      <c r="AJ34" s="2">
        <v>3</v>
      </c>
      <c r="AK34" s="2">
        <v>3</v>
      </c>
      <c r="AL34" s="2">
        <v>3</v>
      </c>
      <c r="AM34" s="2">
        <v>3</v>
      </c>
      <c r="AN34" s="2">
        <v>1</v>
      </c>
      <c r="AO34" s="24">
        <v>0.42857142857142855</v>
      </c>
      <c r="AP34" s="24">
        <v>0.42857142857142855</v>
      </c>
      <c r="AQ34" s="24">
        <v>0.42857142857142855</v>
      </c>
      <c r="AR34" s="24">
        <v>0.42857142857142855</v>
      </c>
      <c r="AS34" s="24">
        <v>0.42857142857142855</v>
      </c>
      <c r="AT34" s="24">
        <v>0.42857142857142855</v>
      </c>
      <c r="AU34" s="24">
        <v>0.42857142857142855</v>
      </c>
      <c r="AV34" s="24">
        <v>74.999999999999986</v>
      </c>
    </row>
    <row r="35" spans="2:48" x14ac:dyDescent="0.45">
      <c r="B35" s="7" t="s">
        <v>808</v>
      </c>
      <c r="C35" s="54">
        <v>10</v>
      </c>
      <c r="D35" s="54">
        <v>10</v>
      </c>
      <c r="E35" s="54">
        <v>10</v>
      </c>
      <c r="F35" s="54">
        <v>10</v>
      </c>
      <c r="G35" s="54">
        <v>10</v>
      </c>
      <c r="H35" s="54">
        <v>10</v>
      </c>
      <c r="I35" s="54">
        <v>10</v>
      </c>
      <c r="J35" s="54">
        <v>3</v>
      </c>
      <c r="N35" t="str">
        <v>Allen</v>
      </c>
      <c r="O35">
        <f>IF(N35="","",SUMIF(Table1[Engineer],ik_installer!$N35,Table1[U1]))</f>
        <v>26</v>
      </c>
      <c r="P35">
        <f>IF(O35="","",SUMIF(Table1[Engineer],ik_installer!$N35,Table1[U2]))</f>
        <v>25</v>
      </c>
      <c r="Q35">
        <f>IF(P35="","",SUMIF(Table1[Engineer],ik_installer!$N35,Table1[U3]))</f>
        <v>25</v>
      </c>
      <c r="R35">
        <f>IF(Q35="","",SUMIF(Table1[Engineer],ik_installer!$N35,Table1[U4]))</f>
        <v>25</v>
      </c>
      <c r="S35">
        <f>IF(R35="","",SUMIF(Table1[Engineer],ik_installer!$N35,Table1[U5]))</f>
        <v>26</v>
      </c>
      <c r="T35">
        <f>IF(S35="","",SUMIF(Table1[Engineer],ik_installer!$N35,Table1[U6]))</f>
        <v>25</v>
      </c>
      <c r="U35">
        <f>IF(T35="","",SUMIF(Table1[Engineer],ik_installer!$N35,Table1[U7]))</f>
        <v>25</v>
      </c>
      <c r="V35">
        <f>IF(N35="","",SUMIF(Table1[Engineer],ik_installer!$N35,Table1['# of Rows]))</f>
        <v>7</v>
      </c>
      <c r="W35" s="3">
        <f t="shared" si="9"/>
        <v>0.53061224489795922</v>
      </c>
      <c r="X35" s="3">
        <f t="shared" si="10"/>
        <v>0.51020408163265307</v>
      </c>
      <c r="Y35" s="3">
        <f t="shared" si="11"/>
        <v>0.51020408163265307</v>
      </c>
      <c r="Z35" s="3">
        <f t="shared" si="12"/>
        <v>0.51020408163265307</v>
      </c>
      <c r="AA35" s="3">
        <f t="shared" si="13"/>
        <v>0.53061224489795922</v>
      </c>
      <c r="AB35" s="3">
        <f t="shared" si="14"/>
        <v>0.51020408163265307</v>
      </c>
      <c r="AC35" s="3">
        <f t="shared" si="15"/>
        <v>0.51020408163265307</v>
      </c>
      <c r="AD35" s="25">
        <f t="shared" si="16"/>
        <v>90.306122448979593</v>
      </c>
      <c r="AF35" t="str">
        <v>Madison</v>
      </c>
      <c r="AG35" s="2">
        <v>3</v>
      </c>
      <c r="AH35" s="2">
        <v>3</v>
      </c>
      <c r="AI35" s="2">
        <v>3</v>
      </c>
      <c r="AJ35" s="2">
        <v>3</v>
      </c>
      <c r="AK35" s="2">
        <v>3</v>
      </c>
      <c r="AL35" s="2">
        <v>3</v>
      </c>
      <c r="AM35" s="2">
        <v>3</v>
      </c>
      <c r="AN35" s="2">
        <v>1</v>
      </c>
      <c r="AO35" s="24">
        <v>0.42857142857142855</v>
      </c>
      <c r="AP35" s="24">
        <v>0.42857142857142855</v>
      </c>
      <c r="AQ35" s="24">
        <v>0.42857142857142855</v>
      </c>
      <c r="AR35" s="24">
        <v>0.42857142857142855</v>
      </c>
      <c r="AS35" s="24">
        <v>0.42857142857142855</v>
      </c>
      <c r="AT35" s="24">
        <v>0.42857142857142855</v>
      </c>
      <c r="AU35" s="24">
        <v>0.42857142857142855</v>
      </c>
      <c r="AV35" s="24">
        <v>74.999999999999986</v>
      </c>
    </row>
    <row r="36" spans="2:48" x14ac:dyDescent="0.45">
      <c r="B36" s="7" t="s">
        <v>87</v>
      </c>
      <c r="C36" s="54">
        <v>100</v>
      </c>
      <c r="D36" s="54">
        <v>103</v>
      </c>
      <c r="E36" s="54">
        <v>105</v>
      </c>
      <c r="F36" s="54">
        <v>96</v>
      </c>
      <c r="G36" s="54">
        <v>106</v>
      </c>
      <c r="H36" s="54">
        <v>106</v>
      </c>
      <c r="I36" s="54">
        <v>100</v>
      </c>
      <c r="J36" s="54">
        <v>31</v>
      </c>
      <c r="N36" t="str">
        <v>Grand Forks</v>
      </c>
      <c r="O36">
        <f>IF(N36="","",SUMIF(Table1[Engineer],ik_installer!$N36,Table1[U1]))</f>
        <v>18</v>
      </c>
      <c r="P36">
        <f>IF(O36="","",SUMIF(Table1[Engineer],ik_installer!$N36,Table1[U2]))</f>
        <v>18</v>
      </c>
      <c r="Q36">
        <f>IF(P36="","",SUMIF(Table1[Engineer],ik_installer!$N36,Table1[U3]))</f>
        <v>18</v>
      </c>
      <c r="R36">
        <f>IF(Q36="","",SUMIF(Table1[Engineer],ik_installer!$N36,Table1[U4]))</f>
        <v>19</v>
      </c>
      <c r="S36">
        <f>IF(R36="","",SUMIF(Table1[Engineer],ik_installer!$N36,Table1[U5]))</f>
        <v>18</v>
      </c>
      <c r="T36">
        <f>IF(S36="","",SUMIF(Table1[Engineer],ik_installer!$N36,Table1[U6]))</f>
        <v>18</v>
      </c>
      <c r="U36">
        <f>IF(T36="","",SUMIF(Table1[Engineer],ik_installer!$N36,Table1[U7]))</f>
        <v>19</v>
      </c>
      <c r="V36">
        <f>IF(N36="","",SUMIF(Table1[Engineer],ik_installer!$N36,Table1['# of Rows]))</f>
        <v>6</v>
      </c>
      <c r="W36" s="3">
        <f t="shared" si="9"/>
        <v>0.42857142857142855</v>
      </c>
      <c r="X36" s="3">
        <f t="shared" si="10"/>
        <v>0.42857142857142855</v>
      </c>
      <c r="Y36" s="3">
        <f t="shared" si="11"/>
        <v>0.42857142857142855</v>
      </c>
      <c r="Z36" s="3">
        <f t="shared" si="12"/>
        <v>0.45238095238095233</v>
      </c>
      <c r="AA36" s="3">
        <f t="shared" si="13"/>
        <v>0.42857142857142855</v>
      </c>
      <c r="AB36" s="3">
        <f t="shared" si="14"/>
        <v>0.42857142857142855</v>
      </c>
      <c r="AC36" s="3">
        <f t="shared" si="15"/>
        <v>0.45238095238095233</v>
      </c>
      <c r="AD36" s="25">
        <f t="shared" si="16"/>
        <v>76.19047619047619</v>
      </c>
      <c r="AF36" t="str">
        <v>Jack</v>
      </c>
      <c r="AG36" s="2">
        <v>27</v>
      </c>
      <c r="AH36" s="2">
        <v>27</v>
      </c>
      <c r="AI36" s="2">
        <v>26</v>
      </c>
      <c r="AJ36" s="2">
        <v>27</v>
      </c>
      <c r="AK36" s="2">
        <v>26</v>
      </c>
      <c r="AL36" s="2">
        <v>26</v>
      </c>
      <c r="AM36" s="2">
        <v>26</v>
      </c>
      <c r="AN36" s="2">
        <v>9</v>
      </c>
      <c r="AO36" s="24">
        <v>0.42857142857142855</v>
      </c>
      <c r="AP36" s="24">
        <v>0.42857142857142855</v>
      </c>
      <c r="AQ36" s="24">
        <v>0.41269841269841268</v>
      </c>
      <c r="AR36" s="24">
        <v>0.42857142857142855</v>
      </c>
      <c r="AS36" s="24">
        <v>0.41269841269841268</v>
      </c>
      <c r="AT36" s="24">
        <v>0.41269841269841268</v>
      </c>
      <c r="AU36" s="24">
        <v>0.41269841269841268</v>
      </c>
      <c r="AV36" s="24">
        <v>73.412698412698404</v>
      </c>
    </row>
    <row r="37" spans="2:48" x14ac:dyDescent="0.45">
      <c r="B37" s="7" t="s">
        <v>167</v>
      </c>
      <c r="C37" s="54">
        <v>113</v>
      </c>
      <c r="D37" s="54">
        <v>109</v>
      </c>
      <c r="E37" s="54">
        <v>107</v>
      </c>
      <c r="F37" s="54">
        <v>110</v>
      </c>
      <c r="G37" s="54">
        <v>113</v>
      </c>
      <c r="H37" s="54">
        <v>110</v>
      </c>
      <c r="I37" s="54">
        <v>107</v>
      </c>
      <c r="J37" s="54">
        <v>30</v>
      </c>
      <c r="N37" t="str">
        <v>Pembina</v>
      </c>
      <c r="O37">
        <f>IF(N37="","",SUMIF(Table1[Engineer],ik_installer!$N37,Table1[U1]))</f>
        <v>10</v>
      </c>
      <c r="P37">
        <f>IF(O37="","",SUMIF(Table1[Engineer],ik_installer!$N37,Table1[U2]))</f>
        <v>10</v>
      </c>
      <c r="Q37">
        <f>IF(P37="","",SUMIF(Table1[Engineer],ik_installer!$N37,Table1[U3]))</f>
        <v>10</v>
      </c>
      <c r="R37">
        <f>IF(Q37="","",SUMIF(Table1[Engineer],ik_installer!$N37,Table1[U4]))</f>
        <v>10</v>
      </c>
      <c r="S37">
        <f>IF(R37="","",SUMIF(Table1[Engineer],ik_installer!$N37,Table1[U5]))</f>
        <v>10</v>
      </c>
      <c r="T37">
        <f>IF(S37="","",SUMIF(Table1[Engineer],ik_installer!$N37,Table1[U6]))</f>
        <v>10</v>
      </c>
      <c r="U37">
        <f>IF(T37="","",SUMIF(Table1[Engineer],ik_installer!$N37,Table1[U7]))</f>
        <v>10</v>
      </c>
      <c r="V37">
        <f>IF(N37="","",SUMIF(Table1[Engineer],ik_installer!$N37,Table1['# of Rows]))</f>
        <v>3</v>
      </c>
      <c r="W37" s="3">
        <f t="shared" ref="W37" si="19">IF(O37="","",((O37/$V37)*$L$3))</f>
        <v>0.47619047619047616</v>
      </c>
      <c r="X37" s="3">
        <f t="shared" ref="X37" si="20">IF(P37="","",((P37/$V37)*$L$3))</f>
        <v>0.47619047619047616</v>
      </c>
      <c r="Y37" s="3">
        <f t="shared" ref="Y37" si="21">IF(Q37="","",((Q37/$V37)*$L$3))</f>
        <v>0.47619047619047616</v>
      </c>
      <c r="Z37" s="3">
        <f t="shared" ref="Z37" si="22">IF(R37="","",((R37/$V37)*$L$3))</f>
        <v>0.47619047619047616</v>
      </c>
      <c r="AA37" s="3">
        <f t="shared" ref="AA37" si="23">IF(S37="","",((S37/$V37)*$L$3))</f>
        <v>0.47619047619047616</v>
      </c>
      <c r="AB37" s="3">
        <f t="shared" ref="AB37" si="24">IF(T37="","",((T37/$V37)*$L$3))</f>
        <v>0.47619047619047616</v>
      </c>
      <c r="AC37" s="3">
        <f t="shared" ref="AC37" si="25">IF(U37="","",((U37/$V37)*$L$3))</f>
        <v>0.47619047619047616</v>
      </c>
      <c r="AD37" s="25">
        <f>IF(N37="","",(SUM(W37:AC37))*25)</f>
        <v>83.333333333333343</v>
      </c>
    </row>
    <row r="38" spans="2:48" x14ac:dyDescent="0.45">
      <c r="B38" s="7" t="s">
        <v>299</v>
      </c>
      <c r="C38" s="54">
        <v>70</v>
      </c>
      <c r="D38" s="54">
        <v>71</v>
      </c>
      <c r="E38" s="54">
        <v>71</v>
      </c>
      <c r="F38" s="54">
        <v>70</v>
      </c>
      <c r="G38" s="54">
        <v>71</v>
      </c>
      <c r="H38" s="54">
        <v>66</v>
      </c>
      <c r="I38" s="54">
        <v>71</v>
      </c>
      <c r="J38" s="54">
        <v>20</v>
      </c>
      <c r="N38" t="str">
        <v>Blaine</v>
      </c>
      <c r="O38">
        <f>IF(N38="","",SUMIF(Table1[Engineer],ik_installer!$N38,Table1[U1]))</f>
        <v>3</v>
      </c>
      <c r="P38">
        <f>IF(O38="","",SUMIF(Table1[Engineer],ik_installer!$N38,Table1[U2]))</f>
        <v>3</v>
      </c>
      <c r="Q38">
        <f>IF(P38="","",SUMIF(Table1[Engineer],ik_installer!$N38,Table1[U3]))</f>
        <v>3</v>
      </c>
      <c r="R38">
        <f>IF(Q38="","",SUMIF(Table1[Engineer],ik_installer!$N38,Table1[U4]))</f>
        <v>3</v>
      </c>
      <c r="S38">
        <f>IF(R38="","",SUMIF(Table1[Engineer],ik_installer!$N38,Table1[U5]))</f>
        <v>3</v>
      </c>
      <c r="T38">
        <f>IF(S38="","",SUMIF(Table1[Engineer],ik_installer!$N38,Table1[U6]))</f>
        <v>3</v>
      </c>
      <c r="U38">
        <f>IF(T38="","",SUMIF(Table1[Engineer],ik_installer!$N38,Table1[U7]))</f>
        <v>3</v>
      </c>
      <c r="V38">
        <f>IF(N38="","",SUMIF(Table1[Engineer],ik_installer!$N38,Table1['# of Rows]))</f>
        <v>1</v>
      </c>
      <c r="W38" s="3">
        <f t="shared" ref="W38:W63" si="26">IF(O38="","",((O38/$V38)*$L$3))</f>
        <v>0.42857142857142855</v>
      </c>
      <c r="X38" s="3">
        <f t="shared" ref="X38:X63" si="27">IF(P38="","",((P38/$V38)*$L$3))</f>
        <v>0.42857142857142855</v>
      </c>
      <c r="Y38" s="3">
        <f t="shared" ref="Y38:Y63" si="28">IF(Q38="","",((Q38/$V38)*$L$3))</f>
        <v>0.42857142857142855</v>
      </c>
      <c r="Z38" s="3">
        <f t="shared" ref="Z38:Z63" si="29">IF(R38="","",((R38/$V38)*$L$3))</f>
        <v>0.42857142857142855</v>
      </c>
      <c r="AA38" s="3">
        <f t="shared" ref="AA38:AA63" si="30">IF(S38="","",((S38/$V38)*$L$3))</f>
        <v>0.42857142857142855</v>
      </c>
      <c r="AB38" s="3">
        <f t="shared" ref="AB38:AB63" si="31">IF(T38="","",((T38/$V38)*$L$3))</f>
        <v>0.42857142857142855</v>
      </c>
      <c r="AC38" s="3">
        <f t="shared" ref="AC38:AC63" si="32">IF(U38="","",((U38/$V38)*$L$3))</f>
        <v>0.42857142857142855</v>
      </c>
      <c r="AD38" s="25">
        <f>IF(N38="","",(SUM(W38:AC38))*25)</f>
        <v>74.999999999999986</v>
      </c>
    </row>
    <row r="39" spans="2:48" x14ac:dyDescent="0.45">
      <c r="B39" s="7" t="s">
        <v>176</v>
      </c>
      <c r="C39" s="54">
        <v>87</v>
      </c>
      <c r="D39" s="54">
        <v>89</v>
      </c>
      <c r="E39" s="54">
        <v>92</v>
      </c>
      <c r="F39" s="54">
        <v>94</v>
      </c>
      <c r="G39" s="54">
        <v>94</v>
      </c>
      <c r="H39" s="54">
        <v>92</v>
      </c>
      <c r="I39" s="54">
        <v>90</v>
      </c>
      <c r="J39" s="54">
        <v>27</v>
      </c>
      <c r="N39" t="str">
        <v>Oneida</v>
      </c>
      <c r="O39">
        <f>IF(N39="","",SUMIF(Table1[Engineer],ik_installer!$N39,Table1[U1]))</f>
        <v>3</v>
      </c>
      <c r="P39">
        <f>IF(O39="","",SUMIF(Table1[Engineer],ik_installer!$N39,Table1[U2]))</f>
        <v>3</v>
      </c>
      <c r="Q39">
        <f>IF(P39="","",SUMIF(Table1[Engineer],ik_installer!$N39,Table1[U3]))</f>
        <v>4</v>
      </c>
      <c r="R39">
        <f>IF(Q39="","",SUMIF(Table1[Engineer],ik_installer!$N39,Table1[U4]))</f>
        <v>4</v>
      </c>
      <c r="S39">
        <f>IF(R39="","",SUMIF(Table1[Engineer],ik_installer!$N39,Table1[U5]))</f>
        <v>4</v>
      </c>
      <c r="T39">
        <f>IF(S39="","",SUMIF(Table1[Engineer],ik_installer!$N39,Table1[U6]))</f>
        <v>4</v>
      </c>
      <c r="U39">
        <f>IF(T39="","",SUMIF(Table1[Engineer],ik_installer!$N39,Table1[U7]))</f>
        <v>3</v>
      </c>
      <c r="V39">
        <f>IF(N39="","",SUMIF(Table1[Engineer],ik_installer!$N39,Table1['# of Rows]))</f>
        <v>1</v>
      </c>
      <c r="W39" s="3">
        <f t="shared" si="26"/>
        <v>0.42857142857142855</v>
      </c>
      <c r="X39" s="3">
        <f t="shared" si="27"/>
        <v>0.42857142857142855</v>
      </c>
      <c r="Y39" s="3">
        <f t="shared" si="28"/>
        <v>0.5714285714285714</v>
      </c>
      <c r="Z39" s="3">
        <f t="shared" si="29"/>
        <v>0.5714285714285714</v>
      </c>
      <c r="AA39" s="3">
        <f t="shared" si="30"/>
        <v>0.5714285714285714</v>
      </c>
      <c r="AB39" s="3">
        <f t="shared" si="31"/>
        <v>0.5714285714285714</v>
      </c>
      <c r="AC39" s="3">
        <f t="shared" si="32"/>
        <v>0.42857142857142855</v>
      </c>
      <c r="AD39" s="25">
        <f t="shared" ref="AD39:AD59" si="33">IF(N39="","",(SUM(W39:AC39))*25)</f>
        <v>89.285714285714263</v>
      </c>
    </row>
    <row r="40" spans="2:48" x14ac:dyDescent="0.45">
      <c r="B40" s="7" t="s">
        <v>312</v>
      </c>
      <c r="C40" s="54">
        <v>98</v>
      </c>
      <c r="D40" s="54">
        <v>99</v>
      </c>
      <c r="E40" s="54">
        <v>98</v>
      </c>
      <c r="F40" s="54">
        <v>96</v>
      </c>
      <c r="G40" s="54">
        <v>96</v>
      </c>
      <c r="H40" s="54">
        <v>97</v>
      </c>
      <c r="I40" s="54">
        <v>96</v>
      </c>
      <c r="J40" s="54">
        <v>28</v>
      </c>
      <c r="N40" t="str">
        <v>Coffey</v>
      </c>
      <c r="O40">
        <f>IF(N40="","",SUMIF(Table1[Engineer],ik_installer!$N40,Table1[U1]))</f>
        <v>4</v>
      </c>
      <c r="P40">
        <f>IF(O40="","",SUMIF(Table1[Engineer],ik_installer!$N40,Table1[U2]))</f>
        <v>4</v>
      </c>
      <c r="Q40">
        <f>IF(P40="","",SUMIF(Table1[Engineer],ik_installer!$N40,Table1[U3]))</f>
        <v>4</v>
      </c>
      <c r="R40">
        <f>IF(Q40="","",SUMIF(Table1[Engineer],ik_installer!$N40,Table1[U4]))</f>
        <v>3</v>
      </c>
      <c r="S40">
        <f>IF(R40="","",SUMIF(Table1[Engineer],ik_installer!$N40,Table1[U5]))</f>
        <v>4</v>
      </c>
      <c r="T40">
        <f>IF(S40="","",SUMIF(Table1[Engineer],ik_installer!$N40,Table1[U6]))</f>
        <v>3</v>
      </c>
      <c r="U40">
        <f>IF(T40="","",SUMIF(Table1[Engineer],ik_installer!$N40,Table1[U7]))</f>
        <v>4</v>
      </c>
      <c r="V40">
        <f>IF(N40="","",SUMIF(Table1[Engineer],ik_installer!$N40,Table1['# of Rows]))</f>
        <v>1</v>
      </c>
      <c r="W40" s="3">
        <f t="shared" si="26"/>
        <v>0.5714285714285714</v>
      </c>
      <c r="X40" s="3">
        <f t="shared" si="27"/>
        <v>0.5714285714285714</v>
      </c>
      <c r="Y40" s="3">
        <f t="shared" si="28"/>
        <v>0.5714285714285714</v>
      </c>
      <c r="Z40" s="3">
        <f t="shared" si="29"/>
        <v>0.42857142857142855</v>
      </c>
      <c r="AA40" s="3">
        <f t="shared" si="30"/>
        <v>0.5714285714285714</v>
      </c>
      <c r="AB40" s="3">
        <f t="shared" si="31"/>
        <v>0.42857142857142855</v>
      </c>
      <c r="AC40" s="3">
        <f t="shared" si="32"/>
        <v>0.5714285714285714</v>
      </c>
      <c r="AD40" s="25">
        <f t="shared" si="33"/>
        <v>92.857142857142861</v>
      </c>
    </row>
    <row r="41" spans="2:48" x14ac:dyDescent="0.45">
      <c r="B41" s="7" t="s">
        <v>499</v>
      </c>
      <c r="C41" s="54">
        <v>48</v>
      </c>
      <c r="D41" s="54">
        <v>47</v>
      </c>
      <c r="E41" s="54">
        <v>48</v>
      </c>
      <c r="F41" s="54">
        <v>47</v>
      </c>
      <c r="G41" s="54">
        <v>48</v>
      </c>
      <c r="H41" s="54">
        <v>47</v>
      </c>
      <c r="I41" s="54">
        <v>47</v>
      </c>
      <c r="J41" s="54">
        <v>13</v>
      </c>
      <c r="N41" t="str">
        <v>Ness</v>
      </c>
      <c r="O41">
        <f>IF(N41="","",SUMIF(Table1[Engineer],ik_installer!$N41,Table1[U1]))</f>
        <v>3</v>
      </c>
      <c r="P41">
        <f>IF(O41="","",SUMIF(Table1[Engineer],ik_installer!$N41,Table1[U2]))</f>
        <v>3</v>
      </c>
      <c r="Q41">
        <f>IF(P41="","",SUMIF(Table1[Engineer],ik_installer!$N41,Table1[U3]))</f>
        <v>3</v>
      </c>
      <c r="R41">
        <f>IF(Q41="","",SUMIF(Table1[Engineer],ik_installer!$N41,Table1[U4]))</f>
        <v>3</v>
      </c>
      <c r="S41">
        <f>IF(R41="","",SUMIF(Table1[Engineer],ik_installer!$N41,Table1[U5]))</f>
        <v>3</v>
      </c>
      <c r="T41">
        <f>IF(S41="","",SUMIF(Table1[Engineer],ik_installer!$N41,Table1[U6]))</f>
        <v>3</v>
      </c>
      <c r="U41">
        <f>IF(T41="","",SUMIF(Table1[Engineer],ik_installer!$N41,Table1[U7]))</f>
        <v>4</v>
      </c>
      <c r="V41">
        <f>IF(N41="","",SUMIF(Table1[Engineer],ik_installer!$N41,Table1['# of Rows]))</f>
        <v>1</v>
      </c>
      <c r="W41" s="3">
        <f t="shared" si="26"/>
        <v>0.42857142857142855</v>
      </c>
      <c r="X41" s="3">
        <f t="shared" si="27"/>
        <v>0.42857142857142855</v>
      </c>
      <c r="Y41" s="3">
        <f t="shared" si="28"/>
        <v>0.42857142857142855</v>
      </c>
      <c r="Z41" s="3">
        <f t="shared" si="29"/>
        <v>0.42857142857142855</v>
      </c>
      <c r="AA41" s="3">
        <f t="shared" si="30"/>
        <v>0.42857142857142855</v>
      </c>
      <c r="AB41" s="3">
        <f t="shared" si="31"/>
        <v>0.42857142857142855</v>
      </c>
      <c r="AC41" s="3">
        <f t="shared" si="32"/>
        <v>0.5714285714285714</v>
      </c>
      <c r="AD41" s="25">
        <f t="shared" si="33"/>
        <v>78.571428571428555</v>
      </c>
    </row>
    <row r="42" spans="2:48" x14ac:dyDescent="0.45">
      <c r="B42" s="7" t="s">
        <v>113</v>
      </c>
      <c r="C42" s="54">
        <v>36</v>
      </c>
      <c r="D42" s="54">
        <v>36</v>
      </c>
      <c r="E42" s="54">
        <v>34</v>
      </c>
      <c r="F42" s="54">
        <v>34</v>
      </c>
      <c r="G42" s="54">
        <v>36</v>
      </c>
      <c r="H42" s="54">
        <v>34</v>
      </c>
      <c r="I42" s="54">
        <v>34</v>
      </c>
      <c r="J42" s="54">
        <v>10</v>
      </c>
      <c r="O42" t="str">
        <f>IF(N42="","",SUMIF(Table1[Engineer],ik_installer!$N42,Table1[U1]))</f>
        <v/>
      </c>
      <c r="P42" t="str">
        <f>IF(O42="","",SUMIF(Table1[Engineer],ik_installer!$N42,Table1[U2]))</f>
        <v/>
      </c>
      <c r="Q42" t="str">
        <f>IF(P42="","",SUMIF(Table1[Engineer],ik_installer!$N42,Table1[U3]))</f>
        <v/>
      </c>
      <c r="R42" t="str">
        <f>IF(Q42="","",SUMIF(Table1[Engineer],ik_installer!$N42,Table1[U4]))</f>
        <v/>
      </c>
      <c r="S42" t="str">
        <f>IF(R42="","",SUMIF(Table1[Engineer],ik_installer!$N42,Table1[U5]))</f>
        <v/>
      </c>
      <c r="T42" t="str">
        <f>IF(S42="","",SUMIF(Table1[Engineer],ik_installer!$N42,Table1[U6]))</f>
        <v/>
      </c>
      <c r="U42" t="str">
        <f>IF(T42="","",SUMIF(Table1[Engineer],ik_installer!$N42,Table1[U7]))</f>
        <v/>
      </c>
      <c r="V42" t="str">
        <f>IF(N42="","",SUMIF(Table1[Engineer],ik_installer!$N42,Table1['# of Rows]))</f>
        <v/>
      </c>
      <c r="W42" s="3" t="str">
        <f t="shared" si="26"/>
        <v/>
      </c>
      <c r="X42" s="3" t="str">
        <f t="shared" si="27"/>
        <v/>
      </c>
      <c r="Y42" s="3" t="str">
        <f t="shared" si="28"/>
        <v/>
      </c>
      <c r="Z42" s="3" t="str">
        <f t="shared" si="29"/>
        <v/>
      </c>
      <c r="AA42" s="3" t="str">
        <f t="shared" si="30"/>
        <v/>
      </c>
      <c r="AB42" s="3" t="str">
        <f t="shared" si="31"/>
        <v/>
      </c>
      <c r="AC42" s="3" t="str">
        <f t="shared" si="32"/>
        <v/>
      </c>
      <c r="AD42" s="25" t="str">
        <f t="shared" si="33"/>
        <v/>
      </c>
    </row>
    <row r="43" spans="2:48" x14ac:dyDescent="0.45">
      <c r="B43" s="7" t="s">
        <v>200</v>
      </c>
      <c r="C43" s="54">
        <v>19</v>
      </c>
      <c r="D43" s="54">
        <v>21</v>
      </c>
      <c r="E43" s="54">
        <v>21</v>
      </c>
      <c r="F43" s="54">
        <v>20</v>
      </c>
      <c r="G43" s="54">
        <v>19</v>
      </c>
      <c r="H43" s="54">
        <v>19</v>
      </c>
      <c r="I43" s="54">
        <v>21</v>
      </c>
      <c r="J43" s="54">
        <v>6</v>
      </c>
      <c r="O43" t="str">
        <f>IF(N43="","",SUMIF(Table1[Engineer],ik_installer!$N43,Table1[U1]))</f>
        <v/>
      </c>
      <c r="P43" t="str">
        <f>IF(O43="","",SUMIF(Table1[Engineer],ik_installer!$N43,Table1[U2]))</f>
        <v/>
      </c>
      <c r="Q43" t="str">
        <f>IF(P43="","",SUMIF(Table1[Engineer],ik_installer!$N43,Table1[U3]))</f>
        <v/>
      </c>
      <c r="R43" t="str">
        <f>IF(Q43="","",SUMIF(Table1[Engineer],ik_installer!$N43,Table1[U4]))</f>
        <v/>
      </c>
      <c r="S43" t="str">
        <f>IF(R43="","",SUMIF(Table1[Engineer],ik_installer!$N43,Table1[U5]))</f>
        <v/>
      </c>
      <c r="T43" t="str">
        <f>IF(S43="","",SUMIF(Table1[Engineer],ik_installer!$N43,Table1[U6]))</f>
        <v/>
      </c>
      <c r="U43" t="str">
        <f>IF(T43="","",SUMIF(Table1[Engineer],ik_installer!$N43,Table1[U7]))</f>
        <v/>
      </c>
      <c r="V43" t="str">
        <f>IF(N43="","",SUMIF(Table1[Engineer],ik_installer!$N43,Table1['# of Rows]))</f>
        <v/>
      </c>
      <c r="W43" s="3" t="str">
        <f t="shared" si="26"/>
        <v/>
      </c>
      <c r="X43" s="3" t="str">
        <f t="shared" si="27"/>
        <v/>
      </c>
      <c r="Y43" s="3" t="str">
        <f t="shared" si="28"/>
        <v/>
      </c>
      <c r="Z43" s="3" t="str">
        <f t="shared" si="29"/>
        <v/>
      </c>
      <c r="AA43" s="3" t="str">
        <f t="shared" si="30"/>
        <v/>
      </c>
      <c r="AB43" s="3" t="str">
        <f t="shared" si="31"/>
        <v/>
      </c>
      <c r="AC43" s="3" t="str">
        <f t="shared" si="32"/>
        <v/>
      </c>
      <c r="AD43" s="25" t="str">
        <f t="shared" si="33"/>
        <v/>
      </c>
    </row>
    <row r="44" spans="2:48" x14ac:dyDescent="0.45">
      <c r="B44" s="7" t="s">
        <v>206</v>
      </c>
      <c r="C44" s="54">
        <v>69</v>
      </c>
      <c r="D44" s="54">
        <v>68</v>
      </c>
      <c r="E44" s="54">
        <v>73</v>
      </c>
      <c r="F44" s="54">
        <v>68</v>
      </c>
      <c r="G44" s="54">
        <v>73</v>
      </c>
      <c r="H44" s="54">
        <v>69</v>
      </c>
      <c r="I44" s="54">
        <v>71</v>
      </c>
      <c r="J44" s="54">
        <v>21</v>
      </c>
      <c r="O44" t="str">
        <f>IF(N44="","",SUMIF(Table1[Engineer],ik_installer!$N44,Table1[U1]))</f>
        <v/>
      </c>
      <c r="P44" t="str">
        <f>IF(O44="","",SUMIF(Table1[Engineer],ik_installer!$N44,Table1[U2]))</f>
        <v/>
      </c>
      <c r="Q44" t="str">
        <f>IF(P44="","",SUMIF(Table1[Engineer],ik_installer!$N44,Table1[U3]))</f>
        <v/>
      </c>
      <c r="R44" t="str">
        <f>IF(Q44="","",SUMIF(Table1[Engineer],ik_installer!$N44,Table1[U4]))</f>
        <v/>
      </c>
      <c r="S44" t="str">
        <f>IF(R44="","",SUMIF(Table1[Engineer],ik_installer!$N44,Table1[U5]))</f>
        <v/>
      </c>
      <c r="T44" t="str">
        <f>IF(S44="","",SUMIF(Table1[Engineer],ik_installer!$N44,Table1[U6]))</f>
        <v/>
      </c>
      <c r="U44" t="str">
        <f>IF(T44="","",SUMIF(Table1[Engineer],ik_installer!$N44,Table1[U7]))</f>
        <v/>
      </c>
      <c r="V44" t="str">
        <f>IF(N44="","",SUMIF(Table1[Engineer],ik_installer!$N44,Table1['# of Rows]))</f>
        <v/>
      </c>
      <c r="W44" s="3" t="str">
        <f t="shared" si="26"/>
        <v/>
      </c>
      <c r="X44" s="3" t="str">
        <f t="shared" si="27"/>
        <v/>
      </c>
      <c r="Y44" s="3" t="str">
        <f t="shared" si="28"/>
        <v/>
      </c>
      <c r="Z44" s="3" t="str">
        <f t="shared" si="29"/>
        <v/>
      </c>
      <c r="AA44" s="3" t="str">
        <f t="shared" si="30"/>
        <v/>
      </c>
      <c r="AB44" s="3" t="str">
        <f t="shared" si="31"/>
        <v/>
      </c>
      <c r="AC44" s="3" t="str">
        <f t="shared" si="32"/>
        <v/>
      </c>
      <c r="AD44" s="25" t="str">
        <f t="shared" si="33"/>
        <v/>
      </c>
    </row>
    <row r="45" spans="2:48" x14ac:dyDescent="0.45">
      <c r="B45" s="7" t="s">
        <v>588</v>
      </c>
      <c r="C45" s="54">
        <v>24</v>
      </c>
      <c r="D45" s="54">
        <v>28</v>
      </c>
      <c r="E45" s="54">
        <v>26</v>
      </c>
      <c r="F45" s="54">
        <v>28</v>
      </c>
      <c r="G45" s="54">
        <v>28</v>
      </c>
      <c r="H45" s="54">
        <v>28</v>
      </c>
      <c r="I45" s="54">
        <v>26</v>
      </c>
      <c r="J45" s="54">
        <v>8</v>
      </c>
      <c r="O45" t="str">
        <f>IF(N45="","",SUMIF(Table1[Engineer],ik_installer!$N45,Table1[U1]))</f>
        <v/>
      </c>
      <c r="P45" t="str">
        <f>IF(O45="","",SUMIF(Table1[Engineer],ik_installer!$N45,Table1[U2]))</f>
        <v/>
      </c>
      <c r="Q45" t="str">
        <f>IF(P45="","",SUMIF(Table1[Engineer],ik_installer!$N45,Table1[U3]))</f>
        <v/>
      </c>
      <c r="R45" t="str">
        <f>IF(Q45="","",SUMIF(Table1[Engineer],ik_installer!$N45,Table1[U4]))</f>
        <v/>
      </c>
      <c r="S45" t="str">
        <f>IF(R45="","",SUMIF(Table1[Engineer],ik_installer!$N45,Table1[U5]))</f>
        <v/>
      </c>
      <c r="T45" t="str">
        <f>IF(S45="","",SUMIF(Table1[Engineer],ik_installer!$N45,Table1[U6]))</f>
        <v/>
      </c>
      <c r="U45" t="str">
        <f>IF(T45="","",SUMIF(Table1[Engineer],ik_installer!$N45,Table1[U7]))</f>
        <v/>
      </c>
      <c r="V45" t="str">
        <f>IF(N45="","",SUMIF(Table1[Engineer],ik_installer!$N45,Table1['# of Rows]))</f>
        <v/>
      </c>
      <c r="W45" s="3" t="str">
        <f t="shared" si="26"/>
        <v/>
      </c>
      <c r="X45" s="3" t="str">
        <f t="shared" si="27"/>
        <v/>
      </c>
      <c r="Y45" s="3" t="str">
        <f t="shared" si="28"/>
        <v/>
      </c>
      <c r="Z45" s="3" t="str">
        <f t="shared" si="29"/>
        <v/>
      </c>
      <c r="AA45" s="3" t="str">
        <f t="shared" si="30"/>
        <v/>
      </c>
      <c r="AB45" s="3" t="str">
        <f t="shared" si="31"/>
        <v/>
      </c>
      <c r="AC45" s="3" t="str">
        <f t="shared" si="32"/>
        <v/>
      </c>
      <c r="AD45" s="25" t="str">
        <f t="shared" si="33"/>
        <v/>
      </c>
    </row>
    <row r="46" spans="2:48" x14ac:dyDescent="0.45">
      <c r="B46" s="7" t="s">
        <v>241</v>
      </c>
      <c r="C46" s="54">
        <v>32</v>
      </c>
      <c r="D46" s="54">
        <v>35</v>
      </c>
      <c r="E46" s="54">
        <v>33</v>
      </c>
      <c r="F46" s="54">
        <v>32</v>
      </c>
      <c r="G46" s="54">
        <v>35</v>
      </c>
      <c r="H46" s="54">
        <v>35</v>
      </c>
      <c r="I46" s="54">
        <v>35</v>
      </c>
      <c r="J46" s="54">
        <v>11</v>
      </c>
      <c r="O46" t="str">
        <f>IF(N46="","",SUMIF(Table1[Engineer],ik_installer!$N46,Table1[U1]))</f>
        <v/>
      </c>
      <c r="P46" t="str">
        <f>IF(O46="","",SUMIF(Table1[Engineer],ik_installer!$N46,Table1[U2]))</f>
        <v/>
      </c>
      <c r="Q46" t="str">
        <f>IF(P46="","",SUMIF(Table1[Engineer],ik_installer!$N46,Table1[U3]))</f>
        <v/>
      </c>
      <c r="R46" t="str">
        <f>IF(Q46="","",SUMIF(Table1[Engineer],ik_installer!$N46,Table1[U4]))</f>
        <v/>
      </c>
      <c r="S46" t="str">
        <f>IF(R46="","",SUMIF(Table1[Engineer],ik_installer!$N46,Table1[U5]))</f>
        <v/>
      </c>
      <c r="T46" t="str">
        <f>IF(S46="","",SUMIF(Table1[Engineer],ik_installer!$N46,Table1[U6]))</f>
        <v/>
      </c>
      <c r="U46" t="str">
        <f>IF(T46="","",SUMIF(Table1[Engineer],ik_installer!$N46,Table1[U7]))</f>
        <v/>
      </c>
      <c r="V46" t="str">
        <f>IF(N46="","",SUMIF(Table1[Engineer],ik_installer!$N46,Table1['# of Rows]))</f>
        <v/>
      </c>
      <c r="W46" s="3" t="str">
        <f t="shared" si="26"/>
        <v/>
      </c>
      <c r="X46" s="3" t="str">
        <f t="shared" si="27"/>
        <v/>
      </c>
      <c r="Y46" s="3" t="str">
        <f t="shared" si="28"/>
        <v/>
      </c>
      <c r="Z46" s="3" t="str">
        <f t="shared" si="29"/>
        <v/>
      </c>
      <c r="AA46" s="3" t="str">
        <f t="shared" si="30"/>
        <v/>
      </c>
      <c r="AB46" s="3" t="str">
        <f t="shared" si="31"/>
        <v/>
      </c>
      <c r="AC46" s="3" t="str">
        <f t="shared" si="32"/>
        <v/>
      </c>
      <c r="AD46" s="25" t="str">
        <f t="shared" si="33"/>
        <v/>
      </c>
    </row>
    <row r="47" spans="2:48" x14ac:dyDescent="0.45">
      <c r="B47" s="7" t="s">
        <v>652</v>
      </c>
      <c r="C47" s="54">
        <v>24</v>
      </c>
      <c r="D47" s="54">
        <v>24</v>
      </c>
      <c r="E47" s="54">
        <v>23</v>
      </c>
      <c r="F47" s="54">
        <v>24</v>
      </c>
      <c r="G47" s="54">
        <v>23</v>
      </c>
      <c r="H47" s="54">
        <v>22</v>
      </c>
      <c r="I47" s="54">
        <v>25</v>
      </c>
      <c r="J47" s="54">
        <v>7</v>
      </c>
      <c r="O47" t="str">
        <f>IF(N47="","",SUMIF(Table1[Engineer],ik_installer!$N47,Table1[U1]))</f>
        <v/>
      </c>
      <c r="P47" t="str">
        <f>IF(O47="","",SUMIF(Table1[Engineer],ik_installer!$N47,Table1[U2]))</f>
        <v/>
      </c>
      <c r="Q47" t="str">
        <f>IF(P47="","",SUMIF(Table1[Engineer],ik_installer!$N47,Table1[U3]))</f>
        <v/>
      </c>
      <c r="R47" t="str">
        <f>IF(Q47="","",SUMIF(Table1[Engineer],ik_installer!$N47,Table1[U4]))</f>
        <v/>
      </c>
      <c r="S47" t="str">
        <f>IF(R47="","",SUMIF(Table1[Engineer],ik_installer!$N47,Table1[U5]))</f>
        <v/>
      </c>
      <c r="T47" t="str">
        <f>IF(S47="","",SUMIF(Table1[Engineer],ik_installer!$N47,Table1[U6]))</f>
        <v/>
      </c>
      <c r="U47" t="str">
        <f>IF(T47="","",SUMIF(Table1[Engineer],ik_installer!$N47,Table1[U7]))</f>
        <v/>
      </c>
      <c r="V47" t="str">
        <f>IF(N47="","",SUMIF(Table1[Engineer],ik_installer!$N47,Table1['# of Rows]))</f>
        <v/>
      </c>
      <c r="W47" s="3" t="str">
        <f t="shared" si="26"/>
        <v/>
      </c>
      <c r="X47" s="3" t="str">
        <f t="shared" si="27"/>
        <v/>
      </c>
      <c r="Y47" s="3" t="str">
        <f t="shared" si="28"/>
        <v/>
      </c>
      <c r="Z47" s="3" t="str">
        <f t="shared" si="29"/>
        <v/>
      </c>
      <c r="AA47" s="3" t="str">
        <f t="shared" si="30"/>
        <v/>
      </c>
      <c r="AB47" s="3" t="str">
        <f t="shared" si="31"/>
        <v/>
      </c>
      <c r="AC47" s="3" t="str">
        <f t="shared" si="32"/>
        <v/>
      </c>
      <c r="AD47" s="25" t="str">
        <f t="shared" si="33"/>
        <v/>
      </c>
    </row>
    <row r="48" spans="2:48" x14ac:dyDescent="0.45">
      <c r="B48" s="7" t="s">
        <v>107</v>
      </c>
      <c r="C48" s="54">
        <v>102</v>
      </c>
      <c r="D48" s="54">
        <v>103</v>
      </c>
      <c r="E48" s="54">
        <v>102</v>
      </c>
      <c r="F48" s="54">
        <v>94</v>
      </c>
      <c r="G48" s="54">
        <v>98</v>
      </c>
      <c r="H48" s="54">
        <v>102</v>
      </c>
      <c r="I48" s="54">
        <v>98</v>
      </c>
      <c r="J48" s="54">
        <v>28</v>
      </c>
      <c r="O48" t="str">
        <f>IF(N48="","",SUMIF(Table1[Engineer],ik_installer!$N48,Table1[U1]))</f>
        <v/>
      </c>
      <c r="P48" t="str">
        <f>IF(O48="","",SUMIF(Table1[Engineer],ik_installer!$N48,Table1[U2]))</f>
        <v/>
      </c>
      <c r="Q48" t="str">
        <f>IF(P48="","",SUMIF(Table1[Engineer],ik_installer!$N48,Table1[U3]))</f>
        <v/>
      </c>
      <c r="R48" t="str">
        <f>IF(Q48="","",SUMIF(Table1[Engineer],ik_installer!$N48,Table1[U4]))</f>
        <v/>
      </c>
      <c r="S48" t="str">
        <f>IF(R48="","",SUMIF(Table1[Engineer],ik_installer!$N48,Table1[U5]))</f>
        <v/>
      </c>
      <c r="T48" t="str">
        <f>IF(S48="","",SUMIF(Table1[Engineer],ik_installer!$N48,Table1[U6]))</f>
        <v/>
      </c>
      <c r="U48" t="str">
        <f>IF(T48="","",SUMIF(Table1[Engineer],ik_installer!$N48,Table1[U7]))</f>
        <v/>
      </c>
      <c r="V48" t="str">
        <f>IF(N48="","",SUMIF(Table1[Engineer],ik_installer!$N48,Table1['# of Rows]))</f>
        <v/>
      </c>
      <c r="W48" s="3" t="str">
        <f t="shared" si="26"/>
        <v/>
      </c>
      <c r="X48" s="3" t="str">
        <f t="shared" si="27"/>
        <v/>
      </c>
      <c r="Y48" s="3" t="str">
        <f t="shared" si="28"/>
        <v/>
      </c>
      <c r="Z48" s="3" t="str">
        <f t="shared" si="29"/>
        <v/>
      </c>
      <c r="AA48" s="3" t="str">
        <f t="shared" si="30"/>
        <v/>
      </c>
      <c r="AB48" s="3" t="str">
        <f t="shared" si="31"/>
        <v/>
      </c>
      <c r="AC48" s="3" t="str">
        <f t="shared" si="32"/>
        <v/>
      </c>
      <c r="AD48" s="25" t="str">
        <f t="shared" si="33"/>
        <v/>
      </c>
    </row>
    <row r="49" spans="2:30" x14ac:dyDescent="0.45">
      <c r="B49" s="7" t="s">
        <v>305</v>
      </c>
      <c r="C49" s="54">
        <v>165</v>
      </c>
      <c r="D49" s="54">
        <v>163</v>
      </c>
      <c r="E49" s="54">
        <v>170</v>
      </c>
      <c r="F49" s="54">
        <v>167</v>
      </c>
      <c r="G49" s="54">
        <v>173</v>
      </c>
      <c r="H49" s="54">
        <v>167</v>
      </c>
      <c r="I49" s="54">
        <v>170</v>
      </c>
      <c r="J49" s="54">
        <v>47</v>
      </c>
      <c r="O49" t="str">
        <f>IF(N49="","",SUMIF(Table1[Engineer],ik_installer!$N49,Table1[U1]))</f>
        <v/>
      </c>
      <c r="P49" t="str">
        <f>IF(O49="","",SUMIF(Table1[Engineer],ik_installer!$N49,Table1[U2]))</f>
        <v/>
      </c>
      <c r="Q49" t="str">
        <f>IF(P49="","",SUMIF(Table1[Engineer],ik_installer!$N49,Table1[U3]))</f>
        <v/>
      </c>
      <c r="R49" t="str">
        <f>IF(Q49="","",SUMIF(Table1[Engineer],ik_installer!$N49,Table1[U4]))</f>
        <v/>
      </c>
      <c r="S49" t="str">
        <f>IF(R49="","",SUMIF(Table1[Engineer],ik_installer!$N49,Table1[U5]))</f>
        <v/>
      </c>
      <c r="T49" t="str">
        <f>IF(S49="","",SUMIF(Table1[Engineer],ik_installer!$N49,Table1[U6]))</f>
        <v/>
      </c>
      <c r="U49" t="str">
        <f>IF(T49="","",SUMIF(Table1[Engineer],ik_installer!$N49,Table1[U7]))</f>
        <v/>
      </c>
      <c r="V49" t="str">
        <f>IF(N49="","",SUMIF(Table1[Engineer],ik_installer!$N49,Table1['# of Rows]))</f>
        <v/>
      </c>
      <c r="W49" s="3" t="str">
        <f t="shared" si="26"/>
        <v/>
      </c>
      <c r="X49" s="3" t="str">
        <f t="shared" si="27"/>
        <v/>
      </c>
      <c r="Y49" s="3" t="str">
        <f t="shared" si="28"/>
        <v/>
      </c>
      <c r="Z49" s="3" t="str">
        <f t="shared" si="29"/>
        <v/>
      </c>
      <c r="AA49" s="3" t="str">
        <f t="shared" si="30"/>
        <v/>
      </c>
      <c r="AB49" s="3" t="str">
        <f t="shared" si="31"/>
        <v/>
      </c>
      <c r="AC49" s="3" t="str">
        <f t="shared" si="32"/>
        <v/>
      </c>
      <c r="AD49" s="25" t="str">
        <f t="shared" si="33"/>
        <v/>
      </c>
    </row>
    <row r="50" spans="2:30" x14ac:dyDescent="0.45">
      <c r="B50" s="7" t="s">
        <v>288</v>
      </c>
      <c r="C50" s="54">
        <v>21</v>
      </c>
      <c r="D50" s="54">
        <v>21</v>
      </c>
      <c r="E50" s="54">
        <v>21</v>
      </c>
      <c r="F50" s="54">
        <v>21</v>
      </c>
      <c r="G50" s="54">
        <v>21</v>
      </c>
      <c r="H50" s="54">
        <v>21</v>
      </c>
      <c r="I50" s="54">
        <v>21</v>
      </c>
      <c r="J50" s="54">
        <v>6</v>
      </c>
      <c r="O50" t="str">
        <f>IF(N50="","",SUMIF(Table1[Engineer],ik_installer!$N50,Table1[U1]))</f>
        <v/>
      </c>
      <c r="P50" t="str">
        <f>IF(O50="","",SUMIF(Table1[Engineer],ik_installer!$N50,Table1[U2]))</f>
        <v/>
      </c>
      <c r="Q50" t="str">
        <f>IF(P50="","",SUMIF(Table1[Engineer],ik_installer!$N50,Table1[U3]))</f>
        <v/>
      </c>
      <c r="R50" t="str">
        <f>IF(Q50="","",SUMIF(Table1[Engineer],ik_installer!$N50,Table1[U4]))</f>
        <v/>
      </c>
      <c r="S50" t="str">
        <f>IF(R50="","",SUMIF(Table1[Engineer],ik_installer!$N50,Table1[U5]))</f>
        <v/>
      </c>
      <c r="T50" t="str">
        <f>IF(S50="","",SUMIF(Table1[Engineer],ik_installer!$N50,Table1[U6]))</f>
        <v/>
      </c>
      <c r="U50" t="str">
        <f>IF(T50="","",SUMIF(Table1[Engineer],ik_installer!$N50,Table1[U7]))</f>
        <v/>
      </c>
      <c r="V50" t="str">
        <f>IF(N50="","",SUMIF(Table1[Engineer],ik_installer!$N50,Table1['# of Rows]))</f>
        <v/>
      </c>
      <c r="W50" s="3" t="str">
        <f t="shared" si="26"/>
        <v/>
      </c>
      <c r="X50" s="3" t="str">
        <f t="shared" si="27"/>
        <v/>
      </c>
      <c r="Y50" s="3" t="str">
        <f t="shared" si="28"/>
        <v/>
      </c>
      <c r="Z50" s="3" t="str">
        <f t="shared" si="29"/>
        <v/>
      </c>
      <c r="AA50" s="3" t="str">
        <f t="shared" si="30"/>
        <v/>
      </c>
      <c r="AB50" s="3" t="str">
        <f t="shared" si="31"/>
        <v/>
      </c>
      <c r="AC50" s="3" t="str">
        <f t="shared" si="32"/>
        <v/>
      </c>
      <c r="AD50" s="25" t="str">
        <f t="shared" si="33"/>
        <v/>
      </c>
    </row>
    <row r="51" spans="2:30" x14ac:dyDescent="0.45">
      <c r="B51" s="7" t="s">
        <v>352</v>
      </c>
      <c r="C51" s="54">
        <v>48</v>
      </c>
      <c r="D51" s="54">
        <v>48</v>
      </c>
      <c r="E51" s="54">
        <v>48</v>
      </c>
      <c r="F51" s="54">
        <v>47</v>
      </c>
      <c r="G51" s="54">
        <v>48</v>
      </c>
      <c r="H51" s="54">
        <v>45</v>
      </c>
      <c r="I51" s="54">
        <v>45</v>
      </c>
      <c r="J51" s="54">
        <v>14</v>
      </c>
      <c r="O51" t="str">
        <f>IF(N51="","",SUMIF(Table1[Engineer],ik_installer!$N51,Table1[U1]))</f>
        <v/>
      </c>
      <c r="P51" t="str">
        <f>IF(O51="","",SUMIF(Table1[Engineer],ik_installer!$N51,Table1[U2]))</f>
        <v/>
      </c>
      <c r="Q51" t="str">
        <f>IF(P51="","",SUMIF(Table1[Engineer],ik_installer!$N51,Table1[U3]))</f>
        <v/>
      </c>
      <c r="R51" t="str">
        <f>IF(Q51="","",SUMIF(Table1[Engineer],ik_installer!$N51,Table1[U4]))</f>
        <v/>
      </c>
      <c r="S51" t="str">
        <f>IF(R51="","",SUMIF(Table1[Engineer],ik_installer!$N51,Table1[U5]))</f>
        <v/>
      </c>
      <c r="T51" t="str">
        <f>IF(S51="","",SUMIF(Table1[Engineer],ik_installer!$N51,Table1[U6]))</f>
        <v/>
      </c>
      <c r="U51" t="str">
        <f>IF(T51="","",SUMIF(Table1[Engineer],ik_installer!$N51,Table1[U7]))</f>
        <v/>
      </c>
      <c r="V51" t="str">
        <f>IF(N51="","",SUMIF(Table1[Engineer],ik_installer!$N51,Table1['# of Rows]))</f>
        <v/>
      </c>
      <c r="W51" s="3" t="str">
        <f t="shared" si="26"/>
        <v/>
      </c>
      <c r="X51" s="3" t="str">
        <f t="shared" si="27"/>
        <v/>
      </c>
      <c r="Y51" s="3" t="str">
        <f t="shared" si="28"/>
        <v/>
      </c>
      <c r="Z51" s="3" t="str">
        <f t="shared" si="29"/>
        <v/>
      </c>
      <c r="AA51" s="3" t="str">
        <f t="shared" si="30"/>
        <v/>
      </c>
      <c r="AB51" s="3" t="str">
        <f t="shared" si="31"/>
        <v/>
      </c>
      <c r="AC51" s="3" t="str">
        <f t="shared" si="32"/>
        <v/>
      </c>
      <c r="AD51" s="25" t="str">
        <f t="shared" si="33"/>
        <v/>
      </c>
    </row>
    <row r="52" spans="2:30" x14ac:dyDescent="0.45">
      <c r="B52" s="7" t="s">
        <v>17</v>
      </c>
      <c r="C52" s="54">
        <v>2065</v>
      </c>
      <c r="D52" s="54">
        <v>2082</v>
      </c>
      <c r="E52" s="54">
        <v>2085</v>
      </c>
      <c r="F52" s="54">
        <v>2055</v>
      </c>
      <c r="G52" s="54">
        <v>2085</v>
      </c>
      <c r="H52" s="54">
        <v>2060</v>
      </c>
      <c r="I52" s="54">
        <v>2062</v>
      </c>
      <c r="J52" s="54">
        <v>603</v>
      </c>
      <c r="O52" t="str">
        <f>IF(N52="","",SUMIF(Table1[Engineer],ik_installer!$N52,Table1[U1]))</f>
        <v/>
      </c>
      <c r="P52" t="str">
        <f>IF(O52="","",SUMIF(Table1[Engineer],ik_installer!$N52,Table1[U2]))</f>
        <v/>
      </c>
      <c r="Q52" t="str">
        <f>IF(P52="","",SUMIF(Table1[Engineer],ik_installer!$N52,Table1[U3]))</f>
        <v/>
      </c>
      <c r="R52" t="str">
        <f>IF(Q52="","",SUMIF(Table1[Engineer],ik_installer!$N52,Table1[U4]))</f>
        <v/>
      </c>
      <c r="S52" t="str">
        <f>IF(R52="","",SUMIF(Table1[Engineer],ik_installer!$N52,Table1[U5]))</f>
        <v/>
      </c>
      <c r="T52" t="str">
        <f>IF(S52="","",SUMIF(Table1[Engineer],ik_installer!$N52,Table1[U6]))</f>
        <v/>
      </c>
      <c r="U52" t="str">
        <f>IF(T52="","",SUMIF(Table1[Engineer],ik_installer!$N52,Table1[U7]))</f>
        <v/>
      </c>
      <c r="V52" t="str">
        <f>IF(N52="","",SUMIF(Table1[Engineer],ik_installer!$N52,Table1['# of Rows]))</f>
        <v/>
      </c>
      <c r="W52" s="3" t="str">
        <f t="shared" si="26"/>
        <v/>
      </c>
      <c r="X52" s="3" t="str">
        <f t="shared" si="27"/>
        <v/>
      </c>
      <c r="Y52" s="3" t="str">
        <f t="shared" si="28"/>
        <v/>
      </c>
      <c r="Z52" s="3" t="str">
        <f t="shared" si="29"/>
        <v/>
      </c>
      <c r="AA52" s="3" t="str">
        <f t="shared" si="30"/>
        <v/>
      </c>
      <c r="AB52" s="3" t="str">
        <f t="shared" si="31"/>
        <v/>
      </c>
      <c r="AC52" s="3" t="str">
        <f t="shared" si="32"/>
        <v/>
      </c>
      <c r="AD52" s="25" t="str">
        <f t="shared" si="33"/>
        <v/>
      </c>
    </row>
    <row r="53" spans="2:30" x14ac:dyDescent="0.45">
      <c r="O53" t="str">
        <f>IF(N53="","",SUMIF(Table1[Engineer],ik_installer!$N53,Table1[U1]))</f>
        <v/>
      </c>
      <c r="P53" t="str">
        <f>IF(O53="","",SUMIF(Table1[Engineer],ik_installer!$N53,Table1[U2]))</f>
        <v/>
      </c>
      <c r="Q53" t="str">
        <f>IF(P53="","",SUMIF(Table1[Engineer],ik_installer!$N53,Table1[U3]))</f>
        <v/>
      </c>
      <c r="R53" t="str">
        <f>IF(Q53="","",SUMIF(Table1[Engineer],ik_installer!$N53,Table1[U4]))</f>
        <v/>
      </c>
      <c r="S53" t="str">
        <f>IF(R53="","",SUMIF(Table1[Engineer],ik_installer!$N53,Table1[U5]))</f>
        <v/>
      </c>
      <c r="T53" t="str">
        <f>IF(S53="","",SUMIF(Table1[Engineer],ik_installer!$N53,Table1[U6]))</f>
        <v/>
      </c>
      <c r="U53" t="str">
        <f>IF(T53="","",SUMIF(Table1[Engineer],ik_installer!$N53,Table1[U7]))</f>
        <v/>
      </c>
      <c r="V53" t="str">
        <f>IF(N53="","",SUMIF(Table1[Engineer],ik_installer!$N53,Table1['# of Rows]))</f>
        <v/>
      </c>
      <c r="W53" s="3" t="str">
        <f t="shared" si="26"/>
        <v/>
      </c>
      <c r="X53" s="3" t="str">
        <f t="shared" si="27"/>
        <v/>
      </c>
      <c r="Y53" s="3" t="str">
        <f t="shared" si="28"/>
        <v/>
      </c>
      <c r="Z53" s="3" t="str">
        <f t="shared" si="29"/>
        <v/>
      </c>
      <c r="AA53" s="3" t="str">
        <f t="shared" si="30"/>
        <v/>
      </c>
      <c r="AB53" s="3" t="str">
        <f t="shared" si="31"/>
        <v/>
      </c>
      <c r="AC53" s="3" t="str">
        <f t="shared" si="32"/>
        <v/>
      </c>
      <c r="AD53" s="25" t="str">
        <f t="shared" si="33"/>
        <v/>
      </c>
    </row>
    <row r="54" spans="2:30" x14ac:dyDescent="0.45">
      <c r="O54" t="str">
        <f>IF(N54="","",SUMIF(Table1[Engineer],ik_installer!$N54,Table1[U1]))</f>
        <v/>
      </c>
      <c r="P54" t="str">
        <f>IF(O54="","",SUMIF(Table1[Engineer],ik_installer!$N54,Table1[U2]))</f>
        <v/>
      </c>
      <c r="Q54" t="str">
        <f>IF(P54="","",SUMIF(Table1[Engineer],ik_installer!$N54,Table1[U3]))</f>
        <v/>
      </c>
      <c r="R54" t="str">
        <f>IF(Q54="","",SUMIF(Table1[Engineer],ik_installer!$N54,Table1[U4]))</f>
        <v/>
      </c>
      <c r="S54" t="str">
        <f>IF(R54="","",SUMIF(Table1[Engineer],ik_installer!$N54,Table1[U5]))</f>
        <v/>
      </c>
      <c r="T54" t="str">
        <f>IF(S54="","",SUMIF(Table1[Engineer],ik_installer!$N54,Table1[U6]))</f>
        <v/>
      </c>
      <c r="U54" t="str">
        <f>IF(T54="","",SUMIF(Table1[Engineer],ik_installer!$N54,Table1[U7]))</f>
        <v/>
      </c>
      <c r="V54" t="str">
        <f>IF(N54="","",SUMIF(Table1[Engineer],ik_installer!$N54,Table1['# of Rows]))</f>
        <v/>
      </c>
      <c r="W54" s="3" t="str">
        <f t="shared" si="26"/>
        <v/>
      </c>
      <c r="X54" s="3" t="str">
        <f t="shared" si="27"/>
        <v/>
      </c>
      <c r="Y54" s="3" t="str">
        <f t="shared" si="28"/>
        <v/>
      </c>
      <c r="Z54" s="3" t="str">
        <f t="shared" si="29"/>
        <v/>
      </c>
      <c r="AA54" s="3" t="str">
        <f t="shared" si="30"/>
        <v/>
      </c>
      <c r="AB54" s="3" t="str">
        <f t="shared" si="31"/>
        <v/>
      </c>
      <c r="AC54" s="3" t="str">
        <f t="shared" si="32"/>
        <v/>
      </c>
      <c r="AD54" s="25" t="str">
        <f t="shared" si="33"/>
        <v/>
      </c>
    </row>
    <row r="55" spans="2:30" x14ac:dyDescent="0.45">
      <c r="O55" t="str">
        <f>IF(N55="","",SUMIF(Table1[Engineer],ik_installer!$N55,Table1[U1]))</f>
        <v/>
      </c>
      <c r="P55" t="str">
        <f>IF(O55="","",SUMIF(Table1[Engineer],ik_installer!$N55,Table1[U2]))</f>
        <v/>
      </c>
      <c r="Q55" t="str">
        <f>IF(P55="","",SUMIF(Table1[Engineer],ik_installer!$N55,Table1[U3]))</f>
        <v/>
      </c>
      <c r="R55" t="str">
        <f>IF(Q55="","",SUMIF(Table1[Engineer],ik_installer!$N55,Table1[U4]))</f>
        <v/>
      </c>
      <c r="S55" t="str">
        <f>IF(R55="","",SUMIF(Table1[Engineer],ik_installer!$N55,Table1[U5]))</f>
        <v/>
      </c>
      <c r="T55" t="str">
        <f>IF(S55="","",SUMIF(Table1[Engineer],ik_installer!$N55,Table1[U6]))</f>
        <v/>
      </c>
      <c r="U55" t="str">
        <f>IF(T55="","",SUMIF(Table1[Engineer],ik_installer!$N55,Table1[U7]))</f>
        <v/>
      </c>
      <c r="V55" t="str">
        <f>IF(N55="","",SUMIF(Table1[Engineer],ik_installer!$N55,Table1['# of Rows]))</f>
        <v/>
      </c>
      <c r="W55" s="3" t="str">
        <f t="shared" si="26"/>
        <v/>
      </c>
      <c r="X55" s="3" t="str">
        <f t="shared" si="27"/>
        <v/>
      </c>
      <c r="Y55" s="3" t="str">
        <f t="shared" si="28"/>
        <v/>
      </c>
      <c r="Z55" s="3" t="str">
        <f t="shared" si="29"/>
        <v/>
      </c>
      <c r="AA55" s="3" t="str">
        <f t="shared" si="30"/>
        <v/>
      </c>
      <c r="AB55" s="3" t="str">
        <f t="shared" si="31"/>
        <v/>
      </c>
      <c r="AC55" s="3" t="str">
        <f t="shared" si="32"/>
        <v/>
      </c>
      <c r="AD55" s="25" t="str">
        <f t="shared" si="33"/>
        <v/>
      </c>
    </row>
    <row r="56" spans="2:30" x14ac:dyDescent="0.45">
      <c r="O56" t="str">
        <f>IF(N56="","",SUMIF(Table1[Engineer],ik_installer!$N56,Table1[U1]))</f>
        <v/>
      </c>
      <c r="P56" t="str">
        <f>IF(O56="","",SUMIF(Table1[Engineer],ik_installer!$N56,Table1[U2]))</f>
        <v/>
      </c>
      <c r="Q56" t="str">
        <f>IF(P56="","",SUMIF(Table1[Engineer],ik_installer!$N56,Table1[U3]))</f>
        <v/>
      </c>
      <c r="R56" t="str">
        <f>IF(Q56="","",SUMIF(Table1[Engineer],ik_installer!$N56,Table1[U4]))</f>
        <v/>
      </c>
      <c r="S56" t="str">
        <f>IF(R56="","",SUMIF(Table1[Engineer],ik_installer!$N56,Table1[U5]))</f>
        <v/>
      </c>
      <c r="T56" t="str">
        <f>IF(S56="","",SUMIF(Table1[Engineer],ik_installer!$N56,Table1[U6]))</f>
        <v/>
      </c>
      <c r="U56" t="str">
        <f>IF(T56="","",SUMIF(Table1[Engineer],ik_installer!$N56,Table1[U7]))</f>
        <v/>
      </c>
      <c r="V56" t="str">
        <f>IF(N56="","",SUMIF(Table1[Engineer],ik_installer!$N56,Table1['# of Rows]))</f>
        <v/>
      </c>
      <c r="W56" s="3" t="str">
        <f t="shared" si="26"/>
        <v/>
      </c>
      <c r="X56" s="3" t="str">
        <f t="shared" si="27"/>
        <v/>
      </c>
      <c r="Y56" s="3" t="str">
        <f t="shared" si="28"/>
        <v/>
      </c>
      <c r="Z56" s="3" t="str">
        <f t="shared" si="29"/>
        <v/>
      </c>
      <c r="AA56" s="3" t="str">
        <f t="shared" si="30"/>
        <v/>
      </c>
      <c r="AB56" s="3" t="str">
        <f t="shared" si="31"/>
        <v/>
      </c>
      <c r="AC56" s="3" t="str">
        <f t="shared" si="32"/>
        <v/>
      </c>
      <c r="AD56" s="25" t="str">
        <f t="shared" si="33"/>
        <v/>
      </c>
    </row>
    <row r="57" spans="2:30" x14ac:dyDescent="0.45">
      <c r="O57" t="str">
        <f>IF(N57="","",SUMIF(Table1[Engineer],ik_installer!$N57,Table1[U1]))</f>
        <v/>
      </c>
      <c r="P57" t="str">
        <f>IF(O57="","",SUMIF(Table1[Engineer],ik_installer!$N57,Table1[U2]))</f>
        <v/>
      </c>
      <c r="Q57" t="str">
        <f>IF(P57="","",SUMIF(Table1[Engineer],ik_installer!$N57,Table1[U3]))</f>
        <v/>
      </c>
      <c r="R57" t="str">
        <f>IF(Q57="","",SUMIF(Table1[Engineer],ik_installer!$N57,Table1[U4]))</f>
        <v/>
      </c>
      <c r="S57" t="str">
        <f>IF(R57="","",SUMIF(Table1[Engineer],ik_installer!$N57,Table1[U5]))</f>
        <v/>
      </c>
      <c r="T57" t="str">
        <f>IF(S57="","",SUMIF(Table1[Engineer],ik_installer!$N57,Table1[U6]))</f>
        <v/>
      </c>
      <c r="U57" t="str">
        <f>IF(T57="","",SUMIF(Table1[Engineer],ik_installer!$N57,Table1[U7]))</f>
        <v/>
      </c>
      <c r="V57" t="str">
        <f>IF(N57="","",SUMIF(Table1[Engineer],ik_installer!$N57,Table1['# of Rows]))</f>
        <v/>
      </c>
      <c r="W57" s="3" t="str">
        <f t="shared" si="26"/>
        <v/>
      </c>
      <c r="X57" s="3" t="str">
        <f t="shared" si="27"/>
        <v/>
      </c>
      <c r="Y57" s="3" t="str">
        <f t="shared" si="28"/>
        <v/>
      </c>
      <c r="Z57" s="3" t="str">
        <f t="shared" si="29"/>
        <v/>
      </c>
      <c r="AA57" s="3" t="str">
        <f t="shared" si="30"/>
        <v/>
      </c>
      <c r="AB57" s="3" t="str">
        <f t="shared" si="31"/>
        <v/>
      </c>
      <c r="AC57" s="3" t="str">
        <f t="shared" si="32"/>
        <v/>
      </c>
      <c r="AD57" s="25" t="str">
        <f t="shared" si="33"/>
        <v/>
      </c>
    </row>
    <row r="58" spans="2:30" x14ac:dyDescent="0.45">
      <c r="O58" t="str">
        <f>IF(N58="","",SUMIF(Table1[Engineer],ik_installer!$N58,Table1[U1]))</f>
        <v/>
      </c>
      <c r="P58" t="str">
        <f>IF(O58="","",SUMIF(Table1[Engineer],ik_installer!$N58,Table1[U2]))</f>
        <v/>
      </c>
      <c r="Q58" t="str">
        <f>IF(P58="","",SUMIF(Table1[Engineer],ik_installer!$N58,Table1[U3]))</f>
        <v/>
      </c>
      <c r="R58" t="str">
        <f>IF(Q58="","",SUMIF(Table1[Engineer],ik_installer!$N58,Table1[U4]))</f>
        <v/>
      </c>
      <c r="S58" t="str">
        <f>IF(R58="","",SUMIF(Table1[Engineer],ik_installer!$N58,Table1[U5]))</f>
        <v/>
      </c>
      <c r="T58" t="str">
        <f>IF(S58="","",SUMIF(Table1[Engineer],ik_installer!$N58,Table1[U6]))</f>
        <v/>
      </c>
      <c r="U58" t="str">
        <f>IF(T58="","",SUMIF(Table1[Engineer],ik_installer!$N58,Table1[U7]))</f>
        <v/>
      </c>
      <c r="V58" t="str">
        <f>IF(N58="","",SUMIF(Table1[Engineer],ik_installer!$N58,Table1['# of Rows]))</f>
        <v/>
      </c>
      <c r="W58" s="3" t="str">
        <f t="shared" si="26"/>
        <v/>
      </c>
      <c r="X58" s="3" t="str">
        <f t="shared" si="27"/>
        <v/>
      </c>
      <c r="Y58" s="3" t="str">
        <f t="shared" si="28"/>
        <v/>
      </c>
      <c r="Z58" s="3" t="str">
        <f t="shared" si="29"/>
        <v/>
      </c>
      <c r="AA58" s="3" t="str">
        <f t="shared" si="30"/>
        <v/>
      </c>
      <c r="AB58" s="3" t="str">
        <f t="shared" si="31"/>
        <v/>
      </c>
      <c r="AC58" s="3" t="str">
        <f t="shared" si="32"/>
        <v/>
      </c>
      <c r="AD58" s="25" t="str">
        <f t="shared" si="33"/>
        <v/>
      </c>
    </row>
    <row r="59" spans="2:30" x14ac:dyDescent="0.45">
      <c r="O59" t="str">
        <f>IF(N59="","",SUMIF(Table1[Engineer],ik_installer!$N59,Table1[U1]))</f>
        <v/>
      </c>
      <c r="P59" t="str">
        <f>IF(O59="","",SUMIF(Table1[Engineer],ik_installer!$N59,Table1[U2]))</f>
        <v/>
      </c>
      <c r="Q59" t="str">
        <f>IF(P59="","",SUMIF(Table1[Engineer],ik_installer!$N59,Table1[U3]))</f>
        <v/>
      </c>
      <c r="R59" t="str">
        <f>IF(Q59="","",SUMIF(Table1[Engineer],ik_installer!$N59,Table1[U4]))</f>
        <v/>
      </c>
      <c r="S59" t="str">
        <f>IF(R59="","",SUMIF(Table1[Engineer],ik_installer!$N59,Table1[U5]))</f>
        <v/>
      </c>
      <c r="T59" t="str">
        <f>IF(S59="","",SUMIF(Table1[Engineer],ik_installer!$N59,Table1[U6]))</f>
        <v/>
      </c>
      <c r="U59" t="str">
        <f>IF(T59="","",SUMIF(Table1[Engineer],ik_installer!$N59,Table1[U7]))</f>
        <v/>
      </c>
      <c r="V59" t="str">
        <f>IF(N59="","",SUMIF(Table1[Engineer],ik_installer!$N59,Table1['# of Rows]))</f>
        <v/>
      </c>
      <c r="W59" s="3" t="str">
        <f t="shared" si="26"/>
        <v/>
      </c>
      <c r="X59" s="3" t="str">
        <f t="shared" si="27"/>
        <v/>
      </c>
      <c r="Y59" s="3" t="str">
        <f t="shared" si="28"/>
        <v/>
      </c>
      <c r="Z59" s="3" t="str">
        <f t="shared" si="29"/>
        <v/>
      </c>
      <c r="AA59" s="3" t="str">
        <f t="shared" si="30"/>
        <v/>
      </c>
      <c r="AB59" s="3" t="str">
        <f t="shared" si="31"/>
        <v/>
      </c>
      <c r="AC59" s="3" t="str">
        <f t="shared" si="32"/>
        <v/>
      </c>
      <c r="AD59" s="25" t="str">
        <f t="shared" si="33"/>
        <v/>
      </c>
    </row>
    <row r="60" spans="2:30" x14ac:dyDescent="0.45">
      <c r="O60" t="str">
        <f>IF(N60="","",SUMIF(Table1[Engineer],ik_installer!$N60,Table1[U1]))</f>
        <v/>
      </c>
      <c r="P60" t="str">
        <f>IF(O60="","",SUMIF(Table1[Engineer],ik_installer!$N60,Table1[U2]))</f>
        <v/>
      </c>
      <c r="Q60" t="str">
        <f>IF(P60="","",SUMIF(Table1[Engineer],ik_installer!$N60,Table1[U3]))</f>
        <v/>
      </c>
      <c r="R60" t="str">
        <f>IF(Q60="","",SUMIF(Table1[Engineer],ik_installer!$N60,Table1[U4]))</f>
        <v/>
      </c>
      <c r="S60" t="str">
        <f>IF(R60="","",SUMIF(Table1[Engineer],ik_installer!$N60,Table1[U5]))</f>
        <v/>
      </c>
      <c r="T60" t="str">
        <f>IF(S60="","",SUMIF(Table1[Engineer],ik_installer!$N60,Table1[U6]))</f>
        <v/>
      </c>
      <c r="U60" t="str">
        <f>IF(T60="","",SUMIF(Table1[Engineer],ik_installer!$N60,Table1[U7]))</f>
        <v/>
      </c>
      <c r="V60" t="str">
        <f>IF(N60="","",SUMIF(Table1[Engineer],ik_installer!$N60,Table1['# of Rows]))</f>
        <v/>
      </c>
      <c r="W60" s="3" t="str">
        <f t="shared" si="26"/>
        <v/>
      </c>
      <c r="X60" s="3" t="str">
        <f t="shared" si="27"/>
        <v/>
      </c>
      <c r="Y60" s="3" t="str">
        <f t="shared" si="28"/>
        <v/>
      </c>
      <c r="Z60" s="3" t="str">
        <f t="shared" si="29"/>
        <v/>
      </c>
      <c r="AA60" s="3" t="str">
        <f t="shared" si="30"/>
        <v/>
      </c>
      <c r="AB60" s="3" t="str">
        <f t="shared" si="31"/>
        <v/>
      </c>
      <c r="AC60" s="3" t="str">
        <f t="shared" si="32"/>
        <v/>
      </c>
    </row>
    <row r="61" spans="2:30" x14ac:dyDescent="0.45">
      <c r="O61" t="str">
        <f>IF(N61="","",SUMIF(Table1[Engineer],ik_installer!$N61,Table1[U1]))</f>
        <v/>
      </c>
      <c r="P61" t="str">
        <f>IF(O61="","",SUMIF(Table1[Engineer],ik_installer!$N61,Table1[U2]))</f>
        <v/>
      </c>
      <c r="Q61" t="str">
        <f>IF(P61="","",SUMIF(Table1[Engineer],ik_installer!$N61,Table1[U3]))</f>
        <v/>
      </c>
      <c r="R61" t="str">
        <f>IF(Q61="","",SUMIF(Table1[Engineer],ik_installer!$N61,Table1[U4]))</f>
        <v/>
      </c>
      <c r="S61" t="str">
        <f>IF(R61="","",SUMIF(Table1[Engineer],ik_installer!$N61,Table1[U5]))</f>
        <v/>
      </c>
      <c r="T61" t="str">
        <f>IF(S61="","",SUMIF(Table1[Engineer],ik_installer!$N61,Table1[U6]))</f>
        <v/>
      </c>
      <c r="U61" t="str">
        <f>IF(T61="","",SUMIF(Table1[Engineer],ik_installer!$N61,Table1[U7]))</f>
        <v/>
      </c>
      <c r="V61" t="str">
        <f>IF(N61="","",SUMIF(Table1[Engineer],ik_installer!$N61,Table1['# of Rows]))</f>
        <v/>
      </c>
      <c r="W61" s="3" t="str">
        <f t="shared" si="26"/>
        <v/>
      </c>
      <c r="X61" s="3" t="str">
        <f t="shared" si="27"/>
        <v/>
      </c>
      <c r="Y61" s="3" t="str">
        <f t="shared" si="28"/>
        <v/>
      </c>
      <c r="Z61" s="3" t="str">
        <f t="shared" si="29"/>
        <v/>
      </c>
      <c r="AA61" s="3" t="str">
        <f t="shared" si="30"/>
        <v/>
      </c>
      <c r="AB61" s="3" t="str">
        <f t="shared" si="31"/>
        <v/>
      </c>
      <c r="AC61" s="3" t="str">
        <f t="shared" si="32"/>
        <v/>
      </c>
    </row>
    <row r="62" spans="2:30" x14ac:dyDescent="0.45">
      <c r="O62" t="str">
        <f>IF(N62="","",SUMIF(Table1[Engineer],ik_installer!$N62,Table1[U1]))</f>
        <v/>
      </c>
      <c r="P62" t="str">
        <f>IF(O62="","",SUMIF(Table1[Engineer],ik_installer!$N62,Table1[U2]))</f>
        <v/>
      </c>
      <c r="Q62" t="str">
        <f>IF(P62="","",SUMIF(Table1[Engineer],ik_installer!$N62,Table1[U3]))</f>
        <v/>
      </c>
      <c r="R62" t="str">
        <f>IF(Q62="","",SUMIF(Table1[Engineer],ik_installer!$N62,Table1[U4]))</f>
        <v/>
      </c>
      <c r="S62" t="str">
        <f>IF(R62="","",SUMIF(Table1[Engineer],ik_installer!$N62,Table1[U5]))</f>
        <v/>
      </c>
      <c r="T62" t="str">
        <f>IF(S62="","",SUMIF(Table1[Engineer],ik_installer!$N62,Table1[U6]))</f>
        <v/>
      </c>
      <c r="U62" t="str">
        <f>IF(T62="","",SUMIF(Table1[Engineer],ik_installer!$N62,Table1[U7]))</f>
        <v/>
      </c>
      <c r="V62" t="str">
        <f>IF(N62="","",SUMIF(Table1[Engineer],ik_installer!$N62,Table1['# of Rows]))</f>
        <v/>
      </c>
      <c r="W62" s="3" t="str">
        <f t="shared" si="26"/>
        <v/>
      </c>
      <c r="X62" s="3" t="str">
        <f t="shared" si="27"/>
        <v/>
      </c>
      <c r="Y62" s="3" t="str">
        <f t="shared" si="28"/>
        <v/>
      </c>
      <c r="Z62" s="3" t="str">
        <f t="shared" si="29"/>
        <v/>
      </c>
      <c r="AA62" s="3" t="str">
        <f t="shared" si="30"/>
        <v/>
      </c>
      <c r="AB62" s="3" t="str">
        <f t="shared" si="31"/>
        <v/>
      </c>
      <c r="AC62" s="3" t="str">
        <f t="shared" si="32"/>
        <v/>
      </c>
    </row>
    <row r="63" spans="2:30" x14ac:dyDescent="0.45">
      <c r="O63" t="str">
        <f>IF(N63="","",SUMIF(Table1[Engineer],ik_installer!$N63,Table1[U1]))</f>
        <v/>
      </c>
      <c r="P63" t="str">
        <f>IF(O63="","",SUMIF(Table1[Engineer],ik_installer!$N63,Table1[U2]))</f>
        <v/>
      </c>
      <c r="Q63" t="str">
        <f>IF(P63="","",SUMIF(Table1[Engineer],ik_installer!$N63,Table1[U3]))</f>
        <v/>
      </c>
      <c r="R63" t="str">
        <f>IF(Q63="","",SUMIF(Table1[Engineer],ik_installer!$N63,Table1[U4]))</f>
        <v/>
      </c>
      <c r="S63" t="str">
        <f>IF(R63="","",SUMIF(Table1[Engineer],ik_installer!$N63,Table1[U5]))</f>
        <v/>
      </c>
      <c r="T63" t="str">
        <f>IF(S63="","",SUMIF(Table1[Engineer],ik_installer!$N63,Table1[U6]))</f>
        <v/>
      </c>
      <c r="U63" t="str">
        <f>IF(T63="","",SUMIF(Table1[Engineer],ik_installer!$N63,Table1[U7]))</f>
        <v/>
      </c>
      <c r="V63" t="str">
        <f>IF(N63="","",SUMIF(Table1[Engineer],ik_installer!$N63,Table1['# of Rows]))</f>
        <v/>
      </c>
      <c r="W63" s="3" t="str">
        <f t="shared" si="26"/>
        <v/>
      </c>
      <c r="X63" s="3" t="str">
        <f t="shared" si="27"/>
        <v/>
      </c>
      <c r="Y63" s="3" t="str">
        <f t="shared" si="28"/>
        <v/>
      </c>
      <c r="Z63" s="3" t="str">
        <f t="shared" si="29"/>
        <v/>
      </c>
      <c r="AA63" s="3" t="str">
        <f t="shared" si="30"/>
        <v/>
      </c>
      <c r="AB63" s="3" t="str">
        <f t="shared" si="31"/>
        <v/>
      </c>
      <c r="AC63" s="3" t="str">
        <f t="shared" si="32"/>
        <v/>
      </c>
    </row>
    <row r="64" spans="2:30" x14ac:dyDescent="0.45">
      <c r="O64" t="str">
        <f>IF(N64="","",SUMIF(Table1[Engineer],ik_installer!$N64,Table1[U1]))</f>
        <v/>
      </c>
      <c r="P64" t="str">
        <f>IF(O64="","",SUMIF(Table1[Engineer],ik_installer!$N64,Table1[U2]))</f>
        <v/>
      </c>
      <c r="Q64" t="str">
        <f>IF(P64="","",SUMIF(Table1[Engineer],ik_installer!$N64,Table1[U3]))</f>
        <v/>
      </c>
      <c r="R64" t="str">
        <f>IF(Q64="","",SUMIF(Table1[Engineer],ik_installer!$N64,Table1[U4]))</f>
        <v/>
      </c>
      <c r="S64" t="str">
        <f>IF(R64="","",SUMIF(Table1[Engineer],ik_installer!$N64,Table1[U5]))</f>
        <v/>
      </c>
      <c r="T64" t="str">
        <f>IF(S64="","",SUMIF(Table1[Engineer],ik_installer!$N64,Table1[U6]))</f>
        <v/>
      </c>
      <c r="U64" t="str">
        <f>IF(T64="","",SUMIF(Table1[Engineer],ik_installer!$N64,Table1[U7]))</f>
        <v/>
      </c>
      <c r="V64" t="str">
        <f>IF(N64="","",SUMIF(Table1[Engineer],ik_installer!$N64,Table1['# of Rows]))</f>
        <v/>
      </c>
    </row>
    <row r="65" spans="15:22" x14ac:dyDescent="0.45">
      <c r="O65" t="str">
        <f>IF(N65="","",SUMIF(Table1[Engineer],ik_installer!$N65,Table1[U1]))</f>
        <v/>
      </c>
      <c r="P65" t="str">
        <f>IF(O65="","",SUMIF(Table1[Engineer],ik_installer!$N65,Table1[U2]))</f>
        <v/>
      </c>
      <c r="Q65" t="str">
        <f>IF(P65="","",SUMIF(Table1[Engineer],ik_installer!$N65,Table1[U3]))</f>
        <v/>
      </c>
      <c r="R65" t="str">
        <f>IF(Q65="","",SUMIF(Table1[Engineer],ik_installer!$N65,Table1[U4]))</f>
        <v/>
      </c>
      <c r="S65" t="str">
        <f>IF(R65="","",SUMIF(Table1[Engineer],ik_installer!$N65,Table1[U5]))</f>
        <v/>
      </c>
      <c r="T65" t="str">
        <f>IF(S65="","",SUMIF(Table1[Engineer],ik_installer!$N65,Table1[U6]))</f>
        <v/>
      </c>
      <c r="U65" t="str">
        <f>IF(T65="","",SUMIF(Table1[Engineer],ik_installer!$N65,Table1[U7]))</f>
        <v/>
      </c>
      <c r="V65" t="str">
        <f>IF(N65="","",SUMIF(Table1[Engineer],ik_installer!$N65,Table1['# of Rows]))</f>
        <v/>
      </c>
    </row>
    <row r="66" spans="15:22" x14ac:dyDescent="0.45">
      <c r="O66" t="str">
        <f>IF(N66="","",SUMIF(Table1[Engineer],ik_installer!$N66,Table1[U1]))</f>
        <v/>
      </c>
      <c r="P66" t="str">
        <f>IF(O66="","",SUMIF(Table1[Engineer],ik_installer!$N66,Table1[U2]))</f>
        <v/>
      </c>
      <c r="Q66" t="str">
        <f>IF(P66="","",SUMIF(Table1[Engineer],ik_installer!$N66,Table1[U3]))</f>
        <v/>
      </c>
      <c r="R66" t="str">
        <f>IF(Q66="","",SUMIF(Table1[Engineer],ik_installer!$N66,Table1[U4]))</f>
        <v/>
      </c>
      <c r="S66" t="str">
        <f>IF(R66="","",SUMIF(Table1[Engineer],ik_installer!$N66,Table1[U5]))</f>
        <v/>
      </c>
      <c r="T66" t="str">
        <f>IF(S66="","",SUMIF(Table1[Engineer],ik_installer!$N66,Table1[U6]))</f>
        <v/>
      </c>
      <c r="U66" t="str">
        <f>IF(T66="","",SUMIF(Table1[Engineer],ik_installer!$N66,Table1[U7]))</f>
        <v/>
      </c>
      <c r="V66" t="str">
        <f>IF(N66="","",SUMIF(Table1[Engineer],ik_installer!$N66,Table1['# of Rows]))</f>
        <v/>
      </c>
    </row>
    <row r="67" spans="15:22" x14ac:dyDescent="0.45">
      <c r="O67" t="str">
        <f>IF(N67="","",SUMIF(Table1[Engineer],ik_installer!$N67,Table1[U1]))</f>
        <v/>
      </c>
      <c r="P67" t="str">
        <f>IF(O67="","",SUMIF(Table1[Engineer],ik_installer!$N67,Table1[U2]))</f>
        <v/>
      </c>
      <c r="Q67" t="str">
        <f>IF(P67="","",SUMIF(Table1[Engineer],ik_installer!$N67,Table1[U3]))</f>
        <v/>
      </c>
      <c r="R67" t="str">
        <f>IF(Q67="","",SUMIF(Table1[Engineer],ik_installer!$N67,Table1[U4]))</f>
        <v/>
      </c>
      <c r="S67" t="str">
        <f>IF(R67="","",SUMIF(Table1[Engineer],ik_installer!$N67,Table1[U5]))</f>
        <v/>
      </c>
      <c r="T67" t="str">
        <f>IF(S67="","",SUMIF(Table1[Engineer],ik_installer!$N67,Table1[U6]))</f>
        <v/>
      </c>
      <c r="U67" t="str">
        <f>IF(T67="","",SUMIF(Table1[Engineer],ik_installer!$N67,Table1[U7]))</f>
        <v/>
      </c>
      <c r="V67" t="str">
        <f>IF(N67="","",SUMIF(Table1[Engineer],ik_installer!$N67,Table1['# of Rows]))</f>
        <v/>
      </c>
    </row>
    <row r="68" spans="15:22" x14ac:dyDescent="0.45">
      <c r="O68" t="str">
        <f>IF(N68="","",SUMIF(Table1[Engineer],ik_installer!$N68,Table1[U1]))</f>
        <v/>
      </c>
      <c r="P68" t="str">
        <f>IF(O68="","",SUMIF(Table1[Engineer],ik_installer!$N68,Table1[U2]))</f>
        <v/>
      </c>
      <c r="Q68" t="str">
        <f>IF(P68="","",SUMIF(Table1[Engineer],ik_installer!$N68,Table1[U3]))</f>
        <v/>
      </c>
      <c r="R68" t="str">
        <f>IF(Q68="","",SUMIF(Table1[Engineer],ik_installer!$N68,Table1[U4]))</f>
        <v/>
      </c>
      <c r="S68" t="str">
        <f>IF(R68="","",SUMIF(Table1[Engineer],ik_installer!$N68,Table1[U5]))</f>
        <v/>
      </c>
      <c r="T68" t="str">
        <f>IF(S68="","",SUMIF(Table1[Engineer],ik_installer!$N68,Table1[U6]))</f>
        <v/>
      </c>
      <c r="U68" t="str">
        <f>IF(T68="","",SUMIF(Table1[Engineer],ik_installer!$N68,Table1[U7]))</f>
        <v/>
      </c>
      <c r="V68" t="str">
        <f>IF(N68="","",SUMIF(Table1[Engineer],ik_installer!$N68,Table1['# of Rows]))</f>
        <v/>
      </c>
    </row>
    <row r="69" spans="15:22" x14ac:dyDescent="0.45">
      <c r="O69" t="str">
        <f>IF(N69="","",SUMIF(Table1[Engineer],ik_installer!$N69,Table1[U1]))</f>
        <v/>
      </c>
      <c r="P69" t="str">
        <f>IF(O69="","",SUMIF(Table1[Engineer],ik_installer!$N69,Table1[U2]))</f>
        <v/>
      </c>
      <c r="Q69" t="str">
        <f>IF(P69="","",SUMIF(Table1[Engineer],ik_installer!$N69,Table1[U3]))</f>
        <v/>
      </c>
      <c r="R69" t="str">
        <f>IF(Q69="","",SUMIF(Table1[Engineer],ik_installer!$N69,Table1[U4]))</f>
        <v/>
      </c>
      <c r="S69" t="str">
        <f>IF(R69="","",SUMIF(Table1[Engineer],ik_installer!$N69,Table1[U5]))</f>
        <v/>
      </c>
      <c r="T69" t="str">
        <f>IF(S69="","",SUMIF(Table1[Engineer],ik_installer!$N69,Table1[U6]))</f>
        <v/>
      </c>
      <c r="U69" t="str">
        <f>IF(T69="","",SUMIF(Table1[Engineer],ik_installer!$N69,Table1[U7]))</f>
        <v/>
      </c>
      <c r="V69" t="str">
        <f>IF(N69="","",SUMIF(Table1[Engineer],ik_installer!$N69,Table1['# of Rows]))</f>
        <v/>
      </c>
    </row>
    <row r="70" spans="15:22" x14ac:dyDescent="0.45">
      <c r="O70" t="str">
        <f>IF(N70="","",SUMIF(Table1[Engineer],ik_installer!$N70,Table1[U1]))</f>
        <v/>
      </c>
      <c r="P70" t="str">
        <f>IF(O70="","",SUMIF(Table1[Engineer],ik_installer!$N70,Table1[U2]))</f>
        <v/>
      </c>
      <c r="Q70" t="str">
        <f>IF(P70="","",SUMIF(Table1[Engineer],ik_installer!$N70,Table1[U3]))</f>
        <v/>
      </c>
      <c r="R70" t="str">
        <f>IF(Q70="","",SUMIF(Table1[Engineer],ik_installer!$N70,Table1[U4]))</f>
        <v/>
      </c>
      <c r="S70" t="str">
        <f>IF(R70="","",SUMIF(Table1[Engineer],ik_installer!$N70,Table1[U5]))</f>
        <v/>
      </c>
      <c r="T70" t="str">
        <f>IF(S70="","",SUMIF(Table1[Engineer],ik_installer!$N70,Table1[U6]))</f>
        <v/>
      </c>
      <c r="U70" t="str">
        <f>IF(T70="","",SUMIF(Table1[Engineer],ik_installer!$N70,Table1[U7]))</f>
        <v/>
      </c>
      <c r="V70" t="str">
        <f>IF(N70="","",SUMIF(Table1[Engineer],ik_installer!$N70,Table1['# of Rows]))</f>
        <v/>
      </c>
    </row>
    <row r="71" spans="15:22" x14ac:dyDescent="0.45">
      <c r="O71" t="str">
        <f>IF(N71="","",SUMIF(Table1[Engineer],ik_installer!$N71,Table1[U1]))</f>
        <v/>
      </c>
      <c r="P71" t="str">
        <f>IF(O71="","",SUMIF(Table1[Engineer],ik_installer!$N71,Table1[U2]))</f>
        <v/>
      </c>
      <c r="Q71" t="str">
        <f>IF(P71="","",SUMIF(Table1[Engineer],ik_installer!$N71,Table1[U3]))</f>
        <v/>
      </c>
      <c r="R71" t="str">
        <f>IF(Q71="","",SUMIF(Table1[Engineer],ik_installer!$N71,Table1[U4]))</f>
        <v/>
      </c>
      <c r="S71" t="str">
        <f>IF(R71="","",SUMIF(Table1[Engineer],ik_installer!$N71,Table1[U5]))</f>
        <v/>
      </c>
      <c r="T71" t="str">
        <f>IF(S71="","",SUMIF(Table1[Engineer],ik_installer!$N71,Table1[U6]))</f>
        <v/>
      </c>
      <c r="U71" t="str">
        <f>IF(T71="","",SUMIF(Table1[Engineer],ik_installer!$N71,Table1[U7]))</f>
        <v/>
      </c>
      <c r="V71" t="str">
        <f>IF(N71="","",SUMIF(Table1[Engineer],ik_installer!$N71,Table1['# of Rows]))</f>
        <v/>
      </c>
    </row>
    <row r="72" spans="15:22" x14ac:dyDescent="0.45">
      <c r="O72" t="str">
        <f>IF(N72="","",SUMIF(Table1[Engineer],ik_installer!$N72,Table1[U1]))</f>
        <v/>
      </c>
      <c r="P72" t="str">
        <f>IF(O72="","",SUMIF(Table1[Engineer],ik_installer!$N72,Table1[U2]))</f>
        <v/>
      </c>
      <c r="Q72" t="str">
        <f>IF(P72="","",SUMIF(Table1[Engineer],ik_installer!$N72,Table1[U3]))</f>
        <v/>
      </c>
      <c r="R72" t="str">
        <f>IF(Q72="","",SUMIF(Table1[Engineer],ik_installer!$N72,Table1[U4]))</f>
        <v/>
      </c>
      <c r="S72" t="str">
        <f>IF(R72="","",SUMIF(Table1[Engineer],ik_installer!$N72,Table1[U5]))</f>
        <v/>
      </c>
      <c r="T72" t="str">
        <f>IF(S72="","",SUMIF(Table1[Engineer],ik_installer!$N72,Table1[U6]))</f>
        <v/>
      </c>
      <c r="U72" t="str">
        <f>IF(T72="","",SUMIF(Table1[Engineer],ik_installer!$N72,Table1[U7]))</f>
        <v/>
      </c>
      <c r="V72" t="str">
        <f>IF(N72="","",SUMIF(Table1[Engineer],ik_installer!$N72,Table1['# of Rows]))</f>
        <v/>
      </c>
    </row>
  </sheetData>
  <phoneticPr fontId="6" type="noConversion"/>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59921-41C1-4D61-82EC-A4FDD450D822}">
  <dimension ref="B1:I13"/>
  <sheetViews>
    <sheetView showGridLines="0" tabSelected="1" zoomScale="70" zoomScaleNormal="70" workbookViewId="0">
      <selection activeCell="M8" sqref="M8"/>
    </sheetView>
  </sheetViews>
  <sheetFormatPr defaultRowHeight="14.25" x14ac:dyDescent="0.45"/>
  <cols>
    <col min="1" max="1" width="1.19921875" customWidth="1"/>
    <col min="2" max="2" width="5.59765625" customWidth="1"/>
    <col min="3" max="3" width="84.265625" bestFit="1" customWidth="1"/>
    <col min="4" max="4" width="9.265625" bestFit="1" customWidth="1"/>
    <col min="5" max="5" width="4.796875" customWidth="1"/>
    <col min="6" max="6" width="15.59765625" customWidth="1"/>
    <col min="7" max="8" width="15.73046875" customWidth="1"/>
    <col min="9" max="9" width="17.33203125" customWidth="1"/>
  </cols>
  <sheetData>
    <row r="1" spans="2:9" ht="5.65" customHeight="1" x14ac:dyDescent="0.45"/>
    <row r="2" spans="2:9" ht="18" x14ac:dyDescent="0.55000000000000004">
      <c r="B2" s="33" t="str" cm="1">
        <f t="array" ref="B2:B8">TRANSPOSE(Table1[[#Headers],[U1]:[U7]])</f>
        <v>U1</v>
      </c>
      <c r="C2" s="34" t="s">
        <v>49</v>
      </c>
      <c r="D2" s="35" cm="1">
        <f t="array" ref="D2:D8">TRANSPOSE(ik_jl!$B$4:$H$4)</f>
        <v>85.61359867330016</v>
      </c>
    </row>
    <row r="3" spans="2:9" ht="18" x14ac:dyDescent="0.55000000000000004">
      <c r="B3" s="33" t="str">
        <v>U2</v>
      </c>
      <c r="C3" s="34" t="s">
        <v>50</v>
      </c>
      <c r="D3" s="35">
        <v>86.318407960199011</v>
      </c>
    </row>
    <row r="4" spans="2:9" ht="18" x14ac:dyDescent="0.55000000000000004">
      <c r="B4" s="33" t="str">
        <v>U3</v>
      </c>
      <c r="C4" s="34" t="s">
        <v>51</v>
      </c>
      <c r="D4" s="35">
        <v>86.442786069651746</v>
      </c>
    </row>
    <row r="5" spans="2:9" ht="18" x14ac:dyDescent="0.55000000000000004">
      <c r="B5" s="33" t="str">
        <v>U4</v>
      </c>
      <c r="C5" s="34" t="s">
        <v>52</v>
      </c>
      <c r="D5" s="35">
        <v>85.199004975124382</v>
      </c>
    </row>
    <row r="6" spans="2:9" ht="18" x14ac:dyDescent="0.55000000000000004">
      <c r="B6" s="33" t="str">
        <v>U5</v>
      </c>
      <c r="C6" s="34" t="s">
        <v>53</v>
      </c>
      <c r="D6" s="35">
        <v>86.442786069651746</v>
      </c>
    </row>
    <row r="7" spans="2:9" ht="18" x14ac:dyDescent="0.55000000000000004">
      <c r="B7" s="33" t="str">
        <v>U6</v>
      </c>
      <c r="C7" s="34" t="s">
        <v>54</v>
      </c>
      <c r="D7" s="35">
        <v>85.406301824212278</v>
      </c>
    </row>
    <row r="8" spans="2:9" ht="18" x14ac:dyDescent="0.55000000000000004">
      <c r="B8" s="33" t="str">
        <v>U7</v>
      </c>
      <c r="C8" s="34" t="s">
        <v>55</v>
      </c>
      <c r="D8" s="35">
        <v>85.489220563847439</v>
      </c>
    </row>
    <row r="9" spans="2:9" ht="25.9" thickBot="1" x14ac:dyDescent="0.5">
      <c r="B9" s="36"/>
      <c r="C9" s="38" t="s">
        <v>56</v>
      </c>
      <c r="D9" s="37">
        <f>ik_jl!$B$7</f>
        <v>85.844586590855243</v>
      </c>
      <c r="F9" s="26"/>
      <c r="G9" s="26"/>
      <c r="H9" s="27"/>
      <c r="I9" s="28"/>
    </row>
    <row r="10" spans="2:9" ht="30" customHeight="1" thickBot="1" x14ac:dyDescent="0.5">
      <c r="F10" s="29"/>
      <c r="G10" s="29"/>
      <c r="H10" s="29"/>
      <c r="I10" s="30"/>
    </row>
    <row r="11" spans="2:9" ht="30" customHeight="1" thickBot="1" x14ac:dyDescent="0.5">
      <c r="F11" s="29"/>
      <c r="G11" s="29"/>
      <c r="H11" s="29"/>
      <c r="I11" s="30"/>
    </row>
    <row r="12" spans="2:9" ht="30" customHeight="1" thickBot="1" x14ac:dyDescent="0.5">
      <c r="F12" s="29"/>
      <c r="G12" s="29"/>
      <c r="H12" s="29"/>
      <c r="I12" s="30"/>
    </row>
    <row r="13" spans="2:9" ht="30" customHeight="1" x14ac:dyDescent="0.45">
      <c r="F13" s="31"/>
      <c r="G13" s="31"/>
      <c r="H13" s="31"/>
      <c r="I13" s="32"/>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
</file>

<file path=customXml/item2.xml>��
</file>

<file path=customXml/item3.xml>��
</file>

<file path=customXml/item4.xml>��
</file>

<file path=customXml/item5.xml>��
</file>

<file path=customXml/itemProps1.xml><?xml version="1.0" encoding="utf-8"?>
<ds:datastoreItem xmlns:ds="http://schemas.openxmlformats.org/officeDocument/2006/customXml" ds:itemID="{980C326D-3E9A-4207-B5E4-0C1C18963AEE}">
  <ds:schemaRefs/>
</ds:datastoreItem>
</file>

<file path=customXml/itemProps2.xml><?xml version="1.0" encoding="utf-8"?>
<ds:datastoreItem xmlns:ds="http://schemas.openxmlformats.org/officeDocument/2006/customXml" ds:itemID="{02D58254-D787-4EBA-A020-30190089E17E}">
  <ds:schemaRefs/>
</ds:datastoreItem>
</file>

<file path=customXml/itemProps3.xml><?xml version="1.0" encoding="utf-8"?>
<ds:datastoreItem xmlns:ds="http://schemas.openxmlformats.org/officeDocument/2006/customXml" ds:itemID="{EE0F65C3-201D-462F-B7E5-9D1686B28EC6}">
  <ds:schemaRefs/>
</ds:datastoreItem>
</file>

<file path=customXml/itemProps4.xml><?xml version="1.0" encoding="utf-8"?>
<ds:datastoreItem xmlns:ds="http://schemas.openxmlformats.org/officeDocument/2006/customXml" ds:itemID="{873392BF-346E-4919-BBC9-632E6E0FBC26}">
  <ds:schemaRefs/>
</ds:datastoreItem>
</file>

<file path=customXml/itemProps5.xml><?xml version="1.0" encoding="utf-8"?>
<ds:datastoreItem xmlns:ds="http://schemas.openxmlformats.org/officeDocument/2006/customXml" ds:itemID="{0C2CBFD6-A230-470D-952F-CF1AFCFE3AF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vt:lpstr>
      <vt:lpstr>BG</vt:lpstr>
      <vt:lpstr>ik_all</vt:lpstr>
      <vt:lpstr>ik_jl</vt:lpstr>
      <vt:lpstr>ik_installer</vt:lpstr>
      <vt:lpstr>Dashboard1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Rama</cp:lastModifiedBy>
  <dcterms:created xsi:type="dcterms:W3CDTF">2023-05-07T07:24:50Z</dcterms:created>
  <dcterms:modified xsi:type="dcterms:W3CDTF">2023-05-30T06:09:57Z</dcterms:modified>
</cp:coreProperties>
</file>