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Ramaditya Satria\Desktop\work\RPA\Hermina\PoC Hermina\PoC Hermina\Data\"/>
    </mc:Choice>
  </mc:AlternateContent>
  <xr:revisionPtr revIDLastSave="0" documentId="13_ncr:1_{070CA7FA-C21B-4B1F-BF55-BEE80BAB95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.WS Gille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42" i="5" l="1"/>
  <c r="L842" i="5" s="1"/>
  <c r="L841" i="5"/>
  <c r="M841" i="5" s="1"/>
  <c r="N841" i="5" s="1"/>
  <c r="J841" i="5"/>
  <c r="L840" i="5"/>
  <c r="M840" i="5" s="1"/>
  <c r="N840" i="5" s="1"/>
  <c r="J840" i="5"/>
  <c r="L839" i="5"/>
  <c r="M839" i="5" s="1"/>
  <c r="N839" i="5" s="1"/>
  <c r="J839" i="5"/>
  <c r="L838" i="5"/>
  <c r="M838" i="5" s="1"/>
  <c r="N838" i="5" s="1"/>
  <c r="J838" i="5"/>
  <c r="L837" i="5"/>
  <c r="M837" i="5" s="1"/>
  <c r="N837" i="5" s="1"/>
  <c r="J837" i="5"/>
  <c r="L836" i="5"/>
  <c r="M836" i="5" s="1"/>
  <c r="N836" i="5" s="1"/>
  <c r="J836" i="5"/>
  <c r="L835" i="5"/>
  <c r="M835" i="5" s="1"/>
  <c r="N835" i="5" s="1"/>
  <c r="J835" i="5"/>
  <c r="L834" i="5"/>
  <c r="M834" i="5" s="1"/>
  <c r="N834" i="5" s="1"/>
  <c r="J834" i="5"/>
  <c r="L833" i="5"/>
  <c r="M833" i="5" s="1"/>
  <c r="N833" i="5" s="1"/>
  <c r="J833" i="5"/>
  <c r="L832" i="5"/>
  <c r="M832" i="5" s="1"/>
  <c r="N832" i="5" s="1"/>
  <c r="J832" i="5"/>
  <c r="L831" i="5"/>
  <c r="M831" i="5" s="1"/>
  <c r="N831" i="5" s="1"/>
  <c r="J831" i="5"/>
  <c r="Q828" i="5"/>
  <c r="J827" i="5"/>
  <c r="L827" i="5" s="1"/>
  <c r="J826" i="5"/>
  <c r="L826" i="5" s="1"/>
  <c r="J825" i="5"/>
  <c r="L825" i="5" s="1"/>
  <c r="J824" i="5"/>
  <c r="L824" i="5" s="1"/>
  <c r="J823" i="5"/>
  <c r="L823" i="5" s="1"/>
  <c r="J822" i="5"/>
  <c r="L822" i="5" s="1"/>
  <c r="J821" i="5"/>
  <c r="L821" i="5" s="1"/>
  <c r="J820" i="5"/>
  <c r="L820" i="5" s="1"/>
  <c r="J819" i="5"/>
  <c r="L819" i="5" s="1"/>
  <c r="J818" i="5"/>
  <c r="L818" i="5" s="1"/>
  <c r="Q655" i="5"/>
  <c r="L650" i="5"/>
  <c r="M650" i="5" s="1"/>
  <c r="N650" i="5" s="1"/>
  <c r="P650" i="5" s="1"/>
  <c r="P652" i="5" s="1"/>
  <c r="J650" i="5"/>
  <c r="L646" i="5"/>
  <c r="J646" i="5"/>
  <c r="L642" i="5"/>
  <c r="M642" i="5" s="1"/>
  <c r="N642" i="5" s="1"/>
  <c r="P642" i="5" s="1"/>
  <c r="J642" i="5"/>
  <c r="J641" i="5"/>
  <c r="L641" i="5" s="1"/>
  <c r="L637" i="5"/>
  <c r="J637" i="5"/>
  <c r="N636" i="5"/>
  <c r="M636" i="5"/>
  <c r="J636" i="5"/>
  <c r="L635" i="5"/>
  <c r="J635" i="5"/>
  <c r="J634" i="5"/>
  <c r="L634" i="5" s="1"/>
  <c r="L633" i="5"/>
  <c r="M633" i="5" s="1"/>
  <c r="N633" i="5" s="1"/>
  <c r="P633" i="5" s="1"/>
  <c r="J633" i="5"/>
  <c r="J632" i="5"/>
  <c r="L632" i="5" s="1"/>
  <c r="L631" i="5"/>
  <c r="J631" i="5"/>
  <c r="J630" i="5"/>
  <c r="L630" i="5" s="1"/>
  <c r="L629" i="5"/>
  <c r="M629" i="5" s="1"/>
  <c r="N629" i="5" s="1"/>
  <c r="P629" i="5" s="1"/>
  <c r="J629" i="5"/>
  <c r="J628" i="5"/>
  <c r="L628" i="5" s="1"/>
  <c r="L627" i="5"/>
  <c r="J627" i="5"/>
  <c r="J626" i="5"/>
  <c r="L626" i="5" s="1"/>
  <c r="L625" i="5"/>
  <c r="M625" i="5" s="1"/>
  <c r="N625" i="5" s="1"/>
  <c r="P625" i="5" s="1"/>
  <c r="J625" i="5"/>
  <c r="J624" i="5"/>
  <c r="L624" i="5" s="1"/>
  <c r="J620" i="5"/>
  <c r="L620" i="5" s="1"/>
  <c r="L619" i="5"/>
  <c r="M619" i="5" s="1"/>
  <c r="N619" i="5" s="1"/>
  <c r="P619" i="5" s="1"/>
  <c r="J619" i="5"/>
  <c r="J618" i="5"/>
  <c r="L618" i="5" s="1"/>
  <c r="L617" i="5"/>
  <c r="J617" i="5"/>
  <c r="J616" i="5"/>
  <c r="L616" i="5" s="1"/>
  <c r="L615" i="5"/>
  <c r="M615" i="5" s="1"/>
  <c r="N615" i="5" s="1"/>
  <c r="P615" i="5" s="1"/>
  <c r="J615" i="5"/>
  <c r="J614" i="5"/>
  <c r="L614" i="5" s="1"/>
  <c r="L613" i="5"/>
  <c r="J613" i="5"/>
  <c r="J612" i="5"/>
  <c r="L612" i="5" s="1"/>
  <c r="L611" i="5"/>
  <c r="M611" i="5" s="1"/>
  <c r="N611" i="5" s="1"/>
  <c r="P611" i="5" s="1"/>
  <c r="J611" i="5"/>
  <c r="J610" i="5"/>
  <c r="L610" i="5" s="1"/>
  <c r="L609" i="5"/>
  <c r="J609" i="5"/>
  <c r="Q591" i="5"/>
  <c r="J586" i="5"/>
  <c r="L586" i="5" s="1"/>
  <c r="J582" i="5"/>
  <c r="L582" i="5" s="1"/>
  <c r="J578" i="5"/>
  <c r="L578" i="5" s="1"/>
  <c r="L577" i="5"/>
  <c r="M577" i="5" s="1"/>
  <c r="N577" i="5" s="1"/>
  <c r="P577" i="5" s="1"/>
  <c r="J577" i="5"/>
  <c r="J573" i="5"/>
  <c r="L573" i="5" s="1"/>
  <c r="M572" i="5"/>
  <c r="N572" i="5" s="1"/>
  <c r="J572" i="5"/>
  <c r="J571" i="5"/>
  <c r="L571" i="5" s="1"/>
  <c r="L570" i="5"/>
  <c r="J570" i="5"/>
  <c r="J569" i="5"/>
  <c r="L569" i="5" s="1"/>
  <c r="L568" i="5"/>
  <c r="M568" i="5" s="1"/>
  <c r="N568" i="5" s="1"/>
  <c r="P568" i="5" s="1"/>
  <c r="J568" i="5"/>
  <c r="J567" i="5"/>
  <c r="L567" i="5" s="1"/>
  <c r="L566" i="5"/>
  <c r="J566" i="5"/>
  <c r="M565" i="5"/>
  <c r="J565" i="5"/>
  <c r="L565" i="5" s="1"/>
  <c r="N564" i="5"/>
  <c r="P564" i="5" s="1"/>
  <c r="L564" i="5"/>
  <c r="M564" i="5" s="1"/>
  <c r="J564" i="5"/>
  <c r="J563" i="5"/>
  <c r="L563" i="5" s="1"/>
  <c r="L562" i="5"/>
  <c r="J562" i="5"/>
  <c r="J561" i="5"/>
  <c r="L561" i="5" s="1"/>
  <c r="L560" i="5"/>
  <c r="M560" i="5" s="1"/>
  <c r="J560" i="5"/>
  <c r="L556" i="5"/>
  <c r="M556" i="5" s="1"/>
  <c r="J556" i="5"/>
  <c r="J555" i="5"/>
  <c r="L555" i="5" s="1"/>
  <c r="L554" i="5"/>
  <c r="M554" i="5" s="1"/>
  <c r="J554" i="5"/>
  <c r="J553" i="5"/>
  <c r="L553" i="5" s="1"/>
  <c r="J552" i="5"/>
  <c r="L552" i="5" s="1"/>
  <c r="L551" i="5"/>
  <c r="J551" i="5"/>
  <c r="J550" i="5"/>
  <c r="L550" i="5" s="1"/>
  <c r="L549" i="5"/>
  <c r="M549" i="5" s="1"/>
  <c r="N549" i="5" s="1"/>
  <c r="P549" i="5" s="1"/>
  <c r="J549" i="5"/>
  <c r="J548" i="5"/>
  <c r="L548" i="5" s="1"/>
  <c r="L547" i="5"/>
  <c r="J547" i="5"/>
  <c r="J546" i="5"/>
  <c r="L546" i="5" s="1"/>
  <c r="L545" i="5"/>
  <c r="M545" i="5" s="1"/>
  <c r="N545" i="5" s="1"/>
  <c r="P545" i="5" s="1"/>
  <c r="J545" i="5"/>
  <c r="Q520" i="5"/>
  <c r="J515" i="5"/>
  <c r="L515" i="5" s="1"/>
  <c r="J511" i="5"/>
  <c r="L511" i="5" s="1"/>
  <c r="J507" i="5"/>
  <c r="L507" i="5" s="1"/>
  <c r="L506" i="5"/>
  <c r="J506" i="5"/>
  <c r="J502" i="5"/>
  <c r="L502" i="5" s="1"/>
  <c r="M501" i="5"/>
  <c r="N501" i="5" s="1"/>
  <c r="J501" i="5"/>
  <c r="J500" i="5"/>
  <c r="L500" i="5" s="1"/>
  <c r="L499" i="5"/>
  <c r="M499" i="5" s="1"/>
  <c r="N499" i="5" s="1"/>
  <c r="P499" i="5" s="1"/>
  <c r="J499" i="5"/>
  <c r="J498" i="5"/>
  <c r="L498" i="5" s="1"/>
  <c r="L497" i="5"/>
  <c r="J497" i="5"/>
  <c r="J496" i="5"/>
  <c r="L496" i="5" s="1"/>
  <c r="L495" i="5"/>
  <c r="M495" i="5" s="1"/>
  <c r="N495" i="5" s="1"/>
  <c r="P495" i="5" s="1"/>
  <c r="J495" i="5"/>
  <c r="J494" i="5"/>
  <c r="L494" i="5" s="1"/>
  <c r="L493" i="5"/>
  <c r="J493" i="5"/>
  <c r="J492" i="5"/>
  <c r="L492" i="5" s="1"/>
  <c r="L491" i="5"/>
  <c r="M491" i="5" s="1"/>
  <c r="N491" i="5" s="1"/>
  <c r="P491" i="5" s="1"/>
  <c r="J491" i="5"/>
  <c r="J490" i="5"/>
  <c r="L490" i="5" s="1"/>
  <c r="L489" i="5"/>
  <c r="J489" i="5"/>
  <c r="C486" i="5"/>
  <c r="J485" i="5"/>
  <c r="L485" i="5" s="1"/>
  <c r="L484" i="5"/>
  <c r="J484" i="5"/>
  <c r="J483" i="5"/>
  <c r="L483" i="5" s="1"/>
  <c r="L482" i="5"/>
  <c r="M482" i="5" s="1"/>
  <c r="J482" i="5"/>
  <c r="J481" i="5"/>
  <c r="L481" i="5" s="1"/>
  <c r="L480" i="5"/>
  <c r="J480" i="5"/>
  <c r="J479" i="5"/>
  <c r="L479" i="5" s="1"/>
  <c r="L478" i="5"/>
  <c r="M478" i="5" s="1"/>
  <c r="J478" i="5"/>
  <c r="J477" i="5"/>
  <c r="L477" i="5" s="1"/>
  <c r="L476" i="5"/>
  <c r="J476" i="5"/>
  <c r="J475" i="5"/>
  <c r="L475" i="5" s="1"/>
  <c r="Q453" i="5"/>
  <c r="J447" i="5"/>
  <c r="L447" i="5" s="1"/>
  <c r="J443" i="5"/>
  <c r="L443" i="5" s="1"/>
  <c r="J439" i="5"/>
  <c r="L439" i="5" s="1"/>
  <c r="L438" i="5"/>
  <c r="J438" i="5"/>
  <c r="J434" i="5"/>
  <c r="L434" i="5" s="1"/>
  <c r="M433" i="5"/>
  <c r="N433" i="5" s="1"/>
  <c r="J433" i="5"/>
  <c r="J432" i="5"/>
  <c r="L432" i="5" s="1"/>
  <c r="L431" i="5"/>
  <c r="M431" i="5" s="1"/>
  <c r="J431" i="5"/>
  <c r="J430" i="5"/>
  <c r="L430" i="5" s="1"/>
  <c r="L429" i="5"/>
  <c r="J429" i="5"/>
  <c r="J428" i="5"/>
  <c r="L428" i="5" s="1"/>
  <c r="L427" i="5"/>
  <c r="M427" i="5" s="1"/>
  <c r="J427" i="5"/>
  <c r="J426" i="5"/>
  <c r="L426" i="5" s="1"/>
  <c r="L425" i="5"/>
  <c r="J425" i="5"/>
  <c r="J424" i="5"/>
  <c r="L424" i="5" s="1"/>
  <c r="L423" i="5"/>
  <c r="M423" i="5" s="1"/>
  <c r="J423" i="5"/>
  <c r="J422" i="5"/>
  <c r="L422" i="5" s="1"/>
  <c r="L421" i="5"/>
  <c r="J421" i="5"/>
  <c r="C418" i="5"/>
  <c r="J417" i="5"/>
  <c r="L417" i="5" s="1"/>
  <c r="L416" i="5"/>
  <c r="J416" i="5"/>
  <c r="J415" i="5"/>
  <c r="L415" i="5" s="1"/>
  <c r="L414" i="5"/>
  <c r="M414" i="5" s="1"/>
  <c r="J414" i="5"/>
  <c r="J413" i="5"/>
  <c r="L413" i="5" s="1"/>
  <c r="L412" i="5"/>
  <c r="M412" i="5" s="1"/>
  <c r="N412" i="5" s="1"/>
  <c r="P412" i="5" s="1"/>
  <c r="J412" i="5"/>
  <c r="J411" i="5"/>
  <c r="L411" i="5" s="1"/>
  <c r="L410" i="5"/>
  <c r="M410" i="5" s="1"/>
  <c r="J410" i="5"/>
  <c r="J409" i="5"/>
  <c r="L409" i="5" s="1"/>
  <c r="L408" i="5"/>
  <c r="M408" i="5" s="1"/>
  <c r="N408" i="5" s="1"/>
  <c r="P408" i="5" s="1"/>
  <c r="J408" i="5"/>
  <c r="J407" i="5"/>
  <c r="L407" i="5" s="1"/>
  <c r="L406" i="5"/>
  <c r="M406" i="5" s="1"/>
  <c r="J406" i="5"/>
  <c r="G392" i="5"/>
  <c r="Q386" i="5"/>
  <c r="J380" i="5"/>
  <c r="L380" i="5" s="1"/>
  <c r="L376" i="5"/>
  <c r="M376" i="5" s="1"/>
  <c r="J376" i="5"/>
  <c r="M372" i="5"/>
  <c r="N372" i="5" s="1"/>
  <c r="P372" i="5" s="1"/>
  <c r="J372" i="5"/>
  <c r="L372" i="5" s="1"/>
  <c r="L371" i="5"/>
  <c r="M371" i="5" s="1"/>
  <c r="J371" i="5"/>
  <c r="M367" i="5"/>
  <c r="N367" i="5" s="1"/>
  <c r="L367" i="5"/>
  <c r="J367" i="5"/>
  <c r="M366" i="5"/>
  <c r="N366" i="5" s="1"/>
  <c r="J366" i="5"/>
  <c r="M365" i="5"/>
  <c r="N365" i="5" s="1"/>
  <c r="P365" i="5" s="1"/>
  <c r="L365" i="5"/>
  <c r="J365" i="5"/>
  <c r="J364" i="5"/>
  <c r="L364" i="5" s="1"/>
  <c r="J363" i="5"/>
  <c r="L363" i="5" s="1"/>
  <c r="L362" i="5"/>
  <c r="J362" i="5"/>
  <c r="M361" i="5"/>
  <c r="N361" i="5" s="1"/>
  <c r="P361" i="5" s="1"/>
  <c r="L361" i="5"/>
  <c r="J361" i="5"/>
  <c r="J360" i="5"/>
  <c r="L360" i="5" s="1"/>
  <c r="J359" i="5"/>
  <c r="L359" i="5" s="1"/>
  <c r="L358" i="5"/>
  <c r="J358" i="5"/>
  <c r="M357" i="5"/>
  <c r="N357" i="5" s="1"/>
  <c r="P357" i="5" s="1"/>
  <c r="L357" i="5"/>
  <c r="J357" i="5"/>
  <c r="J356" i="5"/>
  <c r="L356" i="5" s="1"/>
  <c r="J355" i="5"/>
  <c r="L355" i="5" s="1"/>
  <c r="M354" i="5"/>
  <c r="N354" i="5" s="1"/>
  <c r="P354" i="5" s="1"/>
  <c r="L354" i="5"/>
  <c r="J354" i="5"/>
  <c r="D351" i="5"/>
  <c r="C351" i="5"/>
  <c r="M350" i="5"/>
  <c r="N350" i="5" s="1"/>
  <c r="P350" i="5" s="1"/>
  <c r="L350" i="5"/>
  <c r="J350" i="5"/>
  <c r="J349" i="5"/>
  <c r="L349" i="5" s="1"/>
  <c r="J348" i="5"/>
  <c r="L348" i="5" s="1"/>
  <c r="L347" i="5"/>
  <c r="J347" i="5"/>
  <c r="M346" i="5"/>
  <c r="N346" i="5" s="1"/>
  <c r="P346" i="5" s="1"/>
  <c r="L346" i="5"/>
  <c r="J346" i="5"/>
  <c r="J345" i="5"/>
  <c r="L345" i="5" s="1"/>
  <c r="J344" i="5"/>
  <c r="L344" i="5" s="1"/>
  <c r="L343" i="5"/>
  <c r="J343" i="5"/>
  <c r="M342" i="5"/>
  <c r="N342" i="5" s="1"/>
  <c r="P342" i="5" s="1"/>
  <c r="L342" i="5"/>
  <c r="J342" i="5"/>
  <c r="J341" i="5"/>
  <c r="L341" i="5" s="1"/>
  <c r="J340" i="5"/>
  <c r="L340" i="5" s="1"/>
  <c r="L339" i="5"/>
  <c r="J339" i="5"/>
  <c r="Q320" i="5"/>
  <c r="R315" i="5"/>
  <c r="R314" i="5"/>
  <c r="R313" i="5"/>
  <c r="L312" i="5"/>
  <c r="J312" i="5"/>
  <c r="J311" i="5"/>
  <c r="L311" i="5" s="1"/>
  <c r="J308" i="5"/>
  <c r="L308" i="5" s="1"/>
  <c r="L304" i="5"/>
  <c r="J304" i="5"/>
  <c r="J303" i="5"/>
  <c r="L303" i="5" s="1"/>
  <c r="R299" i="5"/>
  <c r="J298" i="5"/>
  <c r="L298" i="5" s="1"/>
  <c r="L297" i="5"/>
  <c r="J297" i="5"/>
  <c r="J296" i="5"/>
  <c r="L296" i="5" s="1"/>
  <c r="L295" i="5"/>
  <c r="J295" i="5"/>
  <c r="J294" i="5"/>
  <c r="L294" i="5" s="1"/>
  <c r="L293" i="5"/>
  <c r="J293" i="5"/>
  <c r="J292" i="5"/>
  <c r="L292" i="5" s="1"/>
  <c r="L291" i="5"/>
  <c r="J291" i="5"/>
  <c r="J290" i="5"/>
  <c r="L290" i="5" s="1"/>
  <c r="L289" i="5"/>
  <c r="J289" i="5"/>
  <c r="J288" i="5"/>
  <c r="L288" i="5" s="1"/>
  <c r="L287" i="5"/>
  <c r="J287" i="5"/>
  <c r="J286" i="5"/>
  <c r="L286" i="5" s="1"/>
  <c r="D283" i="5"/>
  <c r="C283" i="5"/>
  <c r="J282" i="5"/>
  <c r="L282" i="5" s="1"/>
  <c r="M281" i="5"/>
  <c r="N281" i="5" s="1"/>
  <c r="P281" i="5" s="1"/>
  <c r="R281" i="5" s="1"/>
  <c r="L281" i="5"/>
  <c r="J281" i="5"/>
  <c r="J280" i="5"/>
  <c r="L280" i="5" s="1"/>
  <c r="J279" i="5"/>
  <c r="L279" i="5" s="1"/>
  <c r="J278" i="5"/>
  <c r="L278" i="5" s="1"/>
  <c r="J277" i="5"/>
  <c r="L277" i="5" s="1"/>
  <c r="J276" i="5"/>
  <c r="L276" i="5" s="1"/>
  <c r="J275" i="5"/>
  <c r="L275" i="5" s="1"/>
  <c r="J274" i="5"/>
  <c r="L274" i="5" s="1"/>
  <c r="M273" i="5"/>
  <c r="N273" i="5" s="1"/>
  <c r="P273" i="5" s="1"/>
  <c r="R273" i="5" s="1"/>
  <c r="L273" i="5"/>
  <c r="J273" i="5"/>
  <c r="J272" i="5"/>
  <c r="L272" i="5" s="1"/>
  <c r="Q254" i="5"/>
  <c r="R249" i="5"/>
  <c r="R248" i="5"/>
  <c r="R247" i="5"/>
  <c r="J246" i="5"/>
  <c r="L246" i="5" s="1"/>
  <c r="L245" i="5"/>
  <c r="M245" i="5" s="1"/>
  <c r="J245" i="5"/>
  <c r="J242" i="5"/>
  <c r="L242" i="5" s="1"/>
  <c r="J238" i="5"/>
  <c r="L238" i="5" s="1"/>
  <c r="L237" i="5"/>
  <c r="M237" i="5" s="1"/>
  <c r="J237" i="5"/>
  <c r="R233" i="5"/>
  <c r="L232" i="5"/>
  <c r="M232" i="5" s="1"/>
  <c r="J232" i="5"/>
  <c r="J231" i="5"/>
  <c r="L231" i="5" s="1"/>
  <c r="L230" i="5"/>
  <c r="M230" i="5" s="1"/>
  <c r="J230" i="5"/>
  <c r="J229" i="5"/>
  <c r="L229" i="5" s="1"/>
  <c r="L228" i="5"/>
  <c r="M228" i="5" s="1"/>
  <c r="J228" i="5"/>
  <c r="J227" i="5"/>
  <c r="L227" i="5" s="1"/>
  <c r="L226" i="5"/>
  <c r="M226" i="5" s="1"/>
  <c r="J226" i="5"/>
  <c r="J225" i="5"/>
  <c r="L225" i="5" s="1"/>
  <c r="J224" i="5"/>
  <c r="L224" i="5" s="1"/>
  <c r="J223" i="5"/>
  <c r="L223" i="5" s="1"/>
  <c r="J222" i="5"/>
  <c r="L222" i="5" s="1"/>
  <c r="J221" i="5"/>
  <c r="L221" i="5" s="1"/>
  <c r="J220" i="5"/>
  <c r="L220" i="5" s="1"/>
  <c r="D217" i="5"/>
  <c r="C217" i="5"/>
  <c r="L216" i="5"/>
  <c r="J216" i="5"/>
  <c r="J215" i="5"/>
  <c r="L215" i="5" s="1"/>
  <c r="L214" i="5"/>
  <c r="J214" i="5"/>
  <c r="J213" i="5"/>
  <c r="L213" i="5" s="1"/>
  <c r="L212" i="5"/>
  <c r="J212" i="5"/>
  <c r="J211" i="5"/>
  <c r="L211" i="5" s="1"/>
  <c r="L210" i="5"/>
  <c r="J210" i="5"/>
  <c r="J209" i="5"/>
  <c r="L209" i="5" s="1"/>
  <c r="L208" i="5"/>
  <c r="J208" i="5"/>
  <c r="J207" i="5"/>
  <c r="L207" i="5" s="1"/>
  <c r="L206" i="5"/>
  <c r="J206" i="5"/>
  <c r="G195" i="5"/>
  <c r="Q190" i="5"/>
  <c r="R185" i="5"/>
  <c r="R184" i="5"/>
  <c r="R183" i="5"/>
  <c r="J182" i="5"/>
  <c r="L182" i="5" s="1"/>
  <c r="L181" i="5"/>
  <c r="M181" i="5" s="1"/>
  <c r="J181" i="5"/>
  <c r="J178" i="5"/>
  <c r="L178" i="5" s="1"/>
  <c r="J174" i="5"/>
  <c r="L174" i="5" s="1"/>
  <c r="L173" i="5"/>
  <c r="M173" i="5" s="1"/>
  <c r="J173" i="5"/>
  <c r="R169" i="5"/>
  <c r="L168" i="5"/>
  <c r="M168" i="5" s="1"/>
  <c r="J168" i="5"/>
  <c r="J167" i="5"/>
  <c r="L167" i="5" s="1"/>
  <c r="L166" i="5"/>
  <c r="M166" i="5" s="1"/>
  <c r="J166" i="5"/>
  <c r="J165" i="5"/>
  <c r="L165" i="5" s="1"/>
  <c r="L164" i="5"/>
  <c r="M164" i="5" s="1"/>
  <c r="J164" i="5"/>
  <c r="J163" i="5"/>
  <c r="L163" i="5" s="1"/>
  <c r="L162" i="5"/>
  <c r="M162" i="5" s="1"/>
  <c r="J162" i="5"/>
  <c r="J161" i="5"/>
  <c r="L161" i="5" s="1"/>
  <c r="L160" i="5"/>
  <c r="M160" i="5" s="1"/>
  <c r="J160" i="5"/>
  <c r="J159" i="5"/>
  <c r="L159" i="5" s="1"/>
  <c r="L158" i="5"/>
  <c r="M158" i="5" s="1"/>
  <c r="J158" i="5"/>
  <c r="J157" i="5"/>
  <c r="L157" i="5" s="1"/>
  <c r="L156" i="5"/>
  <c r="M156" i="5" s="1"/>
  <c r="J156" i="5"/>
  <c r="D153" i="5"/>
  <c r="C153" i="5"/>
  <c r="M152" i="5"/>
  <c r="L152" i="5"/>
  <c r="N152" i="5" s="1"/>
  <c r="P152" i="5" s="1"/>
  <c r="R152" i="5" s="1"/>
  <c r="J152" i="5"/>
  <c r="J151" i="5"/>
  <c r="L151" i="5" s="1"/>
  <c r="M150" i="5"/>
  <c r="L150" i="5"/>
  <c r="N150" i="5" s="1"/>
  <c r="P150" i="5" s="1"/>
  <c r="R150" i="5" s="1"/>
  <c r="J150" i="5"/>
  <c r="J149" i="5"/>
  <c r="L149" i="5" s="1"/>
  <c r="M148" i="5"/>
  <c r="L148" i="5"/>
  <c r="N148" i="5" s="1"/>
  <c r="P148" i="5" s="1"/>
  <c r="R148" i="5" s="1"/>
  <c r="J148" i="5"/>
  <c r="J147" i="5"/>
  <c r="L147" i="5" s="1"/>
  <c r="M146" i="5"/>
  <c r="L146" i="5"/>
  <c r="N146" i="5" s="1"/>
  <c r="P146" i="5" s="1"/>
  <c r="R146" i="5" s="1"/>
  <c r="J146" i="5"/>
  <c r="J145" i="5"/>
  <c r="L145" i="5" s="1"/>
  <c r="M144" i="5"/>
  <c r="L144" i="5"/>
  <c r="N144" i="5" s="1"/>
  <c r="P144" i="5" s="1"/>
  <c r="R144" i="5" s="1"/>
  <c r="J144" i="5"/>
  <c r="J143" i="5"/>
  <c r="L143" i="5" s="1"/>
  <c r="M142" i="5"/>
  <c r="L142" i="5"/>
  <c r="N142" i="5" s="1"/>
  <c r="P142" i="5" s="1"/>
  <c r="J142" i="5"/>
  <c r="Q125" i="5"/>
  <c r="R120" i="5"/>
  <c r="R119" i="5"/>
  <c r="R118" i="5"/>
  <c r="M117" i="5"/>
  <c r="L117" i="5"/>
  <c r="N117" i="5" s="1"/>
  <c r="P117" i="5" s="1"/>
  <c r="R117" i="5" s="1"/>
  <c r="J117" i="5"/>
  <c r="J116" i="5"/>
  <c r="L116" i="5" s="1"/>
  <c r="J113" i="5"/>
  <c r="L113" i="5" s="1"/>
  <c r="M109" i="5"/>
  <c r="L109" i="5"/>
  <c r="N109" i="5" s="1"/>
  <c r="P109" i="5" s="1"/>
  <c r="R109" i="5" s="1"/>
  <c r="J109" i="5"/>
  <c r="J108" i="5"/>
  <c r="L108" i="5" s="1"/>
  <c r="R104" i="5"/>
  <c r="J103" i="5"/>
  <c r="L103" i="5" s="1"/>
  <c r="M102" i="5"/>
  <c r="L102" i="5"/>
  <c r="N102" i="5" s="1"/>
  <c r="P102" i="5" s="1"/>
  <c r="R102" i="5" s="1"/>
  <c r="J102" i="5"/>
  <c r="J101" i="5"/>
  <c r="L101" i="5" s="1"/>
  <c r="M100" i="5"/>
  <c r="L100" i="5"/>
  <c r="N100" i="5" s="1"/>
  <c r="P100" i="5" s="1"/>
  <c r="R100" i="5" s="1"/>
  <c r="J100" i="5"/>
  <c r="J99" i="5"/>
  <c r="L99" i="5" s="1"/>
  <c r="M98" i="5"/>
  <c r="L98" i="5"/>
  <c r="J98" i="5"/>
  <c r="J97" i="5"/>
  <c r="L97" i="5" s="1"/>
  <c r="L96" i="5"/>
  <c r="J96" i="5"/>
  <c r="J95" i="5"/>
  <c r="L95" i="5" s="1"/>
  <c r="M95" i="5" s="1"/>
  <c r="M94" i="5"/>
  <c r="L94" i="5"/>
  <c r="J94" i="5"/>
  <c r="P93" i="5"/>
  <c r="R93" i="5" s="1"/>
  <c r="N93" i="5"/>
  <c r="J93" i="5"/>
  <c r="L93" i="5" s="1"/>
  <c r="M93" i="5" s="1"/>
  <c r="M92" i="5"/>
  <c r="L92" i="5"/>
  <c r="J92" i="5"/>
  <c r="N91" i="5"/>
  <c r="P91" i="5" s="1"/>
  <c r="J91" i="5"/>
  <c r="L91" i="5" s="1"/>
  <c r="M91" i="5" s="1"/>
  <c r="D88" i="5"/>
  <c r="C88" i="5"/>
  <c r="J87" i="5"/>
  <c r="L87" i="5" s="1"/>
  <c r="J86" i="5"/>
  <c r="L86" i="5" s="1"/>
  <c r="J85" i="5"/>
  <c r="L85" i="5" s="1"/>
  <c r="N84" i="5"/>
  <c r="P84" i="5" s="1"/>
  <c r="R84" i="5" s="1"/>
  <c r="M84" i="5"/>
  <c r="J84" i="5"/>
  <c r="L84" i="5" s="1"/>
  <c r="L83" i="5"/>
  <c r="J83" i="5"/>
  <c r="M82" i="5"/>
  <c r="N82" i="5" s="1"/>
  <c r="P82" i="5" s="1"/>
  <c r="R82" i="5" s="1"/>
  <c r="J82" i="5"/>
  <c r="L82" i="5" s="1"/>
  <c r="L81" i="5"/>
  <c r="J81" i="5"/>
  <c r="M80" i="5"/>
  <c r="N80" i="5" s="1"/>
  <c r="P80" i="5" s="1"/>
  <c r="R80" i="5" s="1"/>
  <c r="L80" i="5"/>
  <c r="J80" i="5"/>
  <c r="J79" i="5"/>
  <c r="L79" i="5" s="1"/>
  <c r="M78" i="5"/>
  <c r="N78" i="5" s="1"/>
  <c r="P78" i="5" s="1"/>
  <c r="R78" i="5" s="1"/>
  <c r="L78" i="5"/>
  <c r="J78" i="5"/>
  <c r="J77" i="5"/>
  <c r="L77" i="5" s="1"/>
  <c r="Q55" i="5"/>
  <c r="R50" i="5"/>
  <c r="R49" i="5"/>
  <c r="R48" i="5"/>
  <c r="J47" i="5"/>
  <c r="L47" i="5" s="1"/>
  <c r="L46" i="5"/>
  <c r="M46" i="5" s="1"/>
  <c r="J46" i="5"/>
  <c r="J43" i="5"/>
  <c r="L43" i="5" s="1"/>
  <c r="J39" i="5"/>
  <c r="L39" i="5" s="1"/>
  <c r="L38" i="5"/>
  <c r="M38" i="5" s="1"/>
  <c r="J38" i="5"/>
  <c r="R34" i="5"/>
  <c r="L33" i="5"/>
  <c r="M33" i="5" s="1"/>
  <c r="J33" i="5"/>
  <c r="J32" i="5"/>
  <c r="L32" i="5" s="1"/>
  <c r="L31" i="5"/>
  <c r="M31" i="5" s="1"/>
  <c r="J31" i="5"/>
  <c r="J30" i="5"/>
  <c r="L30" i="5" s="1"/>
  <c r="L29" i="5"/>
  <c r="M29" i="5" s="1"/>
  <c r="J29" i="5"/>
  <c r="J28" i="5"/>
  <c r="L28" i="5" s="1"/>
  <c r="L27" i="5"/>
  <c r="M27" i="5" s="1"/>
  <c r="J27" i="5"/>
  <c r="J26" i="5"/>
  <c r="L26" i="5" s="1"/>
  <c r="L25" i="5"/>
  <c r="M25" i="5" s="1"/>
  <c r="J25" i="5"/>
  <c r="J24" i="5"/>
  <c r="L24" i="5" s="1"/>
  <c r="L23" i="5"/>
  <c r="M23" i="5" s="1"/>
  <c r="J23" i="5"/>
  <c r="J22" i="5"/>
  <c r="L22" i="5" s="1"/>
  <c r="L21" i="5"/>
  <c r="M21" i="5" s="1"/>
  <c r="J21" i="5"/>
  <c r="D18" i="5"/>
  <c r="C18" i="5"/>
  <c r="G17" i="5"/>
  <c r="J17" i="5" s="1"/>
  <c r="L17" i="5" s="1"/>
  <c r="G16" i="5"/>
  <c r="J16" i="5" s="1"/>
  <c r="L16" i="5" s="1"/>
  <c r="J15" i="5"/>
  <c r="L15" i="5" s="1"/>
  <c r="G15" i="5"/>
  <c r="G14" i="5"/>
  <c r="J14" i="5" s="1"/>
  <c r="L14" i="5" s="1"/>
  <c r="G13" i="5"/>
  <c r="J13" i="5" s="1"/>
  <c r="L13" i="5" s="1"/>
  <c r="G12" i="5"/>
  <c r="J12" i="5" s="1"/>
  <c r="L12" i="5" s="1"/>
  <c r="J11" i="5"/>
  <c r="L11" i="5" s="1"/>
  <c r="G11" i="5"/>
  <c r="G10" i="5"/>
  <c r="J10" i="5" s="1"/>
  <c r="L10" i="5" s="1"/>
  <c r="G9" i="5"/>
  <c r="J9" i="5" s="1"/>
  <c r="L9" i="5" s="1"/>
  <c r="G8" i="5"/>
  <c r="J8" i="5" s="1"/>
  <c r="L8" i="5" s="1"/>
  <c r="J7" i="5"/>
  <c r="L7" i="5" s="1"/>
  <c r="G7" i="5"/>
  <c r="M10" i="5" l="1"/>
  <c r="N10" i="5" s="1"/>
  <c r="P10" i="5" s="1"/>
  <c r="R10" i="5" s="1"/>
  <c r="N13" i="5"/>
  <c r="P13" i="5" s="1"/>
  <c r="R13" i="5" s="1"/>
  <c r="M13" i="5"/>
  <c r="M16" i="5"/>
  <c r="N16" i="5"/>
  <c r="P16" i="5" s="1"/>
  <c r="R16" i="5" s="1"/>
  <c r="N26" i="5"/>
  <c r="P26" i="5" s="1"/>
  <c r="R26" i="5" s="1"/>
  <c r="M26" i="5"/>
  <c r="M43" i="5"/>
  <c r="N43" i="5" s="1"/>
  <c r="P43" i="5" s="1"/>
  <c r="N77" i="5"/>
  <c r="P77" i="5" s="1"/>
  <c r="M77" i="5"/>
  <c r="M79" i="5"/>
  <c r="N79" i="5" s="1"/>
  <c r="P79" i="5" s="1"/>
  <c r="R79" i="5" s="1"/>
  <c r="N7" i="5"/>
  <c r="P7" i="5" s="1"/>
  <c r="M7" i="5"/>
  <c r="M14" i="5"/>
  <c r="N14" i="5" s="1"/>
  <c r="P14" i="5" s="1"/>
  <c r="R14" i="5" s="1"/>
  <c r="N17" i="5"/>
  <c r="P17" i="5" s="1"/>
  <c r="R17" i="5" s="1"/>
  <c r="M17" i="5"/>
  <c r="M24" i="5"/>
  <c r="N24" i="5" s="1"/>
  <c r="P24" i="5" s="1"/>
  <c r="R24" i="5" s="1"/>
  <c r="N32" i="5"/>
  <c r="P32" i="5" s="1"/>
  <c r="R32" i="5" s="1"/>
  <c r="M32" i="5"/>
  <c r="M85" i="5"/>
  <c r="N85" i="5"/>
  <c r="P85" i="5" s="1"/>
  <c r="R85" i="5" s="1"/>
  <c r="M8" i="5"/>
  <c r="N8" i="5"/>
  <c r="P8" i="5" s="1"/>
  <c r="R8" i="5" s="1"/>
  <c r="N11" i="5"/>
  <c r="P11" i="5" s="1"/>
  <c r="R11" i="5" s="1"/>
  <c r="M11" i="5"/>
  <c r="M22" i="5"/>
  <c r="N22" i="5" s="1"/>
  <c r="P22" i="5" s="1"/>
  <c r="R22" i="5" s="1"/>
  <c r="N30" i="5"/>
  <c r="P30" i="5" s="1"/>
  <c r="R30" i="5" s="1"/>
  <c r="M30" i="5"/>
  <c r="M9" i="5"/>
  <c r="N9" i="5" s="1"/>
  <c r="P9" i="5" s="1"/>
  <c r="R9" i="5" s="1"/>
  <c r="M12" i="5"/>
  <c r="N12" i="5" s="1"/>
  <c r="P12" i="5" s="1"/>
  <c r="R12" i="5" s="1"/>
  <c r="M15" i="5"/>
  <c r="N15" i="5" s="1"/>
  <c r="P15" i="5" s="1"/>
  <c r="R15" i="5" s="1"/>
  <c r="M28" i="5"/>
  <c r="N28" i="5" s="1"/>
  <c r="P28" i="5" s="1"/>
  <c r="R28" i="5" s="1"/>
  <c r="M39" i="5"/>
  <c r="N39" i="5" s="1"/>
  <c r="P39" i="5" s="1"/>
  <c r="R39" i="5" s="1"/>
  <c r="M47" i="5"/>
  <c r="N47" i="5" s="1"/>
  <c r="P47" i="5" s="1"/>
  <c r="R47" i="5" s="1"/>
  <c r="M87" i="5"/>
  <c r="N87" i="5" s="1"/>
  <c r="P87" i="5" s="1"/>
  <c r="R87" i="5" s="1"/>
  <c r="R91" i="5"/>
  <c r="N21" i="5"/>
  <c r="P21" i="5" s="1"/>
  <c r="N23" i="5"/>
  <c r="P23" i="5" s="1"/>
  <c r="R23" i="5" s="1"/>
  <c r="N25" i="5"/>
  <c r="P25" i="5" s="1"/>
  <c r="R25" i="5" s="1"/>
  <c r="N27" i="5"/>
  <c r="P27" i="5" s="1"/>
  <c r="R27" i="5" s="1"/>
  <c r="N29" i="5"/>
  <c r="P29" i="5" s="1"/>
  <c r="R29" i="5" s="1"/>
  <c r="N31" i="5"/>
  <c r="P31" i="5" s="1"/>
  <c r="R31" i="5" s="1"/>
  <c r="N33" i="5"/>
  <c r="P33" i="5" s="1"/>
  <c r="R33" i="5" s="1"/>
  <c r="N38" i="5"/>
  <c r="P38" i="5" s="1"/>
  <c r="N46" i="5"/>
  <c r="P46" i="5" s="1"/>
  <c r="M99" i="5"/>
  <c r="N99" i="5" s="1"/>
  <c r="P99" i="5" s="1"/>
  <c r="R99" i="5" s="1"/>
  <c r="N101" i="5"/>
  <c r="P101" i="5" s="1"/>
  <c r="R101" i="5" s="1"/>
  <c r="M101" i="5"/>
  <c r="M103" i="5"/>
  <c r="N103" i="5" s="1"/>
  <c r="P103" i="5" s="1"/>
  <c r="R103" i="5" s="1"/>
  <c r="R142" i="5"/>
  <c r="M161" i="5"/>
  <c r="N161" i="5" s="1"/>
  <c r="P161" i="5" s="1"/>
  <c r="R161" i="5" s="1"/>
  <c r="N178" i="5"/>
  <c r="P178" i="5" s="1"/>
  <c r="M178" i="5"/>
  <c r="M213" i="5"/>
  <c r="N213" i="5" s="1"/>
  <c r="P213" i="5" s="1"/>
  <c r="R213" i="5" s="1"/>
  <c r="M220" i="5"/>
  <c r="N220" i="5"/>
  <c r="P220" i="5" s="1"/>
  <c r="M224" i="5"/>
  <c r="N224" i="5"/>
  <c r="P224" i="5" s="1"/>
  <c r="R224" i="5" s="1"/>
  <c r="M227" i="5"/>
  <c r="N227" i="5" s="1"/>
  <c r="P227" i="5" s="1"/>
  <c r="R227" i="5" s="1"/>
  <c r="M238" i="5"/>
  <c r="N238" i="5" s="1"/>
  <c r="P238" i="5" s="1"/>
  <c r="R238" i="5" s="1"/>
  <c r="M246" i="5"/>
  <c r="N246" i="5"/>
  <c r="P246" i="5" s="1"/>
  <c r="R246" i="5" s="1"/>
  <c r="M86" i="5"/>
  <c r="N86" i="5" s="1"/>
  <c r="P86" i="5" s="1"/>
  <c r="R86" i="5" s="1"/>
  <c r="N94" i="5"/>
  <c r="P94" i="5" s="1"/>
  <c r="R94" i="5" s="1"/>
  <c r="N95" i="5"/>
  <c r="P95" i="5" s="1"/>
  <c r="R95" i="5" s="1"/>
  <c r="M96" i="5"/>
  <c r="N96" i="5" s="1"/>
  <c r="P96" i="5" s="1"/>
  <c r="R96" i="5" s="1"/>
  <c r="N159" i="5"/>
  <c r="P159" i="5" s="1"/>
  <c r="R159" i="5" s="1"/>
  <c r="M159" i="5"/>
  <c r="M167" i="5"/>
  <c r="N167" i="5" s="1"/>
  <c r="P167" i="5" s="1"/>
  <c r="R167" i="5" s="1"/>
  <c r="N208" i="5"/>
  <c r="P208" i="5" s="1"/>
  <c r="R208" i="5" s="1"/>
  <c r="M211" i="5"/>
  <c r="N211" i="5" s="1"/>
  <c r="P211" i="5" s="1"/>
  <c r="R211" i="5" s="1"/>
  <c r="N221" i="5"/>
  <c r="P221" i="5" s="1"/>
  <c r="R221" i="5" s="1"/>
  <c r="M221" i="5"/>
  <c r="M225" i="5"/>
  <c r="N225" i="5" s="1"/>
  <c r="P225" i="5" s="1"/>
  <c r="R225" i="5" s="1"/>
  <c r="N242" i="5"/>
  <c r="P242" i="5" s="1"/>
  <c r="M242" i="5"/>
  <c r="M83" i="5"/>
  <c r="N83" i="5"/>
  <c r="P83" i="5" s="1"/>
  <c r="R83" i="5" s="1"/>
  <c r="N92" i="5"/>
  <c r="P92" i="5" s="1"/>
  <c r="R92" i="5" s="1"/>
  <c r="N98" i="5"/>
  <c r="P98" i="5" s="1"/>
  <c r="R98" i="5" s="1"/>
  <c r="M108" i="5"/>
  <c r="N108" i="5" s="1"/>
  <c r="P108" i="5" s="1"/>
  <c r="N113" i="5"/>
  <c r="P113" i="5" s="1"/>
  <c r="M113" i="5"/>
  <c r="M143" i="5"/>
  <c r="N143" i="5" s="1"/>
  <c r="P143" i="5" s="1"/>
  <c r="M145" i="5"/>
  <c r="N145" i="5" s="1"/>
  <c r="P145" i="5" s="1"/>
  <c r="R145" i="5" s="1"/>
  <c r="M147" i="5"/>
  <c r="N147" i="5" s="1"/>
  <c r="P147" i="5" s="1"/>
  <c r="R147" i="5" s="1"/>
  <c r="M149" i="5"/>
  <c r="N149" i="5" s="1"/>
  <c r="P149" i="5" s="1"/>
  <c r="R149" i="5" s="1"/>
  <c r="M151" i="5"/>
  <c r="N151" i="5" s="1"/>
  <c r="P151" i="5" s="1"/>
  <c r="R151" i="5" s="1"/>
  <c r="M157" i="5"/>
  <c r="N157" i="5" s="1"/>
  <c r="P157" i="5" s="1"/>
  <c r="R157" i="5" s="1"/>
  <c r="M165" i="5"/>
  <c r="N165" i="5" s="1"/>
  <c r="P165" i="5" s="1"/>
  <c r="R165" i="5" s="1"/>
  <c r="M209" i="5"/>
  <c r="N209" i="5" s="1"/>
  <c r="P209" i="5" s="1"/>
  <c r="R209" i="5" s="1"/>
  <c r="M222" i="5"/>
  <c r="N222" i="5"/>
  <c r="P222" i="5" s="1"/>
  <c r="R222" i="5" s="1"/>
  <c r="M231" i="5"/>
  <c r="N231" i="5" s="1"/>
  <c r="P231" i="5" s="1"/>
  <c r="R231" i="5" s="1"/>
  <c r="M81" i="5"/>
  <c r="N81" i="5"/>
  <c r="P81" i="5" s="1"/>
  <c r="R81" i="5" s="1"/>
  <c r="M97" i="5"/>
  <c r="N97" i="5" s="1"/>
  <c r="P97" i="5" s="1"/>
  <c r="R97" i="5" s="1"/>
  <c r="M116" i="5"/>
  <c r="N116" i="5" s="1"/>
  <c r="P116" i="5" s="1"/>
  <c r="M163" i="5"/>
  <c r="N163" i="5" s="1"/>
  <c r="P163" i="5" s="1"/>
  <c r="R163" i="5" s="1"/>
  <c r="M174" i="5"/>
  <c r="N174" i="5" s="1"/>
  <c r="P174" i="5" s="1"/>
  <c r="R174" i="5" s="1"/>
  <c r="M182" i="5"/>
  <c r="N182" i="5" s="1"/>
  <c r="P182" i="5" s="1"/>
  <c r="R182" i="5" s="1"/>
  <c r="M207" i="5"/>
  <c r="N207" i="5" s="1"/>
  <c r="P207" i="5" s="1"/>
  <c r="R207" i="5" s="1"/>
  <c r="N212" i="5"/>
  <c r="P212" i="5" s="1"/>
  <c r="R212" i="5" s="1"/>
  <c r="M215" i="5"/>
  <c r="N215" i="5" s="1"/>
  <c r="P215" i="5" s="1"/>
  <c r="R215" i="5" s="1"/>
  <c r="M223" i="5"/>
  <c r="N223" i="5" s="1"/>
  <c r="P223" i="5" s="1"/>
  <c r="R223" i="5" s="1"/>
  <c r="M229" i="5"/>
  <c r="N229" i="5" s="1"/>
  <c r="P229" i="5" s="1"/>
  <c r="R229" i="5" s="1"/>
  <c r="N156" i="5"/>
  <c r="P156" i="5" s="1"/>
  <c r="N158" i="5"/>
  <c r="P158" i="5" s="1"/>
  <c r="R158" i="5" s="1"/>
  <c r="N160" i="5"/>
  <c r="P160" i="5" s="1"/>
  <c r="R160" i="5" s="1"/>
  <c r="N162" i="5"/>
  <c r="P162" i="5" s="1"/>
  <c r="R162" i="5" s="1"/>
  <c r="N164" i="5"/>
  <c r="P164" i="5" s="1"/>
  <c r="R164" i="5" s="1"/>
  <c r="N166" i="5"/>
  <c r="P166" i="5" s="1"/>
  <c r="R166" i="5" s="1"/>
  <c r="N168" i="5"/>
  <c r="P168" i="5" s="1"/>
  <c r="R168" i="5" s="1"/>
  <c r="N173" i="5"/>
  <c r="P173" i="5" s="1"/>
  <c r="N181" i="5"/>
  <c r="P181" i="5" s="1"/>
  <c r="N226" i="5"/>
  <c r="P226" i="5" s="1"/>
  <c r="R226" i="5" s="1"/>
  <c r="N228" i="5"/>
  <c r="P228" i="5" s="1"/>
  <c r="R228" i="5" s="1"/>
  <c r="N230" i="5"/>
  <c r="P230" i="5" s="1"/>
  <c r="R230" i="5" s="1"/>
  <c r="N232" i="5"/>
  <c r="P232" i="5" s="1"/>
  <c r="R232" i="5" s="1"/>
  <c r="N237" i="5"/>
  <c r="P237" i="5" s="1"/>
  <c r="N245" i="5"/>
  <c r="P245" i="5" s="1"/>
  <c r="M277" i="5"/>
  <c r="N277" i="5"/>
  <c r="P277" i="5" s="1"/>
  <c r="R277" i="5" s="1"/>
  <c r="N287" i="5"/>
  <c r="P287" i="5" s="1"/>
  <c r="R287" i="5" s="1"/>
  <c r="M290" i="5"/>
  <c r="N290" i="5" s="1"/>
  <c r="P290" i="5" s="1"/>
  <c r="R290" i="5" s="1"/>
  <c r="N298" i="5"/>
  <c r="P298" i="5" s="1"/>
  <c r="R298" i="5" s="1"/>
  <c r="M298" i="5"/>
  <c r="M341" i="5"/>
  <c r="N341" i="5" s="1"/>
  <c r="P341" i="5" s="1"/>
  <c r="N356" i="5"/>
  <c r="P356" i="5" s="1"/>
  <c r="M356" i="5"/>
  <c r="N272" i="5"/>
  <c r="P272" i="5" s="1"/>
  <c r="M272" i="5"/>
  <c r="M274" i="5"/>
  <c r="N274" i="5" s="1"/>
  <c r="P274" i="5" s="1"/>
  <c r="R274" i="5" s="1"/>
  <c r="N278" i="5"/>
  <c r="P278" i="5" s="1"/>
  <c r="R278" i="5" s="1"/>
  <c r="M278" i="5"/>
  <c r="M288" i="5"/>
  <c r="N288" i="5" s="1"/>
  <c r="P288" i="5" s="1"/>
  <c r="R288" i="5" s="1"/>
  <c r="M296" i="5"/>
  <c r="N296" i="5" s="1"/>
  <c r="P296" i="5" s="1"/>
  <c r="R296" i="5" s="1"/>
  <c r="M308" i="5"/>
  <c r="N308" i="5"/>
  <c r="P308" i="5" s="1"/>
  <c r="M348" i="5"/>
  <c r="N348" i="5" s="1"/>
  <c r="P348" i="5" s="1"/>
  <c r="N358" i="5"/>
  <c r="P358" i="5" s="1"/>
  <c r="M363" i="5"/>
  <c r="N363" i="5" s="1"/>
  <c r="P363" i="5" s="1"/>
  <c r="M206" i="5"/>
  <c r="N206" i="5" s="1"/>
  <c r="P206" i="5" s="1"/>
  <c r="M208" i="5"/>
  <c r="M210" i="5"/>
  <c r="N210" i="5" s="1"/>
  <c r="P210" i="5" s="1"/>
  <c r="R210" i="5" s="1"/>
  <c r="M212" i="5"/>
  <c r="M214" i="5"/>
  <c r="N214" i="5" s="1"/>
  <c r="P214" i="5" s="1"/>
  <c r="R214" i="5" s="1"/>
  <c r="M216" i="5"/>
  <c r="N216" i="5" s="1"/>
  <c r="P216" i="5" s="1"/>
  <c r="R216" i="5" s="1"/>
  <c r="M275" i="5"/>
  <c r="N275" i="5"/>
  <c r="P275" i="5" s="1"/>
  <c r="R275" i="5" s="1"/>
  <c r="M279" i="5"/>
  <c r="N279" i="5" s="1"/>
  <c r="P279" i="5" s="1"/>
  <c r="R279" i="5" s="1"/>
  <c r="M286" i="5"/>
  <c r="N286" i="5" s="1"/>
  <c r="P286" i="5" s="1"/>
  <c r="N291" i="5"/>
  <c r="P291" i="5" s="1"/>
  <c r="R291" i="5" s="1"/>
  <c r="M294" i="5"/>
  <c r="N294" i="5" s="1"/>
  <c r="P294" i="5" s="1"/>
  <c r="R294" i="5" s="1"/>
  <c r="M303" i="5"/>
  <c r="N303" i="5" s="1"/>
  <c r="P303" i="5" s="1"/>
  <c r="M311" i="5"/>
  <c r="N311" i="5" s="1"/>
  <c r="P311" i="5" s="1"/>
  <c r="N339" i="5"/>
  <c r="P339" i="5" s="1"/>
  <c r="N344" i="5"/>
  <c r="P344" i="5" s="1"/>
  <c r="M344" i="5"/>
  <c r="M349" i="5"/>
  <c r="N349" i="5" s="1"/>
  <c r="P349" i="5" s="1"/>
  <c r="S354" i="5"/>
  <c r="M359" i="5"/>
  <c r="N359" i="5" s="1"/>
  <c r="P359" i="5" s="1"/>
  <c r="N364" i="5"/>
  <c r="P364" i="5" s="1"/>
  <c r="M364" i="5"/>
  <c r="M276" i="5"/>
  <c r="N276" i="5" s="1"/>
  <c r="P276" i="5" s="1"/>
  <c r="R276" i="5" s="1"/>
  <c r="N280" i="5"/>
  <c r="P280" i="5" s="1"/>
  <c r="R280" i="5" s="1"/>
  <c r="M280" i="5"/>
  <c r="M282" i="5"/>
  <c r="N282" i="5" s="1"/>
  <c r="P282" i="5" s="1"/>
  <c r="R282" i="5" s="1"/>
  <c r="M292" i="5"/>
  <c r="N292" i="5" s="1"/>
  <c r="P292" i="5" s="1"/>
  <c r="R292" i="5" s="1"/>
  <c r="N297" i="5"/>
  <c r="P297" i="5" s="1"/>
  <c r="R297" i="5" s="1"/>
  <c r="N340" i="5"/>
  <c r="P340" i="5" s="1"/>
  <c r="M340" i="5"/>
  <c r="M345" i="5"/>
  <c r="N345" i="5" s="1"/>
  <c r="P345" i="5" s="1"/>
  <c r="N355" i="5"/>
  <c r="P355" i="5" s="1"/>
  <c r="P368" i="5" s="1"/>
  <c r="M355" i="5"/>
  <c r="M360" i="5"/>
  <c r="N360" i="5" s="1"/>
  <c r="P360" i="5" s="1"/>
  <c r="M287" i="5"/>
  <c r="M289" i="5"/>
  <c r="N289" i="5" s="1"/>
  <c r="P289" i="5" s="1"/>
  <c r="R289" i="5" s="1"/>
  <c r="M291" i="5"/>
  <c r="M293" i="5"/>
  <c r="N293" i="5" s="1"/>
  <c r="P293" i="5" s="1"/>
  <c r="R293" i="5" s="1"/>
  <c r="M295" i="5"/>
  <c r="N295" i="5" s="1"/>
  <c r="P295" i="5" s="1"/>
  <c r="R295" i="5" s="1"/>
  <c r="M297" i="5"/>
  <c r="M304" i="5"/>
  <c r="N304" i="5" s="1"/>
  <c r="P304" i="5" s="1"/>
  <c r="R304" i="5" s="1"/>
  <c r="M312" i="5"/>
  <c r="N312" i="5" s="1"/>
  <c r="P312" i="5" s="1"/>
  <c r="R312" i="5" s="1"/>
  <c r="M339" i="5"/>
  <c r="M343" i="5"/>
  <c r="N343" i="5" s="1"/>
  <c r="P343" i="5" s="1"/>
  <c r="M347" i="5"/>
  <c r="N347" i="5" s="1"/>
  <c r="P347" i="5" s="1"/>
  <c r="M358" i="5"/>
  <c r="M362" i="5"/>
  <c r="N362" i="5" s="1"/>
  <c r="P362" i="5" s="1"/>
  <c r="N371" i="5"/>
  <c r="P371" i="5" s="1"/>
  <c r="P373" i="5" s="1"/>
  <c r="M380" i="5"/>
  <c r="N380" i="5" s="1"/>
  <c r="P380" i="5" s="1"/>
  <c r="P382" i="5" s="1"/>
  <c r="N406" i="5"/>
  <c r="P406" i="5" s="1"/>
  <c r="N411" i="5"/>
  <c r="P411" i="5" s="1"/>
  <c r="M411" i="5"/>
  <c r="N424" i="5"/>
  <c r="P424" i="5" s="1"/>
  <c r="M424" i="5"/>
  <c r="M432" i="5"/>
  <c r="N432" i="5" s="1"/>
  <c r="P432" i="5" s="1"/>
  <c r="N447" i="5"/>
  <c r="P447" i="5" s="1"/>
  <c r="P449" i="5" s="1"/>
  <c r="M447" i="5"/>
  <c r="N479" i="5"/>
  <c r="P479" i="5" s="1"/>
  <c r="M479" i="5"/>
  <c r="N492" i="5"/>
  <c r="P492" i="5" s="1"/>
  <c r="M492" i="5"/>
  <c r="M500" i="5"/>
  <c r="N500" i="5" s="1"/>
  <c r="P500" i="5" s="1"/>
  <c r="N515" i="5"/>
  <c r="P515" i="5" s="1"/>
  <c r="P517" i="5" s="1"/>
  <c r="M515" i="5"/>
  <c r="M546" i="5"/>
  <c r="N546" i="5" s="1"/>
  <c r="P546" i="5" s="1"/>
  <c r="N407" i="5"/>
  <c r="P407" i="5" s="1"/>
  <c r="M407" i="5"/>
  <c r="M409" i="5"/>
  <c r="N409" i="5" s="1"/>
  <c r="P409" i="5" s="1"/>
  <c r="N417" i="5"/>
  <c r="P417" i="5" s="1"/>
  <c r="M417" i="5"/>
  <c r="M422" i="5"/>
  <c r="N422" i="5" s="1"/>
  <c r="P422" i="5" s="1"/>
  <c r="N430" i="5"/>
  <c r="P430" i="5" s="1"/>
  <c r="M430" i="5"/>
  <c r="M477" i="5"/>
  <c r="N477" i="5" s="1"/>
  <c r="P477" i="5" s="1"/>
  <c r="N485" i="5"/>
  <c r="P485" i="5" s="1"/>
  <c r="M485" i="5"/>
  <c r="M490" i="5"/>
  <c r="N490" i="5" s="1"/>
  <c r="P490" i="5" s="1"/>
  <c r="N498" i="5"/>
  <c r="P498" i="5" s="1"/>
  <c r="M498" i="5"/>
  <c r="N552" i="5"/>
  <c r="P552" i="5" s="1"/>
  <c r="M552" i="5"/>
  <c r="M415" i="5"/>
  <c r="N415" i="5" s="1"/>
  <c r="P415" i="5" s="1"/>
  <c r="M428" i="5"/>
  <c r="N428" i="5" s="1"/>
  <c r="P428" i="5" s="1"/>
  <c r="N439" i="5"/>
  <c r="P439" i="5" s="1"/>
  <c r="M439" i="5"/>
  <c r="M475" i="5"/>
  <c r="N475" i="5" s="1"/>
  <c r="P475" i="5" s="1"/>
  <c r="N480" i="5"/>
  <c r="P480" i="5" s="1"/>
  <c r="N483" i="5"/>
  <c r="P483" i="5" s="1"/>
  <c r="M483" i="5"/>
  <c r="N496" i="5"/>
  <c r="P496" i="5" s="1"/>
  <c r="M496" i="5"/>
  <c r="M507" i="5"/>
  <c r="N507" i="5" s="1"/>
  <c r="P507" i="5" s="1"/>
  <c r="N550" i="5"/>
  <c r="P550" i="5" s="1"/>
  <c r="M550" i="5"/>
  <c r="N376" i="5"/>
  <c r="P376" i="5" s="1"/>
  <c r="P378" i="5" s="1"/>
  <c r="N413" i="5"/>
  <c r="P413" i="5" s="1"/>
  <c r="M413" i="5"/>
  <c r="M426" i="5"/>
  <c r="N426" i="5" s="1"/>
  <c r="P426" i="5" s="1"/>
  <c r="N434" i="5"/>
  <c r="M434" i="5"/>
  <c r="M443" i="5"/>
  <c r="N443" i="5" s="1"/>
  <c r="P443" i="5" s="1"/>
  <c r="P445" i="5" s="1"/>
  <c r="N481" i="5"/>
  <c r="P481" i="5" s="1"/>
  <c r="M481" i="5"/>
  <c r="M494" i="5"/>
  <c r="N494" i="5" s="1"/>
  <c r="P494" i="5" s="1"/>
  <c r="N502" i="5"/>
  <c r="M502" i="5"/>
  <c r="M511" i="5"/>
  <c r="N511" i="5" s="1"/>
  <c r="P511" i="5" s="1"/>
  <c r="P513" i="5" s="1"/>
  <c r="N548" i="5"/>
  <c r="P548" i="5" s="1"/>
  <c r="M548" i="5"/>
  <c r="N410" i="5"/>
  <c r="P410" i="5" s="1"/>
  <c r="N414" i="5"/>
  <c r="P414" i="5" s="1"/>
  <c r="N423" i="5"/>
  <c r="P423" i="5" s="1"/>
  <c r="N427" i="5"/>
  <c r="P427" i="5" s="1"/>
  <c r="N431" i="5"/>
  <c r="P431" i="5" s="1"/>
  <c r="N478" i="5"/>
  <c r="P478" i="5" s="1"/>
  <c r="N482" i="5"/>
  <c r="P482" i="5" s="1"/>
  <c r="N563" i="5"/>
  <c r="P563" i="5" s="1"/>
  <c r="M563" i="5"/>
  <c r="M566" i="5"/>
  <c r="N566" i="5" s="1"/>
  <c r="P566" i="5" s="1"/>
  <c r="P579" i="5"/>
  <c r="M616" i="5"/>
  <c r="N616" i="5"/>
  <c r="P616" i="5" s="1"/>
  <c r="N627" i="5"/>
  <c r="P627" i="5" s="1"/>
  <c r="M630" i="5"/>
  <c r="N630" i="5" s="1"/>
  <c r="P630" i="5" s="1"/>
  <c r="M820" i="5"/>
  <c r="N820" i="5" s="1"/>
  <c r="P820" i="5" s="1"/>
  <c r="R820" i="5" s="1"/>
  <c r="M824" i="5"/>
  <c r="N824" i="5"/>
  <c r="P824" i="5" s="1"/>
  <c r="R824" i="5" s="1"/>
  <c r="M416" i="5"/>
  <c r="N416" i="5" s="1"/>
  <c r="P416" i="5" s="1"/>
  <c r="M421" i="5"/>
  <c r="N421" i="5" s="1"/>
  <c r="P421" i="5" s="1"/>
  <c r="P435" i="5" s="1"/>
  <c r="M425" i="5"/>
  <c r="N425" i="5" s="1"/>
  <c r="P425" i="5" s="1"/>
  <c r="M429" i="5"/>
  <c r="N429" i="5" s="1"/>
  <c r="P429" i="5" s="1"/>
  <c r="M438" i="5"/>
  <c r="N438" i="5" s="1"/>
  <c r="P438" i="5" s="1"/>
  <c r="P440" i="5" s="1"/>
  <c r="M476" i="5"/>
  <c r="N476" i="5" s="1"/>
  <c r="P476" i="5" s="1"/>
  <c r="M480" i="5"/>
  <c r="M484" i="5"/>
  <c r="N484" i="5" s="1"/>
  <c r="P484" i="5" s="1"/>
  <c r="M489" i="5"/>
  <c r="N489" i="5" s="1"/>
  <c r="P489" i="5" s="1"/>
  <c r="M493" i="5"/>
  <c r="N493" i="5" s="1"/>
  <c r="P493" i="5" s="1"/>
  <c r="M497" i="5"/>
  <c r="N497" i="5" s="1"/>
  <c r="P497" i="5" s="1"/>
  <c r="M506" i="5"/>
  <c r="N506" i="5" s="1"/>
  <c r="P506" i="5" s="1"/>
  <c r="M547" i="5"/>
  <c r="N547" i="5" s="1"/>
  <c r="P547" i="5" s="1"/>
  <c r="M551" i="5"/>
  <c r="N551" i="5" s="1"/>
  <c r="P551" i="5" s="1"/>
  <c r="M553" i="5"/>
  <c r="N553" i="5" s="1"/>
  <c r="P553" i="5" s="1"/>
  <c r="N554" i="5"/>
  <c r="P554" i="5" s="1"/>
  <c r="M561" i="5"/>
  <c r="N561" i="5" s="1"/>
  <c r="P561" i="5" s="1"/>
  <c r="N565" i="5"/>
  <c r="P565" i="5" s="1"/>
  <c r="M567" i="5"/>
  <c r="N567" i="5" s="1"/>
  <c r="P567" i="5" s="1"/>
  <c r="N570" i="5"/>
  <c r="P570" i="5" s="1"/>
  <c r="M570" i="5"/>
  <c r="M578" i="5"/>
  <c r="N578" i="5"/>
  <c r="P578" i="5" s="1"/>
  <c r="N614" i="5"/>
  <c r="P614" i="5" s="1"/>
  <c r="M614" i="5"/>
  <c r="M628" i="5"/>
  <c r="N628" i="5" s="1"/>
  <c r="P628" i="5" s="1"/>
  <c r="M821" i="5"/>
  <c r="N821" i="5" s="1"/>
  <c r="P821" i="5" s="1"/>
  <c r="R821" i="5" s="1"/>
  <c r="N825" i="5"/>
  <c r="P825" i="5" s="1"/>
  <c r="R825" i="5" s="1"/>
  <c r="M825" i="5"/>
  <c r="N571" i="5"/>
  <c r="P571" i="5" s="1"/>
  <c r="M571" i="5"/>
  <c r="M573" i="5"/>
  <c r="N573" i="5" s="1"/>
  <c r="N582" i="5"/>
  <c r="P582" i="5" s="1"/>
  <c r="P584" i="5" s="1"/>
  <c r="M582" i="5"/>
  <c r="M612" i="5"/>
  <c r="N612" i="5"/>
  <c r="P612" i="5" s="1"/>
  <c r="M620" i="5"/>
  <c r="N620" i="5"/>
  <c r="P620" i="5" s="1"/>
  <c r="M626" i="5"/>
  <c r="N626" i="5" s="1"/>
  <c r="P626" i="5" s="1"/>
  <c r="M634" i="5"/>
  <c r="N634" i="5"/>
  <c r="P634" i="5" s="1"/>
  <c r="N641" i="5"/>
  <c r="P641" i="5" s="1"/>
  <c r="P643" i="5" s="1"/>
  <c r="M641" i="5"/>
  <c r="N646" i="5"/>
  <c r="P646" i="5" s="1"/>
  <c r="P648" i="5" s="1"/>
  <c r="M818" i="5"/>
  <c r="N818" i="5" s="1"/>
  <c r="P818" i="5" s="1"/>
  <c r="M822" i="5"/>
  <c r="N822" i="5"/>
  <c r="P822" i="5" s="1"/>
  <c r="R822" i="5" s="1"/>
  <c r="M826" i="5"/>
  <c r="N826" i="5" s="1"/>
  <c r="P826" i="5" s="1"/>
  <c r="R826" i="5" s="1"/>
  <c r="M555" i="5"/>
  <c r="N555" i="5" s="1"/>
  <c r="P555" i="5" s="1"/>
  <c r="N556" i="5"/>
  <c r="P556" i="5" s="1"/>
  <c r="N560" i="5"/>
  <c r="P560" i="5" s="1"/>
  <c r="N562" i="5"/>
  <c r="P562" i="5" s="1"/>
  <c r="M562" i="5"/>
  <c r="M569" i="5"/>
  <c r="N569" i="5" s="1"/>
  <c r="P569" i="5" s="1"/>
  <c r="M586" i="5"/>
  <c r="N586" i="5" s="1"/>
  <c r="P586" i="5" s="1"/>
  <c r="P588" i="5" s="1"/>
  <c r="M610" i="5"/>
  <c r="N610" i="5" s="1"/>
  <c r="P610" i="5" s="1"/>
  <c r="N618" i="5"/>
  <c r="P618" i="5" s="1"/>
  <c r="M618" i="5"/>
  <c r="M624" i="5"/>
  <c r="N624" i="5" s="1"/>
  <c r="P624" i="5" s="1"/>
  <c r="N632" i="5"/>
  <c r="P632" i="5" s="1"/>
  <c r="M632" i="5"/>
  <c r="M819" i="5"/>
  <c r="N819" i="5" s="1"/>
  <c r="P819" i="5" s="1"/>
  <c r="R819" i="5" s="1"/>
  <c r="N823" i="5"/>
  <c r="P823" i="5" s="1"/>
  <c r="R823" i="5" s="1"/>
  <c r="M823" i="5"/>
  <c r="M827" i="5"/>
  <c r="N827" i="5" s="1"/>
  <c r="P827" i="5" s="1"/>
  <c r="R827" i="5" s="1"/>
  <c r="N842" i="5"/>
  <c r="M842" i="5"/>
  <c r="M609" i="5"/>
  <c r="N609" i="5" s="1"/>
  <c r="P609" i="5" s="1"/>
  <c r="M613" i="5"/>
  <c r="N613" i="5" s="1"/>
  <c r="P613" i="5" s="1"/>
  <c r="M617" i="5"/>
  <c r="N617" i="5" s="1"/>
  <c r="P617" i="5" s="1"/>
  <c r="M627" i="5"/>
  <c r="M631" i="5"/>
  <c r="N631" i="5" s="1"/>
  <c r="P631" i="5" s="1"/>
  <c r="M635" i="5"/>
  <c r="N635" i="5" s="1"/>
  <c r="P635" i="5" s="1"/>
  <c r="M637" i="5"/>
  <c r="N637" i="5" s="1"/>
  <c r="M646" i="5"/>
  <c r="P503" i="5" l="1"/>
  <c r="P621" i="5"/>
  <c r="P638" i="5"/>
  <c r="P486" i="5"/>
  <c r="P316" i="5"/>
  <c r="R311" i="5"/>
  <c r="P300" i="5"/>
  <c r="R286" i="5"/>
  <c r="R143" i="5"/>
  <c r="P153" i="5"/>
  <c r="P557" i="5"/>
  <c r="R303" i="5"/>
  <c r="P305" i="5"/>
  <c r="R206" i="5"/>
  <c r="P217" i="5"/>
  <c r="R116" i="5"/>
  <c r="P121" i="5"/>
  <c r="R43" i="5"/>
  <c r="P45" i="5"/>
  <c r="R818" i="5"/>
  <c r="P828" i="5"/>
  <c r="R828" i="5" s="1"/>
  <c r="P508" i="5"/>
  <c r="R108" i="5"/>
  <c r="P110" i="5"/>
  <c r="P310" i="5"/>
  <c r="R308" i="5"/>
  <c r="P283" i="5"/>
  <c r="P320" i="5" s="1"/>
  <c r="R272" i="5"/>
  <c r="R242" i="5"/>
  <c r="P244" i="5"/>
  <c r="R46" i="5"/>
  <c r="P51" i="5"/>
  <c r="R7" i="5"/>
  <c r="P18" i="5"/>
  <c r="P88" i="5"/>
  <c r="P125" i="5" s="1"/>
  <c r="R77" i="5"/>
  <c r="P418" i="5"/>
  <c r="P453" i="5" s="1"/>
  <c r="P351" i="5"/>
  <c r="P386" i="5" s="1"/>
  <c r="R181" i="5"/>
  <c r="P186" i="5"/>
  <c r="R156" i="5"/>
  <c r="P170" i="5"/>
  <c r="R38" i="5"/>
  <c r="P40" i="5"/>
  <c r="P105" i="5"/>
  <c r="P574" i="5"/>
  <c r="R237" i="5"/>
  <c r="P239" i="5"/>
  <c r="P115" i="5"/>
  <c r="R113" i="5"/>
  <c r="R21" i="5"/>
  <c r="P35" i="5"/>
  <c r="R173" i="5"/>
  <c r="P175" i="5"/>
  <c r="R220" i="5"/>
  <c r="P234" i="5"/>
  <c r="R178" i="5"/>
  <c r="P180" i="5"/>
  <c r="P250" i="5"/>
  <c r="R245" i="5"/>
  <c r="P520" i="5" l="1"/>
  <c r="P126" i="5"/>
  <c r="P127" i="5" s="1"/>
  <c r="Q127" i="5" s="1"/>
  <c r="P128" i="5"/>
  <c r="P321" i="5"/>
  <c r="P322" i="5" s="1"/>
  <c r="Q322" i="5" s="1"/>
  <c r="P323" i="5"/>
  <c r="P254" i="5"/>
  <c r="P591" i="5"/>
  <c r="P387" i="5"/>
  <c r="Q387" i="5" s="1"/>
  <c r="R387" i="5" s="1"/>
  <c r="Q390" i="5"/>
  <c r="P388" i="5"/>
  <c r="S386" i="5"/>
  <c r="P55" i="5"/>
  <c r="P190" i="5"/>
  <c r="P655" i="5"/>
  <c r="Q457" i="5"/>
  <c r="P454" i="5"/>
  <c r="Q454" i="5" s="1"/>
  <c r="R454" i="5" s="1"/>
  <c r="P455" i="5"/>
  <c r="S453" i="5"/>
  <c r="P56" i="5" l="1"/>
  <c r="P57" i="5" s="1"/>
  <c r="Q57" i="5" s="1"/>
  <c r="P58" i="5"/>
  <c r="P592" i="5"/>
  <c r="Q592" i="5" s="1"/>
  <c r="R592" i="5" s="1"/>
  <c r="P593" i="5"/>
  <c r="S591" i="5"/>
  <c r="P656" i="5"/>
  <c r="Q656" i="5" s="1"/>
  <c r="R656" i="5" s="1"/>
  <c r="P657" i="5"/>
  <c r="S655" i="5"/>
  <c r="P255" i="5"/>
  <c r="P256" i="5" s="1"/>
  <c r="Q256" i="5" s="1"/>
  <c r="P257" i="5"/>
  <c r="P191" i="5"/>
  <c r="P192" i="5" s="1"/>
  <c r="Q192" i="5" s="1"/>
  <c r="P193" i="5"/>
  <c r="P521" i="5"/>
  <c r="Q521" i="5" s="1"/>
  <c r="R521" i="5" s="1"/>
  <c r="P522" i="5"/>
  <c r="S520" i="5"/>
</calcChain>
</file>

<file path=xl/sharedStrings.xml><?xml version="1.0" encoding="utf-8"?>
<sst xmlns="http://schemas.openxmlformats.org/spreadsheetml/2006/main" count="2290" uniqueCount="661">
  <si>
    <t>DESEMBER</t>
  </si>
  <si>
    <t>PENCAPAIAN</t>
  </si>
  <si>
    <t>8,00</t>
  </si>
  <si>
    <t>NOPEMBER</t>
  </si>
  <si>
    <t>OKTOBER</t>
  </si>
  <si>
    <t>0,00</t>
  </si>
  <si>
    <t>NO</t>
  </si>
  <si>
    <t>DASHBOARD RS HERMINA JATINEGARA</t>
  </si>
  <si>
    <t>BULAN DESEMBER 2021</t>
  </si>
  <si>
    <t>NAMA RUANGAN</t>
  </si>
  <si>
    <t>JUMLAH TT</t>
  </si>
  <si>
    <t>JUMLH PASIEN / HARI</t>
  </si>
  <si>
    <t>JML JAM</t>
  </si>
  <si>
    <t>JML PASIEN</t>
  </si>
  <si>
    <t>HARI</t>
  </si>
  <si>
    <t>JML</t>
  </si>
  <si>
    <t>Rumus Gilles</t>
  </si>
  <si>
    <t>Total Rumus Gilles</t>
  </si>
  <si>
    <t>STAF KLINIS SAAT INI</t>
  </si>
  <si>
    <t>%</t>
  </si>
  <si>
    <t>TENAGA STRUKTURAL</t>
  </si>
  <si>
    <t>TOTAL STRUKTURAL</t>
  </si>
  <si>
    <t>Case Manager ( MPP )</t>
  </si>
  <si>
    <t>JUMLAH PERAWAT PENDIDIK</t>
  </si>
  <si>
    <t>KETERANGAN</t>
  </si>
  <si>
    <t>EXISTING</t>
  </si>
  <si>
    <t>MR</t>
  </si>
  <si>
    <t>PRWT/ HR</t>
  </si>
  <si>
    <t>/ HARI</t>
  </si>
  <si>
    <t>LIBUR</t>
  </si>
  <si>
    <t>JAM</t>
  </si>
  <si>
    <t>AXBX365</t>
  </si>
  <si>
    <t>365 -(H*I)</t>
  </si>
  <si>
    <t>Tanpa</t>
  </si>
  <si>
    <t>Koreksi</t>
  </si>
  <si>
    <t>Total + Koreksi</t>
  </si>
  <si>
    <t>Tmbh</t>
  </si>
  <si>
    <t>(A)</t>
  </si>
  <si>
    <t>(B)</t>
  </si>
  <si>
    <t>(HL)</t>
  </si>
  <si>
    <t>KERJA / HARI</t>
  </si>
  <si>
    <t>( C )</t>
  </si>
  <si>
    <t>( D )</t>
  </si>
  <si>
    <t>koreksi</t>
  </si>
  <si>
    <t>tanpa PJ</t>
  </si>
  <si>
    <t>PJ</t>
  </si>
  <si>
    <t>KOMITE</t>
  </si>
  <si>
    <t>SUB KOMITE</t>
  </si>
  <si>
    <t>MANAGER</t>
  </si>
  <si>
    <t>STAF DALMUT</t>
  </si>
  <si>
    <t>KAPER</t>
  </si>
  <si>
    <t>KJ</t>
  </si>
  <si>
    <t>RWI</t>
  </si>
  <si>
    <t>LT 4 PERAWATAN UMUM (COVID)</t>
  </si>
  <si>
    <t>LT 5 PERAWATAN UMUM (COVID)</t>
  </si>
  <si>
    <t>LT 6 PERAWATAN UMUM (COVID)</t>
  </si>
  <si>
    <t xml:space="preserve">LT 3 PERAWATAN </t>
  </si>
  <si>
    <t>LT 2 PERAWATAN UMUM</t>
  </si>
  <si>
    <t>NICU</t>
  </si>
  <si>
    <t>PICU</t>
  </si>
  <si>
    <t>ICU COVID</t>
  </si>
  <si>
    <t>ICU NON COVID</t>
  </si>
  <si>
    <t>PERINA LEVEL II</t>
  </si>
  <si>
    <t>LT 6 KEBIDANAN</t>
  </si>
  <si>
    <t>TOTAL RWI</t>
  </si>
  <si>
    <t>RAWAT JALAN</t>
  </si>
  <si>
    <t>POLI GIGI REGULER</t>
  </si>
  <si>
    <t>POLI GIGI EKSEKUTIF</t>
  </si>
  <si>
    <t>POLI UMUM REGULER</t>
  </si>
  <si>
    <t>POLI UMUM EKSEKUTIF</t>
  </si>
  <si>
    <t>POLI KEBIDANAN REGULER</t>
  </si>
  <si>
    <t>POLI KEBIDANAN EKSEKUTIF</t>
  </si>
  <si>
    <t>POLI ANAK REGULER</t>
  </si>
  <si>
    <t>POLI ANAK EKSEKUTIF</t>
  </si>
  <si>
    <t>POLI LAIN-LAIN LANTAI 3</t>
  </si>
  <si>
    <t>HEMODIALISA</t>
  </si>
  <si>
    <t>THALASEMI</t>
  </si>
  <si>
    <t>KEMOTHERAPI</t>
  </si>
  <si>
    <t>POLI PINERE</t>
  </si>
  <si>
    <t>SCREENING (TERGANTUNG LOKASI)</t>
  </si>
  <si>
    <t>TOTAL RWJ</t>
  </si>
  <si>
    <t>KELAHIRAN</t>
  </si>
  <si>
    <t>Kamar bersalin</t>
  </si>
  <si>
    <t>Perina Level I</t>
  </si>
  <si>
    <t>TOTAL KELAHIRAN</t>
  </si>
  <si>
    <t>TINDAKAN</t>
  </si>
  <si>
    <t>OK</t>
  </si>
  <si>
    <t>RR</t>
  </si>
  <si>
    <t>TOTAL TINDAKAN</t>
  </si>
  <si>
    <t>IGD COVID</t>
  </si>
  <si>
    <t>IGD NON COVID</t>
  </si>
  <si>
    <t>BLUE TIM</t>
  </si>
  <si>
    <t>PONEK</t>
  </si>
  <si>
    <t>SPGDT</t>
  </si>
  <si>
    <t>TOTAL IGD / EMERGENCY</t>
  </si>
  <si>
    <t>Staf keperawatan</t>
  </si>
  <si>
    <t>Perawat ORIENTASI ( Bila ada brp org. sebutkan ditempatkan ruangan mana saja )</t>
  </si>
  <si>
    <t>TENAGA CARE GIVER</t>
  </si>
  <si>
    <t>TOTAL KESELURUHAN TENAGA GILLES</t>
  </si>
  <si>
    <t>TOTAL GILLES 100%</t>
  </si>
  <si>
    <t>TOTAL GILLES 70%</t>
  </si>
  <si>
    <t>INDEKS SDM</t>
  </si>
  <si>
    <t>PERHITUNGAN INDEKS LEMBUR</t>
  </si>
  <si>
    <t>LEMBUR KEPERAWATAN</t>
  </si>
  <si>
    <t>TOTAL PENDAPATAN RS</t>
  </si>
  <si>
    <t>TOTAL INDEKS LEMBUR</t>
  </si>
  <si>
    <t>0,47</t>
  </si>
  <si>
    <t>BULAN NOPEMBER 2021</t>
  </si>
  <si>
    <t>0,32</t>
  </si>
  <si>
    <t>BULAN OKTOBER 2021</t>
  </si>
  <si>
    <t>TOTAL IDEKS INDEKS LEMBUR</t>
  </si>
  <si>
    <t>BULAN SEPTEMBER 2021</t>
  </si>
  <si>
    <t>BULAN AGUSTUS 2021</t>
  </si>
  <si>
    <t>RS HERMINA JATINEGARA</t>
  </si>
  <si>
    <t>PADA BULAN JULI TAHUN 2021</t>
  </si>
  <si>
    <t>365-HLXJ.K</t>
  </si>
  <si>
    <t>52,80%</t>
  </si>
  <si>
    <t>37,64%</t>
  </si>
  <si>
    <t>39,95%</t>
  </si>
  <si>
    <t>LT 3 PERAWATAN NON COVID</t>
  </si>
  <si>
    <t>83,78%</t>
  </si>
  <si>
    <t>LT 3 PERAWATAN COVID</t>
  </si>
  <si>
    <t>75,68%</t>
  </si>
  <si>
    <t>31,76%</t>
  </si>
  <si>
    <t>41,33%</t>
  </si>
  <si>
    <t>Total kebut.intensif 100%</t>
  </si>
  <si>
    <t>37,79%</t>
  </si>
  <si>
    <t>Total sdm intensif</t>
  </si>
  <si>
    <t>17,02%</t>
  </si>
  <si>
    <t>94,17%</t>
  </si>
  <si>
    <t>51,27%</t>
  </si>
  <si>
    <t>indeks sdm intensif</t>
  </si>
  <si>
    <t>75,69%</t>
  </si>
  <si>
    <t>50,89%</t>
  </si>
  <si>
    <t>8,90</t>
  </si>
  <si>
    <t>9,78</t>
  </si>
  <si>
    <t>1,15</t>
  </si>
  <si>
    <t>0,26</t>
  </si>
  <si>
    <t>1,01</t>
  </si>
  <si>
    <t>1,79</t>
  </si>
  <si>
    <t>1,50</t>
  </si>
  <si>
    <t>0,89</t>
  </si>
  <si>
    <t>1,08</t>
  </si>
  <si>
    <t>0,62</t>
  </si>
  <si>
    <t>0,63</t>
  </si>
  <si>
    <t>2,06</t>
  </si>
  <si>
    <t>SCREENING (3 LOKASI)</t>
  </si>
  <si>
    <t>1,00</t>
  </si>
  <si>
    <t>88,91%</t>
  </si>
  <si>
    <t>167,43%</t>
  </si>
  <si>
    <t>118,55%</t>
  </si>
  <si>
    <t>138,81%</t>
  </si>
  <si>
    <t>126,79%</t>
  </si>
  <si>
    <t>4,00%</t>
  </si>
  <si>
    <t>15067,2</t>
  </si>
  <si>
    <t>79,41%</t>
  </si>
  <si>
    <t>Emergency</t>
  </si>
  <si>
    <t>70,28%</t>
  </si>
  <si>
    <t>Blue Team</t>
  </si>
  <si>
    <t>31,25%</t>
  </si>
  <si>
    <t>7898,6</t>
  </si>
  <si>
    <t>56,07%</t>
  </si>
  <si>
    <t>PADA BULAN JUNI TAHUN 2021</t>
  </si>
  <si>
    <t>PADA BULAN MEI TAHUN 2021</t>
  </si>
  <si>
    <t>0,06%</t>
  </si>
  <si>
    <t>PADA BULAN APRIL TAHUN 2021</t>
  </si>
  <si>
    <t>50,44%</t>
  </si>
  <si>
    <t>PADA BULAN MARET TAHUN 2021</t>
  </si>
  <si>
    <t>DATA PERHITUNGAN TENAGA KEPERAWATAN BERDASARKAN PENCAPAIAN PASIEN</t>
  </si>
  <si>
    <t>PADA BULAN FEBRUARI TAHUN 2021</t>
  </si>
  <si>
    <t>20,07</t>
  </si>
  <si>
    <t>14,64</t>
  </si>
  <si>
    <t>219,55%</t>
  </si>
  <si>
    <t>16,83</t>
  </si>
  <si>
    <t>20,83</t>
  </si>
  <si>
    <t>20,57</t>
  </si>
  <si>
    <t>15,00</t>
  </si>
  <si>
    <t>225,02%</t>
  </si>
  <si>
    <t>17,25</t>
  </si>
  <si>
    <t>21,25</t>
  </si>
  <si>
    <t>19,11</t>
  </si>
  <si>
    <t>13,94</t>
  </si>
  <si>
    <t>209,05%</t>
  </si>
  <si>
    <t>16,03</t>
  </si>
  <si>
    <t>20,03</t>
  </si>
  <si>
    <t>8,04</t>
  </si>
  <si>
    <t>5,86</t>
  </si>
  <si>
    <t>87,95%</t>
  </si>
  <si>
    <t>6,74</t>
  </si>
  <si>
    <t>10,74</t>
  </si>
  <si>
    <t>25,96</t>
  </si>
  <si>
    <t>18,93</t>
  </si>
  <si>
    <t>283,98%</t>
  </si>
  <si>
    <t>21,77</t>
  </si>
  <si>
    <t>25,77</t>
  </si>
  <si>
    <t>16,75</t>
  </si>
  <si>
    <t>9,16</t>
  </si>
  <si>
    <t>137,42%</t>
  </si>
  <si>
    <t>10,54</t>
  </si>
  <si>
    <t>14,54</t>
  </si>
  <si>
    <t>10,21</t>
  </si>
  <si>
    <t>153,15%</t>
  </si>
  <si>
    <t>11,74</t>
  </si>
  <si>
    <t>15,74</t>
  </si>
  <si>
    <t>1,11</t>
  </si>
  <si>
    <t>2,83</t>
  </si>
  <si>
    <t>42,50%</t>
  </si>
  <si>
    <t>3,26</t>
  </si>
  <si>
    <t>7,26</t>
  </si>
  <si>
    <t>6,75</t>
  </si>
  <si>
    <t>17,23</t>
  </si>
  <si>
    <t>258,44%</t>
  </si>
  <si>
    <t>19,81</t>
  </si>
  <si>
    <t>23,81</t>
  </si>
  <si>
    <t>2,64</t>
  </si>
  <si>
    <t>101,08%</t>
  </si>
  <si>
    <t>7,75</t>
  </si>
  <si>
    <t>11,75</t>
  </si>
  <si>
    <t>5,89</t>
  </si>
  <si>
    <t>4,5</t>
  </si>
  <si>
    <t>4,83</t>
  </si>
  <si>
    <t>72,48%</t>
  </si>
  <si>
    <t>5,56</t>
  </si>
  <si>
    <t>9,56</t>
  </si>
  <si>
    <t>15,71</t>
  </si>
  <si>
    <t>11,46</t>
  </si>
  <si>
    <t>171,85%</t>
  </si>
  <si>
    <t>13,18</t>
  </si>
  <si>
    <t>17,18</t>
  </si>
  <si>
    <t>198,45</t>
  </si>
  <si>
    <t>10,83</t>
  </si>
  <si>
    <t>0,15</t>
  </si>
  <si>
    <t>592,94</t>
  </si>
  <si>
    <t>0,29</t>
  </si>
  <si>
    <t>0,04</t>
  </si>
  <si>
    <t>0,34</t>
  </si>
  <si>
    <t>6,57</t>
  </si>
  <si>
    <t>359,71</t>
  </si>
  <si>
    <t>0,18</t>
  </si>
  <si>
    <t>0,03</t>
  </si>
  <si>
    <t>0,20</t>
  </si>
  <si>
    <t>146,95</t>
  </si>
  <si>
    <t>8.045,51</t>
  </si>
  <si>
    <t>3,98</t>
  </si>
  <si>
    <t>0,60</t>
  </si>
  <si>
    <t>4,57</t>
  </si>
  <si>
    <t>9,57</t>
  </si>
  <si>
    <t>123,39</t>
  </si>
  <si>
    <t>6.755,60</t>
  </si>
  <si>
    <t>3,34</t>
  </si>
  <si>
    <t>0,50</t>
  </si>
  <si>
    <t>3,84</t>
  </si>
  <si>
    <t>7,84</t>
  </si>
  <si>
    <t>63,04</t>
  </si>
  <si>
    <t>3.451,44</t>
  </si>
  <si>
    <t>1,71</t>
  </si>
  <si>
    <t>1,96</t>
  </si>
  <si>
    <t>5,96</t>
  </si>
  <si>
    <t>14,83</t>
  </si>
  <si>
    <t>811,94</t>
  </si>
  <si>
    <t>0,40</t>
  </si>
  <si>
    <t>0,06</t>
  </si>
  <si>
    <t>0,46</t>
  </si>
  <si>
    <t>4,46</t>
  </si>
  <si>
    <t>4,00</t>
  </si>
  <si>
    <t>123,22</t>
  </si>
  <si>
    <t>6.746,30</t>
  </si>
  <si>
    <t>3,33</t>
  </si>
  <si>
    <t>20,04</t>
  </si>
  <si>
    <t>1.097,19</t>
  </si>
  <si>
    <t>0,54</t>
  </si>
  <si>
    <t>0,08</t>
  </si>
  <si>
    <t>4,62</t>
  </si>
  <si>
    <t>42,17</t>
  </si>
  <si>
    <t>30.784,10</t>
  </si>
  <si>
    <t>15,22</t>
  </si>
  <si>
    <t>2,28</t>
  </si>
  <si>
    <t>17,50</t>
  </si>
  <si>
    <t>19,50</t>
  </si>
  <si>
    <t>7,65</t>
  </si>
  <si>
    <t>5.584,50</t>
  </si>
  <si>
    <t>2,76</t>
  </si>
  <si>
    <t>0,41</t>
  </si>
  <si>
    <t>3,17</t>
  </si>
  <si>
    <t>2,34</t>
  </si>
  <si>
    <t>1.708,20</t>
  </si>
  <si>
    <t>0,84</t>
  </si>
  <si>
    <t>0,13</t>
  </si>
  <si>
    <t>0,97</t>
  </si>
  <si>
    <t>6,00</t>
  </si>
  <si>
    <t>1,57</t>
  </si>
  <si>
    <t>85,96</t>
  </si>
  <si>
    <t>0,01</t>
  </si>
  <si>
    <t>0,05</t>
  </si>
  <si>
    <t>2,00</t>
  </si>
  <si>
    <t>76,48</t>
  </si>
  <si>
    <t>0,82</t>
  </si>
  <si>
    <t>2394,4</t>
  </si>
  <si>
    <t>1,20</t>
  </si>
  <si>
    <t>1,38</t>
  </si>
  <si>
    <t>5,38</t>
  </si>
  <si>
    <t>5,71</t>
  </si>
  <si>
    <t>6252,45</t>
  </si>
  <si>
    <t>3,12</t>
  </si>
  <si>
    <t>3,59</t>
  </si>
  <si>
    <t>7,59</t>
  </si>
  <si>
    <t>12,97</t>
  </si>
  <si>
    <t>10,32</t>
  </si>
  <si>
    <t>7,53</t>
  </si>
  <si>
    <t>1,88</t>
  </si>
  <si>
    <t>9,41</t>
  </si>
  <si>
    <t>13,41</t>
  </si>
  <si>
    <t>21,41</t>
  </si>
  <si>
    <t>43,28</t>
  </si>
  <si>
    <t>0,5</t>
  </si>
  <si>
    <t>3,95</t>
  </si>
  <si>
    <t>0,59</t>
  </si>
  <si>
    <t>4,54</t>
  </si>
  <si>
    <t>8,54</t>
  </si>
  <si>
    <t>16,00</t>
  </si>
  <si>
    <t>28,54</t>
  </si>
  <si>
    <t>337,85</t>
  </si>
  <si>
    <t>65,41%</t>
  </si>
  <si>
    <t>236,49</t>
  </si>
  <si>
    <t>-15,49</t>
  </si>
  <si>
    <t>-6,55%</t>
  </si>
  <si>
    <t>62,16%</t>
  </si>
  <si>
    <t>21.991.722</t>
  </si>
  <si>
    <t>0.066%</t>
  </si>
  <si>
    <t>PADA BULAN JANUARI TAHUN 2021</t>
  </si>
  <si>
    <t>23,55</t>
  </si>
  <si>
    <t>17,17</t>
  </si>
  <si>
    <t>257,61%</t>
  </si>
  <si>
    <t>19,75</t>
  </si>
  <si>
    <t>23,75</t>
  </si>
  <si>
    <t>46,31%</t>
  </si>
  <si>
    <t>23,84</t>
  </si>
  <si>
    <t>17,39</t>
  </si>
  <si>
    <t>260,79%</t>
  </si>
  <si>
    <t>19,99</t>
  </si>
  <si>
    <t>23,99</t>
  </si>
  <si>
    <t>33,34%</t>
  </si>
  <si>
    <t>24,94</t>
  </si>
  <si>
    <t>18,19</t>
  </si>
  <si>
    <t>272,82%</t>
  </si>
  <si>
    <t>20,92</t>
  </si>
  <si>
    <t>24,92</t>
  </si>
  <si>
    <t>32,11%</t>
  </si>
  <si>
    <t>7,32</t>
  </si>
  <si>
    <t>5,34</t>
  </si>
  <si>
    <t>80,07%</t>
  </si>
  <si>
    <t>6,14</t>
  </si>
  <si>
    <t>10,14</t>
  </si>
  <si>
    <t>88,77%</t>
  </si>
  <si>
    <t>20,13</t>
  </si>
  <si>
    <t>29,39</t>
  </si>
  <si>
    <t>14,68</t>
  </si>
  <si>
    <t>220,20%</t>
  </si>
  <si>
    <t>16,88</t>
  </si>
  <si>
    <t>20,88</t>
  </si>
  <si>
    <t>62,25%</t>
  </si>
  <si>
    <t>15,13</t>
  </si>
  <si>
    <t>8,28</t>
  </si>
  <si>
    <t>124,13%</t>
  </si>
  <si>
    <t>9,52</t>
  </si>
  <si>
    <t>13,52</t>
  </si>
  <si>
    <t>81,38%</t>
  </si>
  <si>
    <t>1,87</t>
  </si>
  <si>
    <t>4,77</t>
  </si>
  <si>
    <t>71,60%</t>
  </si>
  <si>
    <t>5,49</t>
  </si>
  <si>
    <t>9,49</t>
  </si>
  <si>
    <t>73,77%</t>
  </si>
  <si>
    <t>5,11</t>
  </si>
  <si>
    <t>2,55</t>
  </si>
  <si>
    <t>38,29%</t>
  </si>
  <si>
    <t>2,94</t>
  </si>
  <si>
    <t>6,94</t>
  </si>
  <si>
    <t>43,26%</t>
  </si>
  <si>
    <t>5,23</t>
  </si>
  <si>
    <t>13,35</t>
  </si>
  <si>
    <t>200,24%</t>
  </si>
  <si>
    <t>15,35</t>
  </si>
  <si>
    <t>19,35</t>
  </si>
  <si>
    <t>41,34%</t>
  </si>
  <si>
    <t>1,3</t>
  </si>
  <si>
    <t>3,32</t>
  </si>
  <si>
    <t>49,77%</t>
  </si>
  <si>
    <t>3,82</t>
  </si>
  <si>
    <t>7,82</t>
  </si>
  <si>
    <t>25,59%</t>
  </si>
  <si>
    <t>5,48</t>
  </si>
  <si>
    <t>4,50</t>
  </si>
  <si>
    <t>67,44%</t>
  </si>
  <si>
    <t>5,17</t>
  </si>
  <si>
    <t>9,17</t>
  </si>
  <si>
    <t>87,24%</t>
  </si>
  <si>
    <t>57,46%</t>
  </si>
  <si>
    <t>13,16</t>
  </si>
  <si>
    <t>9,60</t>
  </si>
  <si>
    <t>143,96%</t>
  </si>
  <si>
    <t>11,04</t>
  </si>
  <si>
    <t>15,04</t>
  </si>
  <si>
    <t>86,45%</t>
  </si>
  <si>
    <t>142,95</t>
  </si>
  <si>
    <t>185,00</t>
  </si>
  <si>
    <t>0,00%</t>
  </si>
  <si>
    <t>7,76</t>
  </si>
  <si>
    <t>424,86</t>
  </si>
  <si>
    <t>0,21</t>
  </si>
  <si>
    <t>0,24</t>
  </si>
  <si>
    <t>12,42</t>
  </si>
  <si>
    <t>6,8</t>
  </si>
  <si>
    <t>372,30</t>
  </si>
  <si>
    <t>9,45</t>
  </si>
  <si>
    <t>221,32</t>
  </si>
  <si>
    <t>12.117,27</t>
  </si>
  <si>
    <t>5,99</t>
  </si>
  <si>
    <t>0,90</t>
  </si>
  <si>
    <t>6,89</t>
  </si>
  <si>
    <t>11,89</t>
  </si>
  <si>
    <t>0,93</t>
  </si>
  <si>
    <t>35,96</t>
  </si>
  <si>
    <t>1.968,81</t>
  </si>
  <si>
    <t>1,12</t>
  </si>
  <si>
    <t>5,12</t>
  </si>
  <si>
    <t>0,39</t>
  </si>
  <si>
    <t>64,4</t>
  </si>
  <si>
    <t>3.525,90</t>
  </si>
  <si>
    <t>1,74</t>
  </si>
  <si>
    <t>4,21</t>
  </si>
  <si>
    <t>1,90</t>
  </si>
  <si>
    <t>113,24</t>
  </si>
  <si>
    <t>6.199,89</t>
  </si>
  <si>
    <t>3,06</t>
  </si>
  <si>
    <t>3,52</t>
  </si>
  <si>
    <t>7,52</t>
  </si>
  <si>
    <t>19,36</t>
  </si>
  <si>
    <t>1.059,96</t>
  </si>
  <si>
    <t>0,52</t>
  </si>
  <si>
    <t>4,60</t>
  </si>
  <si>
    <t>1,09</t>
  </si>
  <si>
    <t>43,12</t>
  </si>
  <si>
    <t>31.477,60</t>
  </si>
  <si>
    <t>15,56</t>
  </si>
  <si>
    <t>2,33</t>
  </si>
  <si>
    <t>17,89</t>
  </si>
  <si>
    <t>19,89</t>
  </si>
  <si>
    <t>7,08</t>
  </si>
  <si>
    <t>5.168,40</t>
  </si>
  <si>
    <t>0,38</t>
  </si>
  <si>
    <t>0,68</t>
  </si>
  <si>
    <t>2,36</t>
  </si>
  <si>
    <t>1.722,80</t>
  </si>
  <si>
    <t>0,85</t>
  </si>
  <si>
    <t>0,98</t>
  </si>
  <si>
    <t>2,04</t>
  </si>
  <si>
    <t>2,24</t>
  </si>
  <si>
    <t>122,64</t>
  </si>
  <si>
    <t>0,07</t>
  </si>
  <si>
    <t>530,44</t>
  </si>
  <si>
    <t>75,61</t>
  </si>
  <si>
    <t>1985,6</t>
  </si>
  <si>
    <t>0,99</t>
  </si>
  <si>
    <t>1,14</t>
  </si>
  <si>
    <t>5,14</t>
  </si>
  <si>
    <t>175,08%</t>
  </si>
  <si>
    <t>4,81</t>
  </si>
  <si>
    <t>5266,95</t>
  </si>
  <si>
    <t>2,63</t>
  </si>
  <si>
    <t>3,03</t>
  </si>
  <si>
    <t>7,03</t>
  </si>
  <si>
    <t>113,87%</t>
  </si>
  <si>
    <t>12,17</t>
  </si>
  <si>
    <t>9,39</t>
  </si>
  <si>
    <t>13709,4</t>
  </si>
  <si>
    <t>6,85</t>
  </si>
  <si>
    <t>8,56</t>
  </si>
  <si>
    <t>12,56</t>
  </si>
  <si>
    <t>127,39%</t>
  </si>
  <si>
    <t>20,56</t>
  </si>
  <si>
    <t>8212,5</t>
  </si>
  <si>
    <t>4,10</t>
  </si>
  <si>
    <t>4,72</t>
  </si>
  <si>
    <t>8,72</t>
  </si>
  <si>
    <t>68,83%</t>
  </si>
  <si>
    <t>28,72</t>
  </si>
  <si>
    <t>322,06</t>
  </si>
  <si>
    <t>68,00%</t>
  </si>
  <si>
    <t>225,44</t>
  </si>
  <si>
    <t>-6,44</t>
  </si>
  <si>
    <t>-2,86%</t>
  </si>
  <si>
    <t>65,21%</t>
  </si>
  <si>
    <t>STANDAR</t>
  </si>
  <si>
    <t>JANUARI</t>
  </si>
  <si>
    <t>FEBRUARI</t>
  </si>
  <si>
    <t>MARET</t>
  </si>
  <si>
    <t>TW I 2021</t>
  </si>
  <si>
    <t>Standar kebutuhan berdasarkan Rumus Gilles</t>
  </si>
  <si>
    <t>:</t>
  </si>
  <si>
    <t>Rawat Jalan : 1.275,33</t>
  </si>
  <si>
    <t>RWJ</t>
  </si>
  <si>
    <t>659,64</t>
  </si>
  <si>
    <t>Jumlah staf klinis saat ini</t>
  </si>
  <si>
    <t>Rawat Inap : 144,78</t>
  </si>
  <si>
    <t>142,97</t>
  </si>
  <si>
    <t>Indeks tenaga</t>
  </si>
  <si>
    <t>BOR : 75%</t>
  </si>
  <si>
    <t>BOR</t>
  </si>
  <si>
    <t>71,48%</t>
  </si>
  <si>
    <t>Total 70% kebutuhan berdasarkan Rumus Gilles</t>
  </si>
  <si>
    <t>Kelahiran : 7,66</t>
  </si>
  <si>
    <t>Kelahiran</t>
  </si>
  <si>
    <t>2,65</t>
  </si>
  <si>
    <t>Kekurangan tenaga berdasarkan rumus Gilles</t>
  </si>
  <si>
    <t>Tindakan : 22,44</t>
  </si>
  <si>
    <t>Tindakan</t>
  </si>
  <si>
    <t>Indeks lembur : &lt; 1%</t>
  </si>
  <si>
    <t>8.497.525</t>
  </si>
  <si>
    <t>0,024%</t>
  </si>
  <si>
    <t>35.018.141.482</t>
  </si>
  <si>
    <t>Ruang perawatan COVID 19 masih di lantai 4 5 dan 6 dengan SDM 29 orang termasuk dengan Poli Covid. SDM diambil dari perbantuan unit lain yaitu perawatan umum, perina, OK, Poli anak dan perawatan anak</t>
  </si>
  <si>
    <t>Tenaga skrining masih diambil dari ruangan secara bergiliran setiap harinya dengan dibantu dari bagian Mutu dan PJ adm 1x dalam seminggu (setiap hari Jumat)</t>
  </si>
  <si>
    <t>Data drop out di bulan Januari 2021 berjumlah 1 orang dari unit Poli Umum, mutasi 2 orang ke RSH Medan dan RSH Galaxy (Kualifikasi Perina dan Kebidanan)</t>
  </si>
  <si>
    <t>Jakarta, Februari 2021</t>
  </si>
  <si>
    <t>Mengetahui,</t>
  </si>
  <si>
    <t>Menyetujui,</t>
  </si>
  <si>
    <t>Ns. Arianty Pamungkasari, S.Kep</t>
  </si>
  <si>
    <t>dr. Agnes Vianti</t>
  </si>
  <si>
    <t>dr. Yosefa Rumbawati, MARS</t>
  </si>
  <si>
    <t>Manajer Keperawatan</t>
  </si>
  <si>
    <t>Wadir Medis</t>
  </si>
  <si>
    <t>Direktur</t>
  </si>
  <si>
    <t>PADA BULAN OKTOBER TAHUN 2021</t>
  </si>
  <si>
    <t>Hitungan Manual/ Modifikasi</t>
  </si>
  <si>
    <t>TOTAL SDM + PJ</t>
  </si>
  <si>
    <t>SDM COVID</t>
  </si>
  <si>
    <t>SDM</t>
  </si>
  <si>
    <t>66,22</t>
  </si>
  <si>
    <t>sdm yg dibutuhkan sesuai gilles</t>
  </si>
  <si>
    <t>sdm covid saat ini</t>
  </si>
  <si>
    <t>indeks sdm covid (100%)</t>
  </si>
  <si>
    <t>LT 3 PERAWATAN ANAK</t>
  </si>
  <si>
    <t>sdm yg dibutuhkan 60%</t>
  </si>
  <si>
    <t>38,22</t>
  </si>
  <si>
    <t>Bila ada penambahan ruang rawat inap Covid</t>
  </si>
  <si>
    <t>ICU</t>
  </si>
  <si>
    <t>0,27</t>
  </si>
  <si>
    <t>1123,43%</t>
  </si>
  <si>
    <t>835,64%</t>
  </si>
  <si>
    <t>11,96</t>
  </si>
  <si>
    <t>83,62%</t>
  </si>
  <si>
    <t>4,71</t>
  </si>
  <si>
    <t>42,49%</t>
  </si>
  <si>
    <t>5,87</t>
  </si>
  <si>
    <t>102,22%</t>
  </si>
  <si>
    <t>10,,7</t>
  </si>
  <si>
    <t>4,34</t>
  </si>
  <si>
    <t>184,54%</t>
  </si>
  <si>
    <t>150,00%</t>
  </si>
  <si>
    <t>6,98</t>
  </si>
  <si>
    <t>100,33%</t>
  </si>
  <si>
    <t>4,59</t>
  </si>
  <si>
    <t>108,87%</t>
  </si>
  <si>
    <t>20,10</t>
  </si>
  <si>
    <t>59,70%</t>
  </si>
  <si>
    <t>1,66</t>
  </si>
  <si>
    <t>120,49%</t>
  </si>
  <si>
    <t>236,25%</t>
  </si>
  <si>
    <t>Bila ada penambahan ruang rawat jalan Covid (poli pinere /skrining)</t>
  </si>
  <si>
    <t>497,81</t>
  </si>
  <si>
    <t>73,56</t>
  </si>
  <si>
    <t>91,09%</t>
  </si>
  <si>
    <t>0,74</t>
  </si>
  <si>
    <t>2160,8</t>
  </si>
  <si>
    <t>0,16</t>
  </si>
  <si>
    <t>1,24</t>
  </si>
  <si>
    <t>5,24</t>
  </si>
  <si>
    <t>190,80%</t>
  </si>
  <si>
    <t>6,77</t>
  </si>
  <si>
    <t>7413,15</t>
  </si>
  <si>
    <t>3,70</t>
  </si>
  <si>
    <t>0,56</t>
  </si>
  <si>
    <t>4,26</t>
  </si>
  <si>
    <t>8,26</t>
  </si>
  <si>
    <t>108,98%</t>
  </si>
  <si>
    <t>7,51</t>
  </si>
  <si>
    <t>13,50</t>
  </si>
  <si>
    <t>140,75%</t>
  </si>
  <si>
    <t>I</t>
  </si>
  <si>
    <t>10,13</t>
  </si>
  <si>
    <t>14789,8</t>
  </si>
  <si>
    <t>7,39</t>
  </si>
  <si>
    <t>1,85</t>
  </si>
  <si>
    <t>9,23</t>
  </si>
  <si>
    <t>13,23</t>
  </si>
  <si>
    <t>136,01%</t>
  </si>
  <si>
    <t>21,23</t>
  </si>
  <si>
    <t>84,77%</t>
  </si>
  <si>
    <t>38,48</t>
  </si>
  <si>
    <t>7022,6</t>
  </si>
  <si>
    <t>3,51</t>
  </si>
  <si>
    <t>0,53</t>
  </si>
  <si>
    <t>4,03</t>
  </si>
  <si>
    <t>8,03</t>
  </si>
  <si>
    <t>87,13%</t>
  </si>
  <si>
    <t>Bila ada penambahan IGD Covid dgn SDM 4 atau 8</t>
  </si>
  <si>
    <t>37,50%</t>
  </si>
  <si>
    <t>28,03</t>
  </si>
  <si>
    <t>60,64%</t>
  </si>
  <si>
    <t>284,13</t>
  </si>
  <si>
    <t>76,02%</t>
  </si>
  <si>
    <t>296,13</t>
  </si>
  <si>
    <t>72,94%</t>
  </si>
  <si>
    <t>% penambahan area screening, poli pinere &amp; igd covid</t>
  </si>
  <si>
    <t>198,89</t>
  </si>
  <si>
    <t>17,11</t>
  </si>
  <si>
    <t>8,60%</t>
  </si>
  <si>
    <t>Total Gilles Murni</t>
  </si>
  <si>
    <t>Hitungan Gilles dgn penambahan area Screening,Poli Pinere dan Igd Covid (SDM 4)</t>
  </si>
  <si>
    <t>Hitungan Gilles dgn penambahan area Screening,Poli Pinere dan Igd Covid (SDM 8)</t>
  </si>
  <si>
    <t>300,13</t>
  </si>
  <si>
    <t>71,97%</t>
  </si>
  <si>
    <t>217,91</t>
  </si>
  <si>
    <t>277,91</t>
  </si>
  <si>
    <t>77,72%</t>
  </si>
  <si>
    <t>indeks SDM Covid</t>
  </si>
  <si>
    <t>42,28%</t>
  </si>
  <si>
    <t>(Total Gilles Murni dikurangi hitungan Gilles Ruang COVID)</t>
  </si>
  <si>
    <t>(Hasil pengurangan dari Gilles R.Covid ditambah hitungan manual/ modifikasi)</t>
  </si>
  <si>
    <t>TOTAL INDEKS INDEKS LEMBUR</t>
  </si>
  <si>
    <t>indeks sdm tanpa covid</t>
  </si>
  <si>
    <t>33,74%</t>
  </si>
  <si>
    <t>229,91</t>
  </si>
  <si>
    <t>(Hasil pengurangan dari Gilles R.Covid ditambah hitungan manual/ modifikasi 4)</t>
  </si>
  <si>
    <t>289,91</t>
  </si>
  <si>
    <t>74,51%</t>
  </si>
  <si>
    <t>% (total giles murni-ruang covid)ditambah area screening, poli pinere &amp; igd covid (8)</t>
  </si>
  <si>
    <t>6.720.138</t>
  </si>
  <si>
    <t>30.407.424.798</t>
  </si>
  <si>
    <t>0,022%</t>
  </si>
  <si>
    <t>indeks sdm sblm dipisah r. covid</t>
  </si>
  <si>
    <t>76,81%</t>
  </si>
  <si>
    <t>293,91</t>
  </si>
  <si>
    <t>(Hasil pengurangan dari Gilles R.Covid ditambah hitungan manual/ modifikasi 8)</t>
  </si>
  <si>
    <t>73,49%</t>
  </si>
  <si>
    <t>% (total giles murni-ruang covid)ditambah area screening, poli pinere &amp; igd covid (5)</t>
  </si>
  <si>
    <t>TW IV 2020</t>
  </si>
  <si>
    <t>Rawat Jalan : 1.455</t>
  </si>
  <si>
    <t>592,77</t>
  </si>
  <si>
    <t>Rawat Inap : 144,8</t>
  </si>
  <si>
    <t>57,50%</t>
  </si>
  <si>
    <t>3,77</t>
  </si>
  <si>
    <t>Kelebihan tenaga berdasarkan rumus Gilles</t>
  </si>
  <si>
    <t>Tindakan : 22,45</t>
  </si>
  <si>
    <t>Ruang perawatan COVID 19 masih di lantai 4 5 dan 6 dengan SDM 31 orang termasuk dengan Poli Covid. SDM diambil dari perbantuan unit lain yaitu perawatan umum, perina, OK, Poli anak dan perawatan anak</t>
  </si>
  <si>
    <t>Untuk SDM IGD covid berjumlah 4 orang diambil dari jumlah personel IGD yang sebelumnya 11 orang menjadi 7 orang dan Blue team tetap berjumlah 6 orang</t>
  </si>
  <si>
    <t>Tenaga skrining diambil dari ruangan secara bergiliran setiap harinya dengan dibantu dari bagian Mutu dan PJ adm 1x dalam seminggu (setiap hari Jumat)</t>
  </si>
  <si>
    <t>Data drop out di bulan Oktober 2020 berjumlah 2 orang (1 orang care giver dan 1 Bidan). Penugasan 3 orang masih berlangsung dari kualifikasi anak, bedah dan Perina. bertugas di RSH Pekan Baru dan RSH Kendari</t>
  </si>
  <si>
    <t>Pencapaian meningkat di Jumlah Tindakan yang sebelumnya 7,93 menjadi 10,13. sedangkan untuk RWJ, RWI, Kelahiran dan BOR turun dari bulan sebelumnya</t>
  </si>
  <si>
    <t>Jakarta, Nopember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</si>
</sst>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6">
    <font>
      <sz val="10"/>
      <color rgb="FF000000"/>
      <name val="Arial"/>
    </font>
    <font>
      <sz val="10"/>
      <name val="Arial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0"/>
      <color theme="1"/>
      <name val="Arial"/>
    </font>
    <font>
      <sz val="10"/>
      <color rgb="FF000000"/>
      <name val="&quot;Times New Roman&quot;"/>
    </font>
    <font>
      <sz val="11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1"/>
      <color rgb="FF000000"/>
      <name val="Calibri"/>
    </font>
    <font>
      <b/>
      <sz val="11"/>
      <color rgb="FF000000"/>
      <name val="&quot;Times New Roman&quot;"/>
    </font>
    <font>
      <sz val="10"/>
      <color rgb="FF000000"/>
      <name val="Times New Roman"/>
    </font>
    <font>
      <sz val="10"/>
      <color theme="1"/>
      <name val="Times New Roman"/>
    </font>
    <font>
      <sz val="12"/>
      <color theme="1"/>
      <name val="Times New Roman"/>
    </font>
    <font>
      <b/>
      <sz val="11"/>
      <color rgb="FF000000"/>
      <name val="Times New Roman"/>
    </font>
    <font>
      <b/>
      <sz val="10"/>
      <color rgb="FF000000"/>
      <name val="&quot;Times New Roman&quot;"/>
    </font>
    <font>
      <sz val="10"/>
      <color rgb="FF000000"/>
      <name val="Arial"/>
    </font>
    <font>
      <sz val="10"/>
      <color rgb="FF000000"/>
      <name val="Times New Roman"/>
    </font>
    <font>
      <b/>
      <sz val="10"/>
      <color rgb="FF000000"/>
      <name val="Times New Roman"/>
    </font>
    <font>
      <sz val="10"/>
      <color rgb="FFFF0000"/>
      <name val="Times New Roman"/>
    </font>
    <font>
      <b/>
      <sz val="10"/>
      <color theme="5"/>
      <name val="&quot;Times New Roman&quot;"/>
    </font>
    <font>
      <sz val="11"/>
      <color rgb="FF000000"/>
      <name val="&quot;Times New Roman&quot;"/>
    </font>
    <font>
      <sz val="10"/>
      <color rgb="FFFF0000"/>
      <name val="&quot;Times New Roman&quot;"/>
    </font>
    <font>
      <sz val="10"/>
      <color rgb="FF000000"/>
      <name val="Calibri"/>
    </font>
    <font>
      <b/>
      <sz val="10"/>
      <color rgb="FF000000"/>
      <name val="Arial"/>
    </font>
    <font>
      <sz val="12"/>
      <color rgb="FFFF0000"/>
      <name val="&quot;Times New Roman&quot;"/>
    </font>
    <font>
      <strike/>
      <sz val="10"/>
      <color rgb="FF000000"/>
      <name val="&quot;Times New Roman&quot;"/>
    </font>
    <font>
      <sz val="10"/>
      <color rgb="FFFF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FF0000"/>
      <name val="Calibri"/>
    </font>
    <font>
      <sz val="10"/>
      <color rgb="FF000000"/>
      <name val="Tahoma"/>
    </font>
    <font>
      <b/>
      <sz val="10"/>
      <color rgb="FF000000"/>
      <name val="Tahoma"/>
    </font>
    <font>
      <sz val="10"/>
      <color rgb="FFFF0000"/>
      <name val="Tahoma"/>
    </font>
    <font>
      <u/>
      <sz val="10"/>
      <color rgb="FF000000"/>
      <name val="&quot;Times New Roman&quot;"/>
    </font>
    <font>
      <u/>
      <sz val="10"/>
      <color rgb="FF000000"/>
      <name val="&quot;Times New Roman&quot;"/>
    </font>
  </fonts>
  <fills count="2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  <fill>
      <patternFill patternType="solid">
        <fgColor rgb="FFFFD44B"/>
        <bgColor rgb="FFFFD44B"/>
      </patternFill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  <fill>
      <patternFill patternType="solid">
        <fgColor rgb="FFF3F3F3"/>
        <bgColor rgb="FFF3F3F3"/>
      </patternFill>
    </fill>
    <fill>
      <patternFill patternType="solid">
        <fgColor rgb="FFDA9694"/>
        <bgColor rgb="FFDA9694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E5DFEC"/>
        <bgColor rgb="FFE5DFEC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F79646"/>
        <bgColor rgb="FFF79646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FFFF0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04">
    <xf numFmtId="0" fontId="0" fillId="0" borderId="0" xfId="0" applyFont="1" applyAlignment="1"/>
    <xf numFmtId="0" fontId="14" fillId="0" borderId="0" xfId="0" applyFont="1" applyAlignment="1">
      <alignment horizontal="left"/>
    </xf>
    <xf numFmtId="0" fontId="15" fillId="10" borderId="11" xfId="0" applyFont="1" applyFill="1" applyBorder="1" applyAlignment="1">
      <alignment horizontal="center" vertical="center"/>
    </xf>
    <xf numFmtId="0" fontId="16" fillId="10" borderId="11" xfId="0" applyFont="1" applyFill="1" applyBorder="1" applyAlignment="1">
      <alignment vertical="center"/>
    </xf>
    <xf numFmtId="0" fontId="15" fillId="10" borderId="11" xfId="0" applyFont="1" applyFill="1" applyBorder="1" applyAlignment="1">
      <alignment vertical="center"/>
    </xf>
    <xf numFmtId="9" fontId="15" fillId="10" borderId="11" xfId="0" applyNumberFormat="1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top"/>
    </xf>
    <xf numFmtId="0" fontId="17" fillId="3" borderId="11" xfId="0" applyFont="1" applyFill="1" applyBorder="1" applyAlignment="1">
      <alignment vertical="top"/>
    </xf>
    <xf numFmtId="0" fontId="17" fillId="4" borderId="11" xfId="0" applyFont="1" applyFill="1" applyBorder="1" applyAlignment="1">
      <alignment horizontal="center" vertical="top" wrapText="1"/>
    </xf>
    <xf numFmtId="0" fontId="17" fillId="0" borderId="11" xfId="0" applyFont="1" applyBorder="1" applyAlignment="1">
      <alignment horizontal="center" vertical="top" wrapText="1"/>
    </xf>
    <xf numFmtId="0" fontId="11" fillId="4" borderId="11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2" fontId="17" fillId="3" borderId="11" xfId="0" applyNumberFormat="1" applyFont="1" applyFill="1" applyBorder="1" applyAlignment="1">
      <alignment horizontal="center" vertical="top"/>
    </xf>
    <xf numFmtId="0" fontId="17" fillId="3" borderId="11" xfId="0" applyFont="1" applyFill="1" applyBorder="1" applyAlignment="1">
      <alignment vertical="top"/>
    </xf>
    <xf numFmtId="0" fontId="17" fillId="3" borderId="11" xfId="0" applyFont="1" applyFill="1" applyBorder="1" applyAlignment="1">
      <alignment horizontal="center" vertical="top" wrapText="1"/>
    </xf>
    <xf numFmtId="0" fontId="17" fillId="3" borderId="11" xfId="0" applyFont="1" applyFill="1" applyBorder="1" applyAlignment="1">
      <alignment horizontal="center" vertical="top"/>
    </xf>
    <xf numFmtId="0" fontId="17" fillId="11" borderId="11" xfId="0" applyFont="1" applyFill="1" applyBorder="1" applyAlignment="1">
      <alignment horizontal="center" vertical="top"/>
    </xf>
    <xf numFmtId="0" fontId="17" fillId="11" borderId="11" xfId="0" applyFont="1" applyFill="1" applyBorder="1" applyAlignment="1">
      <alignment vertical="top"/>
    </xf>
    <xf numFmtId="0" fontId="18" fillId="11" borderId="11" xfId="0" applyFont="1" applyFill="1" applyBorder="1" applyAlignment="1">
      <alignment horizontal="center" vertical="top"/>
    </xf>
    <xf numFmtId="2" fontId="18" fillId="11" borderId="11" xfId="0" applyNumberFormat="1" applyFont="1" applyFill="1" applyBorder="1" applyAlignment="1">
      <alignment horizontal="center" vertical="top"/>
    </xf>
    <xf numFmtId="0" fontId="17" fillId="0" borderId="11" xfId="0" applyFont="1" applyBorder="1" applyAlignment="1">
      <alignment vertical="top"/>
    </xf>
    <xf numFmtId="0" fontId="17" fillId="10" borderId="11" xfId="0" applyFont="1" applyFill="1" applyBorder="1" applyAlignment="1">
      <alignment vertical="top"/>
    </xf>
    <xf numFmtId="0" fontId="18" fillId="10" borderId="11" xfId="0" applyFont="1" applyFill="1" applyBorder="1" applyAlignment="1">
      <alignment vertical="top"/>
    </xf>
    <xf numFmtId="0" fontId="17" fillId="9" borderId="11" xfId="0" applyFont="1" applyFill="1" applyBorder="1" applyAlignment="1">
      <alignment vertical="top"/>
    </xf>
    <xf numFmtId="0" fontId="17" fillId="0" borderId="11" xfId="0" applyFont="1" applyBorder="1" applyAlignment="1">
      <alignment horizontal="center" vertical="top"/>
    </xf>
    <xf numFmtId="0" fontId="17" fillId="0" borderId="11" xfId="0" applyFont="1" applyBorder="1" applyAlignment="1">
      <alignment vertical="top"/>
    </xf>
    <xf numFmtId="0" fontId="11" fillId="0" borderId="11" xfId="0" applyFont="1" applyBorder="1" applyAlignment="1">
      <alignment horizontal="center" vertical="top"/>
    </xf>
    <xf numFmtId="2" fontId="17" fillId="3" borderId="11" xfId="0" applyNumberFormat="1" applyFont="1" applyFill="1" applyBorder="1" applyAlignment="1">
      <alignment horizontal="center" vertical="top"/>
    </xf>
    <xf numFmtId="0" fontId="17" fillId="0" borderId="11" xfId="0" applyFont="1" applyBorder="1" applyAlignment="1">
      <alignment horizontal="center" vertical="top"/>
    </xf>
    <xf numFmtId="0" fontId="17" fillId="0" borderId="11" xfId="0" applyFont="1" applyBorder="1" applyAlignment="1">
      <alignment horizontal="center" vertical="top" wrapText="1"/>
    </xf>
    <xf numFmtId="0" fontId="17" fillId="6" borderId="11" xfId="0" applyFont="1" applyFill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/>
    </xf>
    <xf numFmtId="0" fontId="17" fillId="0" borderId="10" xfId="0" applyFont="1" applyBorder="1" applyAlignment="1">
      <alignment vertical="top"/>
    </xf>
    <xf numFmtId="0" fontId="18" fillId="0" borderId="15" xfId="0" applyFont="1" applyBorder="1" applyAlignment="1">
      <alignment horizontal="center" vertical="top"/>
    </xf>
    <xf numFmtId="0" fontId="17" fillId="0" borderId="9" xfId="0" applyFont="1" applyBorder="1" applyAlignment="1">
      <alignment vertical="top"/>
    </xf>
    <xf numFmtId="0" fontId="18" fillId="0" borderId="11" xfId="0" applyFont="1" applyBorder="1" applyAlignment="1">
      <alignment horizontal="center" vertical="top"/>
    </xf>
    <xf numFmtId="0" fontId="17" fillId="0" borderId="9" xfId="0" applyFont="1" applyBorder="1" applyAlignment="1">
      <alignment vertical="top"/>
    </xf>
    <xf numFmtId="0" fontId="11" fillId="0" borderId="11" xfId="0" applyFont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top"/>
    </xf>
    <xf numFmtId="0" fontId="8" fillId="11" borderId="11" xfId="0" applyFont="1" applyFill="1" applyBorder="1" applyAlignment="1">
      <alignment horizontal="center" vertical="top"/>
    </xf>
    <xf numFmtId="0" fontId="17" fillId="12" borderId="11" xfId="0" applyFont="1" applyFill="1" applyBorder="1" applyAlignment="1">
      <alignment vertical="top"/>
    </xf>
    <xf numFmtId="2" fontId="17" fillId="0" borderId="11" xfId="0" applyNumberFormat="1" applyFont="1" applyBorder="1" applyAlignment="1">
      <alignment horizontal="center" vertical="top"/>
    </xf>
    <xf numFmtId="0" fontId="17" fillId="13" borderId="11" xfId="0" applyFont="1" applyFill="1" applyBorder="1" applyAlignment="1">
      <alignment horizontal="center" vertical="top" wrapText="1"/>
    </xf>
    <xf numFmtId="0" fontId="19" fillId="13" borderId="11" xfId="0" applyFont="1" applyFill="1" applyBorder="1" applyAlignment="1">
      <alignment horizontal="center" vertical="top" wrapText="1"/>
    </xf>
    <xf numFmtId="0" fontId="17" fillId="14" borderId="11" xfId="0" applyFont="1" applyFill="1" applyBorder="1" applyAlignment="1">
      <alignment horizontal="center" vertical="top" wrapText="1"/>
    </xf>
    <xf numFmtId="0" fontId="17" fillId="10" borderId="11" xfId="0" applyFont="1" applyFill="1" applyBorder="1" applyAlignment="1">
      <alignment horizontal="center" vertical="top" wrapText="1"/>
    </xf>
    <xf numFmtId="2" fontId="17" fillId="0" borderId="11" xfId="0" applyNumberFormat="1" applyFont="1" applyBorder="1" applyAlignment="1">
      <alignment horizontal="center" vertical="top"/>
    </xf>
    <xf numFmtId="0" fontId="17" fillId="0" borderId="7" xfId="0" applyFont="1" applyBorder="1" applyAlignment="1">
      <alignment vertical="top"/>
    </xf>
    <xf numFmtId="0" fontId="17" fillId="0" borderId="9" xfId="0" applyFont="1" applyBorder="1" applyAlignment="1">
      <alignment horizontal="center" vertical="top"/>
    </xf>
    <xf numFmtId="0" fontId="18" fillId="11" borderId="9" xfId="0" applyFont="1" applyFill="1" applyBorder="1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11" xfId="0" applyFont="1" applyBorder="1" applyAlignment="1">
      <alignment vertical="top" wrapText="1"/>
    </xf>
    <xf numFmtId="0" fontId="14" fillId="0" borderId="11" xfId="0" applyFont="1" applyBorder="1" applyAlignment="1">
      <alignment horizontal="center" vertical="top"/>
    </xf>
    <xf numFmtId="2" fontId="12" fillId="0" borderId="11" xfId="0" applyNumberFormat="1" applyFont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2" fontId="12" fillId="0" borderId="11" xfId="0" applyNumberFormat="1" applyFont="1" applyBorder="1" applyAlignment="1">
      <alignment horizontal="center" vertical="top"/>
    </xf>
    <xf numFmtId="2" fontId="12" fillId="4" borderId="11" xfId="0" applyNumberFormat="1" applyFont="1" applyFill="1" applyBorder="1" applyAlignment="1">
      <alignment horizontal="center" vertical="top"/>
    </xf>
    <xf numFmtId="0" fontId="12" fillId="0" borderId="11" xfId="0" applyFont="1" applyBorder="1" applyAlignment="1">
      <alignment horizontal="right" vertical="top"/>
    </xf>
    <xf numFmtId="0" fontId="17" fillId="0" borderId="0" xfId="0" applyFont="1" applyAlignment="1">
      <alignment vertical="top"/>
    </xf>
    <xf numFmtId="0" fontId="6" fillId="3" borderId="4" xfId="0" applyFont="1" applyFill="1" applyBorder="1" applyAlignment="1">
      <alignment horizontal="center" vertical="top"/>
    </xf>
    <xf numFmtId="0" fontId="9" fillId="0" borderId="0" xfId="0" applyFont="1" applyAlignment="1"/>
    <xf numFmtId="0" fontId="7" fillId="3" borderId="11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3" borderId="11" xfId="0" applyFont="1" applyFill="1" applyBorder="1" applyAlignment="1">
      <alignment horizontal="center" vertical="top"/>
    </xf>
    <xf numFmtId="0" fontId="17" fillId="14" borderId="11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11" xfId="0" applyFont="1" applyBorder="1" applyAlignment="1">
      <alignment horizontal="right" vertical="top"/>
    </xf>
    <xf numFmtId="0" fontId="15" fillId="0" borderId="0" xfId="0" applyFont="1" applyAlignment="1">
      <alignment horizontal="center"/>
    </xf>
    <xf numFmtId="164" fontId="17" fillId="0" borderId="11" xfId="0" applyNumberFormat="1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5" fillId="0" borderId="0" xfId="0" applyFont="1" applyAlignment="1"/>
    <xf numFmtId="0" fontId="15" fillId="10" borderId="11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vertical="center" wrapText="1"/>
    </xf>
    <xf numFmtId="0" fontId="15" fillId="10" borderId="11" xfId="0" applyFont="1" applyFill="1" applyBorder="1" applyAlignment="1">
      <alignment vertical="center" wrapText="1"/>
    </xf>
    <xf numFmtId="9" fontId="15" fillId="10" borderId="11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2" fontId="5" fillId="0" borderId="11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/>
    </xf>
    <xf numFmtId="0" fontId="5" fillId="1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3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13" borderId="11" xfId="0" applyFont="1" applyFill="1" applyBorder="1" applyAlignment="1">
      <alignment horizontal="center" vertical="center" wrapText="1"/>
    </xf>
    <xf numFmtId="0" fontId="4" fillId="13" borderId="11" xfId="0" applyFont="1" applyFill="1" applyBorder="1"/>
    <xf numFmtId="0" fontId="5" fillId="13" borderId="11" xfId="0" applyFont="1" applyFill="1" applyBorder="1" applyAlignment="1">
      <alignment horizontal="center" vertical="center" wrapText="1"/>
    </xf>
    <xf numFmtId="0" fontId="5" fillId="13" borderId="11" xfId="0" applyFont="1" applyFill="1" applyBorder="1" applyAlignment="1">
      <alignment vertical="center" wrapText="1"/>
    </xf>
    <xf numFmtId="2" fontId="15" fillId="13" borderId="11" xfId="0" applyNumberFormat="1" applyFont="1" applyFill="1" applyBorder="1" applyAlignment="1">
      <alignment horizontal="center" vertical="center" wrapText="1"/>
    </xf>
    <xf numFmtId="0" fontId="15" fillId="13" borderId="1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/>
    <xf numFmtId="0" fontId="5" fillId="3" borderId="11" xfId="0" applyFont="1" applyFill="1" applyBorder="1" applyAlignment="1">
      <alignment vertical="center" wrapText="1"/>
    </xf>
    <xf numFmtId="0" fontId="16" fillId="3" borderId="11" xfId="0" applyFont="1" applyFill="1" applyBorder="1"/>
    <xf numFmtId="0" fontId="5" fillId="12" borderId="11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4" fillId="10" borderId="11" xfId="0" applyFont="1" applyFill="1" applyBorder="1"/>
    <xf numFmtId="0" fontId="5" fillId="10" borderId="11" xfId="0" applyFont="1" applyFill="1" applyBorder="1" applyAlignment="1">
      <alignment vertical="center" wrapText="1"/>
    </xf>
    <xf numFmtId="0" fontId="16" fillId="10" borderId="11" xfId="0" applyFont="1" applyFill="1" applyBorder="1"/>
    <xf numFmtId="0" fontId="3" fillId="0" borderId="11" xfId="0" applyFont="1" applyBorder="1" applyAlignment="1">
      <alignment horizontal="center" wrapText="1"/>
    </xf>
    <xf numFmtId="0" fontId="5" fillId="15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wrapText="1"/>
    </xf>
    <xf numFmtId="0" fontId="5" fillId="15" borderId="11" xfId="0" applyFont="1" applyFill="1" applyBorder="1" applyAlignment="1">
      <alignment horizontal="center" vertical="center" wrapText="1"/>
    </xf>
    <xf numFmtId="0" fontId="22" fillId="13" borderId="11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10" fontId="16" fillId="3" borderId="11" xfId="0" applyNumberFormat="1" applyFont="1" applyFill="1" applyBorder="1"/>
    <xf numFmtId="0" fontId="15" fillId="10" borderId="11" xfId="0" applyFont="1" applyFill="1" applyBorder="1" applyAlignment="1">
      <alignment horizontal="left" vertical="center" wrapText="1"/>
    </xf>
    <xf numFmtId="10" fontId="16" fillId="10" borderId="11" xfId="0" applyNumberFormat="1" applyFont="1" applyFill="1" applyBorder="1"/>
    <xf numFmtId="0" fontId="2" fillId="0" borderId="11" xfId="0" applyFont="1" applyBorder="1" applyAlignment="1">
      <alignment horizontal="center" wrapText="1"/>
    </xf>
    <xf numFmtId="0" fontId="5" fillId="14" borderId="11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vertical="center" wrapText="1"/>
    </xf>
    <xf numFmtId="0" fontId="4" fillId="14" borderId="11" xfId="0" applyFont="1" applyFill="1" applyBorder="1"/>
    <xf numFmtId="10" fontId="16" fillId="14" borderId="11" xfId="0" applyNumberFormat="1" applyFont="1" applyFill="1" applyBorder="1"/>
    <xf numFmtId="164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  <xf numFmtId="0" fontId="15" fillId="16" borderId="11" xfId="0" applyFont="1" applyFill="1" applyBorder="1" applyAlignment="1">
      <alignment horizontal="center"/>
    </xf>
    <xf numFmtId="0" fontId="4" fillId="0" borderId="11" xfId="0" applyFont="1" applyBorder="1"/>
    <xf numFmtId="0" fontId="5" fillId="14" borderId="11" xfId="0" applyFont="1" applyFill="1" applyBorder="1" applyAlignment="1">
      <alignment horizontal="center" vertical="center" wrapText="1"/>
    </xf>
    <xf numFmtId="0" fontId="15" fillId="13" borderId="11" xfId="0" applyFont="1" applyFill="1" applyBorder="1" applyAlignment="1">
      <alignment vertical="center" wrapText="1"/>
    </xf>
    <xf numFmtId="0" fontId="15" fillId="0" borderId="11" xfId="0" applyFont="1" applyBorder="1" applyAlignment="1">
      <alignment horizontal="left" vertical="center" wrapText="1"/>
    </xf>
    <xf numFmtId="10" fontId="15" fillId="0" borderId="11" xfId="0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10" fontId="5" fillId="0" borderId="11" xfId="0" applyNumberFormat="1" applyFont="1" applyBorder="1" applyAlignment="1">
      <alignment horizontal="center" vertical="center" wrapText="1"/>
    </xf>
    <xf numFmtId="10" fontId="5" fillId="0" borderId="11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11" xfId="0" applyFont="1" applyBorder="1" applyAlignment="1"/>
    <xf numFmtId="10" fontId="15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10" fontId="5" fillId="0" borderId="0" xfId="0" applyNumberFormat="1" applyFont="1" applyAlignment="1"/>
    <xf numFmtId="0" fontId="24" fillId="0" borderId="0" xfId="0" applyFont="1" applyAlignment="1">
      <alignment horizontal="center"/>
    </xf>
    <xf numFmtId="2" fontId="15" fillId="0" borderId="1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26" fillId="0" borderId="11" xfId="0" applyFont="1" applyBorder="1" applyAlignment="1">
      <alignment horizontal="center" vertical="center" wrapText="1"/>
    </xf>
    <xf numFmtId="0" fontId="15" fillId="13" borderId="11" xfId="0" applyFont="1" applyFill="1" applyBorder="1" applyAlignment="1">
      <alignment horizontal="center" vertical="center" wrapText="1"/>
    </xf>
    <xf numFmtId="10" fontId="5" fillId="3" borderId="11" xfId="0" applyNumberFormat="1" applyFont="1" applyFill="1" applyBorder="1" applyAlignment="1">
      <alignment horizontal="center" vertical="center" wrapText="1"/>
    </xf>
    <xf numFmtId="10" fontId="5" fillId="10" borderId="11" xfId="0" applyNumberFormat="1" applyFont="1" applyFill="1" applyBorder="1" applyAlignment="1">
      <alignment horizontal="center" vertical="center" wrapText="1"/>
    </xf>
    <xf numFmtId="10" fontId="5" fillId="14" borderId="11" xfId="0" applyNumberFormat="1" applyFont="1" applyFill="1" applyBorder="1" applyAlignment="1">
      <alignment horizontal="center" vertical="center" wrapText="1"/>
    </xf>
    <xf numFmtId="0" fontId="15" fillId="16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6" fillId="0" borderId="0" xfId="0" applyFont="1" applyAlignment="1"/>
    <xf numFmtId="0" fontId="16" fillId="10" borderId="0" xfId="0" applyFont="1" applyFill="1" applyAlignment="1">
      <alignment horizontal="center" vertical="top"/>
    </xf>
    <xf numFmtId="0" fontId="16" fillId="10" borderId="0" xfId="0" applyFont="1" applyFill="1" applyAlignment="1">
      <alignment horizontal="center" vertical="top"/>
    </xf>
    <xf numFmtId="0" fontId="24" fillId="10" borderId="0" xfId="0" applyFont="1" applyFill="1" applyAlignment="1">
      <alignment horizontal="center" vertical="top"/>
    </xf>
    <xf numFmtId="0" fontId="24" fillId="10" borderId="0" xfId="0" applyFont="1" applyFill="1" applyAlignment="1">
      <alignment horizontal="center" vertical="top"/>
    </xf>
    <xf numFmtId="0" fontId="24" fillId="10" borderId="0" xfId="0" applyFont="1" applyFill="1" applyAlignment="1">
      <alignment vertical="top"/>
    </xf>
    <xf numFmtId="0" fontId="24" fillId="10" borderId="0" xfId="0" applyFont="1" applyFill="1" applyAlignment="1">
      <alignment vertical="top"/>
    </xf>
    <xf numFmtId="9" fontId="24" fillId="10" borderId="0" xfId="0" applyNumberFormat="1" applyFont="1" applyFill="1" applyAlignment="1">
      <alignment horizontal="center" vertical="top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3" fontId="16" fillId="0" borderId="0" xfId="0" applyNumberFormat="1" applyFont="1" applyAlignment="1">
      <alignment horizontal="center"/>
    </xf>
    <xf numFmtId="0" fontId="16" fillId="1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>
      <alignment horizontal="left"/>
    </xf>
    <xf numFmtId="0" fontId="24" fillId="13" borderId="0" xfId="0" applyFont="1" applyFill="1" applyAlignment="1">
      <alignment horizontal="center"/>
    </xf>
    <xf numFmtId="0" fontId="16" fillId="13" borderId="0" xfId="0" applyFont="1" applyFill="1" applyAlignment="1">
      <alignment horizontal="center"/>
    </xf>
    <xf numFmtId="0" fontId="16" fillId="13" borderId="0" xfId="0" applyFont="1" applyFill="1" applyAlignment="1">
      <alignment horizontal="center"/>
    </xf>
    <xf numFmtId="0" fontId="16" fillId="13" borderId="0" xfId="0" applyFont="1" applyFill="1" applyAlignment="1"/>
    <xf numFmtId="0" fontId="24" fillId="13" borderId="0" xfId="0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16" fillId="3" borderId="0" xfId="0" applyFont="1" applyFill="1" applyAlignment="1"/>
    <xf numFmtId="0" fontId="16" fillId="12" borderId="0" xfId="0" applyFont="1" applyFill="1" applyAlignment="1">
      <alignment horizontal="center"/>
    </xf>
    <xf numFmtId="0" fontId="24" fillId="10" borderId="0" xfId="0" applyFont="1" applyFill="1" applyAlignment="1">
      <alignment horizontal="center"/>
    </xf>
    <xf numFmtId="0" fontId="24" fillId="10" borderId="0" xfId="0" applyFont="1" applyFill="1" applyAlignment="1"/>
    <xf numFmtId="0" fontId="16" fillId="10" borderId="0" xfId="0" applyFont="1" applyFill="1" applyAlignment="1">
      <alignment horizontal="center"/>
    </xf>
    <xf numFmtId="0" fontId="16" fillId="10" borderId="0" xfId="0" applyFont="1" applyFill="1" applyAlignment="1"/>
    <xf numFmtId="0" fontId="16" fillId="15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15" borderId="0" xfId="0" applyFont="1" applyFill="1" applyAlignment="1">
      <alignment horizontal="center"/>
    </xf>
    <xf numFmtId="0" fontId="27" fillId="13" borderId="0" xfId="0" applyFont="1" applyFill="1" applyAlignment="1">
      <alignment horizontal="center"/>
    </xf>
    <xf numFmtId="0" fontId="27" fillId="3" borderId="0" xfId="0" applyFont="1" applyFill="1" applyAlignment="1">
      <alignment horizontal="center"/>
    </xf>
    <xf numFmtId="0" fontId="24" fillId="10" borderId="0" xfId="0" applyFont="1" applyFill="1" applyAlignment="1">
      <alignment horizontal="left"/>
    </xf>
    <xf numFmtId="0" fontId="16" fillId="14" borderId="0" xfId="0" applyFont="1" applyFill="1" applyAlignment="1">
      <alignment horizontal="center"/>
    </xf>
    <xf numFmtId="0" fontId="16" fillId="14" borderId="0" xfId="0" applyFont="1" applyFill="1" applyAlignment="1"/>
    <xf numFmtId="0" fontId="24" fillId="16" borderId="0" xfId="0" applyFont="1" applyFill="1" applyAlignment="1">
      <alignment horizontal="center"/>
    </xf>
    <xf numFmtId="0" fontId="16" fillId="14" borderId="0" xfId="0" applyFont="1" applyFill="1" applyAlignment="1">
      <alignment horizontal="center"/>
    </xf>
    <xf numFmtId="0" fontId="24" fillId="13" borderId="0" xfId="0" applyFont="1" applyFill="1" applyAlignment="1"/>
    <xf numFmtId="0" fontId="24" fillId="0" borderId="0" xfId="0" applyFont="1" applyAlignment="1">
      <alignment horizontal="left"/>
    </xf>
    <xf numFmtId="0" fontId="24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4" fillId="0" borderId="0" xfId="0" applyFont="1" applyAlignment="1">
      <alignment horizontal="left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vertical="top"/>
    </xf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31" fillId="10" borderId="11" xfId="0" applyFont="1" applyFill="1" applyBorder="1" applyAlignment="1">
      <alignment horizontal="center" vertical="top" wrapText="1"/>
    </xf>
    <xf numFmtId="0" fontId="31" fillId="18" borderId="11" xfId="0" applyFont="1" applyFill="1" applyBorder="1" applyAlignment="1">
      <alignment horizontal="center" vertical="top" wrapText="1"/>
    </xf>
    <xf numFmtId="0" fontId="32" fillId="10" borderId="11" xfId="0" applyFont="1" applyFill="1" applyBorder="1" applyAlignment="1">
      <alignment horizontal="center" vertical="top" wrapText="1"/>
    </xf>
    <xf numFmtId="0" fontId="32" fillId="10" borderId="11" xfId="0" applyFont="1" applyFill="1" applyBorder="1" applyAlignment="1">
      <alignment horizontal="center" vertical="top" wrapText="1"/>
    </xf>
    <xf numFmtId="0" fontId="32" fillId="10" borderId="11" xfId="0" applyFont="1" applyFill="1" applyBorder="1" applyAlignment="1">
      <alignment vertical="top" wrapText="1"/>
    </xf>
    <xf numFmtId="0" fontId="32" fillId="10" borderId="11" xfId="0" applyFont="1" applyFill="1" applyBorder="1" applyAlignment="1">
      <alignment vertical="top" wrapText="1"/>
    </xf>
    <xf numFmtId="9" fontId="32" fillId="10" borderId="11" xfId="0" applyNumberFormat="1" applyFont="1" applyFill="1" applyBorder="1" applyAlignment="1">
      <alignment horizontal="center" vertical="top" wrapText="1"/>
    </xf>
    <xf numFmtId="0" fontId="32" fillId="18" borderId="11" xfId="0" applyFont="1" applyFill="1" applyBorder="1" applyAlignment="1">
      <alignment horizontal="center" vertical="top" wrapText="1"/>
    </xf>
    <xf numFmtId="0" fontId="32" fillId="20" borderId="11" xfId="0" applyFont="1" applyFill="1" applyBorder="1" applyAlignment="1">
      <alignment horizontal="center" vertical="top" wrapText="1"/>
    </xf>
    <xf numFmtId="0" fontId="32" fillId="19" borderId="11" xfId="0" applyFont="1" applyFill="1" applyBorder="1" applyAlignment="1">
      <alignment horizontal="center" vertical="top" wrapText="1"/>
    </xf>
    <xf numFmtId="0" fontId="31" fillId="0" borderId="11" xfId="0" applyFont="1" applyBorder="1" applyAlignment="1">
      <alignment horizontal="center" vertical="top" wrapText="1"/>
    </xf>
    <xf numFmtId="0" fontId="31" fillId="5" borderId="11" xfId="0" applyFont="1" applyFill="1" applyBorder="1" applyAlignment="1">
      <alignment vertical="top" wrapText="1"/>
    </xf>
    <xf numFmtId="0" fontId="31" fillId="3" borderId="11" xfId="0" applyFont="1" applyFill="1" applyBorder="1" applyAlignment="1">
      <alignment horizontal="center" vertical="top" wrapText="1"/>
    </xf>
    <xf numFmtId="3" fontId="31" fillId="0" borderId="11" xfId="0" applyNumberFormat="1" applyFont="1" applyBorder="1" applyAlignment="1">
      <alignment horizontal="center" vertical="top" wrapText="1"/>
    </xf>
    <xf numFmtId="0" fontId="31" fillId="15" borderId="11" xfId="0" applyFont="1" applyFill="1" applyBorder="1" applyAlignment="1">
      <alignment horizontal="center" vertical="top" wrapText="1"/>
    </xf>
    <xf numFmtId="4" fontId="31" fillId="0" borderId="11" xfId="0" applyNumberFormat="1" applyFont="1" applyBorder="1" applyAlignment="1">
      <alignment horizontal="center" vertical="top" wrapText="1"/>
    </xf>
    <xf numFmtId="165" fontId="31" fillId="0" borderId="11" xfId="0" applyNumberFormat="1" applyFont="1" applyBorder="1" applyAlignment="1">
      <alignment horizontal="center" vertical="top" wrapText="1"/>
    </xf>
    <xf numFmtId="4" fontId="31" fillId="5" borderId="11" xfId="0" applyNumberFormat="1" applyFont="1" applyFill="1" applyBorder="1" applyAlignment="1">
      <alignment horizontal="center" vertical="top" wrapText="1"/>
    </xf>
    <xf numFmtId="0" fontId="31" fillId="5" borderId="11" xfId="0" applyFont="1" applyFill="1" applyBorder="1" applyAlignment="1">
      <alignment horizontal="center" vertical="top" wrapText="1"/>
    </xf>
    <xf numFmtId="10" fontId="31" fillId="12" borderId="11" xfId="0" applyNumberFormat="1" applyFont="1" applyFill="1" applyBorder="1" applyAlignment="1">
      <alignment horizontal="center" vertical="top" wrapText="1"/>
    </xf>
    <xf numFmtId="0" fontId="31" fillId="4" borderId="11" xfId="0" applyFont="1" applyFill="1" applyBorder="1" applyAlignment="1">
      <alignment horizontal="center" vertical="top" wrapText="1"/>
    </xf>
    <xf numFmtId="0" fontId="31" fillId="4" borderId="11" xfId="0" applyFont="1" applyFill="1" applyBorder="1" applyAlignment="1">
      <alignment horizontal="left" vertical="top" wrapText="1"/>
    </xf>
    <xf numFmtId="0" fontId="31" fillId="0" borderId="11" xfId="0" applyFont="1" applyBorder="1" applyAlignment="1">
      <alignment horizontal="center" vertical="top" wrapText="1"/>
    </xf>
    <xf numFmtId="0" fontId="31" fillId="21" borderId="11" xfId="0" applyFont="1" applyFill="1" applyBorder="1" applyAlignment="1">
      <alignment horizontal="center" vertical="top" wrapText="1"/>
    </xf>
    <xf numFmtId="0" fontId="31" fillId="0" borderId="11" xfId="0" applyFont="1" applyBorder="1" applyAlignment="1">
      <alignment vertical="top" wrapText="1"/>
    </xf>
    <xf numFmtId="9" fontId="31" fillId="4" borderId="11" xfId="0" applyNumberFormat="1" applyFont="1" applyFill="1" applyBorder="1" applyAlignment="1">
      <alignment horizontal="center" vertical="top" wrapText="1"/>
    </xf>
    <xf numFmtId="0" fontId="31" fillId="3" borderId="11" xfId="0" applyFont="1" applyFill="1" applyBorder="1" applyAlignment="1">
      <alignment vertical="top" wrapText="1"/>
    </xf>
    <xf numFmtId="0" fontId="31" fillId="3" borderId="11" xfId="0" applyFont="1" applyFill="1" applyBorder="1" applyAlignment="1">
      <alignment vertical="top" wrapText="1"/>
    </xf>
    <xf numFmtId="0" fontId="31" fillId="3" borderId="11" xfId="0" applyFont="1" applyFill="1" applyBorder="1" applyAlignment="1">
      <alignment horizontal="center" vertical="top" wrapText="1"/>
    </xf>
    <xf numFmtId="0" fontId="31" fillId="0" borderId="11" xfId="0" applyFont="1" applyBorder="1" applyAlignment="1">
      <alignment horizontal="left" vertical="top" wrapText="1"/>
    </xf>
    <xf numFmtId="0" fontId="31" fillId="3" borderId="11" xfId="0" applyFont="1" applyFill="1" applyBorder="1" applyAlignment="1">
      <alignment horizontal="left" vertical="top" wrapText="1"/>
    </xf>
    <xf numFmtId="0" fontId="32" fillId="0" borderId="11" xfId="0" applyFont="1" applyBorder="1" applyAlignment="1">
      <alignment horizontal="center" vertical="top" wrapText="1"/>
    </xf>
    <xf numFmtId="0" fontId="31" fillId="13" borderId="11" xfId="0" applyFont="1" applyFill="1" applyBorder="1" applyAlignment="1">
      <alignment horizontal="center" vertical="top" wrapText="1"/>
    </xf>
    <xf numFmtId="0" fontId="31" fillId="13" borderId="11" xfId="0" applyFont="1" applyFill="1" applyBorder="1" applyAlignment="1">
      <alignment horizontal="center" vertical="top" wrapText="1"/>
    </xf>
    <xf numFmtId="4" fontId="32" fillId="13" borderId="11" xfId="0" applyNumberFormat="1" applyFont="1" applyFill="1" applyBorder="1" applyAlignment="1">
      <alignment horizontal="center" vertical="top" wrapText="1"/>
    </xf>
    <xf numFmtId="0" fontId="32" fillId="13" borderId="11" xfId="0" applyFont="1" applyFill="1" applyBorder="1" applyAlignment="1">
      <alignment horizontal="center" vertical="top" wrapText="1"/>
    </xf>
    <xf numFmtId="10" fontId="31" fillId="16" borderId="11" xfId="0" applyNumberFormat="1" applyFont="1" applyFill="1" applyBorder="1" applyAlignment="1">
      <alignment horizontal="center" vertical="top" wrapText="1"/>
    </xf>
    <xf numFmtId="0" fontId="32" fillId="3" borderId="11" xfId="0" applyFont="1" applyFill="1" applyBorder="1" applyAlignment="1">
      <alignment horizontal="center" vertical="top" wrapText="1"/>
    </xf>
    <xf numFmtId="10" fontId="31" fillId="0" borderId="11" xfId="0" applyNumberFormat="1" applyFont="1" applyBorder="1" applyAlignment="1">
      <alignment horizontal="center" vertical="top" wrapText="1"/>
    </xf>
    <xf numFmtId="0" fontId="31" fillId="10" borderId="11" xfId="0" applyFont="1" applyFill="1" applyBorder="1" applyAlignment="1">
      <alignment horizontal="center" vertical="top" wrapText="1"/>
    </xf>
    <xf numFmtId="0" fontId="31" fillId="12" borderId="11" xfId="0" applyFont="1" applyFill="1" applyBorder="1" applyAlignment="1">
      <alignment horizontal="center" vertical="top" wrapText="1"/>
    </xf>
    <xf numFmtId="0" fontId="31" fillId="0" borderId="11" xfId="0" applyFont="1" applyBorder="1" applyAlignment="1">
      <alignment vertical="top" wrapText="1"/>
    </xf>
    <xf numFmtId="2" fontId="31" fillId="0" borderId="11" xfId="0" applyNumberFormat="1" applyFont="1" applyBorder="1" applyAlignment="1">
      <alignment horizontal="center" vertical="top" wrapText="1"/>
    </xf>
    <xf numFmtId="0" fontId="33" fillId="0" borderId="11" xfId="0" applyFont="1" applyBorder="1" applyAlignment="1">
      <alignment horizontal="center" vertical="top" wrapText="1"/>
    </xf>
    <xf numFmtId="0" fontId="31" fillId="12" borderId="11" xfId="0" applyFont="1" applyFill="1" applyBorder="1" applyAlignment="1">
      <alignment horizontal="center" vertical="top" wrapText="1"/>
    </xf>
    <xf numFmtId="0" fontId="31" fillId="15" borderId="11" xfId="0" applyFont="1" applyFill="1" applyBorder="1" applyAlignment="1">
      <alignment horizontal="center" vertical="top" wrapText="1"/>
    </xf>
    <xf numFmtId="0" fontId="31" fillId="16" borderId="11" xfId="0" applyFont="1" applyFill="1" applyBorder="1" applyAlignment="1">
      <alignment horizontal="center" vertical="top" wrapText="1"/>
    </xf>
    <xf numFmtId="0" fontId="33" fillId="13" borderId="11" xfId="0" applyFont="1" applyFill="1" applyBorder="1" applyAlignment="1">
      <alignment horizontal="center" vertical="top" wrapText="1"/>
    </xf>
    <xf numFmtId="0" fontId="33" fillId="3" borderId="11" xfId="0" applyFont="1" applyFill="1" applyBorder="1" applyAlignment="1">
      <alignment horizontal="center" vertical="top" wrapText="1"/>
    </xf>
    <xf numFmtId="0" fontId="32" fillId="10" borderId="11" xfId="0" applyFont="1" applyFill="1" applyBorder="1" applyAlignment="1">
      <alignment horizontal="left" vertical="top" wrapText="1"/>
    </xf>
    <xf numFmtId="0" fontId="31" fillId="14" borderId="11" xfId="0" applyFont="1" applyFill="1" applyBorder="1" applyAlignment="1">
      <alignment horizontal="center" vertical="top" wrapText="1"/>
    </xf>
    <xf numFmtId="0" fontId="31" fillId="14" borderId="11" xfId="0" applyFont="1" applyFill="1" applyBorder="1" applyAlignment="1">
      <alignment vertical="top" wrapText="1"/>
    </xf>
    <xf numFmtId="0" fontId="31" fillId="14" borderId="11" xfId="0" applyFont="1" applyFill="1" applyBorder="1" applyAlignment="1">
      <alignment vertical="top" wrapText="1"/>
    </xf>
    <xf numFmtId="0" fontId="31" fillId="14" borderId="11" xfId="0" applyFont="1" applyFill="1" applyBorder="1" applyAlignment="1">
      <alignment horizontal="center" vertical="top" wrapText="1"/>
    </xf>
    <xf numFmtId="0" fontId="33" fillId="14" borderId="11" xfId="0" applyFont="1" applyFill="1" applyBorder="1" applyAlignment="1">
      <alignment horizontal="center" vertical="top" wrapText="1"/>
    </xf>
    <xf numFmtId="0" fontId="31" fillId="13" borderId="11" xfId="0" applyFont="1" applyFill="1" applyBorder="1" applyAlignment="1">
      <alignment vertical="top" wrapText="1"/>
    </xf>
    <xf numFmtId="0" fontId="32" fillId="13" borderId="11" xfId="0" applyFont="1" applyFill="1" applyBorder="1" applyAlignment="1">
      <alignment vertical="top" wrapText="1"/>
    </xf>
    <xf numFmtId="0" fontId="32" fillId="2" borderId="11" xfId="0" applyFont="1" applyFill="1" applyBorder="1" applyAlignment="1">
      <alignment horizontal="center" vertical="top" wrapText="1"/>
    </xf>
    <xf numFmtId="0" fontId="32" fillId="2" borderId="11" xfId="0" applyFont="1" applyFill="1" applyBorder="1" applyAlignment="1">
      <alignment horizontal="left" vertical="top" wrapText="1"/>
    </xf>
    <xf numFmtId="0" fontId="32" fillId="2" borderId="11" xfId="0" applyFont="1" applyFill="1" applyBorder="1" applyAlignment="1">
      <alignment horizontal="center" vertical="top" wrapText="1"/>
    </xf>
    <xf numFmtId="0" fontId="31" fillId="2" borderId="11" xfId="0" applyFont="1" applyFill="1" applyBorder="1" applyAlignment="1">
      <alignment horizontal="center" vertical="top" wrapText="1"/>
    </xf>
    <xf numFmtId="0" fontId="31" fillId="2" borderId="11" xfId="0" applyFont="1" applyFill="1" applyBorder="1" applyAlignment="1">
      <alignment horizontal="center" vertical="top" wrapText="1"/>
    </xf>
    <xf numFmtId="0" fontId="32" fillId="8" borderId="11" xfId="0" applyFont="1" applyFill="1" applyBorder="1" applyAlignment="1">
      <alignment horizontal="center" vertical="top" wrapText="1"/>
    </xf>
    <xf numFmtId="0" fontId="31" fillId="8" borderId="11" xfId="0" applyFont="1" applyFill="1" applyBorder="1" applyAlignment="1">
      <alignment horizontal="center" vertical="top" wrapText="1"/>
    </xf>
    <xf numFmtId="0" fontId="31" fillId="8" borderId="11" xfId="0" applyFont="1" applyFill="1" applyBorder="1" applyAlignment="1">
      <alignment horizontal="center" vertical="top" wrapText="1"/>
    </xf>
    <xf numFmtId="0" fontId="31" fillId="22" borderId="11" xfId="0" applyFont="1" applyFill="1" applyBorder="1" applyAlignment="1">
      <alignment horizontal="center" vertical="top" wrapText="1"/>
    </xf>
    <xf numFmtId="0" fontId="31" fillId="8" borderId="11" xfId="0" applyFont="1" applyFill="1" applyBorder="1" applyAlignment="1">
      <alignment horizontal="left" vertical="top" wrapText="1"/>
    </xf>
    <xf numFmtId="0" fontId="31" fillId="0" borderId="11" xfId="0" applyFont="1" applyBorder="1" applyAlignment="1">
      <alignment horizontal="left" vertical="top" wrapText="1"/>
    </xf>
    <xf numFmtId="0" fontId="32" fillId="0" borderId="11" xfId="0" applyFont="1" applyBorder="1" applyAlignment="1">
      <alignment vertical="top" wrapText="1"/>
    </xf>
    <xf numFmtId="0" fontId="32" fillId="16" borderId="11" xfId="0" applyFont="1" applyFill="1" applyBorder="1" applyAlignment="1">
      <alignment vertical="top" wrapText="1"/>
    </xf>
    <xf numFmtId="0" fontId="31" fillId="16" borderId="11" xfId="0" applyFont="1" applyFill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31" fillId="8" borderId="11" xfId="0" applyFont="1" applyFill="1" applyBorder="1" applyAlignment="1">
      <alignment vertical="top" wrapText="1"/>
    </xf>
    <xf numFmtId="0" fontId="31" fillId="0" borderId="0" xfId="0" applyFont="1" applyAlignment="1">
      <alignment horizontal="left" vertical="top" wrapText="1"/>
    </xf>
    <xf numFmtId="0" fontId="31" fillId="0" borderId="0" xfId="0" applyFont="1" applyAlignment="1">
      <alignment vertical="top" wrapText="1"/>
    </xf>
    <xf numFmtId="0" fontId="31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15" fillId="0" borderId="4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5" fillId="0" borderId="4" xfId="0" applyFont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0" fillId="0" borderId="0" xfId="0" applyFont="1" applyAlignment="1"/>
    <xf numFmtId="0" fontId="15" fillId="10" borderId="4" xfId="0" applyFont="1" applyFill="1" applyBorder="1" applyAlignment="1">
      <alignment horizontal="center" vertical="center" wrapText="1"/>
    </xf>
    <xf numFmtId="0" fontId="15" fillId="10" borderId="14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12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9" xfId="0" applyFont="1" applyBorder="1"/>
    <xf numFmtId="0" fontId="15" fillId="10" borderId="2" xfId="0" applyFont="1" applyFill="1" applyBorder="1" applyAlignment="1">
      <alignment horizontal="center" vertical="center" wrapText="1"/>
    </xf>
    <xf numFmtId="0" fontId="1" fillId="0" borderId="13" xfId="0" applyFont="1" applyBorder="1"/>
    <xf numFmtId="0" fontId="1" fillId="0" borderId="7" xfId="0" applyFont="1" applyBorder="1"/>
    <xf numFmtId="0" fontId="15" fillId="0" borderId="4" xfId="0" applyFont="1" applyBorder="1" applyAlignment="1">
      <alignment horizontal="right"/>
    </xf>
    <xf numFmtId="0" fontId="15" fillId="2" borderId="1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0" fontId="15" fillId="2" borderId="4" xfId="0" applyNumberFormat="1" applyFont="1" applyFill="1" applyBorder="1" applyAlignment="1">
      <alignment horizontal="center" vertical="center"/>
    </xf>
    <xf numFmtId="0" fontId="15" fillId="13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18" fillId="3" borderId="4" xfId="0" applyFont="1" applyFill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/>
    </xf>
    <xf numFmtId="0" fontId="1" fillId="0" borderId="15" xfId="0" applyFont="1" applyBorder="1"/>
    <xf numFmtId="0" fontId="18" fillId="0" borderId="4" xfId="0" applyFont="1" applyBorder="1" applyAlignment="1">
      <alignment horizontal="right" vertical="top"/>
    </xf>
    <xf numFmtId="0" fontId="18" fillId="3" borderId="14" xfId="0" applyFont="1" applyFill="1" applyBorder="1" applyAlignment="1">
      <alignment horizontal="center" vertical="top"/>
    </xf>
    <xf numFmtId="0" fontId="18" fillId="3" borderId="4" xfId="0" applyFont="1" applyFill="1" applyBorder="1" applyAlignment="1">
      <alignment horizontal="center" vertical="top"/>
    </xf>
    <xf numFmtId="0" fontId="21" fillId="2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right" vertical="top"/>
    </xf>
    <xf numFmtId="0" fontId="24" fillId="13" borderId="0" xfId="0" applyFont="1" applyFill="1" applyAlignment="1">
      <alignment horizontal="center"/>
    </xf>
    <xf numFmtId="0" fontId="15" fillId="10" borderId="2" xfId="0" applyFont="1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top"/>
    </xf>
    <xf numFmtId="0" fontId="13" fillId="3" borderId="4" xfId="0" applyFont="1" applyFill="1" applyBorder="1" applyAlignment="1">
      <alignment horizontal="center" vertical="top"/>
    </xf>
    <xf numFmtId="0" fontId="14" fillId="0" borderId="0" xfId="0" applyFont="1" applyAlignment="1">
      <alignment horizontal="left"/>
    </xf>
    <xf numFmtId="10" fontId="12" fillId="3" borderId="4" xfId="0" applyNumberFormat="1" applyFont="1" applyFill="1" applyBorder="1" applyAlignment="1">
      <alignment horizontal="center" vertical="top"/>
    </xf>
    <xf numFmtId="0" fontId="15" fillId="10" borderId="4" xfId="0" applyFont="1" applyFill="1" applyBorder="1" applyAlignment="1">
      <alignment horizontal="center" vertical="center"/>
    </xf>
    <xf numFmtId="0" fontId="32" fillId="18" borderId="2" xfId="0" applyFont="1" applyFill="1" applyBorder="1" applyAlignment="1">
      <alignment horizontal="center" vertical="top" wrapText="1"/>
    </xf>
    <xf numFmtId="0" fontId="31" fillId="18" borderId="2" xfId="0" applyFont="1" applyFill="1" applyBorder="1" applyAlignment="1">
      <alignment horizontal="center" vertical="top" wrapText="1"/>
    </xf>
    <xf numFmtId="0" fontId="32" fillId="18" borderId="4" xfId="0" applyFont="1" applyFill="1" applyBorder="1" applyAlignment="1">
      <alignment horizontal="center" vertical="top" wrapText="1"/>
    </xf>
    <xf numFmtId="0" fontId="31" fillId="8" borderId="4" xfId="0" applyFont="1" applyFill="1" applyBorder="1" applyAlignment="1">
      <alignment horizontal="left" vertical="top" wrapText="1"/>
    </xf>
    <xf numFmtId="0" fontId="31" fillId="8" borderId="4" xfId="0" applyFont="1" applyFill="1" applyBorder="1" applyAlignment="1">
      <alignment horizontal="center" vertical="top" wrapText="1"/>
    </xf>
    <xf numFmtId="0" fontId="24" fillId="10" borderId="0" xfId="0" applyFont="1" applyFill="1" applyAlignment="1">
      <alignment horizontal="center" vertical="top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5" fillId="0" borderId="0" xfId="0" applyFont="1" applyAlignment="1">
      <alignment horizontal="center"/>
    </xf>
    <xf numFmtId="0" fontId="31" fillId="10" borderId="4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2" fillId="2" borderId="4" xfId="0" quotePrefix="1" applyFont="1" applyFill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5" fillId="17" borderId="4" xfId="0" applyFont="1" applyFill="1" applyBorder="1" applyAlignment="1">
      <alignment horizontal="center" vertical="top" wrapText="1"/>
    </xf>
    <xf numFmtId="0" fontId="31" fillId="14" borderId="2" xfId="0" applyFont="1" applyFill="1" applyBorder="1" applyAlignment="1">
      <alignment horizontal="center" vertical="top" wrapText="1"/>
    </xf>
    <xf numFmtId="0" fontId="32" fillId="2" borderId="14" xfId="0" applyFont="1" applyFill="1" applyBorder="1" applyAlignment="1">
      <alignment horizontal="center" vertical="top" wrapText="1"/>
    </xf>
    <xf numFmtId="0" fontId="15" fillId="17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quotePrefix="1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32" fillId="13" borderId="4" xfId="0" applyFont="1" applyFill="1" applyBorder="1" applyAlignment="1">
      <alignment horizontal="center" vertical="top" wrapText="1"/>
    </xf>
    <xf numFmtId="0" fontId="32" fillId="2" borderId="4" xfId="0" applyFont="1" applyFill="1" applyBorder="1" applyAlignment="1">
      <alignment horizontal="center" vertical="top" wrapText="1"/>
    </xf>
    <xf numFmtId="0" fontId="32" fillId="2" borderId="4" xfId="0" applyFont="1" applyFill="1" applyBorder="1" applyAlignment="1">
      <alignment horizontal="right" vertical="top" wrapText="1"/>
    </xf>
    <xf numFmtId="0" fontId="31" fillId="16" borderId="4" xfId="0" applyFont="1" applyFill="1" applyBorder="1" applyAlignment="1">
      <alignment horizontal="center" vertical="top" wrapText="1"/>
    </xf>
    <xf numFmtId="0" fontId="32" fillId="0" borderId="4" xfId="0" applyFont="1" applyBorder="1" applyAlignment="1">
      <alignment horizontal="center" vertical="top" wrapText="1"/>
    </xf>
    <xf numFmtId="0" fontId="31" fillId="16" borderId="4" xfId="0" applyFont="1" applyFill="1" applyBorder="1" applyAlignment="1">
      <alignment horizontal="left" vertical="top" wrapText="1"/>
    </xf>
    <xf numFmtId="0" fontId="31" fillId="2" borderId="4" xfId="0" applyFont="1" applyFill="1" applyBorder="1" applyAlignment="1">
      <alignment horizontal="center" vertical="top" wrapText="1"/>
    </xf>
    <xf numFmtId="0" fontId="31" fillId="16" borderId="4" xfId="0" applyFont="1" applyFill="1" applyBorder="1" applyAlignment="1">
      <alignment vertical="top" wrapText="1"/>
    </xf>
    <xf numFmtId="0" fontId="32" fillId="10" borderId="2" xfId="0" applyFont="1" applyFill="1" applyBorder="1" applyAlignment="1">
      <alignment horizontal="center" vertical="top" wrapText="1"/>
    </xf>
    <xf numFmtId="0" fontId="32" fillId="10" borderId="4" xfId="0" applyFont="1" applyFill="1" applyBorder="1" applyAlignment="1">
      <alignment horizontal="center" vertical="top" wrapText="1"/>
    </xf>
    <xf numFmtId="0" fontId="32" fillId="19" borderId="2" xfId="0" applyFont="1" applyFill="1" applyBorder="1" applyAlignment="1">
      <alignment horizontal="center" vertical="top" wrapText="1"/>
    </xf>
    <xf numFmtId="0" fontId="4" fillId="0" borderId="14" xfId="0" applyFont="1" applyBorder="1" applyAlignment="1">
      <alignment vertical="top" wrapText="1"/>
    </xf>
    <xf numFmtId="0" fontId="1" fillId="0" borderId="10" xfId="0" applyFont="1" applyBorder="1"/>
    <xf numFmtId="0" fontId="15" fillId="2" borderId="4" xfId="0" quotePrefix="1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0" fontId="24" fillId="17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quotePrefix="1" applyFont="1" applyAlignment="1">
      <alignment horizontal="center"/>
    </xf>
    <xf numFmtId="0" fontId="16" fillId="10" borderId="0" xfId="0" applyFont="1" applyFill="1" applyAlignment="1">
      <alignment horizontal="center" vertical="top"/>
    </xf>
    <xf numFmtId="0" fontId="25" fillId="0" borderId="4" xfId="0" applyFont="1" applyBorder="1" applyAlignment="1">
      <alignment vertical="center"/>
    </xf>
    <xf numFmtId="0" fontId="18" fillId="11" borderId="4" xfId="0" applyFont="1" applyFill="1" applyBorder="1" applyAlignment="1">
      <alignment horizontal="center" vertical="top"/>
    </xf>
    <xf numFmtId="0" fontId="18" fillId="11" borderId="8" xfId="0" applyFont="1" applyFill="1" applyBorder="1" applyAlignment="1">
      <alignment horizontal="center" vertical="top"/>
    </xf>
    <xf numFmtId="0" fontId="17" fillId="0" borderId="13" xfId="0" applyFont="1" applyBorder="1" applyAlignment="1">
      <alignment horizontal="center" vertical="top"/>
    </xf>
    <xf numFmtId="0" fontId="12" fillId="2" borderId="4" xfId="0" applyFont="1" applyFill="1" applyBorder="1" applyAlignment="1">
      <alignment horizontal="center" vertical="top"/>
    </xf>
    <xf numFmtId="0" fontId="12" fillId="2" borderId="4" xfId="0" quotePrefix="1" applyFont="1" applyFill="1" applyBorder="1" applyAlignment="1">
      <alignment horizontal="center" vertical="top"/>
    </xf>
    <xf numFmtId="0" fontId="7" fillId="23" borderId="11" xfId="0" applyFont="1" applyFill="1" applyBorder="1" applyAlignment="1">
      <alignment horizontal="center" vertical="top"/>
    </xf>
    <xf numFmtId="0" fontId="17" fillId="23" borderId="1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892"/>
  <sheetViews>
    <sheetView tabSelected="1" workbookViewId="0">
      <selection sqref="A1:AB1"/>
    </sheetView>
  </sheetViews>
  <sheetFormatPr defaultColWidth="14.44140625" defaultRowHeight="15.75" customHeight="1"/>
  <cols>
    <col min="1" max="1" width="5.77734375" customWidth="1"/>
    <col min="2" max="2" width="43.109375" customWidth="1"/>
    <col min="3" max="3" width="11.77734375" customWidth="1"/>
    <col min="4" max="4" width="7" customWidth="1"/>
    <col min="5" max="5" width="13" customWidth="1"/>
    <col min="6" max="6" width="11.77734375" customWidth="1"/>
    <col min="7" max="7" width="12.77734375" customWidth="1"/>
    <col min="8" max="8" width="7.5546875" customWidth="1"/>
    <col min="10" max="10" width="11.109375" customWidth="1"/>
    <col min="11" max="11" width="10.5546875" customWidth="1"/>
    <col min="12" max="12" width="10" customWidth="1"/>
    <col min="13" max="13" width="9.77734375" customWidth="1"/>
    <col min="15" max="15" width="7.44140625" customWidth="1"/>
    <col min="16" max="16" width="8.77734375" customWidth="1"/>
    <col min="17" max="17" width="9.109375" customWidth="1"/>
    <col min="20" max="20" width="22.21875" customWidth="1"/>
    <col min="21" max="21" width="15.21875" customWidth="1"/>
    <col min="22" max="22" width="20.77734375" customWidth="1"/>
    <col min="24" max="24" width="10.44140625" customWidth="1"/>
    <col min="26" max="26" width="13.21875" customWidth="1"/>
    <col min="27" max="27" width="11.77734375" customWidth="1"/>
  </cols>
  <sheetData>
    <row r="1" spans="1:28" ht="13.8">
      <c r="A1" s="349" t="s">
        <v>7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</row>
    <row r="2" spans="1:28" ht="13.8">
      <c r="A2" s="349" t="s">
        <v>8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</row>
    <row r="3" spans="1:28" ht="15.75" customHeight="1">
      <c r="A3" s="345" t="s">
        <v>6</v>
      </c>
      <c r="B3" s="345" t="s">
        <v>9</v>
      </c>
      <c r="C3" s="351" t="s">
        <v>10</v>
      </c>
      <c r="D3" s="312"/>
      <c r="E3" s="324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3"/>
      <c r="K3" s="3"/>
      <c r="L3" s="351" t="s">
        <v>16</v>
      </c>
      <c r="M3" s="311"/>
      <c r="N3" s="311"/>
      <c r="O3" s="312"/>
      <c r="P3" s="324" t="s">
        <v>17</v>
      </c>
      <c r="Q3" s="324" t="s">
        <v>18</v>
      </c>
      <c r="R3" s="345" t="s">
        <v>19</v>
      </c>
      <c r="S3" s="346" t="s">
        <v>20</v>
      </c>
      <c r="T3" s="319"/>
      <c r="U3" s="319"/>
      <c r="V3" s="319"/>
      <c r="W3" s="319"/>
      <c r="X3" s="320"/>
      <c r="Y3" s="324" t="s">
        <v>21</v>
      </c>
      <c r="Z3" s="324" t="s">
        <v>22</v>
      </c>
      <c r="AA3" s="324" t="s">
        <v>23</v>
      </c>
      <c r="AB3" s="345" t="s">
        <v>24</v>
      </c>
    </row>
    <row r="4" spans="1:28" ht="15.75" customHeight="1">
      <c r="A4" s="325"/>
      <c r="B4" s="325"/>
      <c r="C4" s="345" t="s">
        <v>25</v>
      </c>
      <c r="D4" s="345" t="s">
        <v>26</v>
      </c>
      <c r="E4" s="325"/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32</v>
      </c>
      <c r="L4" s="2" t="s">
        <v>33</v>
      </c>
      <c r="M4" s="2" t="s">
        <v>34</v>
      </c>
      <c r="N4" s="4" t="s">
        <v>35</v>
      </c>
      <c r="O4" s="2" t="s">
        <v>36</v>
      </c>
      <c r="P4" s="325"/>
      <c r="Q4" s="325"/>
      <c r="R4" s="325"/>
      <c r="S4" s="321"/>
      <c r="T4" s="322"/>
      <c r="U4" s="322"/>
      <c r="V4" s="322"/>
      <c r="W4" s="322"/>
      <c r="X4" s="323"/>
      <c r="Y4" s="325"/>
      <c r="Z4" s="325"/>
      <c r="AA4" s="325"/>
      <c r="AB4" s="325"/>
    </row>
    <row r="5" spans="1:28" ht="15.75" customHeight="1">
      <c r="A5" s="326"/>
      <c r="B5" s="326"/>
      <c r="C5" s="326"/>
      <c r="D5" s="326"/>
      <c r="E5" s="326"/>
      <c r="F5" s="2" t="s">
        <v>37</v>
      </c>
      <c r="G5" s="2" t="s">
        <v>38</v>
      </c>
      <c r="H5" s="2" t="s">
        <v>39</v>
      </c>
      <c r="I5" s="2" t="s">
        <v>40</v>
      </c>
      <c r="J5" s="2" t="s">
        <v>41</v>
      </c>
      <c r="K5" s="2" t="s">
        <v>42</v>
      </c>
      <c r="L5" s="2" t="s">
        <v>43</v>
      </c>
      <c r="M5" s="5">
        <v>0.15</v>
      </c>
      <c r="N5" s="2" t="s">
        <v>44</v>
      </c>
      <c r="O5" s="2" t="s">
        <v>45</v>
      </c>
      <c r="P5" s="326"/>
      <c r="Q5" s="326"/>
      <c r="R5" s="326"/>
      <c r="S5" s="2" t="s">
        <v>46</v>
      </c>
      <c r="T5" s="2" t="s">
        <v>47</v>
      </c>
      <c r="U5" s="2" t="s">
        <v>48</v>
      </c>
      <c r="V5" s="2" t="s">
        <v>49</v>
      </c>
      <c r="W5" s="2" t="s">
        <v>50</v>
      </c>
      <c r="X5" s="2" t="s">
        <v>51</v>
      </c>
      <c r="Y5" s="326"/>
      <c r="Z5" s="326"/>
      <c r="AA5" s="326"/>
      <c r="AB5" s="326"/>
    </row>
    <row r="6" spans="1:28" ht="15.75" customHeight="1">
      <c r="A6" s="3"/>
      <c r="B6" s="2" t="s">
        <v>52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.75" customHeight="1">
      <c r="A7" s="6">
        <v>1</v>
      </c>
      <c r="B7" s="7" t="s">
        <v>53</v>
      </c>
      <c r="C7" s="8">
        <v>14</v>
      </c>
      <c r="D7" s="9">
        <v>14</v>
      </c>
      <c r="E7" s="10">
        <v>2.5499999999999998</v>
      </c>
      <c r="F7" s="6">
        <v>4</v>
      </c>
      <c r="G7" s="11">
        <f t="shared" ref="G7:G17" si="0">E7</f>
        <v>2.5499999999999998</v>
      </c>
      <c r="H7" s="6">
        <v>79</v>
      </c>
      <c r="I7" s="6">
        <v>7</v>
      </c>
      <c r="J7" s="6">
        <f t="shared" ref="J7:J17" si="1">F7*G7*365</f>
        <v>3722.9999999999995</v>
      </c>
      <c r="K7" s="6">
        <v>2002</v>
      </c>
      <c r="L7" s="12">
        <f t="shared" ref="L7:L17" si="2">J7/K7</f>
        <v>1.8596403596403595</v>
      </c>
      <c r="M7" s="12">
        <f t="shared" ref="M7:M17" si="3">L7*15%</f>
        <v>0.27894605394605393</v>
      </c>
      <c r="N7" s="12">
        <f t="shared" ref="N7:N17" si="4">L7+M7</f>
        <v>2.1385864135864132</v>
      </c>
      <c r="O7" s="9">
        <v>4</v>
      </c>
      <c r="P7" s="12">
        <f t="shared" ref="P7:P17" si="5">N7+O7</f>
        <v>6.1385864135864132</v>
      </c>
      <c r="Q7" s="402">
        <v>5</v>
      </c>
      <c r="R7" s="12">
        <f t="shared" ref="R7:R17" si="6">Q7/P7*100</f>
        <v>81.451977102311332</v>
      </c>
      <c r="S7" s="6">
        <v>1</v>
      </c>
      <c r="T7" s="6">
        <v>3</v>
      </c>
      <c r="U7" s="6">
        <v>1</v>
      </c>
      <c r="V7" s="13"/>
      <c r="W7" s="6">
        <v>12</v>
      </c>
      <c r="X7" s="6">
        <v>5</v>
      </c>
      <c r="Y7" s="6">
        <v>21</v>
      </c>
      <c r="Z7" s="6">
        <v>3</v>
      </c>
      <c r="AA7" s="6">
        <v>13</v>
      </c>
      <c r="AB7" s="13"/>
    </row>
    <row r="8" spans="1:28" ht="15.75" customHeight="1">
      <c r="A8" s="6">
        <v>2</v>
      </c>
      <c r="B8" s="7" t="s">
        <v>54</v>
      </c>
      <c r="C8" s="8">
        <v>26</v>
      </c>
      <c r="D8" s="14">
        <v>26</v>
      </c>
      <c r="E8" s="10">
        <v>25.55</v>
      </c>
      <c r="F8" s="6">
        <v>4</v>
      </c>
      <c r="G8" s="11">
        <f t="shared" si="0"/>
        <v>25.55</v>
      </c>
      <c r="H8" s="6">
        <v>79</v>
      </c>
      <c r="I8" s="6">
        <v>7</v>
      </c>
      <c r="J8" s="6">
        <f t="shared" si="1"/>
        <v>37303</v>
      </c>
      <c r="K8" s="6">
        <v>2002</v>
      </c>
      <c r="L8" s="12">
        <f t="shared" si="2"/>
        <v>18.632867132867133</v>
      </c>
      <c r="M8" s="12">
        <f t="shared" si="3"/>
        <v>2.7949300699300701</v>
      </c>
      <c r="N8" s="12">
        <f t="shared" si="4"/>
        <v>21.427797202797205</v>
      </c>
      <c r="O8" s="9">
        <v>4</v>
      </c>
      <c r="P8" s="12">
        <f t="shared" si="5"/>
        <v>25.427797202797205</v>
      </c>
      <c r="Q8" s="402">
        <v>4</v>
      </c>
      <c r="R8" s="12">
        <f t="shared" si="6"/>
        <v>15.730816036081871</v>
      </c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ht="15.75" customHeight="1">
      <c r="A9" s="6">
        <v>3</v>
      </c>
      <c r="B9" s="7" t="s">
        <v>55</v>
      </c>
      <c r="C9" s="8">
        <v>10</v>
      </c>
      <c r="D9" s="14">
        <v>10</v>
      </c>
      <c r="E9" s="10">
        <v>1.81</v>
      </c>
      <c r="F9" s="6">
        <v>4</v>
      </c>
      <c r="G9" s="11">
        <f t="shared" si="0"/>
        <v>1.81</v>
      </c>
      <c r="H9" s="6">
        <v>79</v>
      </c>
      <c r="I9" s="6">
        <v>7</v>
      </c>
      <c r="J9" s="6">
        <f t="shared" si="1"/>
        <v>2642.6</v>
      </c>
      <c r="K9" s="6">
        <v>2002</v>
      </c>
      <c r="L9" s="12">
        <f t="shared" si="2"/>
        <v>1.31998001998002</v>
      </c>
      <c r="M9" s="12">
        <f t="shared" si="3"/>
        <v>0.19799700299700299</v>
      </c>
      <c r="N9" s="12">
        <f t="shared" si="4"/>
        <v>1.5179770229770231</v>
      </c>
      <c r="O9" s="9">
        <v>4</v>
      </c>
      <c r="P9" s="12">
        <f t="shared" si="5"/>
        <v>5.5179770229770231</v>
      </c>
      <c r="Q9" s="402">
        <v>4</v>
      </c>
      <c r="R9" s="12">
        <f t="shared" si="6"/>
        <v>72.490334471199844</v>
      </c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ht="15.75" customHeight="1">
      <c r="A10" s="6">
        <v>4</v>
      </c>
      <c r="B10" s="7" t="s">
        <v>56</v>
      </c>
      <c r="C10" s="8">
        <v>46</v>
      </c>
      <c r="D10" s="14">
        <v>46</v>
      </c>
      <c r="E10" s="10">
        <v>33.97</v>
      </c>
      <c r="F10" s="6">
        <v>4</v>
      </c>
      <c r="G10" s="11">
        <f t="shared" si="0"/>
        <v>33.97</v>
      </c>
      <c r="H10" s="6">
        <v>79</v>
      </c>
      <c r="I10" s="6">
        <v>7</v>
      </c>
      <c r="J10" s="6">
        <f t="shared" si="1"/>
        <v>49596.2</v>
      </c>
      <c r="K10" s="6">
        <v>2002</v>
      </c>
      <c r="L10" s="12">
        <f t="shared" si="2"/>
        <v>24.773326673326672</v>
      </c>
      <c r="M10" s="12">
        <f t="shared" si="3"/>
        <v>3.7159990009990005</v>
      </c>
      <c r="N10" s="12">
        <f t="shared" si="4"/>
        <v>28.489325674325674</v>
      </c>
      <c r="O10" s="9">
        <v>4</v>
      </c>
      <c r="P10" s="12">
        <f t="shared" si="5"/>
        <v>32.48932567432567</v>
      </c>
      <c r="Q10" s="403">
        <v>14</v>
      </c>
      <c r="R10" s="12">
        <f t="shared" si="6"/>
        <v>43.091075943947175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ht="15.75" customHeight="1">
      <c r="A11" s="6">
        <v>5</v>
      </c>
      <c r="B11" s="7" t="s">
        <v>57</v>
      </c>
      <c r="C11" s="8">
        <v>42</v>
      </c>
      <c r="D11" s="14">
        <v>42</v>
      </c>
      <c r="E11" s="10">
        <v>25.29</v>
      </c>
      <c r="F11" s="6">
        <v>4</v>
      </c>
      <c r="G11" s="11">
        <f t="shared" si="0"/>
        <v>25.29</v>
      </c>
      <c r="H11" s="6">
        <v>79</v>
      </c>
      <c r="I11" s="6">
        <v>7</v>
      </c>
      <c r="J11" s="6">
        <f t="shared" si="1"/>
        <v>36923.4</v>
      </c>
      <c r="K11" s="6">
        <v>2002</v>
      </c>
      <c r="L11" s="12">
        <f t="shared" si="2"/>
        <v>18.443256743256743</v>
      </c>
      <c r="M11" s="12">
        <f t="shared" si="3"/>
        <v>2.7664885114885114</v>
      </c>
      <c r="N11" s="12">
        <f t="shared" si="4"/>
        <v>21.209745254745254</v>
      </c>
      <c r="O11" s="9">
        <v>4</v>
      </c>
      <c r="P11" s="12">
        <f t="shared" si="5"/>
        <v>25.209745254745254</v>
      </c>
      <c r="Q11" s="403">
        <v>13</v>
      </c>
      <c r="R11" s="12">
        <f t="shared" si="6"/>
        <v>51.567359640625476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ht="15.75" customHeight="1">
      <c r="A12" s="6">
        <v>6</v>
      </c>
      <c r="B12" s="7" t="s">
        <v>58</v>
      </c>
      <c r="C12" s="8">
        <v>8</v>
      </c>
      <c r="D12" s="14">
        <v>8</v>
      </c>
      <c r="E12" s="10">
        <v>5.39</v>
      </c>
      <c r="F12" s="6">
        <v>14</v>
      </c>
      <c r="G12" s="11">
        <f t="shared" si="0"/>
        <v>5.39</v>
      </c>
      <c r="H12" s="6">
        <v>79</v>
      </c>
      <c r="I12" s="6">
        <v>7</v>
      </c>
      <c r="J12" s="6">
        <f t="shared" si="1"/>
        <v>27542.899999999998</v>
      </c>
      <c r="K12" s="6">
        <v>2002</v>
      </c>
      <c r="L12" s="12">
        <f t="shared" si="2"/>
        <v>13.757692307692306</v>
      </c>
      <c r="M12" s="12">
        <f t="shared" si="3"/>
        <v>2.0636538461538456</v>
      </c>
      <c r="N12" s="12">
        <f t="shared" si="4"/>
        <v>15.821346153846152</v>
      </c>
      <c r="O12" s="9">
        <v>4</v>
      </c>
      <c r="P12" s="12">
        <f t="shared" si="5"/>
        <v>19.82134615384615</v>
      </c>
      <c r="Q12" s="403">
        <v>13</v>
      </c>
      <c r="R12" s="12">
        <f t="shared" si="6"/>
        <v>65.585858291857079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ht="15.75" customHeight="1">
      <c r="A13" s="6">
        <v>7</v>
      </c>
      <c r="B13" s="7" t="s">
        <v>59</v>
      </c>
      <c r="C13" s="8">
        <v>4</v>
      </c>
      <c r="D13" s="9">
        <v>4</v>
      </c>
      <c r="E13" s="10">
        <v>2.58</v>
      </c>
      <c r="F13" s="6">
        <v>14</v>
      </c>
      <c r="G13" s="11">
        <f t="shared" si="0"/>
        <v>2.58</v>
      </c>
      <c r="H13" s="6">
        <v>79</v>
      </c>
      <c r="I13" s="6">
        <v>7</v>
      </c>
      <c r="J13" s="6">
        <f t="shared" si="1"/>
        <v>13183.800000000001</v>
      </c>
      <c r="K13" s="6">
        <v>2002</v>
      </c>
      <c r="L13" s="12">
        <f t="shared" si="2"/>
        <v>6.5853146853146862</v>
      </c>
      <c r="M13" s="12">
        <f t="shared" si="3"/>
        <v>0.98779720279720284</v>
      </c>
      <c r="N13" s="12">
        <f t="shared" si="4"/>
        <v>7.5731118881118888</v>
      </c>
      <c r="O13" s="9">
        <v>4</v>
      </c>
      <c r="P13" s="12">
        <f t="shared" si="5"/>
        <v>11.573111888111889</v>
      </c>
      <c r="Q13" s="402">
        <v>7</v>
      </c>
      <c r="R13" s="12">
        <f t="shared" si="6"/>
        <v>60.485028293820676</v>
      </c>
      <c r="S13" s="15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ht="15.75" customHeight="1">
      <c r="A14" s="6">
        <v>8</v>
      </c>
      <c r="B14" s="7" t="s">
        <v>60</v>
      </c>
      <c r="C14" s="8">
        <v>6</v>
      </c>
      <c r="D14" s="9">
        <v>6</v>
      </c>
      <c r="E14" s="10">
        <v>0</v>
      </c>
      <c r="F14" s="6">
        <v>14</v>
      </c>
      <c r="G14" s="11">
        <f t="shared" si="0"/>
        <v>0</v>
      </c>
      <c r="H14" s="6">
        <v>79</v>
      </c>
      <c r="I14" s="6">
        <v>7</v>
      </c>
      <c r="J14" s="6">
        <f t="shared" si="1"/>
        <v>0</v>
      </c>
      <c r="K14" s="6">
        <v>2002</v>
      </c>
      <c r="L14" s="12">
        <f t="shared" si="2"/>
        <v>0</v>
      </c>
      <c r="M14" s="12">
        <f t="shared" si="3"/>
        <v>0</v>
      </c>
      <c r="N14" s="12">
        <f t="shared" si="4"/>
        <v>0</v>
      </c>
      <c r="O14" s="9">
        <v>4</v>
      </c>
      <c r="P14" s="12">
        <f t="shared" si="5"/>
        <v>4</v>
      </c>
      <c r="Q14" s="402">
        <v>1</v>
      </c>
      <c r="R14" s="12">
        <f t="shared" si="6"/>
        <v>25</v>
      </c>
      <c r="S14" s="15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ht="15.75" customHeight="1">
      <c r="A15" s="6">
        <v>9</v>
      </c>
      <c r="B15" s="7" t="s">
        <v>61</v>
      </c>
      <c r="C15" s="8">
        <v>8</v>
      </c>
      <c r="D15" s="9">
        <v>8</v>
      </c>
      <c r="E15" s="10">
        <v>9.48</v>
      </c>
      <c r="F15" s="6">
        <v>14</v>
      </c>
      <c r="G15" s="11">
        <f t="shared" si="0"/>
        <v>9.48</v>
      </c>
      <c r="H15" s="6">
        <v>79</v>
      </c>
      <c r="I15" s="6">
        <v>7</v>
      </c>
      <c r="J15" s="6">
        <f t="shared" si="1"/>
        <v>48442.8</v>
      </c>
      <c r="K15" s="6">
        <v>2002</v>
      </c>
      <c r="L15" s="12">
        <f t="shared" si="2"/>
        <v>24.197202797202799</v>
      </c>
      <c r="M15" s="12">
        <f t="shared" si="3"/>
        <v>3.6295804195804195</v>
      </c>
      <c r="N15" s="12">
        <f t="shared" si="4"/>
        <v>27.82678321678322</v>
      </c>
      <c r="O15" s="9">
        <v>4</v>
      </c>
      <c r="P15" s="12">
        <f t="shared" si="5"/>
        <v>31.82678321678322</v>
      </c>
      <c r="Q15" s="403">
        <v>2</v>
      </c>
      <c r="R15" s="12">
        <f t="shared" si="6"/>
        <v>6.2840155298677498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ht="15.75" customHeight="1">
      <c r="A16" s="6">
        <v>10</v>
      </c>
      <c r="B16" s="7" t="s">
        <v>62</v>
      </c>
      <c r="C16" s="8">
        <v>8</v>
      </c>
      <c r="D16" s="9">
        <v>8</v>
      </c>
      <c r="E16" s="10">
        <v>10.32</v>
      </c>
      <c r="F16" s="6">
        <v>4.5</v>
      </c>
      <c r="G16" s="11">
        <f t="shared" si="0"/>
        <v>10.32</v>
      </c>
      <c r="H16" s="6">
        <v>79</v>
      </c>
      <c r="I16" s="6">
        <v>7</v>
      </c>
      <c r="J16" s="6">
        <f t="shared" si="1"/>
        <v>16950.599999999999</v>
      </c>
      <c r="K16" s="6">
        <v>2002</v>
      </c>
      <c r="L16" s="12">
        <f t="shared" si="2"/>
        <v>8.4668331668331653</v>
      </c>
      <c r="M16" s="12">
        <f t="shared" si="3"/>
        <v>1.2700249750249748</v>
      </c>
      <c r="N16" s="12">
        <f t="shared" si="4"/>
        <v>9.7368581418581392</v>
      </c>
      <c r="O16" s="9">
        <v>4</v>
      </c>
      <c r="P16" s="12">
        <f t="shared" si="5"/>
        <v>13.736858141858139</v>
      </c>
      <c r="Q16" s="403">
        <v>10</v>
      </c>
      <c r="R16" s="12">
        <f t="shared" si="6"/>
        <v>72.796849881768765</v>
      </c>
      <c r="S16" s="15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ht="15.75" customHeight="1">
      <c r="A17" s="6">
        <v>11</v>
      </c>
      <c r="B17" s="7" t="s">
        <v>63</v>
      </c>
      <c r="C17" s="8">
        <v>28</v>
      </c>
      <c r="D17" s="9">
        <v>28</v>
      </c>
      <c r="E17" s="10">
        <v>20.03</v>
      </c>
      <c r="F17" s="6">
        <v>4</v>
      </c>
      <c r="G17" s="11">
        <f t="shared" si="0"/>
        <v>20.03</v>
      </c>
      <c r="H17" s="6">
        <v>79</v>
      </c>
      <c r="I17" s="6">
        <v>7</v>
      </c>
      <c r="J17" s="6">
        <f t="shared" si="1"/>
        <v>29243.800000000003</v>
      </c>
      <c r="K17" s="6">
        <v>2002</v>
      </c>
      <c r="L17" s="12">
        <f t="shared" si="2"/>
        <v>14.607292707292709</v>
      </c>
      <c r="M17" s="12">
        <f t="shared" si="3"/>
        <v>2.1910939060939061</v>
      </c>
      <c r="N17" s="12">
        <f t="shared" si="4"/>
        <v>16.798386613386615</v>
      </c>
      <c r="O17" s="9">
        <v>4</v>
      </c>
      <c r="P17" s="12">
        <f t="shared" si="5"/>
        <v>20.798386613386615</v>
      </c>
      <c r="Q17" s="402">
        <v>12</v>
      </c>
      <c r="R17" s="12">
        <f t="shared" si="6"/>
        <v>57.696783039297642</v>
      </c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ht="15.75" customHeight="1">
      <c r="A18" s="397" t="s">
        <v>64</v>
      </c>
      <c r="B18" s="312"/>
      <c r="C18" s="16">
        <f t="shared" ref="C18:D18" si="7">SUM(C7:C17)</f>
        <v>200</v>
      </c>
      <c r="D18" s="16">
        <f t="shared" si="7"/>
        <v>200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9">
        <f>SUM(P7:P17)</f>
        <v>196.53991758241756</v>
      </c>
      <c r="Q18" s="18"/>
      <c r="R18" s="16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20"/>
      <c r="U19" s="13"/>
      <c r="V19" s="13"/>
      <c r="W19" s="13"/>
      <c r="X19" s="13"/>
      <c r="Y19" s="13"/>
      <c r="Z19" s="13"/>
      <c r="AA19" s="13"/>
      <c r="AB19" s="13"/>
    </row>
    <row r="20" spans="1:28" ht="13.2">
      <c r="A20" s="21"/>
      <c r="B20" s="22" t="s">
        <v>65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3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 ht="13.2">
      <c r="A21" s="24">
        <v>1</v>
      </c>
      <c r="B21" s="25" t="s">
        <v>66</v>
      </c>
      <c r="C21" s="9">
        <v>2</v>
      </c>
      <c r="D21" s="9">
        <v>2</v>
      </c>
      <c r="E21" s="26">
        <v>15.65</v>
      </c>
      <c r="F21" s="6">
        <v>0.15</v>
      </c>
      <c r="G21" s="26">
        <v>15.65</v>
      </c>
      <c r="H21" s="24">
        <v>76</v>
      </c>
      <c r="I21" s="6">
        <v>7</v>
      </c>
      <c r="J21" s="6">
        <f t="shared" ref="J21:J33" si="8">F21*G21*365</f>
        <v>856.83750000000009</v>
      </c>
      <c r="K21" s="24">
        <v>2023</v>
      </c>
      <c r="L21" s="12">
        <f t="shared" ref="L21:L33" si="9">J21/K21</f>
        <v>0.42354794859120121</v>
      </c>
      <c r="M21" s="12">
        <f t="shared" ref="M21:M33" si="10">L21*15%</f>
        <v>6.3532192288680178E-2</v>
      </c>
      <c r="N21" s="12">
        <f t="shared" ref="N21:N33" si="11">L21+M21</f>
        <v>0.48708014087988138</v>
      </c>
      <c r="O21" s="9"/>
      <c r="P21" s="12">
        <f t="shared" ref="P21:P33" si="12">N21+O21</f>
        <v>0.48708014087988138</v>
      </c>
      <c r="Q21" s="24">
        <v>2</v>
      </c>
      <c r="R21" s="27">
        <f t="shared" ref="R21:R34" si="13">Q21/P21</f>
        <v>4.1061004794552263</v>
      </c>
      <c r="S21" s="28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3.2">
      <c r="A22" s="24">
        <v>2</v>
      </c>
      <c r="B22" s="25" t="s">
        <v>67</v>
      </c>
      <c r="C22" s="9">
        <v>1</v>
      </c>
      <c r="D22" s="9">
        <v>1</v>
      </c>
      <c r="E22" s="26">
        <v>10.42</v>
      </c>
      <c r="F22" s="6">
        <v>0.15</v>
      </c>
      <c r="G22" s="26">
        <v>10.42</v>
      </c>
      <c r="H22" s="24">
        <v>76</v>
      </c>
      <c r="I22" s="6">
        <v>7</v>
      </c>
      <c r="J22" s="6">
        <f t="shared" si="8"/>
        <v>570.495</v>
      </c>
      <c r="K22" s="24">
        <v>2023</v>
      </c>
      <c r="L22" s="12">
        <f t="shared" si="9"/>
        <v>0.2820044488383589</v>
      </c>
      <c r="M22" s="12">
        <f t="shared" si="10"/>
        <v>4.2300667325753834E-2</v>
      </c>
      <c r="N22" s="12">
        <f t="shared" si="11"/>
        <v>0.32430511616411273</v>
      </c>
      <c r="O22" s="29"/>
      <c r="P22" s="12">
        <f t="shared" si="12"/>
        <v>0.32430511616411273</v>
      </c>
      <c r="Q22" s="24">
        <v>2</v>
      </c>
      <c r="R22" s="27">
        <f t="shared" si="13"/>
        <v>6.1670319101222919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13.8">
      <c r="A23" s="24">
        <v>3</v>
      </c>
      <c r="B23" s="25" t="s">
        <v>68</v>
      </c>
      <c r="C23" s="9">
        <v>16</v>
      </c>
      <c r="D23" s="9">
        <v>16</v>
      </c>
      <c r="E23" s="26">
        <v>285.69</v>
      </c>
      <c r="F23" s="6">
        <v>0.15</v>
      </c>
      <c r="G23" s="26">
        <v>285.69</v>
      </c>
      <c r="H23" s="24">
        <v>76</v>
      </c>
      <c r="I23" s="6">
        <v>7</v>
      </c>
      <c r="J23" s="6">
        <f t="shared" si="8"/>
        <v>15641.527499999998</v>
      </c>
      <c r="K23" s="24">
        <v>2023</v>
      </c>
      <c r="L23" s="12">
        <f t="shared" si="9"/>
        <v>7.7318475037073648</v>
      </c>
      <c r="M23" s="12">
        <f t="shared" si="10"/>
        <v>1.1597771255561047</v>
      </c>
      <c r="N23" s="12">
        <f t="shared" si="11"/>
        <v>8.89162462926347</v>
      </c>
      <c r="O23" s="30">
        <v>4</v>
      </c>
      <c r="P23" s="12">
        <f t="shared" si="12"/>
        <v>12.89162462926347</v>
      </c>
      <c r="Q23" s="31">
        <v>8</v>
      </c>
      <c r="R23" s="27">
        <f t="shared" si="13"/>
        <v>0.62055793820123506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3.2">
      <c r="A24" s="24">
        <v>4</v>
      </c>
      <c r="B24" s="25" t="s">
        <v>69</v>
      </c>
      <c r="C24" s="9">
        <v>4</v>
      </c>
      <c r="D24" s="9">
        <v>4</v>
      </c>
      <c r="E24" s="26">
        <v>60.46</v>
      </c>
      <c r="F24" s="6">
        <v>0.15</v>
      </c>
      <c r="G24" s="26">
        <v>60.46</v>
      </c>
      <c r="H24" s="24">
        <v>76</v>
      </c>
      <c r="I24" s="6">
        <v>7</v>
      </c>
      <c r="J24" s="6">
        <f t="shared" si="8"/>
        <v>3310.1849999999995</v>
      </c>
      <c r="K24" s="24">
        <v>2023</v>
      </c>
      <c r="L24" s="12">
        <f t="shared" si="9"/>
        <v>1.6362753336628766</v>
      </c>
      <c r="M24" s="12">
        <f t="shared" si="10"/>
        <v>0.24544130004943149</v>
      </c>
      <c r="N24" s="12">
        <f t="shared" si="11"/>
        <v>1.8817166337123081</v>
      </c>
      <c r="O24" s="9">
        <v>4</v>
      </c>
      <c r="P24" s="12">
        <f t="shared" si="12"/>
        <v>5.8817166337123084</v>
      </c>
      <c r="Q24" s="24">
        <v>5</v>
      </c>
      <c r="R24" s="27">
        <f t="shared" si="13"/>
        <v>0.85009195637570123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3.2">
      <c r="A25" s="24">
        <v>5</v>
      </c>
      <c r="B25" s="25" t="s">
        <v>70</v>
      </c>
      <c r="C25" s="9">
        <v>8</v>
      </c>
      <c r="D25" s="9">
        <v>8</v>
      </c>
      <c r="E25" s="26">
        <v>28.73</v>
      </c>
      <c r="F25" s="6">
        <v>0.15</v>
      </c>
      <c r="G25" s="26">
        <v>28.73</v>
      </c>
      <c r="H25" s="24">
        <v>76</v>
      </c>
      <c r="I25" s="6">
        <v>7</v>
      </c>
      <c r="J25" s="6">
        <f t="shared" si="8"/>
        <v>1572.9675</v>
      </c>
      <c r="K25" s="24">
        <v>2023</v>
      </c>
      <c r="L25" s="12">
        <f t="shared" si="9"/>
        <v>0.77754201680672264</v>
      </c>
      <c r="M25" s="12">
        <f t="shared" si="10"/>
        <v>0.1166313025210084</v>
      </c>
      <c r="N25" s="12">
        <f t="shared" si="11"/>
        <v>0.89417331932773103</v>
      </c>
      <c r="O25" s="9">
        <v>4</v>
      </c>
      <c r="P25" s="12">
        <f t="shared" si="12"/>
        <v>4.8941733193277308</v>
      </c>
      <c r="Q25" s="24">
        <v>6</v>
      </c>
      <c r="R25" s="27">
        <f t="shared" si="13"/>
        <v>1.225947592886671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3.8">
      <c r="A26" s="24">
        <v>6</v>
      </c>
      <c r="B26" s="25" t="s">
        <v>71</v>
      </c>
      <c r="C26" s="9">
        <v>7</v>
      </c>
      <c r="D26" s="9">
        <v>7</v>
      </c>
      <c r="E26" s="26">
        <v>11.54</v>
      </c>
      <c r="F26" s="6">
        <v>0.15</v>
      </c>
      <c r="G26" s="26">
        <v>11.54</v>
      </c>
      <c r="H26" s="24">
        <v>76</v>
      </c>
      <c r="I26" s="6">
        <v>7</v>
      </c>
      <c r="J26" s="6">
        <f t="shared" si="8"/>
        <v>631.81499999999994</v>
      </c>
      <c r="K26" s="24">
        <v>2023</v>
      </c>
      <c r="L26" s="12">
        <f t="shared" si="9"/>
        <v>0.31231586752347995</v>
      </c>
      <c r="M26" s="12">
        <f t="shared" si="10"/>
        <v>4.6847380128521993E-2</v>
      </c>
      <c r="N26" s="12">
        <f t="shared" si="11"/>
        <v>0.35916324765200192</v>
      </c>
      <c r="O26" s="9">
        <v>4</v>
      </c>
      <c r="P26" s="12">
        <f t="shared" si="12"/>
        <v>4.3591632476520017</v>
      </c>
      <c r="Q26" s="31">
        <v>6</v>
      </c>
      <c r="R26" s="27">
        <f t="shared" si="13"/>
        <v>1.3764109438277656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3.8">
      <c r="A27" s="24">
        <v>7</v>
      </c>
      <c r="B27" s="25" t="s">
        <v>72</v>
      </c>
      <c r="C27" s="9">
        <v>10</v>
      </c>
      <c r="D27" s="9">
        <v>10</v>
      </c>
      <c r="E27" s="26">
        <v>0</v>
      </c>
      <c r="F27" s="6">
        <v>0.15</v>
      </c>
      <c r="G27" s="26">
        <v>0</v>
      </c>
      <c r="H27" s="24">
        <v>76</v>
      </c>
      <c r="I27" s="6">
        <v>7</v>
      </c>
      <c r="J27" s="6">
        <f t="shared" si="8"/>
        <v>0</v>
      </c>
      <c r="K27" s="24">
        <v>2023</v>
      </c>
      <c r="L27" s="12">
        <f t="shared" si="9"/>
        <v>0</v>
      </c>
      <c r="M27" s="12">
        <f t="shared" si="10"/>
        <v>0</v>
      </c>
      <c r="N27" s="12">
        <f t="shared" si="11"/>
        <v>0</v>
      </c>
      <c r="O27" s="9">
        <v>4</v>
      </c>
      <c r="P27" s="12">
        <f t="shared" si="12"/>
        <v>4</v>
      </c>
      <c r="Q27" s="31">
        <v>6</v>
      </c>
      <c r="R27" s="27">
        <f t="shared" si="13"/>
        <v>1.5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3.8">
      <c r="A28" s="24">
        <v>8</v>
      </c>
      <c r="B28" s="25" t="s">
        <v>73</v>
      </c>
      <c r="C28" s="9">
        <v>7</v>
      </c>
      <c r="D28" s="9">
        <v>7</v>
      </c>
      <c r="E28" s="26">
        <v>179.81</v>
      </c>
      <c r="F28" s="6">
        <v>0.15</v>
      </c>
      <c r="G28" s="26">
        <v>179.81</v>
      </c>
      <c r="H28" s="24">
        <v>76</v>
      </c>
      <c r="I28" s="6">
        <v>7</v>
      </c>
      <c r="J28" s="6">
        <f t="shared" si="8"/>
        <v>9844.5974999999999</v>
      </c>
      <c r="K28" s="24">
        <v>2023</v>
      </c>
      <c r="L28" s="12">
        <f t="shared" si="9"/>
        <v>4.8663358872960947</v>
      </c>
      <c r="M28" s="12">
        <f t="shared" si="10"/>
        <v>0.72995038309441418</v>
      </c>
      <c r="N28" s="12">
        <f t="shared" si="11"/>
        <v>5.5962862703905092</v>
      </c>
      <c r="O28" s="9">
        <v>4</v>
      </c>
      <c r="P28" s="12">
        <f t="shared" si="12"/>
        <v>9.5962862703905092</v>
      </c>
      <c r="Q28" s="31">
        <v>6</v>
      </c>
      <c r="R28" s="27">
        <f t="shared" si="13"/>
        <v>0.62524187283919341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ht="13.8">
      <c r="A29" s="24">
        <v>9</v>
      </c>
      <c r="B29" s="25" t="s">
        <v>74</v>
      </c>
      <c r="C29" s="9">
        <v>5</v>
      </c>
      <c r="D29" s="9">
        <v>5</v>
      </c>
      <c r="E29" s="26">
        <v>28.96</v>
      </c>
      <c r="F29" s="6">
        <v>0.15</v>
      </c>
      <c r="G29" s="26">
        <v>28.96</v>
      </c>
      <c r="H29" s="24">
        <v>76</v>
      </c>
      <c r="I29" s="6">
        <v>7</v>
      </c>
      <c r="J29" s="6">
        <f t="shared" si="8"/>
        <v>1585.5600000000002</v>
      </c>
      <c r="K29" s="24">
        <v>2023</v>
      </c>
      <c r="L29" s="12">
        <f t="shared" si="9"/>
        <v>0.7837666831438459</v>
      </c>
      <c r="M29" s="12">
        <f t="shared" si="10"/>
        <v>0.11756500247157688</v>
      </c>
      <c r="N29" s="12">
        <f t="shared" si="11"/>
        <v>0.90133168561542276</v>
      </c>
      <c r="O29" s="9">
        <v>4</v>
      </c>
      <c r="P29" s="12">
        <f t="shared" si="12"/>
        <v>4.901331685615423</v>
      </c>
      <c r="Q29" s="31">
        <v>4</v>
      </c>
      <c r="R29" s="27">
        <f t="shared" si="13"/>
        <v>0.81610473572709263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3.2">
      <c r="A30" s="24">
        <v>10</v>
      </c>
      <c r="B30" s="25" t="s">
        <v>75</v>
      </c>
      <c r="C30" s="9">
        <v>27</v>
      </c>
      <c r="D30" s="9">
        <v>27</v>
      </c>
      <c r="E30" s="26">
        <v>41.92</v>
      </c>
      <c r="F30" s="6">
        <v>2</v>
      </c>
      <c r="G30" s="26">
        <v>41.92</v>
      </c>
      <c r="H30" s="24">
        <v>76</v>
      </c>
      <c r="I30" s="6">
        <v>7</v>
      </c>
      <c r="J30" s="6">
        <f t="shared" si="8"/>
        <v>30601.600000000002</v>
      </c>
      <c r="K30" s="24">
        <v>2023</v>
      </c>
      <c r="L30" s="12">
        <f t="shared" si="9"/>
        <v>15.126841324765202</v>
      </c>
      <c r="M30" s="12">
        <f t="shared" si="10"/>
        <v>2.2690261987147804</v>
      </c>
      <c r="N30" s="12">
        <f t="shared" si="11"/>
        <v>17.395867523479982</v>
      </c>
      <c r="O30" s="9">
        <v>2</v>
      </c>
      <c r="P30" s="12">
        <f t="shared" si="12"/>
        <v>19.395867523479982</v>
      </c>
      <c r="Q30" s="24">
        <v>12</v>
      </c>
      <c r="R30" s="27">
        <f t="shared" si="13"/>
        <v>0.61868849049794783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ht="13.2">
      <c r="A31" s="24">
        <v>11</v>
      </c>
      <c r="B31" s="25" t="s">
        <v>76</v>
      </c>
      <c r="C31" s="9">
        <v>6</v>
      </c>
      <c r="D31" s="9">
        <v>6</v>
      </c>
      <c r="E31" s="26">
        <v>15.96</v>
      </c>
      <c r="F31" s="6">
        <v>2</v>
      </c>
      <c r="G31" s="26">
        <v>15.96</v>
      </c>
      <c r="H31" s="24">
        <v>76</v>
      </c>
      <c r="I31" s="6">
        <v>7</v>
      </c>
      <c r="J31" s="6">
        <f t="shared" si="8"/>
        <v>11650.800000000001</v>
      </c>
      <c r="K31" s="24">
        <v>2023</v>
      </c>
      <c r="L31" s="12">
        <f t="shared" si="9"/>
        <v>5.7591695501730111</v>
      </c>
      <c r="M31" s="12">
        <f t="shared" si="10"/>
        <v>0.86387543252595167</v>
      </c>
      <c r="N31" s="12">
        <f t="shared" si="11"/>
        <v>6.6230449826989624</v>
      </c>
      <c r="O31" s="29"/>
      <c r="P31" s="12">
        <f t="shared" si="12"/>
        <v>6.6230449826989624</v>
      </c>
      <c r="Q31" s="24">
        <v>2</v>
      </c>
      <c r="R31" s="27">
        <f t="shared" si="13"/>
        <v>0.30197590462158969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ht="13.2">
      <c r="A32" s="24">
        <v>12</v>
      </c>
      <c r="B32" s="32" t="s">
        <v>77</v>
      </c>
      <c r="C32" s="9">
        <v>5</v>
      </c>
      <c r="D32" s="9">
        <v>5</v>
      </c>
      <c r="E32" s="26">
        <v>2.96</v>
      </c>
      <c r="F32" s="6">
        <v>2</v>
      </c>
      <c r="G32" s="26">
        <v>2.96</v>
      </c>
      <c r="H32" s="24">
        <v>76</v>
      </c>
      <c r="I32" s="6">
        <v>7</v>
      </c>
      <c r="J32" s="6">
        <f t="shared" si="8"/>
        <v>2160.8000000000002</v>
      </c>
      <c r="K32" s="24">
        <v>2023</v>
      </c>
      <c r="L32" s="12">
        <f t="shared" si="9"/>
        <v>1.0681166584280772</v>
      </c>
      <c r="M32" s="12">
        <f t="shared" si="10"/>
        <v>0.16021749876421157</v>
      </c>
      <c r="N32" s="12">
        <f t="shared" si="11"/>
        <v>1.2283341571922888</v>
      </c>
      <c r="O32" s="29"/>
      <c r="P32" s="12">
        <f t="shared" si="12"/>
        <v>1.2283341571922888</v>
      </c>
      <c r="Q32" s="24">
        <v>2</v>
      </c>
      <c r="R32" s="27">
        <f t="shared" si="13"/>
        <v>1.6282214316758687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3.2">
      <c r="A33" s="33">
        <v>13</v>
      </c>
      <c r="B33" s="25" t="s">
        <v>78</v>
      </c>
      <c r="C33" s="34"/>
      <c r="D33" s="20"/>
      <c r="E33" s="26">
        <v>0</v>
      </c>
      <c r="F33" s="6">
        <v>0.15</v>
      </c>
      <c r="G33" s="26">
        <v>0</v>
      </c>
      <c r="H33" s="24">
        <v>76</v>
      </c>
      <c r="I33" s="6">
        <v>7</v>
      </c>
      <c r="J33" s="6">
        <f t="shared" si="8"/>
        <v>0</v>
      </c>
      <c r="K33" s="24">
        <v>2023</v>
      </c>
      <c r="L33" s="12">
        <f t="shared" si="9"/>
        <v>0</v>
      </c>
      <c r="M33" s="12">
        <f t="shared" si="10"/>
        <v>0</v>
      </c>
      <c r="N33" s="12">
        <f t="shared" si="11"/>
        <v>0</v>
      </c>
      <c r="O33" s="29"/>
      <c r="P33" s="12">
        <f t="shared" si="12"/>
        <v>0</v>
      </c>
      <c r="Q33" s="24">
        <v>2</v>
      </c>
      <c r="R33" s="27" t="e">
        <f t="shared" si="13"/>
        <v>#DIV/0!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3.2">
      <c r="A34" s="35">
        <v>14</v>
      </c>
      <c r="B34" s="36" t="s">
        <v>79</v>
      </c>
      <c r="C34" s="34"/>
      <c r="D34" s="20"/>
      <c r="E34" s="37"/>
      <c r="F34" s="15"/>
      <c r="G34" s="37"/>
      <c r="H34" s="28"/>
      <c r="I34" s="15"/>
      <c r="J34" s="28"/>
      <c r="K34" s="28"/>
      <c r="L34" s="28"/>
      <c r="M34" s="28"/>
      <c r="N34" s="28"/>
      <c r="O34" s="29"/>
      <c r="P34" s="38">
        <v>6</v>
      </c>
      <c r="Q34" s="24">
        <v>0</v>
      </c>
      <c r="R34" s="27">
        <f t="shared" si="13"/>
        <v>0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5.6">
      <c r="A35" s="398" t="s">
        <v>80</v>
      </c>
      <c r="B35" s="323"/>
      <c r="C35" s="16"/>
      <c r="D35" s="16"/>
      <c r="E35" s="17"/>
      <c r="F35" s="17"/>
      <c r="G35" s="39"/>
      <c r="H35" s="17"/>
      <c r="I35" s="17"/>
      <c r="J35" s="17"/>
      <c r="K35" s="17"/>
      <c r="L35" s="17"/>
      <c r="M35" s="17"/>
      <c r="N35" s="17"/>
      <c r="O35" s="17"/>
      <c r="P35" s="19">
        <f>SUM(P21:P34)</f>
        <v>80.582927706376665</v>
      </c>
      <c r="Q35" s="18"/>
      <c r="R35" s="16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pans="1:28" ht="13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40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ht="13.2">
      <c r="A37" s="21"/>
      <c r="B37" s="22" t="s">
        <v>81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40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ht="13.2">
      <c r="A38" s="24">
        <v>13</v>
      </c>
      <c r="B38" s="25" t="s">
        <v>82</v>
      </c>
      <c r="C38" s="9">
        <v>7</v>
      </c>
      <c r="D38" s="9">
        <v>7</v>
      </c>
      <c r="E38" s="11">
        <v>1.19</v>
      </c>
      <c r="F38" s="11">
        <v>8</v>
      </c>
      <c r="G38" s="11">
        <v>1.19</v>
      </c>
      <c r="H38" s="6">
        <v>79</v>
      </c>
      <c r="I38" s="6">
        <v>7</v>
      </c>
      <c r="J38" s="28">
        <f t="shared" ref="J38:J39" si="14">F38*G38*365</f>
        <v>3474.7999999999997</v>
      </c>
      <c r="K38" s="6">
        <v>2002</v>
      </c>
      <c r="L38" s="41">
        <f t="shared" ref="L38:L39" si="15">J38/K38</f>
        <v>1.7356643356643355</v>
      </c>
      <c r="M38" s="41">
        <f t="shared" ref="M38:M39" si="16">L38*15%</f>
        <v>0.2603496503496503</v>
      </c>
      <c r="N38" s="41">
        <f t="shared" ref="N38:N39" si="17">L38+M38</f>
        <v>1.9960139860139858</v>
      </c>
      <c r="O38" s="9">
        <v>4</v>
      </c>
      <c r="P38" s="41">
        <f t="shared" ref="P38:P39" si="18">N38+O38</f>
        <v>5.9960139860139856</v>
      </c>
      <c r="Q38" s="24">
        <v>9</v>
      </c>
      <c r="R38" s="27">
        <f t="shared" ref="R38:R39" si="19">Q38/P38</f>
        <v>1.500997165949407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3.2">
      <c r="A39" s="24">
        <v>14</v>
      </c>
      <c r="B39" s="25" t="s">
        <v>83</v>
      </c>
      <c r="C39" s="9">
        <v>30</v>
      </c>
      <c r="D39" s="29"/>
      <c r="E39" s="11">
        <v>8.42</v>
      </c>
      <c r="F39" s="11">
        <v>3</v>
      </c>
      <c r="G39" s="11">
        <v>8.42</v>
      </c>
      <c r="H39" s="6">
        <v>79</v>
      </c>
      <c r="I39" s="6">
        <v>7</v>
      </c>
      <c r="J39" s="28">
        <f t="shared" si="14"/>
        <v>9219.9</v>
      </c>
      <c r="K39" s="6">
        <v>2002</v>
      </c>
      <c r="L39" s="41">
        <f t="shared" si="15"/>
        <v>4.6053446553446555</v>
      </c>
      <c r="M39" s="41">
        <f t="shared" si="16"/>
        <v>0.69080169830169835</v>
      </c>
      <c r="N39" s="41">
        <f t="shared" si="17"/>
        <v>5.2961463536463542</v>
      </c>
      <c r="O39" s="9">
        <v>4</v>
      </c>
      <c r="P39" s="41">
        <f t="shared" si="18"/>
        <v>9.2961463536463533</v>
      </c>
      <c r="Q39" s="24">
        <v>8</v>
      </c>
      <c r="R39" s="27">
        <f t="shared" si="19"/>
        <v>0.86057164933317254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3.2">
      <c r="A40" s="397" t="s">
        <v>84</v>
      </c>
      <c r="B40" s="312"/>
      <c r="C40" s="42"/>
      <c r="D40" s="42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43"/>
      <c r="P40" s="19">
        <f>SUM(P38:P39)</f>
        <v>15.292160339660338</v>
      </c>
      <c r="Q40" s="17"/>
      <c r="R40" s="16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 ht="13.2">
      <c r="A41" s="13"/>
      <c r="B41" s="13"/>
      <c r="C41" s="44"/>
      <c r="D41" s="44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44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ht="13.2">
      <c r="A42" s="21"/>
      <c r="B42" s="22" t="s">
        <v>85</v>
      </c>
      <c r="C42" s="45"/>
      <c r="D42" s="45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45"/>
      <c r="P42" s="21"/>
      <c r="Q42" s="21"/>
      <c r="R42" s="40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ht="13.2">
      <c r="A43" s="399">
        <v>15</v>
      </c>
      <c r="B43" s="25" t="s">
        <v>86</v>
      </c>
      <c r="C43" s="9">
        <v>5</v>
      </c>
      <c r="D43" s="9">
        <v>5</v>
      </c>
      <c r="E43" s="11">
        <v>12.71</v>
      </c>
      <c r="F43" s="11">
        <v>4</v>
      </c>
      <c r="G43" s="11">
        <v>12.71</v>
      </c>
      <c r="H43" s="6">
        <v>79</v>
      </c>
      <c r="I43" s="6">
        <v>7</v>
      </c>
      <c r="J43" s="28">
        <f>F43*G43*365</f>
        <v>18556.600000000002</v>
      </c>
      <c r="K43" s="6">
        <v>2002</v>
      </c>
      <c r="L43" s="41">
        <f>J43/K43</f>
        <v>9.26903096903097</v>
      </c>
      <c r="M43" s="46">
        <f>L43*25%</f>
        <v>2.3172577422577425</v>
      </c>
      <c r="N43" s="41">
        <f>L43+M43</f>
        <v>11.586288711288713</v>
      </c>
      <c r="O43" s="9">
        <v>4</v>
      </c>
      <c r="P43" s="41">
        <f>N43+O43</f>
        <v>15.586288711288713</v>
      </c>
      <c r="Q43" s="24">
        <v>17</v>
      </c>
      <c r="R43" s="27">
        <f>Q43/P43</f>
        <v>1.090702239314185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13.2">
      <c r="A44" s="326"/>
      <c r="B44" s="25" t="s">
        <v>87</v>
      </c>
      <c r="C44" s="9">
        <v>8</v>
      </c>
      <c r="D44" s="29"/>
      <c r="E44" s="20"/>
      <c r="F44" s="13"/>
      <c r="G44" s="13"/>
      <c r="H44" s="13"/>
      <c r="I44" s="13"/>
      <c r="J44" s="28"/>
      <c r="K44" s="20"/>
      <c r="L44" s="20"/>
      <c r="M44" s="20"/>
      <c r="N44" s="20"/>
      <c r="O44" s="30"/>
      <c r="P44" s="24">
        <v>8</v>
      </c>
      <c r="Q44" s="20"/>
      <c r="R44" s="28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13.2">
      <c r="A45" s="397" t="s">
        <v>88</v>
      </c>
      <c r="B45" s="312"/>
      <c r="C45" s="42"/>
      <c r="D45" s="42"/>
      <c r="E45" s="17"/>
      <c r="F45" s="17"/>
      <c r="G45" s="17"/>
      <c r="H45" s="17"/>
      <c r="I45" s="17"/>
      <c r="J45" s="16"/>
      <c r="K45" s="17"/>
      <c r="L45" s="17"/>
      <c r="M45" s="17"/>
      <c r="N45" s="17"/>
      <c r="O45" s="43"/>
      <c r="P45" s="19">
        <f>SUM(P43:P44)</f>
        <v>23.586288711288713</v>
      </c>
      <c r="Q45" s="17"/>
      <c r="R45" s="16"/>
      <c r="S45" s="16"/>
      <c r="T45" s="17"/>
      <c r="U45" s="17"/>
      <c r="V45" s="17"/>
      <c r="W45" s="17"/>
      <c r="X45" s="17"/>
      <c r="Y45" s="17"/>
      <c r="Z45" s="17"/>
      <c r="AA45" s="17"/>
      <c r="AB45" s="17"/>
    </row>
    <row r="46" spans="1:28" ht="13.8">
      <c r="A46" s="336">
        <v>16</v>
      </c>
      <c r="B46" s="25" t="s">
        <v>89</v>
      </c>
      <c r="C46" s="9">
        <v>3</v>
      </c>
      <c r="D46" s="9">
        <v>3</v>
      </c>
      <c r="E46" s="26">
        <v>0</v>
      </c>
      <c r="F46" s="24">
        <v>0.5</v>
      </c>
      <c r="G46" s="26">
        <v>0</v>
      </c>
      <c r="H46" s="6">
        <v>79</v>
      </c>
      <c r="I46" s="6">
        <v>7</v>
      </c>
      <c r="J46" s="28">
        <f t="shared" ref="J46:J47" si="20">F46*G46*365</f>
        <v>0</v>
      </c>
      <c r="K46" s="6">
        <v>2002</v>
      </c>
      <c r="L46" s="41">
        <f t="shared" ref="L46:L47" si="21">J46/K46</f>
        <v>0</v>
      </c>
      <c r="M46" s="41">
        <f t="shared" ref="M46:M47" si="22">L46*15%</f>
        <v>0</v>
      </c>
      <c r="N46" s="41">
        <f t="shared" ref="N46:N47" si="23">L46+M46</f>
        <v>0</v>
      </c>
      <c r="O46" s="9">
        <v>0</v>
      </c>
      <c r="P46" s="41">
        <f t="shared" ref="P46:P47" si="24">N46+O46</f>
        <v>0</v>
      </c>
      <c r="Q46" s="31">
        <v>3</v>
      </c>
      <c r="R46" s="41" t="e">
        <f t="shared" ref="R46:R50" si="25">Q46/P46</f>
        <v>#DIV/0!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13.8">
      <c r="A47" s="337"/>
      <c r="B47" s="47" t="s">
        <v>90</v>
      </c>
      <c r="C47" s="9">
        <v>19</v>
      </c>
      <c r="D47" s="9">
        <v>19</v>
      </c>
      <c r="E47" s="11">
        <v>51.45</v>
      </c>
      <c r="F47" s="6">
        <v>0.5</v>
      </c>
      <c r="G47" s="11">
        <v>51.45</v>
      </c>
      <c r="H47" s="6">
        <v>79</v>
      </c>
      <c r="I47" s="6">
        <v>7</v>
      </c>
      <c r="J47" s="28">
        <f t="shared" si="20"/>
        <v>9389.625</v>
      </c>
      <c r="K47" s="6">
        <v>2002</v>
      </c>
      <c r="L47" s="41">
        <f t="shared" si="21"/>
        <v>4.6901223776223775</v>
      </c>
      <c r="M47" s="41">
        <f t="shared" si="22"/>
        <v>0.7035183566433566</v>
      </c>
      <c r="N47" s="41">
        <f t="shared" si="23"/>
        <v>5.393640734265734</v>
      </c>
      <c r="O47" s="30">
        <v>4</v>
      </c>
      <c r="P47" s="41">
        <f t="shared" si="24"/>
        <v>9.393640734265734</v>
      </c>
      <c r="Q47" s="31">
        <v>11</v>
      </c>
      <c r="R47" s="41">
        <f t="shared" si="25"/>
        <v>1.1710049714669899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ht="13.2">
      <c r="A48" s="337"/>
      <c r="B48" s="47" t="s">
        <v>91</v>
      </c>
      <c r="C48" s="34"/>
      <c r="D48" s="20"/>
      <c r="E48" s="20"/>
      <c r="F48" s="13"/>
      <c r="G48" s="15"/>
      <c r="H48" s="13"/>
      <c r="I48" s="13"/>
      <c r="J48" s="15"/>
      <c r="K48" s="13"/>
      <c r="L48" s="15"/>
      <c r="M48" s="15"/>
      <c r="N48" s="13"/>
      <c r="O48" s="30"/>
      <c r="P48" s="24">
        <v>8</v>
      </c>
      <c r="Q48" s="24">
        <v>3</v>
      </c>
      <c r="R48" s="41">
        <f t="shared" si="25"/>
        <v>0.375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13.2">
      <c r="A49" s="337"/>
      <c r="B49" s="47" t="s">
        <v>92</v>
      </c>
      <c r="C49" s="48">
        <v>1</v>
      </c>
      <c r="D49" s="24">
        <v>1</v>
      </c>
      <c r="E49" s="20"/>
      <c r="F49" s="13"/>
      <c r="G49" s="15"/>
      <c r="H49" s="13"/>
      <c r="I49" s="13"/>
      <c r="J49" s="15"/>
      <c r="K49" s="13"/>
      <c r="L49" s="15"/>
      <c r="M49" s="15"/>
      <c r="N49" s="13"/>
      <c r="O49" s="15"/>
      <c r="P49" s="24">
        <v>4</v>
      </c>
      <c r="Q49" s="24">
        <v>1</v>
      </c>
      <c r="R49" s="41">
        <f t="shared" si="25"/>
        <v>0.25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ht="13.2">
      <c r="A50" s="321"/>
      <c r="B50" s="47" t="s">
        <v>93</v>
      </c>
      <c r="C50" s="34"/>
      <c r="D50" s="20"/>
      <c r="E50" s="20"/>
      <c r="F50" s="13"/>
      <c r="G50" s="15"/>
      <c r="H50" s="13"/>
      <c r="I50" s="13"/>
      <c r="J50" s="15"/>
      <c r="K50" s="13"/>
      <c r="L50" s="15"/>
      <c r="M50" s="15"/>
      <c r="N50" s="13"/>
      <c r="O50" s="15"/>
      <c r="P50" s="24">
        <v>4</v>
      </c>
      <c r="Q50" s="24">
        <v>4</v>
      </c>
      <c r="R50" s="41">
        <f t="shared" si="25"/>
        <v>1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13.2">
      <c r="A51" s="17"/>
      <c r="B51" s="49" t="s">
        <v>94</v>
      </c>
      <c r="C51" s="17"/>
      <c r="D51" s="17"/>
      <c r="E51" s="17"/>
      <c r="F51" s="17"/>
      <c r="G51" s="17"/>
      <c r="H51" s="17"/>
      <c r="I51" s="17"/>
      <c r="J51" s="16"/>
      <c r="K51" s="17"/>
      <c r="L51" s="17"/>
      <c r="M51" s="17"/>
      <c r="N51" s="17"/>
      <c r="O51" s="17"/>
      <c r="P51" s="19">
        <f>SUM(P46:P50)</f>
        <v>25.393640734265734</v>
      </c>
      <c r="Q51" s="17"/>
      <c r="R51" s="16"/>
      <c r="S51" s="16"/>
      <c r="T51" s="17"/>
      <c r="U51" s="17"/>
      <c r="V51" s="17"/>
      <c r="W51" s="17"/>
      <c r="X51" s="17"/>
      <c r="Y51" s="17"/>
      <c r="Z51" s="17"/>
      <c r="AA51" s="17"/>
      <c r="AB51" s="17"/>
    </row>
    <row r="52" spans="1:28" ht="13.2">
      <c r="A52" s="35">
        <v>17</v>
      </c>
      <c r="B52" s="50" t="s">
        <v>95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4">
        <v>1</v>
      </c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26.4">
      <c r="A53" s="35">
        <v>18</v>
      </c>
      <c r="B53" s="51" t="s">
        <v>96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3.8">
      <c r="A54" s="35">
        <v>19</v>
      </c>
      <c r="B54" s="50" t="s">
        <v>97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52">
        <v>8</v>
      </c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3.2">
      <c r="A55" s="338" t="s">
        <v>98</v>
      </c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11"/>
      <c r="M55" s="311"/>
      <c r="N55" s="311"/>
      <c r="O55" s="312"/>
      <c r="P55" s="53">
        <f>P18+P35+P40+P45+P51</f>
        <v>341.39493507400897</v>
      </c>
      <c r="Q55" s="54">
        <f>SUM(Q7:Q54)</f>
        <v>213</v>
      </c>
      <c r="R55" s="15"/>
      <c r="S55" s="28"/>
      <c r="T55" s="28"/>
      <c r="U55" s="20"/>
      <c r="V55" s="20"/>
      <c r="W55" s="20"/>
      <c r="X55" s="20"/>
      <c r="Y55" s="20"/>
      <c r="Z55" s="20"/>
      <c r="AA55" s="20"/>
      <c r="AB55" s="20"/>
    </row>
    <row r="56" spans="1:28" ht="13.2">
      <c r="A56" s="338" t="s">
        <v>99</v>
      </c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11"/>
      <c r="M56" s="311"/>
      <c r="N56" s="311"/>
      <c r="O56" s="312"/>
      <c r="P56" s="55">
        <f>P55</f>
        <v>341.39493507400897</v>
      </c>
      <c r="Q56" s="54"/>
      <c r="R56" s="15"/>
      <c r="S56" s="28"/>
      <c r="T56" s="28"/>
      <c r="U56" s="20"/>
      <c r="V56" s="20"/>
      <c r="W56" s="20"/>
      <c r="X56" s="20"/>
      <c r="Y56" s="20"/>
      <c r="Z56" s="20"/>
      <c r="AA56" s="20"/>
      <c r="AB56" s="20"/>
    </row>
    <row r="57" spans="1:28" ht="13.2">
      <c r="A57" s="338" t="s">
        <v>100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2"/>
      <c r="P57" s="55">
        <f>P56*70%</f>
        <v>238.97645455180626</v>
      </c>
      <c r="Q57" s="53">
        <f>Q55-P57</f>
        <v>-25.976454551806256</v>
      </c>
      <c r="R57" s="28"/>
      <c r="S57" s="28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13.2">
      <c r="A58" s="338" t="s">
        <v>101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2"/>
      <c r="P58" s="56">
        <f>Q55/P55*100</f>
        <v>62.391083790925308</v>
      </c>
      <c r="Q58" s="57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ht="13.2">
      <c r="A59" s="339" t="s">
        <v>102</v>
      </c>
      <c r="B59" s="320"/>
      <c r="C59" s="335" t="s">
        <v>103</v>
      </c>
      <c r="D59" s="312"/>
      <c r="E59" s="335" t="s">
        <v>104</v>
      </c>
      <c r="F59" s="312"/>
      <c r="G59" s="335" t="s">
        <v>105</v>
      </c>
      <c r="H59" s="311"/>
      <c r="I59" s="312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</row>
    <row r="60" spans="1:28" ht="15.6">
      <c r="A60" s="321"/>
      <c r="B60" s="323"/>
      <c r="C60" s="347">
        <v>96667718</v>
      </c>
      <c r="D60" s="312"/>
      <c r="E60" s="348">
        <v>20177161979</v>
      </c>
      <c r="F60" s="312"/>
      <c r="G60" s="401" t="s">
        <v>106</v>
      </c>
      <c r="H60" s="311"/>
      <c r="I60" s="312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</row>
    <row r="61" spans="1:28" ht="14.4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</row>
    <row r="62" spans="1:28" ht="13.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8">
      <c r="A71" s="349" t="s">
        <v>7</v>
      </c>
      <c r="B71" s="316"/>
      <c r="C71" s="316"/>
      <c r="D71" s="316"/>
      <c r="E71" s="316"/>
      <c r="F71" s="316"/>
      <c r="G71" s="316"/>
      <c r="H71" s="316"/>
      <c r="I71" s="316"/>
      <c r="J71" s="316"/>
      <c r="K71" s="316"/>
      <c r="L71" s="316"/>
      <c r="M71" s="316"/>
      <c r="N71" s="316"/>
      <c r="O71" s="316"/>
      <c r="P71" s="316"/>
      <c r="Q71" s="316"/>
      <c r="R71" s="316"/>
      <c r="S71" s="316"/>
      <c r="T71" s="316"/>
      <c r="U71" s="316"/>
      <c r="V71" s="316"/>
      <c r="W71" s="316"/>
      <c r="X71" s="316"/>
      <c r="Y71" s="316"/>
      <c r="Z71" s="316"/>
      <c r="AA71" s="316"/>
      <c r="AB71" s="316"/>
    </row>
    <row r="72" spans="1:28" ht="13.8">
      <c r="A72" s="349" t="s">
        <v>107</v>
      </c>
      <c r="B72" s="316"/>
      <c r="C72" s="316"/>
      <c r="D72" s="316"/>
      <c r="E72" s="316"/>
      <c r="F72" s="316"/>
      <c r="G72" s="316"/>
      <c r="H72" s="316"/>
      <c r="I72" s="316"/>
      <c r="J72" s="316"/>
      <c r="K72" s="316"/>
      <c r="L72" s="316"/>
      <c r="M72" s="316"/>
      <c r="N72" s="316"/>
      <c r="O72" s="316"/>
      <c r="P72" s="316"/>
      <c r="Q72" s="316"/>
      <c r="R72" s="316"/>
      <c r="S72" s="316"/>
      <c r="T72" s="316"/>
      <c r="U72" s="316"/>
      <c r="V72" s="316"/>
      <c r="W72" s="316"/>
      <c r="X72" s="316"/>
      <c r="Y72" s="316"/>
      <c r="Z72" s="316"/>
      <c r="AA72" s="316"/>
      <c r="AB72" s="316"/>
    </row>
    <row r="73" spans="1:28" ht="13.2">
      <c r="A73" s="345" t="s">
        <v>6</v>
      </c>
      <c r="B73" s="345" t="s">
        <v>9</v>
      </c>
      <c r="C73" s="351" t="s">
        <v>10</v>
      </c>
      <c r="D73" s="312"/>
      <c r="E73" s="324" t="s">
        <v>11</v>
      </c>
      <c r="F73" s="2" t="s">
        <v>12</v>
      </c>
      <c r="G73" s="2" t="s">
        <v>13</v>
      </c>
      <c r="H73" s="2" t="s">
        <v>14</v>
      </c>
      <c r="I73" s="2" t="s">
        <v>15</v>
      </c>
      <c r="J73" s="3"/>
      <c r="K73" s="3"/>
      <c r="L73" s="351" t="s">
        <v>16</v>
      </c>
      <c r="M73" s="311"/>
      <c r="N73" s="311"/>
      <c r="O73" s="312"/>
      <c r="P73" s="324" t="s">
        <v>17</v>
      </c>
      <c r="Q73" s="324" t="s">
        <v>18</v>
      </c>
      <c r="R73" s="345" t="s">
        <v>19</v>
      </c>
      <c r="S73" s="346" t="s">
        <v>20</v>
      </c>
      <c r="T73" s="319"/>
      <c r="U73" s="319"/>
      <c r="V73" s="319"/>
      <c r="W73" s="319"/>
      <c r="X73" s="320"/>
      <c r="Y73" s="324" t="s">
        <v>21</v>
      </c>
      <c r="Z73" s="324" t="s">
        <v>22</v>
      </c>
      <c r="AA73" s="324" t="s">
        <v>23</v>
      </c>
      <c r="AB73" s="345" t="s">
        <v>24</v>
      </c>
    </row>
    <row r="74" spans="1:28" ht="13.2">
      <c r="A74" s="325"/>
      <c r="B74" s="325"/>
      <c r="C74" s="345" t="s">
        <v>25</v>
      </c>
      <c r="D74" s="345" t="s">
        <v>26</v>
      </c>
      <c r="E74" s="325"/>
      <c r="F74" s="2" t="s">
        <v>27</v>
      </c>
      <c r="G74" s="2" t="s">
        <v>28</v>
      </c>
      <c r="H74" s="2" t="s">
        <v>29</v>
      </c>
      <c r="I74" s="2" t="s">
        <v>30</v>
      </c>
      <c r="J74" s="2" t="s">
        <v>31</v>
      </c>
      <c r="K74" s="2" t="s">
        <v>32</v>
      </c>
      <c r="L74" s="2" t="s">
        <v>33</v>
      </c>
      <c r="M74" s="2" t="s">
        <v>34</v>
      </c>
      <c r="N74" s="4" t="s">
        <v>35</v>
      </c>
      <c r="O74" s="2" t="s">
        <v>36</v>
      </c>
      <c r="P74" s="325"/>
      <c r="Q74" s="325"/>
      <c r="R74" s="325"/>
      <c r="S74" s="321"/>
      <c r="T74" s="322"/>
      <c r="U74" s="322"/>
      <c r="V74" s="322"/>
      <c r="W74" s="322"/>
      <c r="X74" s="323"/>
      <c r="Y74" s="325"/>
      <c r="Z74" s="325"/>
      <c r="AA74" s="325"/>
      <c r="AB74" s="325"/>
    </row>
    <row r="75" spans="1:28" ht="13.2">
      <c r="A75" s="326"/>
      <c r="B75" s="326"/>
      <c r="C75" s="326"/>
      <c r="D75" s="326"/>
      <c r="E75" s="326"/>
      <c r="F75" s="2" t="s">
        <v>37</v>
      </c>
      <c r="G75" s="2" t="s">
        <v>38</v>
      </c>
      <c r="H75" s="2" t="s">
        <v>39</v>
      </c>
      <c r="I75" s="2" t="s">
        <v>40</v>
      </c>
      <c r="J75" s="2" t="s">
        <v>41</v>
      </c>
      <c r="K75" s="2" t="s">
        <v>42</v>
      </c>
      <c r="L75" s="2" t="s">
        <v>43</v>
      </c>
      <c r="M75" s="5">
        <v>0.15</v>
      </c>
      <c r="N75" s="2" t="s">
        <v>44</v>
      </c>
      <c r="O75" s="2" t="s">
        <v>45</v>
      </c>
      <c r="P75" s="326"/>
      <c r="Q75" s="326"/>
      <c r="R75" s="326"/>
      <c r="S75" s="2" t="s">
        <v>46</v>
      </c>
      <c r="T75" s="2" t="s">
        <v>47</v>
      </c>
      <c r="U75" s="2" t="s">
        <v>48</v>
      </c>
      <c r="V75" s="2" t="s">
        <v>49</v>
      </c>
      <c r="W75" s="2" t="s">
        <v>50</v>
      </c>
      <c r="X75" s="2" t="s">
        <v>51</v>
      </c>
      <c r="Y75" s="326"/>
      <c r="Z75" s="326"/>
      <c r="AA75" s="326"/>
      <c r="AB75" s="326"/>
    </row>
    <row r="76" spans="1:28" ht="13.2">
      <c r="A76" s="3"/>
      <c r="B76" s="2" t="s">
        <v>52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3.8">
      <c r="A77" s="6">
        <v>1</v>
      </c>
      <c r="B77" s="7" t="s">
        <v>53</v>
      </c>
      <c r="C77" s="9">
        <v>14</v>
      </c>
      <c r="D77" s="9">
        <v>14</v>
      </c>
      <c r="E77" s="11">
        <v>3.07</v>
      </c>
      <c r="F77" s="6">
        <v>4</v>
      </c>
      <c r="G77" s="11">
        <v>3.07</v>
      </c>
      <c r="H77" s="6">
        <v>79</v>
      </c>
      <c r="I77" s="6">
        <v>7</v>
      </c>
      <c r="J77" s="6">
        <f t="shared" ref="J77:J87" si="26">F77*G77*365</f>
        <v>4482.2</v>
      </c>
      <c r="K77" s="6">
        <v>2002</v>
      </c>
      <c r="L77" s="12">
        <f t="shared" ref="L77:L87" si="27">J77/K77</f>
        <v>2.2388611388611386</v>
      </c>
      <c r="M77" s="12">
        <f t="shared" ref="M77:M87" si="28">L77*15%</f>
        <v>0.3358291708291708</v>
      </c>
      <c r="N77" s="12">
        <f t="shared" ref="N77:N87" si="29">L77+M77</f>
        <v>2.5746903096903093</v>
      </c>
      <c r="O77" s="9">
        <v>4</v>
      </c>
      <c r="P77" s="12">
        <f t="shared" ref="P77:P87" si="30">N77+O77</f>
        <v>6.5746903096903093</v>
      </c>
      <c r="Q77" s="61">
        <v>5</v>
      </c>
      <c r="R77" s="12">
        <f t="shared" ref="R77:R87" si="31">Q77/P77*100</f>
        <v>76.049209384518022</v>
      </c>
      <c r="S77" s="6">
        <v>1</v>
      </c>
      <c r="T77" s="6">
        <v>3</v>
      </c>
      <c r="U77" s="6">
        <v>1</v>
      </c>
      <c r="V77" s="13"/>
      <c r="W77" s="6">
        <v>12</v>
      </c>
      <c r="X77" s="6">
        <v>5</v>
      </c>
      <c r="Y77" s="6">
        <v>21</v>
      </c>
      <c r="Z77" s="6">
        <v>3</v>
      </c>
      <c r="AA77" s="6">
        <v>13</v>
      </c>
      <c r="AB77" s="13"/>
    </row>
    <row r="78" spans="1:28" ht="13.8">
      <c r="A78" s="6">
        <v>2</v>
      </c>
      <c r="B78" s="7" t="s">
        <v>54</v>
      </c>
      <c r="C78" s="14">
        <v>26</v>
      </c>
      <c r="D78" s="14">
        <v>26</v>
      </c>
      <c r="E78" s="11">
        <v>19.100000000000001</v>
      </c>
      <c r="F78" s="6">
        <v>4</v>
      </c>
      <c r="G78" s="11">
        <v>19.100000000000001</v>
      </c>
      <c r="H78" s="6">
        <v>79</v>
      </c>
      <c r="I78" s="6">
        <v>7</v>
      </c>
      <c r="J78" s="6">
        <f t="shared" si="26"/>
        <v>27886.000000000004</v>
      </c>
      <c r="K78" s="6">
        <v>2002</v>
      </c>
      <c r="L78" s="12">
        <f t="shared" si="27"/>
        <v>13.929070929070932</v>
      </c>
      <c r="M78" s="12">
        <f t="shared" si="28"/>
        <v>2.0893606393606396</v>
      </c>
      <c r="N78" s="12">
        <f t="shared" si="29"/>
        <v>16.01843156843157</v>
      </c>
      <c r="O78" s="9">
        <v>4</v>
      </c>
      <c r="P78" s="12">
        <f t="shared" si="30"/>
        <v>20.01843156843157</v>
      </c>
      <c r="Q78" s="61">
        <v>4</v>
      </c>
      <c r="R78" s="12">
        <f t="shared" si="31"/>
        <v>19.981585402064532</v>
      </c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ht="13.8">
      <c r="A79" s="6">
        <v>3</v>
      </c>
      <c r="B79" s="7" t="s">
        <v>55</v>
      </c>
      <c r="C79" s="14">
        <v>10</v>
      </c>
      <c r="D79" s="14">
        <v>10</v>
      </c>
      <c r="E79" s="11">
        <v>0</v>
      </c>
      <c r="F79" s="6">
        <v>4</v>
      </c>
      <c r="G79" s="11">
        <v>0</v>
      </c>
      <c r="H79" s="6">
        <v>79</v>
      </c>
      <c r="I79" s="6">
        <v>7</v>
      </c>
      <c r="J79" s="6">
        <f t="shared" si="26"/>
        <v>0</v>
      </c>
      <c r="K79" s="6">
        <v>2002</v>
      </c>
      <c r="L79" s="12">
        <f t="shared" si="27"/>
        <v>0</v>
      </c>
      <c r="M79" s="12">
        <f t="shared" si="28"/>
        <v>0</v>
      </c>
      <c r="N79" s="12">
        <f t="shared" si="29"/>
        <v>0</v>
      </c>
      <c r="O79" s="9">
        <v>4</v>
      </c>
      <c r="P79" s="12">
        <f t="shared" si="30"/>
        <v>4</v>
      </c>
      <c r="Q79" s="61">
        <v>4</v>
      </c>
      <c r="R79" s="12">
        <f t="shared" si="31"/>
        <v>100</v>
      </c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ht="13.2">
      <c r="A80" s="6">
        <v>4</v>
      </c>
      <c r="B80" s="7" t="s">
        <v>56</v>
      </c>
      <c r="C80" s="14">
        <v>46</v>
      </c>
      <c r="D80" s="14">
        <v>46</v>
      </c>
      <c r="E80" s="11">
        <v>27.93</v>
      </c>
      <c r="F80" s="6">
        <v>4</v>
      </c>
      <c r="G80" s="11">
        <v>27.93</v>
      </c>
      <c r="H80" s="6">
        <v>79</v>
      </c>
      <c r="I80" s="6">
        <v>7</v>
      </c>
      <c r="J80" s="6">
        <f t="shared" si="26"/>
        <v>40777.800000000003</v>
      </c>
      <c r="K80" s="6">
        <v>2002</v>
      </c>
      <c r="L80" s="12">
        <f t="shared" si="27"/>
        <v>20.368531468531469</v>
      </c>
      <c r="M80" s="12">
        <f t="shared" si="28"/>
        <v>3.0552797202797204</v>
      </c>
      <c r="N80" s="12">
        <f t="shared" si="29"/>
        <v>23.42381118881119</v>
      </c>
      <c r="O80" s="9">
        <v>4</v>
      </c>
      <c r="P80" s="12">
        <f t="shared" si="30"/>
        <v>27.42381118881119</v>
      </c>
      <c r="Q80" s="6">
        <v>14</v>
      </c>
      <c r="R80" s="12">
        <f t="shared" si="31"/>
        <v>51.050526506366658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ht="13.2">
      <c r="A81" s="6">
        <v>5</v>
      </c>
      <c r="B81" s="7" t="s">
        <v>57</v>
      </c>
      <c r="C81" s="14">
        <v>42</v>
      </c>
      <c r="D81" s="14">
        <v>42</v>
      </c>
      <c r="E81" s="11">
        <v>24.97</v>
      </c>
      <c r="F81" s="6">
        <v>4</v>
      </c>
      <c r="G81" s="11">
        <v>24.97</v>
      </c>
      <c r="H81" s="6">
        <v>79</v>
      </c>
      <c r="I81" s="6">
        <v>7</v>
      </c>
      <c r="J81" s="6">
        <f t="shared" si="26"/>
        <v>36456.199999999997</v>
      </c>
      <c r="K81" s="6">
        <v>2002</v>
      </c>
      <c r="L81" s="12">
        <f t="shared" si="27"/>
        <v>18.209890109890107</v>
      </c>
      <c r="M81" s="12">
        <f t="shared" si="28"/>
        <v>2.7314835164835158</v>
      </c>
      <c r="N81" s="12">
        <f t="shared" si="29"/>
        <v>20.941373626373622</v>
      </c>
      <c r="O81" s="9">
        <v>4</v>
      </c>
      <c r="P81" s="12">
        <f t="shared" si="30"/>
        <v>24.941373626373622</v>
      </c>
      <c r="Q81" s="6">
        <v>13</v>
      </c>
      <c r="R81" s="12">
        <f t="shared" si="31"/>
        <v>52.12222949201756</v>
      </c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ht="13.2">
      <c r="A82" s="6">
        <v>6</v>
      </c>
      <c r="B82" s="7" t="s">
        <v>58</v>
      </c>
      <c r="C82" s="14">
        <v>8</v>
      </c>
      <c r="D82" s="14">
        <v>8</v>
      </c>
      <c r="E82" s="11">
        <v>5.53</v>
      </c>
      <c r="F82" s="6">
        <v>14</v>
      </c>
      <c r="G82" s="11">
        <v>5.53</v>
      </c>
      <c r="H82" s="6">
        <v>79</v>
      </c>
      <c r="I82" s="6">
        <v>7</v>
      </c>
      <c r="J82" s="6">
        <f t="shared" si="26"/>
        <v>28258.3</v>
      </c>
      <c r="K82" s="6">
        <v>2002</v>
      </c>
      <c r="L82" s="12">
        <f t="shared" si="27"/>
        <v>14.115034965034965</v>
      </c>
      <c r="M82" s="12">
        <f t="shared" si="28"/>
        <v>2.1172552447552446</v>
      </c>
      <c r="N82" s="12">
        <f t="shared" si="29"/>
        <v>16.232290209790211</v>
      </c>
      <c r="O82" s="9">
        <v>4</v>
      </c>
      <c r="P82" s="12">
        <f t="shared" si="30"/>
        <v>20.232290209790211</v>
      </c>
      <c r="Q82" s="6">
        <v>12</v>
      </c>
      <c r="R82" s="12">
        <f t="shared" si="31"/>
        <v>59.311130255502739</v>
      </c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ht="13.8">
      <c r="A83" s="6">
        <v>7</v>
      </c>
      <c r="B83" s="7" t="s">
        <v>59</v>
      </c>
      <c r="C83" s="9">
        <v>4</v>
      </c>
      <c r="D83" s="9">
        <v>4</v>
      </c>
      <c r="E83" s="11">
        <v>2.2000000000000002</v>
      </c>
      <c r="F83" s="6">
        <v>14</v>
      </c>
      <c r="G83" s="11">
        <v>2.2000000000000002</v>
      </c>
      <c r="H83" s="6">
        <v>79</v>
      </c>
      <c r="I83" s="6">
        <v>7</v>
      </c>
      <c r="J83" s="6">
        <f t="shared" si="26"/>
        <v>11242.000000000002</v>
      </c>
      <c r="K83" s="6">
        <v>2002</v>
      </c>
      <c r="L83" s="12">
        <f t="shared" si="27"/>
        <v>5.6153846153846159</v>
      </c>
      <c r="M83" s="12">
        <f t="shared" si="28"/>
        <v>0.84230769230769231</v>
      </c>
      <c r="N83" s="12">
        <f t="shared" si="29"/>
        <v>6.4576923076923078</v>
      </c>
      <c r="O83" s="9">
        <v>4</v>
      </c>
      <c r="P83" s="12">
        <f t="shared" si="30"/>
        <v>10.457692307692309</v>
      </c>
      <c r="Q83" s="61">
        <v>7</v>
      </c>
      <c r="R83" s="12">
        <f t="shared" si="31"/>
        <v>66.936373666789251</v>
      </c>
      <c r="S83" s="15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ht="13.8">
      <c r="A84" s="6">
        <v>8</v>
      </c>
      <c r="B84" s="7" t="s">
        <v>60</v>
      </c>
      <c r="C84" s="9">
        <v>6</v>
      </c>
      <c r="D84" s="9">
        <v>6</v>
      </c>
      <c r="E84" s="11">
        <v>0</v>
      </c>
      <c r="F84" s="6">
        <v>14</v>
      </c>
      <c r="G84" s="11">
        <v>0</v>
      </c>
      <c r="H84" s="6">
        <v>79</v>
      </c>
      <c r="I84" s="6">
        <v>7</v>
      </c>
      <c r="J84" s="6">
        <f t="shared" si="26"/>
        <v>0</v>
      </c>
      <c r="K84" s="6">
        <v>2002</v>
      </c>
      <c r="L84" s="12">
        <f t="shared" si="27"/>
        <v>0</v>
      </c>
      <c r="M84" s="12">
        <f t="shared" si="28"/>
        <v>0</v>
      </c>
      <c r="N84" s="12">
        <f t="shared" si="29"/>
        <v>0</v>
      </c>
      <c r="O84" s="9">
        <v>4</v>
      </c>
      <c r="P84" s="12">
        <f t="shared" si="30"/>
        <v>4</v>
      </c>
      <c r="Q84" s="61">
        <v>1</v>
      </c>
      <c r="R84" s="12">
        <f t="shared" si="31"/>
        <v>25</v>
      </c>
      <c r="S84" s="15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ht="13.2">
      <c r="A85" s="6">
        <v>9</v>
      </c>
      <c r="B85" s="7" t="s">
        <v>61</v>
      </c>
      <c r="C85" s="9">
        <v>8</v>
      </c>
      <c r="D85" s="9">
        <v>8</v>
      </c>
      <c r="E85" s="11">
        <v>8.4700000000000006</v>
      </c>
      <c r="F85" s="6">
        <v>14</v>
      </c>
      <c r="G85" s="11">
        <v>8.4700000000000006</v>
      </c>
      <c r="H85" s="6">
        <v>79</v>
      </c>
      <c r="I85" s="6">
        <v>7</v>
      </c>
      <c r="J85" s="6">
        <f t="shared" si="26"/>
        <v>43281.700000000004</v>
      </c>
      <c r="K85" s="6">
        <v>2002</v>
      </c>
      <c r="L85" s="12">
        <f t="shared" si="27"/>
        <v>21.619230769230771</v>
      </c>
      <c r="M85" s="12">
        <f t="shared" si="28"/>
        <v>3.2428846153846158</v>
      </c>
      <c r="N85" s="12">
        <f t="shared" si="29"/>
        <v>24.862115384615386</v>
      </c>
      <c r="O85" s="9">
        <v>4</v>
      </c>
      <c r="P85" s="12">
        <f t="shared" si="30"/>
        <v>28.862115384615386</v>
      </c>
      <c r="Q85" s="6">
        <v>2</v>
      </c>
      <c r="R85" s="12">
        <f t="shared" si="31"/>
        <v>6.9294990105474961</v>
      </c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ht="13.2">
      <c r="A86" s="6">
        <v>10</v>
      </c>
      <c r="B86" s="7" t="s">
        <v>62</v>
      </c>
      <c r="C86" s="9">
        <v>8</v>
      </c>
      <c r="D86" s="9">
        <v>8</v>
      </c>
      <c r="E86" s="11">
        <v>9.1300000000000008</v>
      </c>
      <c r="F86" s="6">
        <v>4.5</v>
      </c>
      <c r="G86" s="11">
        <v>9.1300000000000008</v>
      </c>
      <c r="H86" s="6">
        <v>79</v>
      </c>
      <c r="I86" s="6">
        <v>7</v>
      </c>
      <c r="J86" s="6">
        <f t="shared" si="26"/>
        <v>14996.025</v>
      </c>
      <c r="K86" s="6">
        <v>2002</v>
      </c>
      <c r="L86" s="12">
        <f t="shared" si="27"/>
        <v>7.4905219780219783</v>
      </c>
      <c r="M86" s="12">
        <f t="shared" si="28"/>
        <v>1.1235782967032968</v>
      </c>
      <c r="N86" s="12">
        <f t="shared" si="29"/>
        <v>8.6141002747252742</v>
      </c>
      <c r="O86" s="9">
        <v>4</v>
      </c>
      <c r="P86" s="12">
        <f t="shared" si="30"/>
        <v>12.614100274725274</v>
      </c>
      <c r="Q86" s="6">
        <v>10</v>
      </c>
      <c r="R86" s="12">
        <f t="shared" si="31"/>
        <v>79.276363610624557</v>
      </c>
      <c r="S86" s="15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ht="13.8">
      <c r="A87" s="6">
        <v>11</v>
      </c>
      <c r="B87" s="7" t="s">
        <v>63</v>
      </c>
      <c r="C87" s="9">
        <v>28</v>
      </c>
      <c r="D87" s="9">
        <v>28</v>
      </c>
      <c r="E87" s="11">
        <v>18.97</v>
      </c>
      <c r="F87" s="6">
        <v>4</v>
      </c>
      <c r="G87" s="11">
        <v>18.97</v>
      </c>
      <c r="H87" s="6">
        <v>79</v>
      </c>
      <c r="I87" s="6">
        <v>7</v>
      </c>
      <c r="J87" s="6">
        <f t="shared" si="26"/>
        <v>27696.199999999997</v>
      </c>
      <c r="K87" s="6">
        <v>2002</v>
      </c>
      <c r="L87" s="12">
        <f t="shared" si="27"/>
        <v>13.834265734265733</v>
      </c>
      <c r="M87" s="12">
        <f t="shared" si="28"/>
        <v>2.0751398601398598</v>
      </c>
      <c r="N87" s="12">
        <f t="shared" si="29"/>
        <v>15.909405594405593</v>
      </c>
      <c r="O87" s="9">
        <v>4</v>
      </c>
      <c r="P87" s="12">
        <f t="shared" si="30"/>
        <v>19.909405594405591</v>
      </c>
      <c r="Q87" s="61">
        <v>12</v>
      </c>
      <c r="R87" s="12">
        <f t="shared" si="31"/>
        <v>60.273019920654583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ht="13.2">
      <c r="A88" s="397" t="s">
        <v>64</v>
      </c>
      <c r="B88" s="312"/>
      <c r="C88" s="16">
        <f t="shared" ref="C88:D88" si="32">SUM(C77:C87)</f>
        <v>200</v>
      </c>
      <c r="D88" s="16">
        <f t="shared" si="32"/>
        <v>200</v>
      </c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8"/>
      <c r="P88" s="19">
        <f>SUM(P77:P87)</f>
        <v>179.03391046453547</v>
      </c>
      <c r="Q88" s="18"/>
      <c r="R88" s="16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 ht="13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20"/>
      <c r="U89" s="13"/>
      <c r="V89" s="13"/>
      <c r="W89" s="13"/>
      <c r="X89" s="13"/>
      <c r="Y89" s="13"/>
      <c r="Z89" s="13"/>
      <c r="AA89" s="13"/>
      <c r="AB89" s="13"/>
    </row>
    <row r="90" spans="1:28" ht="13.2">
      <c r="A90" s="21"/>
      <c r="B90" s="22" t="s">
        <v>65</v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3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 ht="13.2">
      <c r="A91" s="24">
        <v>1</v>
      </c>
      <c r="B91" s="25" t="s">
        <v>66</v>
      </c>
      <c r="C91" s="9">
        <v>2</v>
      </c>
      <c r="D91" s="9">
        <v>2</v>
      </c>
      <c r="E91" s="26">
        <v>13.27</v>
      </c>
      <c r="F91" s="6">
        <v>0.15</v>
      </c>
      <c r="G91" s="26">
        <v>13.27</v>
      </c>
      <c r="H91" s="24">
        <v>76</v>
      </c>
      <c r="I91" s="6">
        <v>7</v>
      </c>
      <c r="J91" s="6">
        <f t="shared" ref="J91:J103" si="33">F91*G91*365</f>
        <v>726.53250000000003</v>
      </c>
      <c r="K91" s="24">
        <v>2023</v>
      </c>
      <c r="L91" s="12">
        <f t="shared" ref="L91:L103" si="34">J91/K91</f>
        <v>0.35913618388531887</v>
      </c>
      <c r="M91" s="12">
        <f t="shared" ref="M91:M103" si="35">L91*15%</f>
        <v>5.3870427582797829E-2</v>
      </c>
      <c r="N91" s="12">
        <f t="shared" ref="N91:N103" si="36">L91+M91</f>
        <v>0.41300661146811668</v>
      </c>
      <c r="O91" s="9"/>
      <c r="P91" s="12">
        <f t="shared" ref="P91:P103" si="37">N91+O91</f>
        <v>0.41300661146811668</v>
      </c>
      <c r="Q91" s="24">
        <v>2</v>
      </c>
      <c r="R91" s="27">
        <f t="shared" ref="R91:R104" si="38">Q91/P91</f>
        <v>4.8425374908420711</v>
      </c>
      <c r="S91" s="28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ht="13.2">
      <c r="A92" s="24">
        <v>2</v>
      </c>
      <c r="B92" s="25" t="s">
        <v>67</v>
      </c>
      <c r="C92" s="9">
        <v>1</v>
      </c>
      <c r="D92" s="9">
        <v>1</v>
      </c>
      <c r="E92" s="26">
        <v>8.15</v>
      </c>
      <c r="F92" s="6">
        <v>0.15</v>
      </c>
      <c r="G92" s="26">
        <v>8.15</v>
      </c>
      <c r="H92" s="24">
        <v>76</v>
      </c>
      <c r="I92" s="6">
        <v>7</v>
      </c>
      <c r="J92" s="6">
        <f t="shared" si="33"/>
        <v>446.21249999999998</v>
      </c>
      <c r="K92" s="24">
        <v>2023</v>
      </c>
      <c r="L92" s="12">
        <f t="shared" si="34"/>
        <v>0.22056969846762234</v>
      </c>
      <c r="M92" s="12">
        <f t="shared" si="35"/>
        <v>3.3085454770143352E-2</v>
      </c>
      <c r="N92" s="12">
        <f t="shared" si="36"/>
        <v>0.25365515323776566</v>
      </c>
      <c r="O92" s="29"/>
      <c r="P92" s="12">
        <f t="shared" si="37"/>
        <v>0.25365515323776566</v>
      </c>
      <c r="Q92" s="24">
        <v>2</v>
      </c>
      <c r="R92" s="27">
        <f t="shared" si="38"/>
        <v>7.8847205525735333</v>
      </c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ht="13.8">
      <c r="A93" s="24">
        <v>3</v>
      </c>
      <c r="B93" s="25" t="s">
        <v>68</v>
      </c>
      <c r="C93" s="9">
        <v>16</v>
      </c>
      <c r="D93" s="9">
        <v>16</v>
      </c>
      <c r="E93" s="26">
        <v>275.58</v>
      </c>
      <c r="F93" s="6">
        <v>0.15</v>
      </c>
      <c r="G93" s="26">
        <v>275.58</v>
      </c>
      <c r="H93" s="24">
        <v>76</v>
      </c>
      <c r="I93" s="6">
        <v>7</v>
      </c>
      <c r="J93" s="6">
        <f t="shared" si="33"/>
        <v>15088.004999999999</v>
      </c>
      <c r="K93" s="24">
        <v>2023</v>
      </c>
      <c r="L93" s="12">
        <f t="shared" si="34"/>
        <v>7.458232822540781</v>
      </c>
      <c r="M93" s="12">
        <f t="shared" si="35"/>
        <v>1.118734923381117</v>
      </c>
      <c r="N93" s="12">
        <f t="shared" si="36"/>
        <v>8.5769677459218983</v>
      </c>
      <c r="O93" s="30">
        <v>4</v>
      </c>
      <c r="P93" s="12">
        <f t="shared" si="37"/>
        <v>12.576967745921898</v>
      </c>
      <c r="Q93" s="31">
        <v>8</v>
      </c>
      <c r="R93" s="27">
        <f t="shared" si="38"/>
        <v>0.63608336775722529</v>
      </c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ht="13.2">
      <c r="A94" s="24">
        <v>4</v>
      </c>
      <c r="B94" s="25" t="s">
        <v>69</v>
      </c>
      <c r="C94" s="9">
        <v>4</v>
      </c>
      <c r="D94" s="9">
        <v>4</v>
      </c>
      <c r="E94" s="26">
        <v>45.88</v>
      </c>
      <c r="F94" s="6">
        <v>0.15</v>
      </c>
      <c r="G94" s="26">
        <v>45.88</v>
      </c>
      <c r="H94" s="24">
        <v>76</v>
      </c>
      <c r="I94" s="6">
        <v>7</v>
      </c>
      <c r="J94" s="6">
        <f t="shared" si="33"/>
        <v>2511.9300000000003</v>
      </c>
      <c r="K94" s="24">
        <v>2023</v>
      </c>
      <c r="L94" s="12">
        <f t="shared" si="34"/>
        <v>1.2416856154226399</v>
      </c>
      <c r="M94" s="12">
        <f t="shared" si="35"/>
        <v>0.18625284231339598</v>
      </c>
      <c r="N94" s="12">
        <f t="shared" si="36"/>
        <v>1.4279384577360359</v>
      </c>
      <c r="O94" s="9">
        <v>4</v>
      </c>
      <c r="P94" s="12">
        <f t="shared" si="37"/>
        <v>5.4279384577360359</v>
      </c>
      <c r="Q94" s="24">
        <v>5</v>
      </c>
      <c r="R94" s="27">
        <f t="shared" si="38"/>
        <v>0.92116003873880936</v>
      </c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28" ht="13.2">
      <c r="A95" s="24">
        <v>5</v>
      </c>
      <c r="B95" s="25" t="s">
        <v>70</v>
      </c>
      <c r="C95" s="9">
        <v>8</v>
      </c>
      <c r="D95" s="9">
        <v>8</v>
      </c>
      <c r="E95" s="26">
        <v>69.77</v>
      </c>
      <c r="F95" s="6">
        <v>0.15</v>
      </c>
      <c r="G95" s="26">
        <v>69.77</v>
      </c>
      <c r="H95" s="24">
        <v>76</v>
      </c>
      <c r="I95" s="6">
        <v>7</v>
      </c>
      <c r="J95" s="6">
        <f t="shared" si="33"/>
        <v>3819.9074999999993</v>
      </c>
      <c r="K95" s="24">
        <v>2023</v>
      </c>
      <c r="L95" s="12">
        <f t="shared" si="34"/>
        <v>1.8882390014829458</v>
      </c>
      <c r="M95" s="12">
        <f t="shared" si="35"/>
        <v>0.28323585022244185</v>
      </c>
      <c r="N95" s="12">
        <f t="shared" si="36"/>
        <v>2.1714748517053875</v>
      </c>
      <c r="O95" s="9">
        <v>4</v>
      </c>
      <c r="P95" s="12">
        <f t="shared" si="37"/>
        <v>6.171474851705387</v>
      </c>
      <c r="Q95" s="24">
        <v>6</v>
      </c>
      <c r="R95" s="27">
        <f t="shared" si="38"/>
        <v>0.97221493146682714</v>
      </c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28" ht="13.8">
      <c r="A96" s="24">
        <v>6</v>
      </c>
      <c r="B96" s="25" t="s">
        <v>71</v>
      </c>
      <c r="C96" s="9">
        <v>7</v>
      </c>
      <c r="D96" s="9">
        <v>7</v>
      </c>
      <c r="E96" s="26">
        <v>11.58</v>
      </c>
      <c r="F96" s="6">
        <v>0.15</v>
      </c>
      <c r="G96" s="26">
        <v>11.58</v>
      </c>
      <c r="H96" s="24">
        <v>76</v>
      </c>
      <c r="I96" s="6">
        <v>7</v>
      </c>
      <c r="J96" s="6">
        <f t="shared" si="33"/>
        <v>634.005</v>
      </c>
      <c r="K96" s="24">
        <v>2023</v>
      </c>
      <c r="L96" s="12">
        <f t="shared" si="34"/>
        <v>0.31339841819080572</v>
      </c>
      <c r="M96" s="12">
        <f t="shared" si="35"/>
        <v>4.7009762728620855E-2</v>
      </c>
      <c r="N96" s="12">
        <f t="shared" si="36"/>
        <v>0.36040818091942656</v>
      </c>
      <c r="O96" s="9">
        <v>4</v>
      </c>
      <c r="P96" s="12">
        <f t="shared" si="37"/>
        <v>4.3604081809194266</v>
      </c>
      <c r="Q96" s="31">
        <v>6</v>
      </c>
      <c r="R96" s="27">
        <f t="shared" si="38"/>
        <v>1.3760179669085137</v>
      </c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28" ht="13.8">
      <c r="A97" s="24">
        <v>7</v>
      </c>
      <c r="B97" s="25" t="s">
        <v>72</v>
      </c>
      <c r="C97" s="9">
        <v>10</v>
      </c>
      <c r="D97" s="9">
        <v>10</v>
      </c>
      <c r="E97" s="26">
        <v>0</v>
      </c>
      <c r="F97" s="6">
        <v>0.15</v>
      </c>
      <c r="G97" s="26">
        <v>0</v>
      </c>
      <c r="H97" s="24">
        <v>76</v>
      </c>
      <c r="I97" s="6">
        <v>7</v>
      </c>
      <c r="J97" s="6">
        <f t="shared" si="33"/>
        <v>0</v>
      </c>
      <c r="K97" s="24">
        <v>2023</v>
      </c>
      <c r="L97" s="12">
        <f t="shared" si="34"/>
        <v>0</v>
      </c>
      <c r="M97" s="12">
        <f t="shared" si="35"/>
        <v>0</v>
      </c>
      <c r="N97" s="12">
        <f t="shared" si="36"/>
        <v>0</v>
      </c>
      <c r="O97" s="9">
        <v>4</v>
      </c>
      <c r="P97" s="12">
        <f t="shared" si="37"/>
        <v>4</v>
      </c>
      <c r="Q97" s="31">
        <v>6</v>
      </c>
      <c r="R97" s="27">
        <f t="shared" si="38"/>
        <v>1.5</v>
      </c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28" ht="13.8">
      <c r="A98" s="24">
        <v>8</v>
      </c>
      <c r="B98" s="25" t="s">
        <v>73</v>
      </c>
      <c r="C98" s="9">
        <v>7</v>
      </c>
      <c r="D98" s="9">
        <v>7</v>
      </c>
      <c r="E98" s="26">
        <v>158.88</v>
      </c>
      <c r="F98" s="6">
        <v>0.15</v>
      </c>
      <c r="G98" s="26">
        <v>158.88</v>
      </c>
      <c r="H98" s="24">
        <v>76</v>
      </c>
      <c r="I98" s="6">
        <v>7</v>
      </c>
      <c r="J98" s="6">
        <f t="shared" si="33"/>
        <v>8698.6799999999985</v>
      </c>
      <c r="K98" s="24">
        <v>2023</v>
      </c>
      <c r="L98" s="12">
        <f t="shared" si="34"/>
        <v>4.2998912506178932</v>
      </c>
      <c r="M98" s="12">
        <f t="shared" si="35"/>
        <v>0.64498368759268399</v>
      </c>
      <c r="N98" s="12">
        <f t="shared" si="36"/>
        <v>4.9448749382105772</v>
      </c>
      <c r="O98" s="9">
        <v>4</v>
      </c>
      <c r="P98" s="12">
        <f t="shared" si="37"/>
        <v>8.9448749382105781</v>
      </c>
      <c r="Q98" s="31">
        <v>7</v>
      </c>
      <c r="R98" s="27">
        <f t="shared" si="38"/>
        <v>0.78257103071363343</v>
      </c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28" ht="13.8">
      <c r="A99" s="24">
        <v>9</v>
      </c>
      <c r="B99" s="25" t="s">
        <v>74</v>
      </c>
      <c r="C99" s="9">
        <v>5</v>
      </c>
      <c r="D99" s="9">
        <v>5</v>
      </c>
      <c r="E99" s="26">
        <v>27.5</v>
      </c>
      <c r="F99" s="6">
        <v>0.15</v>
      </c>
      <c r="G99" s="26">
        <v>27.5</v>
      </c>
      <c r="H99" s="24">
        <v>76</v>
      </c>
      <c r="I99" s="6">
        <v>7</v>
      </c>
      <c r="J99" s="6">
        <f t="shared" si="33"/>
        <v>1505.625</v>
      </c>
      <c r="K99" s="24">
        <v>2023</v>
      </c>
      <c r="L99" s="12">
        <f t="shared" si="34"/>
        <v>0.74425358378645579</v>
      </c>
      <c r="M99" s="12">
        <f t="shared" si="35"/>
        <v>0.11163803756796836</v>
      </c>
      <c r="N99" s="12">
        <f t="shared" si="36"/>
        <v>0.85589162135442409</v>
      </c>
      <c r="O99" s="9">
        <v>4</v>
      </c>
      <c r="P99" s="12">
        <f t="shared" si="37"/>
        <v>4.8558916213544236</v>
      </c>
      <c r="Q99" s="31">
        <v>4</v>
      </c>
      <c r="R99" s="27">
        <f t="shared" si="38"/>
        <v>0.82374161367388687</v>
      </c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28" ht="13.2">
      <c r="A100" s="24">
        <v>10</v>
      </c>
      <c r="B100" s="25" t="s">
        <v>75</v>
      </c>
      <c r="C100" s="9">
        <v>27</v>
      </c>
      <c r="D100" s="9">
        <v>27</v>
      </c>
      <c r="E100" s="26">
        <v>37.92</v>
      </c>
      <c r="F100" s="6">
        <v>2</v>
      </c>
      <c r="G100" s="26">
        <v>37.92</v>
      </c>
      <c r="H100" s="24">
        <v>76</v>
      </c>
      <c r="I100" s="6">
        <v>7</v>
      </c>
      <c r="J100" s="6">
        <f t="shared" si="33"/>
        <v>27681.600000000002</v>
      </c>
      <c r="K100" s="24">
        <v>2023</v>
      </c>
      <c r="L100" s="12">
        <f t="shared" si="34"/>
        <v>13.683440434997529</v>
      </c>
      <c r="M100" s="12">
        <f t="shared" si="35"/>
        <v>2.052516065249629</v>
      </c>
      <c r="N100" s="12">
        <f t="shared" si="36"/>
        <v>15.735956500247157</v>
      </c>
      <c r="O100" s="9">
        <v>2</v>
      </c>
      <c r="P100" s="12">
        <f t="shared" si="37"/>
        <v>17.735956500247156</v>
      </c>
      <c r="Q100" s="24">
        <v>12</v>
      </c>
      <c r="R100" s="27">
        <f t="shared" si="38"/>
        <v>0.6765916458936273</v>
      </c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28" ht="13.2">
      <c r="A101" s="24">
        <v>11</v>
      </c>
      <c r="B101" s="25" t="s">
        <v>76</v>
      </c>
      <c r="C101" s="9">
        <v>6</v>
      </c>
      <c r="D101" s="9">
        <v>6</v>
      </c>
      <c r="E101" s="26">
        <v>8.65</v>
      </c>
      <c r="F101" s="6">
        <v>2</v>
      </c>
      <c r="G101" s="26">
        <v>8.65</v>
      </c>
      <c r="H101" s="24">
        <v>76</v>
      </c>
      <c r="I101" s="6">
        <v>7</v>
      </c>
      <c r="J101" s="6">
        <f t="shared" si="33"/>
        <v>6314.5</v>
      </c>
      <c r="K101" s="24">
        <v>2023</v>
      </c>
      <c r="L101" s="12">
        <f t="shared" si="34"/>
        <v>3.1213544241225901</v>
      </c>
      <c r="M101" s="12">
        <f t="shared" si="35"/>
        <v>0.46820316361838848</v>
      </c>
      <c r="N101" s="12">
        <f t="shared" si="36"/>
        <v>3.5895575877409787</v>
      </c>
      <c r="O101" s="29"/>
      <c r="P101" s="12">
        <f t="shared" si="37"/>
        <v>3.5895575877409787</v>
      </c>
      <c r="Q101" s="24">
        <v>2</v>
      </c>
      <c r="R101" s="27">
        <f t="shared" si="38"/>
        <v>0.55717172690873662</v>
      </c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28" ht="13.2">
      <c r="A102" s="24">
        <v>12</v>
      </c>
      <c r="B102" s="32" t="s">
        <v>77</v>
      </c>
      <c r="C102" s="9">
        <v>5</v>
      </c>
      <c r="D102" s="9">
        <v>5</v>
      </c>
      <c r="E102" s="26">
        <v>2.2999999999999998</v>
      </c>
      <c r="F102" s="6">
        <v>2</v>
      </c>
      <c r="G102" s="26">
        <v>2.2999999999999998</v>
      </c>
      <c r="H102" s="24">
        <v>76</v>
      </c>
      <c r="I102" s="6">
        <v>7</v>
      </c>
      <c r="J102" s="6">
        <f t="shared" si="33"/>
        <v>1678.9999999999998</v>
      </c>
      <c r="K102" s="24">
        <v>2023</v>
      </c>
      <c r="L102" s="12">
        <f t="shared" si="34"/>
        <v>0.82995551161641112</v>
      </c>
      <c r="M102" s="12">
        <f t="shared" si="35"/>
        <v>0.12449332674246166</v>
      </c>
      <c r="N102" s="12">
        <f t="shared" si="36"/>
        <v>0.95444883835887273</v>
      </c>
      <c r="O102" s="29"/>
      <c r="P102" s="12">
        <f t="shared" si="37"/>
        <v>0.95444883835887273</v>
      </c>
      <c r="Q102" s="24">
        <v>2</v>
      </c>
      <c r="R102" s="27">
        <f t="shared" si="38"/>
        <v>2.0954501903306837</v>
      </c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3.2">
      <c r="A103" s="33">
        <v>13</v>
      </c>
      <c r="B103" s="25" t="s">
        <v>78</v>
      </c>
      <c r="C103" s="34"/>
      <c r="D103" s="20"/>
      <c r="E103" s="26">
        <v>0</v>
      </c>
      <c r="F103" s="6">
        <v>0.15</v>
      </c>
      <c r="G103" s="26">
        <v>0</v>
      </c>
      <c r="H103" s="24">
        <v>76</v>
      </c>
      <c r="I103" s="6">
        <v>7</v>
      </c>
      <c r="J103" s="6">
        <f t="shared" si="33"/>
        <v>0</v>
      </c>
      <c r="K103" s="24">
        <v>2023</v>
      </c>
      <c r="L103" s="12">
        <f t="shared" si="34"/>
        <v>0</v>
      </c>
      <c r="M103" s="12">
        <f t="shared" si="35"/>
        <v>0</v>
      </c>
      <c r="N103" s="12">
        <f t="shared" si="36"/>
        <v>0</v>
      </c>
      <c r="O103" s="29"/>
      <c r="P103" s="12">
        <f t="shared" si="37"/>
        <v>0</v>
      </c>
      <c r="Q103" s="24">
        <v>2</v>
      </c>
      <c r="R103" s="27" t="e">
        <f t="shared" si="38"/>
        <v>#DIV/0!</v>
      </c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ht="13.2">
      <c r="A104" s="35">
        <v>14</v>
      </c>
      <c r="B104" s="36" t="s">
        <v>79</v>
      </c>
      <c r="C104" s="34"/>
      <c r="D104" s="20"/>
      <c r="E104" s="37"/>
      <c r="F104" s="15"/>
      <c r="G104" s="37"/>
      <c r="H104" s="28"/>
      <c r="I104" s="15"/>
      <c r="J104" s="28"/>
      <c r="K104" s="28"/>
      <c r="L104" s="28"/>
      <c r="M104" s="28"/>
      <c r="N104" s="28"/>
      <c r="O104" s="29"/>
      <c r="P104" s="24">
        <v>6</v>
      </c>
      <c r="Q104" s="24">
        <v>0</v>
      </c>
      <c r="R104" s="27">
        <f t="shared" si="38"/>
        <v>0</v>
      </c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28" ht="15.6">
      <c r="A105" s="398" t="s">
        <v>80</v>
      </c>
      <c r="B105" s="323"/>
      <c r="C105" s="16"/>
      <c r="D105" s="16"/>
      <c r="E105" s="17"/>
      <c r="F105" s="17"/>
      <c r="G105" s="39"/>
      <c r="H105" s="17"/>
      <c r="I105" s="17"/>
      <c r="J105" s="17"/>
      <c r="K105" s="17"/>
      <c r="L105" s="17"/>
      <c r="M105" s="17"/>
      <c r="N105" s="17"/>
      <c r="O105" s="17"/>
      <c r="P105" s="19">
        <f>SUM(P91:P104)</f>
        <v>75.284180486900652</v>
      </c>
      <c r="Q105" s="18"/>
      <c r="R105" s="16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 ht="13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40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ht="13.2">
      <c r="A107" s="21"/>
      <c r="B107" s="22" t="s">
        <v>81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40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ht="13.2">
      <c r="A108" s="24">
        <v>13</v>
      </c>
      <c r="B108" s="25" t="s">
        <v>82</v>
      </c>
      <c r="C108" s="9">
        <v>7</v>
      </c>
      <c r="D108" s="9">
        <v>7</v>
      </c>
      <c r="E108" s="11">
        <v>1.33</v>
      </c>
      <c r="F108" s="11">
        <v>8</v>
      </c>
      <c r="G108" s="11">
        <v>1.33</v>
      </c>
      <c r="H108" s="6">
        <v>79</v>
      </c>
      <c r="I108" s="6">
        <v>7</v>
      </c>
      <c r="J108" s="28">
        <f t="shared" ref="J108:J109" si="39">F108*G108*365</f>
        <v>3883.6000000000004</v>
      </c>
      <c r="K108" s="6">
        <v>2002</v>
      </c>
      <c r="L108" s="41">
        <f t="shared" ref="L108:L109" si="40">J108/K108</f>
        <v>1.9398601398601401</v>
      </c>
      <c r="M108" s="41">
        <f t="shared" ref="M108:M109" si="41">L108*15%</f>
        <v>0.29097902097902101</v>
      </c>
      <c r="N108" s="41">
        <f t="shared" ref="N108:N109" si="42">L108+M108</f>
        <v>2.2308391608391611</v>
      </c>
      <c r="O108" s="9">
        <v>4</v>
      </c>
      <c r="P108" s="41">
        <f t="shared" ref="P108:P109" si="43">N108+O108</f>
        <v>6.2308391608391611</v>
      </c>
      <c r="Q108" s="24">
        <v>9</v>
      </c>
      <c r="R108" s="27">
        <f t="shared" ref="R108:R109" si="44">Q108/P108</f>
        <v>1.4444282331286966</v>
      </c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spans="1:28" ht="13.2">
      <c r="A109" s="24">
        <v>14</v>
      </c>
      <c r="B109" s="25" t="s">
        <v>83</v>
      </c>
      <c r="C109" s="9">
        <v>30</v>
      </c>
      <c r="D109" s="29"/>
      <c r="E109" s="11">
        <v>9.3699999999999992</v>
      </c>
      <c r="F109" s="11">
        <v>3</v>
      </c>
      <c r="G109" s="11">
        <v>9.3699999999999992</v>
      </c>
      <c r="H109" s="6">
        <v>79</v>
      </c>
      <c r="I109" s="6">
        <v>7</v>
      </c>
      <c r="J109" s="28">
        <f t="shared" si="39"/>
        <v>10260.15</v>
      </c>
      <c r="K109" s="6">
        <v>2002</v>
      </c>
      <c r="L109" s="41">
        <f t="shared" si="40"/>
        <v>5.1249500499500495</v>
      </c>
      <c r="M109" s="41">
        <f t="shared" si="41"/>
        <v>0.76874250749250739</v>
      </c>
      <c r="N109" s="41">
        <f t="shared" si="42"/>
        <v>5.8936925574425567</v>
      </c>
      <c r="O109" s="9">
        <v>4</v>
      </c>
      <c r="P109" s="41">
        <f t="shared" si="43"/>
        <v>9.8936925574425558</v>
      </c>
      <c r="Q109" s="24">
        <v>8</v>
      </c>
      <c r="R109" s="27">
        <f t="shared" si="44"/>
        <v>0.80859597703811603</v>
      </c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ht="13.2">
      <c r="A110" s="397" t="s">
        <v>84</v>
      </c>
      <c r="B110" s="312"/>
      <c r="C110" s="42"/>
      <c r="D110" s="42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43"/>
      <c r="P110" s="19">
        <f>SUM(P108:P109)</f>
        <v>16.124531718281716</v>
      </c>
      <c r="Q110" s="17"/>
      <c r="R110" s="16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ht="13.2">
      <c r="A111" s="13"/>
      <c r="B111" s="13"/>
      <c r="C111" s="44"/>
      <c r="D111" s="44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44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ht="13.2">
      <c r="A112" s="21"/>
      <c r="B112" s="22" t="s">
        <v>85</v>
      </c>
      <c r="C112" s="45"/>
      <c r="D112" s="45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45"/>
      <c r="P112" s="21"/>
      <c r="Q112" s="21"/>
      <c r="R112" s="40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ht="13.2">
      <c r="A113" s="399">
        <v>15</v>
      </c>
      <c r="B113" s="25" t="s">
        <v>86</v>
      </c>
      <c r="C113" s="9">
        <v>5</v>
      </c>
      <c r="D113" s="9">
        <v>5</v>
      </c>
      <c r="E113" s="11">
        <v>14.17</v>
      </c>
      <c r="F113" s="11">
        <v>4</v>
      </c>
      <c r="G113" s="11">
        <v>14.17</v>
      </c>
      <c r="H113" s="6">
        <v>79</v>
      </c>
      <c r="I113" s="6">
        <v>7</v>
      </c>
      <c r="J113" s="28">
        <f>F113*G113*365</f>
        <v>20688.2</v>
      </c>
      <c r="K113" s="6">
        <v>2002</v>
      </c>
      <c r="L113" s="41">
        <f>J113/K113</f>
        <v>10.333766233766234</v>
      </c>
      <c r="M113" s="46">
        <f>L113*25%</f>
        <v>2.5834415584415584</v>
      </c>
      <c r="N113" s="41">
        <f>L113+M113</f>
        <v>12.917207792207792</v>
      </c>
      <c r="O113" s="9">
        <v>4</v>
      </c>
      <c r="P113" s="41">
        <f>N113+O113</f>
        <v>16.91720779220779</v>
      </c>
      <c r="Q113" s="24">
        <v>17</v>
      </c>
      <c r="R113" s="27">
        <f>Q113/P113</f>
        <v>1.00489396411093</v>
      </c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spans="1:28" ht="13.2">
      <c r="A114" s="326"/>
      <c r="B114" s="25" t="s">
        <v>87</v>
      </c>
      <c r="C114" s="9">
        <v>8</v>
      </c>
      <c r="D114" s="29"/>
      <c r="E114" s="20"/>
      <c r="F114" s="13"/>
      <c r="G114" s="13"/>
      <c r="H114" s="13"/>
      <c r="I114" s="13"/>
      <c r="J114" s="28"/>
      <c r="K114" s="20"/>
      <c r="L114" s="20"/>
      <c r="M114" s="20"/>
      <c r="N114" s="20"/>
      <c r="O114" s="30"/>
      <c r="P114" s="24">
        <v>8</v>
      </c>
      <c r="Q114" s="20"/>
      <c r="R114" s="28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spans="1:28" ht="13.2">
      <c r="A115" s="397" t="s">
        <v>88</v>
      </c>
      <c r="B115" s="312"/>
      <c r="C115" s="42"/>
      <c r="D115" s="42"/>
      <c r="E115" s="17"/>
      <c r="F115" s="17"/>
      <c r="G115" s="17"/>
      <c r="H115" s="17"/>
      <c r="I115" s="17"/>
      <c r="J115" s="16"/>
      <c r="K115" s="17"/>
      <c r="L115" s="17"/>
      <c r="M115" s="17"/>
      <c r="N115" s="17"/>
      <c r="O115" s="43"/>
      <c r="P115" s="19">
        <f>SUM(P113:P114)</f>
        <v>24.91720779220779</v>
      </c>
      <c r="Q115" s="17"/>
      <c r="R115" s="16"/>
      <c r="S115" s="16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 ht="13.8">
      <c r="A116" s="336">
        <v>16</v>
      </c>
      <c r="B116" s="25" t="s">
        <v>89</v>
      </c>
      <c r="C116" s="9">
        <v>3</v>
      </c>
      <c r="D116" s="9">
        <v>3</v>
      </c>
      <c r="E116" s="26">
        <v>0</v>
      </c>
      <c r="F116" s="24">
        <v>0.5</v>
      </c>
      <c r="G116" s="26">
        <v>0</v>
      </c>
      <c r="H116" s="6">
        <v>79</v>
      </c>
      <c r="I116" s="6">
        <v>7</v>
      </c>
      <c r="J116" s="28">
        <f t="shared" ref="J116:J117" si="45">F116*G116*365</f>
        <v>0</v>
      </c>
      <c r="K116" s="6">
        <v>2002</v>
      </c>
      <c r="L116" s="41">
        <f t="shared" ref="L116:L117" si="46">J116/K116</f>
        <v>0</v>
      </c>
      <c r="M116" s="41">
        <f t="shared" ref="M116:M117" si="47">L116*15%</f>
        <v>0</v>
      </c>
      <c r="N116" s="41">
        <f t="shared" ref="N116:N117" si="48">L116+M116</f>
        <v>0</v>
      </c>
      <c r="O116" s="9">
        <v>0</v>
      </c>
      <c r="P116" s="41">
        <f t="shared" ref="P116:P117" si="49">N116+O116</f>
        <v>0</v>
      </c>
      <c r="Q116" s="31">
        <v>3</v>
      </c>
      <c r="R116" s="41" t="e">
        <f t="shared" ref="R116:R120" si="50">Q116/P116</f>
        <v>#DIV/0!</v>
      </c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spans="1:28" ht="13.8">
      <c r="A117" s="337"/>
      <c r="B117" s="47" t="s">
        <v>90</v>
      </c>
      <c r="C117" s="9">
        <v>19</v>
      </c>
      <c r="D117" s="9">
        <v>19</v>
      </c>
      <c r="E117" s="11">
        <v>46.3</v>
      </c>
      <c r="F117" s="6">
        <v>0.5</v>
      </c>
      <c r="G117" s="11">
        <v>46.3</v>
      </c>
      <c r="H117" s="6">
        <v>79</v>
      </c>
      <c r="I117" s="6">
        <v>7</v>
      </c>
      <c r="J117" s="28">
        <f t="shared" si="45"/>
        <v>8449.75</v>
      </c>
      <c r="K117" s="6">
        <v>2002</v>
      </c>
      <c r="L117" s="41">
        <f t="shared" si="46"/>
        <v>4.2206543456543457</v>
      </c>
      <c r="M117" s="41">
        <f t="shared" si="47"/>
        <v>0.63309815184815188</v>
      </c>
      <c r="N117" s="41">
        <f t="shared" si="48"/>
        <v>4.8537524975024979</v>
      </c>
      <c r="O117" s="30">
        <v>4</v>
      </c>
      <c r="P117" s="41">
        <f t="shared" si="49"/>
        <v>8.8537524975024979</v>
      </c>
      <c r="Q117" s="31">
        <v>11</v>
      </c>
      <c r="R117" s="41">
        <f t="shared" si="50"/>
        <v>1.2424110571311908</v>
      </c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spans="1:28" ht="13.2">
      <c r="A118" s="337"/>
      <c r="B118" s="47" t="s">
        <v>91</v>
      </c>
      <c r="C118" s="34"/>
      <c r="D118" s="20"/>
      <c r="E118" s="20"/>
      <c r="F118" s="13"/>
      <c r="G118" s="15"/>
      <c r="H118" s="13"/>
      <c r="I118" s="13"/>
      <c r="J118" s="15"/>
      <c r="K118" s="13"/>
      <c r="L118" s="15"/>
      <c r="M118" s="15"/>
      <c r="N118" s="13"/>
      <c r="O118" s="30"/>
      <c r="P118" s="24">
        <v>8</v>
      </c>
      <c r="Q118" s="24">
        <v>3</v>
      </c>
      <c r="R118" s="41">
        <f t="shared" si="50"/>
        <v>0.375</v>
      </c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spans="1:28" ht="13.2">
      <c r="A119" s="337"/>
      <c r="B119" s="47" t="s">
        <v>92</v>
      </c>
      <c r="C119" s="48">
        <v>1</v>
      </c>
      <c r="D119" s="24">
        <v>1</v>
      </c>
      <c r="E119" s="20"/>
      <c r="F119" s="13"/>
      <c r="G119" s="15"/>
      <c r="H119" s="13"/>
      <c r="I119" s="13"/>
      <c r="J119" s="15"/>
      <c r="K119" s="13"/>
      <c r="L119" s="15"/>
      <c r="M119" s="15"/>
      <c r="N119" s="13"/>
      <c r="O119" s="15"/>
      <c r="P119" s="24">
        <v>4</v>
      </c>
      <c r="Q119" s="24">
        <v>1</v>
      </c>
      <c r="R119" s="41">
        <f t="shared" si="50"/>
        <v>0.25</v>
      </c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spans="1:28" ht="13.2">
      <c r="A120" s="321"/>
      <c r="B120" s="47" t="s">
        <v>93</v>
      </c>
      <c r="C120" s="34"/>
      <c r="D120" s="20"/>
      <c r="E120" s="20"/>
      <c r="F120" s="13"/>
      <c r="G120" s="15"/>
      <c r="H120" s="13"/>
      <c r="I120" s="13"/>
      <c r="J120" s="15"/>
      <c r="K120" s="13"/>
      <c r="L120" s="15"/>
      <c r="M120" s="15"/>
      <c r="N120" s="13"/>
      <c r="O120" s="15"/>
      <c r="P120" s="24">
        <v>4</v>
      </c>
      <c r="Q120" s="24">
        <v>4</v>
      </c>
      <c r="R120" s="41">
        <f t="shared" si="50"/>
        <v>1</v>
      </c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spans="1:28" ht="13.2">
      <c r="A121" s="17"/>
      <c r="B121" s="49" t="s">
        <v>94</v>
      </c>
      <c r="C121" s="17"/>
      <c r="D121" s="17"/>
      <c r="E121" s="17"/>
      <c r="F121" s="17"/>
      <c r="G121" s="17"/>
      <c r="H121" s="17"/>
      <c r="I121" s="17"/>
      <c r="J121" s="16"/>
      <c r="K121" s="17"/>
      <c r="L121" s="17"/>
      <c r="M121" s="17"/>
      <c r="N121" s="17"/>
      <c r="O121" s="17"/>
      <c r="P121" s="19">
        <f>SUM(P116:P120)</f>
        <v>24.853752497502498</v>
      </c>
      <c r="Q121" s="17"/>
      <c r="R121" s="16"/>
      <c r="S121" s="16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 ht="13.2">
      <c r="A122" s="35">
        <v>17</v>
      </c>
      <c r="B122" s="50" t="s">
        <v>95</v>
      </c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4">
        <v>1</v>
      </c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spans="1:28" ht="26.4">
      <c r="A123" s="35">
        <v>18</v>
      </c>
      <c r="B123" s="51" t="s">
        <v>96</v>
      </c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spans="1:28" ht="13.8">
      <c r="A124" s="35">
        <v>19</v>
      </c>
      <c r="B124" s="50" t="s">
        <v>97</v>
      </c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52">
        <v>8</v>
      </c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spans="1:28" ht="13.2">
      <c r="A125" s="338" t="s">
        <v>98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2"/>
      <c r="P125" s="53">
        <f>P88+P105+P110+P115+P121</f>
        <v>320.21358295942815</v>
      </c>
      <c r="Q125" s="54">
        <f>SUM(Q77:Q124)</f>
        <v>213</v>
      </c>
      <c r="R125" s="15"/>
      <c r="S125" s="28"/>
      <c r="T125" s="28"/>
      <c r="U125" s="20"/>
      <c r="V125" s="20"/>
      <c r="W125" s="20"/>
      <c r="X125" s="20"/>
      <c r="Y125" s="20"/>
      <c r="Z125" s="20"/>
      <c r="AA125" s="20"/>
      <c r="AB125" s="20"/>
    </row>
    <row r="126" spans="1:28" ht="13.2">
      <c r="A126" s="338" t="s">
        <v>99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2"/>
      <c r="P126" s="55">
        <f>P125</f>
        <v>320.21358295942815</v>
      </c>
      <c r="Q126" s="54"/>
      <c r="R126" s="15"/>
      <c r="S126" s="28"/>
      <c r="T126" s="28"/>
      <c r="U126" s="20"/>
      <c r="V126" s="20"/>
      <c r="W126" s="20"/>
      <c r="X126" s="20"/>
      <c r="Y126" s="20"/>
      <c r="Z126" s="20"/>
      <c r="AA126" s="20"/>
      <c r="AB126" s="20"/>
    </row>
    <row r="127" spans="1:28" ht="13.2">
      <c r="A127" s="338" t="s">
        <v>100</v>
      </c>
      <c r="B127" s="311"/>
      <c r="C127" s="31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11"/>
      <c r="O127" s="312"/>
      <c r="P127" s="55">
        <f>P126*70%</f>
        <v>224.14950807159968</v>
      </c>
      <c r="Q127" s="53">
        <f>Q125-P127</f>
        <v>-11.149508071599683</v>
      </c>
      <c r="R127" s="28"/>
      <c r="S127" s="28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ht="13.2">
      <c r="A128" s="338" t="s">
        <v>101</v>
      </c>
      <c r="B128" s="311"/>
      <c r="C128" s="311"/>
      <c r="D128" s="311"/>
      <c r="E128" s="311"/>
      <c r="F128" s="311"/>
      <c r="G128" s="311"/>
      <c r="H128" s="311"/>
      <c r="I128" s="311"/>
      <c r="J128" s="311"/>
      <c r="K128" s="311"/>
      <c r="L128" s="311"/>
      <c r="M128" s="311"/>
      <c r="N128" s="311"/>
      <c r="O128" s="312"/>
      <c r="P128" s="53">
        <f>Q125/P125*100</f>
        <v>66.51810270864982</v>
      </c>
      <c r="Q128" s="57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spans="1:28" ht="13.2">
      <c r="A129" s="339" t="s">
        <v>102</v>
      </c>
      <c r="B129" s="320"/>
      <c r="C129" s="335" t="s">
        <v>103</v>
      </c>
      <c r="D129" s="312"/>
      <c r="E129" s="335" t="s">
        <v>104</v>
      </c>
      <c r="F129" s="312"/>
      <c r="G129" s="335" t="s">
        <v>105</v>
      </c>
      <c r="H129" s="311"/>
      <c r="I129" s="312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</row>
    <row r="130" spans="1:28" ht="15.6">
      <c r="A130" s="321"/>
      <c r="B130" s="323"/>
      <c r="C130" s="59">
        <v>61387778</v>
      </c>
      <c r="D130" s="62"/>
      <c r="E130" s="348">
        <v>19104966001</v>
      </c>
      <c r="F130" s="312"/>
      <c r="G130" s="400" t="s">
        <v>108</v>
      </c>
      <c r="H130" s="311"/>
      <c r="I130" s="312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</row>
    <row r="131" spans="1:28" ht="14.4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</row>
    <row r="132" spans="1:28" ht="13.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8">
      <c r="A136" s="349" t="s">
        <v>7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16"/>
      <c r="Y136" s="316"/>
      <c r="Z136" s="316"/>
      <c r="AA136" s="316"/>
      <c r="AB136" s="316"/>
    </row>
    <row r="137" spans="1:28" ht="13.8">
      <c r="A137" s="349" t="s">
        <v>109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16"/>
      <c r="Y137" s="316"/>
      <c r="Z137" s="316"/>
      <c r="AA137" s="316"/>
      <c r="AB137" s="316"/>
    </row>
    <row r="138" spans="1:28" ht="13.2">
      <c r="A138" s="345" t="s">
        <v>6</v>
      </c>
      <c r="B138" s="345" t="s">
        <v>9</v>
      </c>
      <c r="C138" s="351" t="s">
        <v>10</v>
      </c>
      <c r="D138" s="312"/>
      <c r="E138" s="324" t="s">
        <v>11</v>
      </c>
      <c r="F138" s="2" t="s">
        <v>12</v>
      </c>
      <c r="G138" s="2" t="s">
        <v>13</v>
      </c>
      <c r="H138" s="2" t="s">
        <v>14</v>
      </c>
      <c r="I138" s="2" t="s">
        <v>15</v>
      </c>
      <c r="J138" s="3"/>
      <c r="K138" s="3"/>
      <c r="L138" s="351" t="s">
        <v>16</v>
      </c>
      <c r="M138" s="311"/>
      <c r="N138" s="311"/>
      <c r="O138" s="312"/>
      <c r="P138" s="324" t="s">
        <v>17</v>
      </c>
      <c r="Q138" s="324" t="s">
        <v>18</v>
      </c>
      <c r="R138" s="345" t="s">
        <v>19</v>
      </c>
      <c r="S138" s="346" t="s">
        <v>20</v>
      </c>
      <c r="T138" s="319"/>
      <c r="U138" s="319"/>
      <c r="V138" s="319"/>
      <c r="W138" s="319"/>
      <c r="X138" s="320"/>
      <c r="Y138" s="324" t="s">
        <v>21</v>
      </c>
      <c r="Z138" s="324" t="s">
        <v>22</v>
      </c>
      <c r="AA138" s="324" t="s">
        <v>23</v>
      </c>
      <c r="AB138" s="345" t="s">
        <v>24</v>
      </c>
    </row>
    <row r="139" spans="1:28" ht="13.2">
      <c r="A139" s="325"/>
      <c r="B139" s="325"/>
      <c r="C139" s="345" t="s">
        <v>25</v>
      </c>
      <c r="D139" s="345" t="s">
        <v>26</v>
      </c>
      <c r="E139" s="325"/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4" t="s">
        <v>35</v>
      </c>
      <c r="O139" s="2" t="s">
        <v>36</v>
      </c>
      <c r="P139" s="325"/>
      <c r="Q139" s="325"/>
      <c r="R139" s="325"/>
      <c r="S139" s="321"/>
      <c r="T139" s="322"/>
      <c r="U139" s="322"/>
      <c r="V139" s="322"/>
      <c r="W139" s="322"/>
      <c r="X139" s="323"/>
      <c r="Y139" s="325"/>
      <c r="Z139" s="325"/>
      <c r="AA139" s="325"/>
      <c r="AB139" s="325"/>
    </row>
    <row r="140" spans="1:28" ht="13.2">
      <c r="A140" s="326"/>
      <c r="B140" s="326"/>
      <c r="C140" s="326"/>
      <c r="D140" s="326"/>
      <c r="E140" s="326"/>
      <c r="F140" s="2" t="s">
        <v>37</v>
      </c>
      <c r="G140" s="2" t="s">
        <v>38</v>
      </c>
      <c r="H140" s="2" t="s">
        <v>39</v>
      </c>
      <c r="I140" s="2" t="s">
        <v>40</v>
      </c>
      <c r="J140" s="2" t="s">
        <v>41</v>
      </c>
      <c r="K140" s="2" t="s">
        <v>42</v>
      </c>
      <c r="L140" s="2" t="s">
        <v>43</v>
      </c>
      <c r="M140" s="5">
        <v>0.15</v>
      </c>
      <c r="N140" s="2" t="s">
        <v>44</v>
      </c>
      <c r="O140" s="2" t="s">
        <v>45</v>
      </c>
      <c r="P140" s="326"/>
      <c r="Q140" s="326"/>
      <c r="R140" s="326"/>
      <c r="S140" s="2" t="s">
        <v>46</v>
      </c>
      <c r="T140" s="2" t="s">
        <v>47</v>
      </c>
      <c r="U140" s="2" t="s">
        <v>48</v>
      </c>
      <c r="V140" s="2" t="s">
        <v>49</v>
      </c>
      <c r="W140" s="2" t="s">
        <v>50</v>
      </c>
      <c r="X140" s="2" t="s">
        <v>51</v>
      </c>
      <c r="Y140" s="326"/>
      <c r="Z140" s="326"/>
      <c r="AA140" s="326"/>
      <c r="AB140" s="326"/>
    </row>
    <row r="141" spans="1:28" ht="13.2">
      <c r="A141" s="3"/>
      <c r="B141" s="2" t="s">
        <v>52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.8">
      <c r="A142" s="6">
        <v>1</v>
      </c>
      <c r="B142" s="7" t="s">
        <v>53</v>
      </c>
      <c r="C142" s="9">
        <v>14</v>
      </c>
      <c r="D142" s="9">
        <v>14</v>
      </c>
      <c r="E142" s="11">
        <v>3.81</v>
      </c>
      <c r="F142" s="6">
        <v>4</v>
      </c>
      <c r="G142" s="11">
        <v>3.81</v>
      </c>
      <c r="H142" s="6">
        <v>79</v>
      </c>
      <c r="I142" s="6">
        <v>7</v>
      </c>
      <c r="J142" s="6">
        <f t="shared" ref="J142:J152" si="51">F142*G142*365</f>
        <v>5562.6</v>
      </c>
      <c r="K142" s="6">
        <v>2002</v>
      </c>
      <c r="L142" s="12">
        <f t="shared" ref="L142:L152" si="52">J142/K142</f>
        <v>2.7785214785214789</v>
      </c>
      <c r="M142" s="12">
        <f t="shared" ref="M142:M152" si="53">L142*15%</f>
        <v>0.41677822177822182</v>
      </c>
      <c r="N142" s="12">
        <f t="shared" ref="N142:N152" si="54">L142+M142</f>
        <v>3.1952997002997008</v>
      </c>
      <c r="O142" s="9">
        <v>4</v>
      </c>
      <c r="P142" s="12">
        <f t="shared" ref="P142:P152" si="55">N142+O142</f>
        <v>7.1952997002997012</v>
      </c>
      <c r="Q142" s="61">
        <v>6</v>
      </c>
      <c r="R142" s="12">
        <f t="shared" ref="R142:R152" si="56">Q142/P142*100</f>
        <v>83.387770487865652</v>
      </c>
      <c r="S142" s="6">
        <v>1</v>
      </c>
      <c r="T142" s="6">
        <v>3</v>
      </c>
      <c r="U142" s="6">
        <v>1</v>
      </c>
      <c r="V142" s="13"/>
      <c r="W142" s="6">
        <v>12</v>
      </c>
      <c r="X142" s="6">
        <v>5</v>
      </c>
      <c r="Y142" s="6">
        <v>21</v>
      </c>
      <c r="Z142" s="6">
        <v>3</v>
      </c>
      <c r="AA142" s="6">
        <v>13</v>
      </c>
      <c r="AB142" s="13"/>
    </row>
    <row r="143" spans="1:28" ht="13.8">
      <c r="A143" s="6">
        <v>2</v>
      </c>
      <c r="B143" s="7" t="s">
        <v>54</v>
      </c>
      <c r="C143" s="14">
        <v>26</v>
      </c>
      <c r="D143" s="14">
        <v>26</v>
      </c>
      <c r="E143" s="11">
        <v>18.55</v>
      </c>
      <c r="F143" s="6">
        <v>4</v>
      </c>
      <c r="G143" s="11">
        <v>18.55</v>
      </c>
      <c r="H143" s="6">
        <v>79</v>
      </c>
      <c r="I143" s="6">
        <v>7</v>
      </c>
      <c r="J143" s="6">
        <f t="shared" si="51"/>
        <v>27083</v>
      </c>
      <c r="K143" s="6">
        <v>2002</v>
      </c>
      <c r="L143" s="12">
        <f t="shared" si="52"/>
        <v>13.527972027972028</v>
      </c>
      <c r="M143" s="12">
        <f t="shared" si="53"/>
        <v>2.0291958041958043</v>
      </c>
      <c r="N143" s="12">
        <f t="shared" si="54"/>
        <v>15.557167832167833</v>
      </c>
      <c r="O143" s="9">
        <v>4</v>
      </c>
      <c r="P143" s="12">
        <f t="shared" si="55"/>
        <v>19.557167832167835</v>
      </c>
      <c r="Q143" s="61">
        <v>4</v>
      </c>
      <c r="R143" s="12">
        <f t="shared" si="56"/>
        <v>20.452859198870087</v>
      </c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ht="13.8">
      <c r="A144" s="6">
        <v>3</v>
      </c>
      <c r="B144" s="7" t="s">
        <v>55</v>
      </c>
      <c r="C144" s="14">
        <v>10</v>
      </c>
      <c r="D144" s="14">
        <v>10</v>
      </c>
      <c r="E144" s="11">
        <v>0</v>
      </c>
      <c r="F144" s="6">
        <v>4</v>
      </c>
      <c r="G144" s="11">
        <v>0</v>
      </c>
      <c r="H144" s="6">
        <v>79</v>
      </c>
      <c r="I144" s="6">
        <v>7</v>
      </c>
      <c r="J144" s="6">
        <f t="shared" si="51"/>
        <v>0</v>
      </c>
      <c r="K144" s="6">
        <v>2002</v>
      </c>
      <c r="L144" s="12">
        <f t="shared" si="52"/>
        <v>0</v>
      </c>
      <c r="M144" s="12">
        <f t="shared" si="53"/>
        <v>0</v>
      </c>
      <c r="N144" s="12">
        <f t="shared" si="54"/>
        <v>0</v>
      </c>
      <c r="O144" s="9">
        <v>4</v>
      </c>
      <c r="P144" s="12">
        <f t="shared" si="55"/>
        <v>4</v>
      </c>
      <c r="Q144" s="61">
        <v>4</v>
      </c>
      <c r="R144" s="12">
        <f t="shared" si="56"/>
        <v>100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ht="13.2">
      <c r="A145" s="6">
        <v>4</v>
      </c>
      <c r="B145" s="7" t="s">
        <v>56</v>
      </c>
      <c r="C145" s="14">
        <v>46</v>
      </c>
      <c r="D145" s="14">
        <v>46</v>
      </c>
      <c r="E145" s="11">
        <v>23.65</v>
      </c>
      <c r="F145" s="6">
        <v>4</v>
      </c>
      <c r="G145" s="11">
        <v>23.65</v>
      </c>
      <c r="H145" s="6">
        <v>79</v>
      </c>
      <c r="I145" s="6">
        <v>7</v>
      </c>
      <c r="J145" s="6">
        <f t="shared" si="51"/>
        <v>34529</v>
      </c>
      <c r="K145" s="6">
        <v>2002</v>
      </c>
      <c r="L145" s="12">
        <f t="shared" si="52"/>
        <v>17.247252747252748</v>
      </c>
      <c r="M145" s="12">
        <f t="shared" si="53"/>
        <v>2.5870879120879122</v>
      </c>
      <c r="N145" s="12">
        <f t="shared" si="54"/>
        <v>19.834340659340661</v>
      </c>
      <c r="O145" s="9">
        <v>4</v>
      </c>
      <c r="P145" s="12">
        <f t="shared" si="55"/>
        <v>23.834340659340661</v>
      </c>
      <c r="Q145" s="6">
        <v>14</v>
      </c>
      <c r="R145" s="12">
        <f t="shared" si="56"/>
        <v>58.738776121811483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ht="13.2">
      <c r="A146" s="6">
        <v>5</v>
      </c>
      <c r="B146" s="7" t="s">
        <v>57</v>
      </c>
      <c r="C146" s="14">
        <v>42</v>
      </c>
      <c r="D146" s="14">
        <v>42</v>
      </c>
      <c r="E146" s="11">
        <v>23.94</v>
      </c>
      <c r="F146" s="6">
        <v>4</v>
      </c>
      <c r="G146" s="11">
        <v>23.94</v>
      </c>
      <c r="H146" s="6">
        <v>79</v>
      </c>
      <c r="I146" s="6">
        <v>7</v>
      </c>
      <c r="J146" s="6">
        <f t="shared" si="51"/>
        <v>34952.400000000001</v>
      </c>
      <c r="K146" s="6">
        <v>2002</v>
      </c>
      <c r="L146" s="12">
        <f t="shared" si="52"/>
        <v>17.458741258741259</v>
      </c>
      <c r="M146" s="12">
        <f t="shared" si="53"/>
        <v>2.6188111888111889</v>
      </c>
      <c r="N146" s="12">
        <f t="shared" si="54"/>
        <v>20.077552447552449</v>
      </c>
      <c r="O146" s="9">
        <v>4</v>
      </c>
      <c r="P146" s="12">
        <f t="shared" si="55"/>
        <v>24.077552447552449</v>
      </c>
      <c r="Q146" s="6">
        <v>12</v>
      </c>
      <c r="R146" s="12">
        <f t="shared" si="56"/>
        <v>49.8389528011176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ht="13.2">
      <c r="A147" s="6">
        <v>6</v>
      </c>
      <c r="B147" s="7" t="s">
        <v>58</v>
      </c>
      <c r="C147" s="14">
        <v>8</v>
      </c>
      <c r="D147" s="14">
        <v>8</v>
      </c>
      <c r="E147" s="11">
        <v>6</v>
      </c>
      <c r="F147" s="6">
        <v>14</v>
      </c>
      <c r="G147" s="11">
        <v>6</v>
      </c>
      <c r="H147" s="6">
        <v>79</v>
      </c>
      <c r="I147" s="6">
        <v>7</v>
      </c>
      <c r="J147" s="6">
        <f t="shared" si="51"/>
        <v>30660</v>
      </c>
      <c r="K147" s="6">
        <v>2002</v>
      </c>
      <c r="L147" s="12">
        <f t="shared" si="52"/>
        <v>15.314685314685315</v>
      </c>
      <c r="M147" s="12">
        <f t="shared" si="53"/>
        <v>2.2972027972027971</v>
      </c>
      <c r="N147" s="12">
        <f t="shared" si="54"/>
        <v>17.611888111888113</v>
      </c>
      <c r="O147" s="9">
        <v>4</v>
      </c>
      <c r="P147" s="12">
        <f t="shared" si="55"/>
        <v>21.611888111888113</v>
      </c>
      <c r="Q147" s="6">
        <v>13</v>
      </c>
      <c r="R147" s="12">
        <f t="shared" si="56"/>
        <v>60.152078951625946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ht="13.8">
      <c r="A148" s="6">
        <v>7</v>
      </c>
      <c r="B148" s="7" t="s">
        <v>59</v>
      </c>
      <c r="C148" s="9">
        <v>4</v>
      </c>
      <c r="D148" s="9">
        <v>4</v>
      </c>
      <c r="E148" s="11">
        <v>2.94</v>
      </c>
      <c r="F148" s="6">
        <v>14</v>
      </c>
      <c r="G148" s="11">
        <v>2.94</v>
      </c>
      <c r="H148" s="6">
        <v>79</v>
      </c>
      <c r="I148" s="6">
        <v>7</v>
      </c>
      <c r="J148" s="6">
        <f t="shared" si="51"/>
        <v>15023.4</v>
      </c>
      <c r="K148" s="6">
        <v>2002</v>
      </c>
      <c r="L148" s="12">
        <f t="shared" si="52"/>
        <v>7.5041958041958043</v>
      </c>
      <c r="M148" s="12">
        <f t="shared" si="53"/>
        <v>1.1256293706293705</v>
      </c>
      <c r="N148" s="12">
        <f t="shared" si="54"/>
        <v>8.6298251748251751</v>
      </c>
      <c r="O148" s="9">
        <v>4</v>
      </c>
      <c r="P148" s="12">
        <f t="shared" si="55"/>
        <v>12.629825174825175</v>
      </c>
      <c r="Q148" s="61">
        <v>6</v>
      </c>
      <c r="R148" s="12">
        <f t="shared" si="56"/>
        <v>47.506595831268527</v>
      </c>
      <c r="S148" s="15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ht="13.8">
      <c r="A149" s="6">
        <v>8</v>
      </c>
      <c r="B149" s="7" t="s">
        <v>60</v>
      </c>
      <c r="C149" s="9">
        <v>6</v>
      </c>
      <c r="D149" s="9">
        <v>6</v>
      </c>
      <c r="E149" s="11">
        <v>0.06</v>
      </c>
      <c r="F149" s="6">
        <v>14</v>
      </c>
      <c r="G149" s="11">
        <v>0.06</v>
      </c>
      <c r="H149" s="6">
        <v>79</v>
      </c>
      <c r="I149" s="6">
        <v>7</v>
      </c>
      <c r="J149" s="6">
        <f t="shared" si="51"/>
        <v>306.59999999999997</v>
      </c>
      <c r="K149" s="6">
        <v>2002</v>
      </c>
      <c r="L149" s="12">
        <f t="shared" si="52"/>
        <v>0.15314685314685314</v>
      </c>
      <c r="M149" s="12">
        <f t="shared" si="53"/>
        <v>2.2972027972027971E-2</v>
      </c>
      <c r="N149" s="12">
        <f t="shared" si="54"/>
        <v>0.1761188811188811</v>
      </c>
      <c r="O149" s="9">
        <v>4</v>
      </c>
      <c r="P149" s="12">
        <f t="shared" si="55"/>
        <v>4.1761188811188807</v>
      </c>
      <c r="Q149" s="61">
        <v>1</v>
      </c>
      <c r="R149" s="12">
        <f t="shared" si="56"/>
        <v>23.945678474844481</v>
      </c>
      <c r="S149" s="15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ht="13.2">
      <c r="A150" s="6">
        <v>9</v>
      </c>
      <c r="B150" s="7" t="s">
        <v>61</v>
      </c>
      <c r="C150" s="9">
        <v>8</v>
      </c>
      <c r="D150" s="9">
        <v>8</v>
      </c>
      <c r="E150" s="11">
        <v>7.42</v>
      </c>
      <c r="F150" s="6">
        <v>14</v>
      </c>
      <c r="G150" s="11">
        <v>7.42</v>
      </c>
      <c r="H150" s="6">
        <v>79</v>
      </c>
      <c r="I150" s="6">
        <v>7</v>
      </c>
      <c r="J150" s="6">
        <f t="shared" si="51"/>
        <v>37916.199999999997</v>
      </c>
      <c r="K150" s="6">
        <v>2002</v>
      </c>
      <c r="L150" s="12">
        <f t="shared" si="52"/>
        <v>18.939160839160838</v>
      </c>
      <c r="M150" s="12">
        <f t="shared" si="53"/>
        <v>2.8408741258741257</v>
      </c>
      <c r="N150" s="12">
        <f t="shared" si="54"/>
        <v>21.780034965034965</v>
      </c>
      <c r="O150" s="9">
        <v>4</v>
      </c>
      <c r="P150" s="12">
        <f t="shared" si="55"/>
        <v>25.780034965034965</v>
      </c>
      <c r="Q150" s="6">
        <v>2</v>
      </c>
      <c r="R150" s="12">
        <f t="shared" si="56"/>
        <v>7.757941378716386</v>
      </c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ht="13.2">
      <c r="A151" s="6">
        <v>10</v>
      </c>
      <c r="B151" s="7" t="s">
        <v>62</v>
      </c>
      <c r="C151" s="9">
        <v>8</v>
      </c>
      <c r="D151" s="9">
        <v>8</v>
      </c>
      <c r="E151" s="11">
        <v>10.52</v>
      </c>
      <c r="F151" s="6">
        <v>4.5</v>
      </c>
      <c r="G151" s="11">
        <v>10.52</v>
      </c>
      <c r="H151" s="6">
        <v>79</v>
      </c>
      <c r="I151" s="6">
        <v>7</v>
      </c>
      <c r="J151" s="6">
        <f t="shared" si="51"/>
        <v>17279.099999999999</v>
      </c>
      <c r="K151" s="6">
        <v>2002</v>
      </c>
      <c r="L151" s="12">
        <f t="shared" si="52"/>
        <v>8.6309190809190799</v>
      </c>
      <c r="M151" s="12">
        <f t="shared" si="53"/>
        <v>1.294637862137862</v>
      </c>
      <c r="N151" s="12">
        <f t="shared" si="54"/>
        <v>9.9255569430569413</v>
      </c>
      <c r="O151" s="9">
        <v>4</v>
      </c>
      <c r="P151" s="12">
        <f t="shared" si="55"/>
        <v>13.925556943056941</v>
      </c>
      <c r="Q151" s="6">
        <v>10</v>
      </c>
      <c r="R151" s="12">
        <f t="shared" si="56"/>
        <v>71.810413334928342</v>
      </c>
      <c r="S151" s="15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ht="13.8">
      <c r="A152" s="6">
        <v>11</v>
      </c>
      <c r="B152" s="7" t="s">
        <v>63</v>
      </c>
      <c r="C152" s="9">
        <v>28</v>
      </c>
      <c r="D152" s="9">
        <v>28</v>
      </c>
      <c r="E152" s="11">
        <v>17.55</v>
      </c>
      <c r="F152" s="6">
        <v>4</v>
      </c>
      <c r="G152" s="11">
        <v>17.55</v>
      </c>
      <c r="H152" s="6">
        <v>79</v>
      </c>
      <c r="I152" s="6">
        <v>7</v>
      </c>
      <c r="J152" s="6">
        <f t="shared" si="51"/>
        <v>25623</v>
      </c>
      <c r="K152" s="6">
        <v>2002</v>
      </c>
      <c r="L152" s="12">
        <f t="shared" si="52"/>
        <v>12.7987012987013</v>
      </c>
      <c r="M152" s="12">
        <f t="shared" si="53"/>
        <v>1.9198051948051948</v>
      </c>
      <c r="N152" s="12">
        <f t="shared" si="54"/>
        <v>14.718506493506494</v>
      </c>
      <c r="O152" s="9">
        <v>4</v>
      </c>
      <c r="P152" s="12">
        <f t="shared" si="55"/>
        <v>18.718506493506496</v>
      </c>
      <c r="Q152" s="61">
        <v>14</v>
      </c>
      <c r="R152" s="12">
        <f t="shared" si="56"/>
        <v>74.792291814823159</v>
      </c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ht="13.2">
      <c r="A153" s="397" t="s">
        <v>64</v>
      </c>
      <c r="B153" s="312"/>
      <c r="C153" s="16">
        <f t="shared" ref="C153:D153" si="57">SUM(C142:C152)</f>
        <v>200</v>
      </c>
      <c r="D153" s="16">
        <f t="shared" si="57"/>
        <v>200</v>
      </c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8"/>
      <c r="P153" s="19">
        <f>SUM(P142:P152)</f>
        <v>175.5062912087912</v>
      </c>
      <c r="Q153" s="18"/>
      <c r="R153" s="16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ht="13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20"/>
      <c r="U154" s="13"/>
      <c r="V154" s="13"/>
      <c r="W154" s="13"/>
      <c r="X154" s="13"/>
      <c r="Y154" s="13"/>
      <c r="Z154" s="13"/>
      <c r="AA154" s="13"/>
      <c r="AB154" s="13"/>
    </row>
    <row r="155" spans="1:28" ht="13.2">
      <c r="A155" s="21"/>
      <c r="B155" s="22" t="s">
        <v>65</v>
      </c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13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1:28" ht="15.6">
      <c r="A156" s="24">
        <v>1</v>
      </c>
      <c r="B156" s="25" t="s">
        <v>66</v>
      </c>
      <c r="C156" s="9">
        <v>2</v>
      </c>
      <c r="D156" s="9">
        <v>2</v>
      </c>
      <c r="E156" s="63">
        <v>13.44</v>
      </c>
      <c r="F156" s="6">
        <v>0.15</v>
      </c>
      <c r="G156" s="63">
        <v>13.44</v>
      </c>
      <c r="H156" s="24">
        <v>76</v>
      </c>
      <c r="I156" s="6">
        <v>7</v>
      </c>
      <c r="J156" s="6">
        <f t="shared" ref="J156:J168" si="58">F156*G156*365</f>
        <v>735.84</v>
      </c>
      <c r="K156" s="24">
        <v>2023</v>
      </c>
      <c r="L156" s="12">
        <f t="shared" ref="L156:L168" si="59">J156/K156</f>
        <v>0.36373702422145332</v>
      </c>
      <c r="M156" s="12">
        <f t="shared" ref="M156:M168" si="60">L156*15%</f>
        <v>5.4560553633217997E-2</v>
      </c>
      <c r="N156" s="12">
        <f t="shared" ref="N156:N168" si="61">L156+M156</f>
        <v>0.41829757785467131</v>
      </c>
      <c r="O156" s="9"/>
      <c r="P156" s="12">
        <f t="shared" ref="P156:P168" si="62">N156+O156</f>
        <v>0.41829757785467131</v>
      </c>
      <c r="Q156" s="24">
        <v>3</v>
      </c>
      <c r="R156" s="27">
        <f t="shared" ref="R156:R169" si="63">Q156/P156</f>
        <v>7.1719277347627548</v>
      </c>
      <c r="S156" s="28"/>
      <c r="T156" s="20"/>
      <c r="U156" s="20"/>
      <c r="V156" s="20"/>
      <c r="W156" s="20"/>
      <c r="X156" s="20"/>
      <c r="Y156" s="20"/>
      <c r="Z156" s="20"/>
      <c r="AA156" s="20"/>
      <c r="AB156" s="20"/>
    </row>
    <row r="157" spans="1:28" ht="15.6">
      <c r="A157" s="24">
        <v>2</v>
      </c>
      <c r="B157" s="25" t="s">
        <v>67</v>
      </c>
      <c r="C157" s="9">
        <v>1</v>
      </c>
      <c r="D157" s="9">
        <v>1</v>
      </c>
      <c r="E157" s="63">
        <v>9.32</v>
      </c>
      <c r="F157" s="6">
        <v>0.15</v>
      </c>
      <c r="G157" s="63">
        <v>9.32</v>
      </c>
      <c r="H157" s="24">
        <v>76</v>
      </c>
      <c r="I157" s="6">
        <v>7</v>
      </c>
      <c r="J157" s="6">
        <f t="shared" si="58"/>
        <v>510.27</v>
      </c>
      <c r="K157" s="24">
        <v>2023</v>
      </c>
      <c r="L157" s="12">
        <f t="shared" si="59"/>
        <v>0.25223430548690062</v>
      </c>
      <c r="M157" s="12">
        <f t="shared" si="60"/>
        <v>3.7835145823035092E-2</v>
      </c>
      <c r="N157" s="12">
        <f t="shared" si="61"/>
        <v>0.29006945130993572</v>
      </c>
      <c r="O157" s="29"/>
      <c r="P157" s="12">
        <f t="shared" si="62"/>
        <v>0.29006945130993572</v>
      </c>
      <c r="Q157" s="24">
        <v>2</v>
      </c>
      <c r="R157" s="27">
        <f t="shared" si="63"/>
        <v>6.8949004832053964</v>
      </c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spans="1:28" ht="15.6">
      <c r="A158" s="24">
        <v>3</v>
      </c>
      <c r="B158" s="25" t="s">
        <v>68</v>
      </c>
      <c r="C158" s="9">
        <v>16</v>
      </c>
      <c r="D158" s="9">
        <v>16</v>
      </c>
      <c r="E158" s="63">
        <v>270.04000000000002</v>
      </c>
      <c r="F158" s="6">
        <v>0.15</v>
      </c>
      <c r="G158" s="63">
        <v>270.04000000000002</v>
      </c>
      <c r="H158" s="24">
        <v>76</v>
      </c>
      <c r="I158" s="6">
        <v>7</v>
      </c>
      <c r="J158" s="6">
        <f t="shared" si="58"/>
        <v>14784.69</v>
      </c>
      <c r="K158" s="24">
        <v>2023</v>
      </c>
      <c r="L158" s="12">
        <f t="shared" si="59"/>
        <v>7.3082995551161645</v>
      </c>
      <c r="M158" s="12">
        <f t="shared" si="60"/>
        <v>1.0962449332674247</v>
      </c>
      <c r="N158" s="12">
        <f t="shared" si="61"/>
        <v>8.4045444883835891</v>
      </c>
      <c r="O158" s="9">
        <v>5</v>
      </c>
      <c r="P158" s="12">
        <f t="shared" si="62"/>
        <v>13.404544488383589</v>
      </c>
      <c r="Q158" s="31">
        <v>8</v>
      </c>
      <c r="R158" s="27">
        <f t="shared" si="63"/>
        <v>0.59681252182293998</v>
      </c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spans="1:28" ht="15.6">
      <c r="A159" s="24">
        <v>4</v>
      </c>
      <c r="B159" s="25" t="s">
        <v>69</v>
      </c>
      <c r="C159" s="9">
        <v>4</v>
      </c>
      <c r="D159" s="9">
        <v>4</v>
      </c>
      <c r="E159" s="63">
        <v>43.56</v>
      </c>
      <c r="F159" s="6">
        <v>0.15</v>
      </c>
      <c r="G159" s="63">
        <v>43.56</v>
      </c>
      <c r="H159" s="24">
        <v>76</v>
      </c>
      <c r="I159" s="6">
        <v>7</v>
      </c>
      <c r="J159" s="6">
        <f t="shared" si="58"/>
        <v>2384.91</v>
      </c>
      <c r="K159" s="24">
        <v>2023</v>
      </c>
      <c r="L159" s="12">
        <f t="shared" si="59"/>
        <v>1.1788976767177459</v>
      </c>
      <c r="M159" s="12">
        <f t="shared" si="60"/>
        <v>0.17683465150766189</v>
      </c>
      <c r="N159" s="12">
        <f t="shared" si="61"/>
        <v>1.3557323282254079</v>
      </c>
      <c r="O159" s="9">
        <v>4</v>
      </c>
      <c r="P159" s="12">
        <f t="shared" si="62"/>
        <v>5.3557323282254075</v>
      </c>
      <c r="Q159" s="24">
        <v>5</v>
      </c>
      <c r="R159" s="27">
        <f t="shared" si="63"/>
        <v>0.93357914353735494</v>
      </c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spans="1:28" ht="15.6">
      <c r="A160" s="24">
        <v>5</v>
      </c>
      <c r="B160" s="25" t="s">
        <v>70</v>
      </c>
      <c r="C160" s="9">
        <v>8</v>
      </c>
      <c r="D160" s="9">
        <v>8</v>
      </c>
      <c r="E160" s="63">
        <v>70.84</v>
      </c>
      <c r="F160" s="6">
        <v>0.15</v>
      </c>
      <c r="G160" s="63">
        <v>70.84</v>
      </c>
      <c r="H160" s="24">
        <v>76</v>
      </c>
      <c r="I160" s="6">
        <v>7</v>
      </c>
      <c r="J160" s="6">
        <f t="shared" si="58"/>
        <v>3878.49</v>
      </c>
      <c r="K160" s="24">
        <v>2023</v>
      </c>
      <c r="L160" s="12">
        <f t="shared" si="59"/>
        <v>1.9171972318339099</v>
      </c>
      <c r="M160" s="12">
        <f t="shared" si="60"/>
        <v>0.28757958477508649</v>
      </c>
      <c r="N160" s="12">
        <f t="shared" si="61"/>
        <v>2.2047768166089963</v>
      </c>
      <c r="O160" s="9">
        <v>4</v>
      </c>
      <c r="P160" s="12">
        <f t="shared" si="62"/>
        <v>6.2047768166089963</v>
      </c>
      <c r="Q160" s="24">
        <v>6</v>
      </c>
      <c r="R160" s="27">
        <f t="shared" si="63"/>
        <v>0.96699690856553489</v>
      </c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spans="1:28" ht="15.6">
      <c r="A161" s="24">
        <v>6</v>
      </c>
      <c r="B161" s="25" t="s">
        <v>71</v>
      </c>
      <c r="C161" s="9">
        <v>7</v>
      </c>
      <c r="D161" s="9">
        <v>7</v>
      </c>
      <c r="E161" s="63">
        <v>14.88</v>
      </c>
      <c r="F161" s="6">
        <v>0.15</v>
      </c>
      <c r="G161" s="63">
        <v>14.88</v>
      </c>
      <c r="H161" s="24">
        <v>76</v>
      </c>
      <c r="I161" s="6">
        <v>7</v>
      </c>
      <c r="J161" s="6">
        <f t="shared" si="58"/>
        <v>814.68000000000006</v>
      </c>
      <c r="K161" s="24">
        <v>2023</v>
      </c>
      <c r="L161" s="12">
        <f t="shared" si="59"/>
        <v>0.40270884824518044</v>
      </c>
      <c r="M161" s="12">
        <f t="shared" si="60"/>
        <v>6.0406327236777066E-2</v>
      </c>
      <c r="N161" s="12">
        <f t="shared" si="61"/>
        <v>0.46311517548195752</v>
      </c>
      <c r="O161" s="9">
        <v>4</v>
      </c>
      <c r="P161" s="12">
        <f t="shared" si="62"/>
        <v>4.4631151754819571</v>
      </c>
      <c r="Q161" s="31">
        <v>6</v>
      </c>
      <c r="R161" s="27">
        <f t="shared" si="63"/>
        <v>1.344352490153266</v>
      </c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spans="1:28" ht="15.6">
      <c r="A162" s="24">
        <v>7</v>
      </c>
      <c r="B162" s="25" t="s">
        <v>72</v>
      </c>
      <c r="C162" s="9">
        <v>10</v>
      </c>
      <c r="D162" s="9">
        <v>10</v>
      </c>
      <c r="E162" s="63">
        <v>0</v>
      </c>
      <c r="F162" s="6">
        <v>0.15</v>
      </c>
      <c r="G162" s="63">
        <v>0</v>
      </c>
      <c r="H162" s="24">
        <v>76</v>
      </c>
      <c r="I162" s="6">
        <v>7</v>
      </c>
      <c r="J162" s="6">
        <f t="shared" si="58"/>
        <v>0</v>
      </c>
      <c r="K162" s="24">
        <v>2023</v>
      </c>
      <c r="L162" s="12">
        <f t="shared" si="59"/>
        <v>0</v>
      </c>
      <c r="M162" s="12">
        <f t="shared" si="60"/>
        <v>0</v>
      </c>
      <c r="N162" s="12">
        <f t="shared" si="61"/>
        <v>0</v>
      </c>
      <c r="O162" s="9">
        <v>4</v>
      </c>
      <c r="P162" s="12">
        <f t="shared" si="62"/>
        <v>4</v>
      </c>
      <c r="Q162" s="31">
        <v>6</v>
      </c>
      <c r="R162" s="27">
        <f t="shared" si="63"/>
        <v>1.5</v>
      </c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spans="1:28" ht="15.6">
      <c r="A163" s="24">
        <v>8</v>
      </c>
      <c r="B163" s="25" t="s">
        <v>73</v>
      </c>
      <c r="C163" s="9">
        <v>7</v>
      </c>
      <c r="D163" s="9">
        <v>7</v>
      </c>
      <c r="E163" s="63">
        <v>153.08000000000001</v>
      </c>
      <c r="F163" s="6">
        <v>0.15</v>
      </c>
      <c r="G163" s="63">
        <v>153.08000000000001</v>
      </c>
      <c r="H163" s="24">
        <v>76</v>
      </c>
      <c r="I163" s="6">
        <v>7</v>
      </c>
      <c r="J163" s="6">
        <f t="shared" si="58"/>
        <v>8381.1299999999992</v>
      </c>
      <c r="K163" s="24">
        <v>2023</v>
      </c>
      <c r="L163" s="12">
        <f t="shared" si="59"/>
        <v>4.1429214038556594</v>
      </c>
      <c r="M163" s="12">
        <f t="shared" si="60"/>
        <v>0.62143821057834892</v>
      </c>
      <c r="N163" s="12">
        <f t="shared" si="61"/>
        <v>4.7643596144340083</v>
      </c>
      <c r="O163" s="9">
        <v>4</v>
      </c>
      <c r="P163" s="12">
        <f t="shared" si="62"/>
        <v>8.7643596144340083</v>
      </c>
      <c r="Q163" s="31">
        <v>6</v>
      </c>
      <c r="R163" s="27">
        <f t="shared" si="63"/>
        <v>0.6845908045715754</v>
      </c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spans="1:28" ht="15.6">
      <c r="A164" s="24">
        <v>9</v>
      </c>
      <c r="B164" s="25" t="s">
        <v>74</v>
      </c>
      <c r="C164" s="9">
        <v>5</v>
      </c>
      <c r="D164" s="9">
        <v>5</v>
      </c>
      <c r="E164" s="63">
        <v>28.48</v>
      </c>
      <c r="F164" s="6">
        <v>0.15</v>
      </c>
      <c r="G164" s="63">
        <v>28.48</v>
      </c>
      <c r="H164" s="24">
        <v>76</v>
      </c>
      <c r="I164" s="6">
        <v>7</v>
      </c>
      <c r="J164" s="6">
        <f t="shared" si="58"/>
        <v>1559.2800000000002</v>
      </c>
      <c r="K164" s="24">
        <v>2023</v>
      </c>
      <c r="L164" s="12">
        <f t="shared" si="59"/>
        <v>0.77077607513593682</v>
      </c>
      <c r="M164" s="12">
        <f t="shared" si="60"/>
        <v>0.11561641127039052</v>
      </c>
      <c r="N164" s="12">
        <f t="shared" si="61"/>
        <v>0.88639248640632728</v>
      </c>
      <c r="O164" s="9">
        <v>4</v>
      </c>
      <c r="P164" s="12">
        <f t="shared" si="62"/>
        <v>4.8863924864063275</v>
      </c>
      <c r="Q164" s="31">
        <v>4</v>
      </c>
      <c r="R164" s="27">
        <f t="shared" si="63"/>
        <v>0.81859981799001569</v>
      </c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spans="1:28" ht="15.6">
      <c r="A165" s="24">
        <v>10</v>
      </c>
      <c r="B165" s="25" t="s">
        <v>75</v>
      </c>
      <c r="C165" s="9">
        <v>27</v>
      </c>
      <c r="D165" s="9">
        <v>27</v>
      </c>
      <c r="E165" s="63">
        <v>36.4</v>
      </c>
      <c r="F165" s="6">
        <v>2</v>
      </c>
      <c r="G165" s="63">
        <v>36.4</v>
      </c>
      <c r="H165" s="24">
        <v>76</v>
      </c>
      <c r="I165" s="6">
        <v>7</v>
      </c>
      <c r="J165" s="6">
        <f t="shared" si="58"/>
        <v>26572</v>
      </c>
      <c r="K165" s="24">
        <v>2023</v>
      </c>
      <c r="L165" s="12">
        <f t="shared" si="59"/>
        <v>13.134948096885813</v>
      </c>
      <c r="M165" s="12">
        <f t="shared" si="60"/>
        <v>1.9702422145328717</v>
      </c>
      <c r="N165" s="12">
        <f t="shared" si="61"/>
        <v>15.105190311418685</v>
      </c>
      <c r="O165" s="9">
        <v>2</v>
      </c>
      <c r="P165" s="12">
        <f t="shared" si="62"/>
        <v>17.105190311418685</v>
      </c>
      <c r="Q165" s="24">
        <v>12</v>
      </c>
      <c r="R165" s="27">
        <f t="shared" si="63"/>
        <v>0.70154144920500061</v>
      </c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spans="1:28" ht="15.6">
      <c r="A166" s="24">
        <v>11</v>
      </c>
      <c r="B166" s="25" t="s">
        <v>76</v>
      </c>
      <c r="C166" s="9">
        <v>6</v>
      </c>
      <c r="D166" s="9">
        <v>6</v>
      </c>
      <c r="E166" s="63">
        <v>7.92</v>
      </c>
      <c r="F166" s="6">
        <v>2</v>
      </c>
      <c r="G166" s="63">
        <v>7.92</v>
      </c>
      <c r="H166" s="24">
        <v>76</v>
      </c>
      <c r="I166" s="6">
        <v>7</v>
      </c>
      <c r="J166" s="6">
        <f t="shared" si="58"/>
        <v>5781.6</v>
      </c>
      <c r="K166" s="24">
        <v>2023</v>
      </c>
      <c r="L166" s="12">
        <f t="shared" si="59"/>
        <v>2.8579337617399903</v>
      </c>
      <c r="M166" s="12">
        <f t="shared" si="60"/>
        <v>0.42869006426099854</v>
      </c>
      <c r="N166" s="12">
        <f t="shared" si="61"/>
        <v>3.286623826000989</v>
      </c>
      <c r="O166" s="29"/>
      <c r="P166" s="12">
        <f t="shared" si="62"/>
        <v>3.286623826000989</v>
      </c>
      <c r="Q166" s="24">
        <v>2</v>
      </c>
      <c r="R166" s="27">
        <f t="shared" si="63"/>
        <v>0.6085272017374459</v>
      </c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spans="1:28" ht="15.6">
      <c r="A167" s="24">
        <v>12</v>
      </c>
      <c r="B167" s="32" t="s">
        <v>77</v>
      </c>
      <c r="C167" s="9">
        <v>5</v>
      </c>
      <c r="D167" s="9">
        <v>5</v>
      </c>
      <c r="E167" s="63">
        <v>2.12</v>
      </c>
      <c r="F167" s="6">
        <v>2</v>
      </c>
      <c r="G167" s="63">
        <v>2.12</v>
      </c>
      <c r="H167" s="24">
        <v>76</v>
      </c>
      <c r="I167" s="6">
        <v>7</v>
      </c>
      <c r="J167" s="6">
        <f t="shared" si="58"/>
        <v>1547.6000000000001</v>
      </c>
      <c r="K167" s="24">
        <v>2023</v>
      </c>
      <c r="L167" s="12">
        <f t="shared" si="59"/>
        <v>0.76500247157686607</v>
      </c>
      <c r="M167" s="12">
        <f t="shared" si="60"/>
        <v>0.11475037073652991</v>
      </c>
      <c r="N167" s="12">
        <f t="shared" si="61"/>
        <v>0.87975284231339601</v>
      </c>
      <c r="O167" s="29"/>
      <c r="P167" s="12">
        <f t="shared" si="62"/>
        <v>0.87975284231339601</v>
      </c>
      <c r="Q167" s="24">
        <v>2</v>
      </c>
      <c r="R167" s="27">
        <f t="shared" si="63"/>
        <v>2.2733657725285714</v>
      </c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spans="1:28" ht="15.6">
      <c r="A168" s="33">
        <v>13</v>
      </c>
      <c r="B168" s="25" t="s">
        <v>78</v>
      </c>
      <c r="C168" s="34"/>
      <c r="D168" s="20"/>
      <c r="E168" s="63">
        <v>0</v>
      </c>
      <c r="F168" s="6">
        <v>0.15</v>
      </c>
      <c r="G168" s="63">
        <v>0</v>
      </c>
      <c r="H168" s="24">
        <v>76</v>
      </c>
      <c r="I168" s="6">
        <v>7</v>
      </c>
      <c r="J168" s="6">
        <f t="shared" si="58"/>
        <v>0</v>
      </c>
      <c r="K168" s="24">
        <v>2023</v>
      </c>
      <c r="L168" s="12">
        <f t="shared" si="59"/>
        <v>0</v>
      </c>
      <c r="M168" s="12">
        <f t="shared" si="60"/>
        <v>0</v>
      </c>
      <c r="N168" s="12">
        <f t="shared" si="61"/>
        <v>0</v>
      </c>
      <c r="O168" s="29"/>
      <c r="P168" s="12">
        <f t="shared" si="62"/>
        <v>0</v>
      </c>
      <c r="Q168" s="24">
        <v>2</v>
      </c>
      <c r="R168" s="27" t="e">
        <f t="shared" si="63"/>
        <v>#DIV/0!</v>
      </c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spans="1:28" ht="15.6">
      <c r="A169" s="35">
        <v>14</v>
      </c>
      <c r="B169" s="36" t="s">
        <v>79</v>
      </c>
      <c r="C169" s="34"/>
      <c r="D169" s="20"/>
      <c r="E169" s="64"/>
      <c r="F169" s="15"/>
      <c r="G169" s="64"/>
      <c r="H169" s="28"/>
      <c r="I169" s="15"/>
      <c r="J169" s="28"/>
      <c r="K169" s="28"/>
      <c r="L169" s="28"/>
      <c r="M169" s="28"/>
      <c r="N169" s="28"/>
      <c r="O169" s="29"/>
      <c r="P169" s="24">
        <v>6</v>
      </c>
      <c r="Q169" s="24">
        <v>0</v>
      </c>
      <c r="R169" s="27">
        <f t="shared" si="63"/>
        <v>0</v>
      </c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spans="1:28" ht="15.6">
      <c r="A170" s="398" t="s">
        <v>80</v>
      </c>
      <c r="B170" s="323"/>
      <c r="C170" s="16"/>
      <c r="D170" s="16"/>
      <c r="E170" s="17"/>
      <c r="F170" s="17"/>
      <c r="G170" s="39"/>
      <c r="H170" s="17"/>
      <c r="I170" s="17"/>
      <c r="J170" s="17"/>
      <c r="K170" s="17"/>
      <c r="L170" s="17"/>
      <c r="M170" s="17"/>
      <c r="N170" s="17"/>
      <c r="O170" s="17"/>
      <c r="P170" s="19">
        <f>SUM(P156:P169)</f>
        <v>75.058854918437959</v>
      </c>
      <c r="Q170" s="18"/>
      <c r="R170" s="16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ht="13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40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ht="13.2">
      <c r="A172" s="21"/>
      <c r="B172" s="22" t="s">
        <v>81</v>
      </c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40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1:28" ht="15.6">
      <c r="A173" s="24">
        <v>13</v>
      </c>
      <c r="B173" s="25" t="s">
        <v>82</v>
      </c>
      <c r="C173" s="9">
        <v>7</v>
      </c>
      <c r="D173" s="9">
        <v>7</v>
      </c>
      <c r="E173" s="65">
        <v>0.94</v>
      </c>
      <c r="F173" s="6">
        <v>8</v>
      </c>
      <c r="G173" s="65">
        <v>0.94</v>
      </c>
      <c r="H173" s="6">
        <v>79</v>
      </c>
      <c r="I173" s="6">
        <v>7</v>
      </c>
      <c r="J173" s="28">
        <f t="shared" ref="J173:J174" si="64">F173*G173*365</f>
        <v>2744.7999999999997</v>
      </c>
      <c r="K173" s="6">
        <v>2002</v>
      </c>
      <c r="L173" s="41">
        <f t="shared" ref="L173:L174" si="65">J173/K173</f>
        <v>1.3710289710289709</v>
      </c>
      <c r="M173" s="41">
        <f t="shared" ref="M173:M174" si="66">L173*15%</f>
        <v>0.20565434565434562</v>
      </c>
      <c r="N173" s="41">
        <f t="shared" ref="N173:N174" si="67">L173+M173</f>
        <v>1.5766833166833165</v>
      </c>
      <c r="O173" s="9">
        <v>4</v>
      </c>
      <c r="P173" s="41">
        <f t="shared" ref="P173:P174" si="68">N173+O173</f>
        <v>5.576683316683317</v>
      </c>
      <c r="Q173" s="24">
        <v>9</v>
      </c>
      <c r="R173" s="27">
        <f t="shared" ref="R173:R174" si="69">Q173/P173</f>
        <v>1.6138624858032409</v>
      </c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spans="1:28" ht="15.6">
      <c r="A174" s="24">
        <v>14</v>
      </c>
      <c r="B174" s="25" t="s">
        <v>83</v>
      </c>
      <c r="C174" s="9">
        <v>30</v>
      </c>
      <c r="D174" s="29"/>
      <c r="E174" s="65">
        <v>9.19</v>
      </c>
      <c r="F174" s="6">
        <v>3</v>
      </c>
      <c r="G174" s="65">
        <v>9.19</v>
      </c>
      <c r="H174" s="6">
        <v>79</v>
      </c>
      <c r="I174" s="6">
        <v>7</v>
      </c>
      <c r="J174" s="28">
        <f t="shared" si="64"/>
        <v>10063.049999999999</v>
      </c>
      <c r="K174" s="6">
        <v>2002</v>
      </c>
      <c r="L174" s="41">
        <f t="shared" si="65"/>
        <v>5.0264985014985015</v>
      </c>
      <c r="M174" s="41">
        <f t="shared" si="66"/>
        <v>0.75397477522477518</v>
      </c>
      <c r="N174" s="41">
        <f t="shared" si="67"/>
        <v>5.7804732767232769</v>
      </c>
      <c r="O174" s="9">
        <v>4</v>
      </c>
      <c r="P174" s="41">
        <f t="shared" si="68"/>
        <v>9.7804732767232778</v>
      </c>
      <c r="Q174" s="24">
        <v>8</v>
      </c>
      <c r="R174" s="27">
        <f t="shared" si="69"/>
        <v>0.81795632723002698</v>
      </c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spans="1:28" ht="13.2">
      <c r="A175" s="397" t="s">
        <v>84</v>
      </c>
      <c r="B175" s="312"/>
      <c r="C175" s="42"/>
      <c r="D175" s="42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43"/>
      <c r="P175" s="19">
        <f>SUM(P173:P174)</f>
        <v>15.357156593406595</v>
      </c>
      <c r="Q175" s="17"/>
      <c r="R175" s="16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ht="13.2">
      <c r="A176" s="13"/>
      <c r="B176" s="13"/>
      <c r="C176" s="44"/>
      <c r="D176" s="44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44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ht="13.2">
      <c r="A177" s="21"/>
      <c r="B177" s="22" t="s">
        <v>85</v>
      </c>
      <c r="C177" s="45"/>
      <c r="D177" s="45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45"/>
      <c r="P177" s="21"/>
      <c r="Q177" s="21"/>
      <c r="R177" s="40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1:28" ht="15.6">
      <c r="A178" s="399">
        <v>15</v>
      </c>
      <c r="B178" s="25" t="s">
        <v>86</v>
      </c>
      <c r="C178" s="9">
        <v>3</v>
      </c>
      <c r="D178" s="9">
        <v>3</v>
      </c>
      <c r="E178" s="65">
        <v>12.52</v>
      </c>
      <c r="F178" s="6">
        <v>4</v>
      </c>
      <c r="G178" s="65">
        <v>12.52</v>
      </c>
      <c r="H178" s="6">
        <v>79</v>
      </c>
      <c r="I178" s="6">
        <v>7</v>
      </c>
      <c r="J178" s="28">
        <f>F178*G178*365</f>
        <v>18279.2</v>
      </c>
      <c r="K178" s="6">
        <v>2002</v>
      </c>
      <c r="L178" s="41">
        <f>J178/K178</f>
        <v>9.1304695304695311</v>
      </c>
      <c r="M178" s="46">
        <f>L178*25%</f>
        <v>2.2826173826173828</v>
      </c>
      <c r="N178" s="41">
        <f>L178+M178</f>
        <v>11.413086913086914</v>
      </c>
      <c r="O178" s="9">
        <v>4</v>
      </c>
      <c r="P178" s="41">
        <f>N178+O178</f>
        <v>15.413086913086914</v>
      </c>
      <c r="Q178" s="24">
        <v>16</v>
      </c>
      <c r="R178" s="27">
        <f>Q178/P178</f>
        <v>1.0380788799948146</v>
      </c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spans="1:28" ht="13.2">
      <c r="A179" s="326"/>
      <c r="B179" s="25" t="s">
        <v>87</v>
      </c>
      <c r="C179" s="9">
        <v>5</v>
      </c>
      <c r="D179" s="29"/>
      <c r="E179" s="20"/>
      <c r="F179" s="13"/>
      <c r="G179" s="13"/>
      <c r="H179" s="13"/>
      <c r="I179" s="13"/>
      <c r="J179" s="28"/>
      <c r="K179" s="20"/>
      <c r="L179" s="20"/>
      <c r="M179" s="20"/>
      <c r="N179" s="20"/>
      <c r="O179" s="9">
        <v>8</v>
      </c>
      <c r="P179" s="24">
        <v>8</v>
      </c>
      <c r="Q179" s="20"/>
      <c r="R179" s="28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spans="1:28" ht="13.2">
      <c r="A180" s="397" t="s">
        <v>88</v>
      </c>
      <c r="B180" s="312"/>
      <c r="C180" s="42"/>
      <c r="D180" s="42"/>
      <c r="E180" s="17"/>
      <c r="F180" s="17"/>
      <c r="G180" s="17"/>
      <c r="H180" s="17"/>
      <c r="I180" s="17"/>
      <c r="J180" s="16"/>
      <c r="K180" s="17"/>
      <c r="L180" s="17"/>
      <c r="M180" s="17"/>
      <c r="N180" s="17"/>
      <c r="O180" s="43"/>
      <c r="P180" s="19">
        <f>SUM(P178:P179)</f>
        <v>23.413086913086914</v>
      </c>
      <c r="Q180" s="17"/>
      <c r="R180" s="16"/>
      <c r="S180" s="16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ht="13.8">
      <c r="A181" s="336">
        <v>16</v>
      </c>
      <c r="B181" s="25" t="s">
        <v>89</v>
      </c>
      <c r="C181" s="29"/>
      <c r="D181" s="29"/>
      <c r="E181" s="26">
        <v>0.03</v>
      </c>
      <c r="F181" s="24">
        <v>0.5</v>
      </c>
      <c r="G181" s="26">
        <v>0.03</v>
      </c>
      <c r="H181" s="6">
        <v>79</v>
      </c>
      <c r="I181" s="6">
        <v>7</v>
      </c>
      <c r="J181" s="28">
        <f t="shared" ref="J181:J182" si="70">F181*G181*365</f>
        <v>5.4749999999999996</v>
      </c>
      <c r="K181" s="6">
        <v>2002</v>
      </c>
      <c r="L181" s="41">
        <f t="shared" ref="L181:L182" si="71">J181/K181</f>
        <v>2.7347652347652347E-3</v>
      </c>
      <c r="M181" s="41">
        <f t="shared" ref="M181:M182" si="72">L181*15%</f>
        <v>4.1021478521478517E-4</v>
      </c>
      <c r="N181" s="41">
        <f t="shared" ref="N181:N182" si="73">L181+M181</f>
        <v>3.1449800199800197E-3</v>
      </c>
      <c r="O181" s="29"/>
      <c r="P181" s="41">
        <f t="shared" ref="P181:P182" si="74">N181+O181</f>
        <v>3.1449800199800197E-3</v>
      </c>
      <c r="Q181" s="31">
        <v>6</v>
      </c>
      <c r="R181" s="41">
        <f t="shared" ref="R181:R185" si="75">Q181/P181</f>
        <v>1907.8022632519358</v>
      </c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spans="1:28" ht="13.8">
      <c r="A182" s="337"/>
      <c r="B182" s="47" t="s">
        <v>90</v>
      </c>
      <c r="C182" s="9">
        <v>14</v>
      </c>
      <c r="D182" s="9">
        <v>14</v>
      </c>
      <c r="E182" s="11">
        <v>42.1</v>
      </c>
      <c r="F182" s="6">
        <v>0.5</v>
      </c>
      <c r="G182" s="11">
        <v>42.1</v>
      </c>
      <c r="H182" s="6">
        <v>79</v>
      </c>
      <c r="I182" s="6">
        <v>7</v>
      </c>
      <c r="J182" s="28">
        <f t="shared" si="70"/>
        <v>7683.25</v>
      </c>
      <c r="K182" s="6">
        <v>2002</v>
      </c>
      <c r="L182" s="41">
        <f t="shared" si="71"/>
        <v>3.8377872127872128</v>
      </c>
      <c r="M182" s="41">
        <f t="shared" si="72"/>
        <v>0.57566808191808194</v>
      </c>
      <c r="N182" s="41">
        <f t="shared" si="73"/>
        <v>4.4134552947052947</v>
      </c>
      <c r="O182" s="66">
        <v>4</v>
      </c>
      <c r="P182" s="41">
        <f t="shared" si="74"/>
        <v>8.4134552947052939</v>
      </c>
      <c r="Q182" s="31">
        <v>6</v>
      </c>
      <c r="R182" s="41">
        <f t="shared" si="75"/>
        <v>0.71314338637728125</v>
      </c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spans="1:28" ht="13.2">
      <c r="A183" s="337"/>
      <c r="B183" s="47" t="s">
        <v>91</v>
      </c>
      <c r="C183" s="34"/>
      <c r="D183" s="20"/>
      <c r="E183" s="20"/>
      <c r="F183" s="13"/>
      <c r="G183" s="15"/>
      <c r="H183" s="13"/>
      <c r="I183" s="13"/>
      <c r="J183" s="15"/>
      <c r="K183" s="13"/>
      <c r="L183" s="15"/>
      <c r="M183" s="15"/>
      <c r="N183" s="13"/>
      <c r="O183" s="66">
        <v>8</v>
      </c>
      <c r="P183" s="24">
        <v>8</v>
      </c>
      <c r="Q183" s="24">
        <v>5</v>
      </c>
      <c r="R183" s="41">
        <f t="shared" si="75"/>
        <v>0.625</v>
      </c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spans="1:28" ht="13.2">
      <c r="A184" s="337"/>
      <c r="B184" s="47" t="s">
        <v>92</v>
      </c>
      <c r="C184" s="34"/>
      <c r="D184" s="20"/>
      <c r="E184" s="20"/>
      <c r="F184" s="13"/>
      <c r="G184" s="15"/>
      <c r="H184" s="13"/>
      <c r="I184" s="13"/>
      <c r="J184" s="15"/>
      <c r="K184" s="13"/>
      <c r="L184" s="15"/>
      <c r="M184" s="15"/>
      <c r="N184" s="13"/>
      <c r="O184" s="15"/>
      <c r="P184" s="24">
        <v>4</v>
      </c>
      <c r="Q184" s="24">
        <v>1</v>
      </c>
      <c r="R184" s="41">
        <f t="shared" si="75"/>
        <v>0.25</v>
      </c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spans="1:28" ht="13.2">
      <c r="A185" s="321"/>
      <c r="B185" s="47" t="s">
        <v>93</v>
      </c>
      <c r="C185" s="34"/>
      <c r="D185" s="20"/>
      <c r="E185" s="20"/>
      <c r="F185" s="13"/>
      <c r="G185" s="15"/>
      <c r="H185" s="13"/>
      <c r="I185" s="13"/>
      <c r="J185" s="15"/>
      <c r="K185" s="13"/>
      <c r="L185" s="15"/>
      <c r="M185" s="15"/>
      <c r="N185" s="13"/>
      <c r="O185" s="15"/>
      <c r="P185" s="24">
        <v>4</v>
      </c>
      <c r="Q185" s="24">
        <v>4</v>
      </c>
      <c r="R185" s="41">
        <f t="shared" si="75"/>
        <v>1</v>
      </c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spans="1:28" ht="13.2">
      <c r="A186" s="17"/>
      <c r="B186" s="49" t="s">
        <v>94</v>
      </c>
      <c r="C186" s="17"/>
      <c r="D186" s="17"/>
      <c r="E186" s="17"/>
      <c r="F186" s="17"/>
      <c r="G186" s="17"/>
      <c r="H186" s="17"/>
      <c r="I186" s="17"/>
      <c r="J186" s="16"/>
      <c r="K186" s="17"/>
      <c r="L186" s="17"/>
      <c r="M186" s="17"/>
      <c r="N186" s="17"/>
      <c r="O186" s="17"/>
      <c r="P186" s="19">
        <f>SUM(P181:P185)</f>
        <v>24.416600274725276</v>
      </c>
      <c r="Q186" s="17"/>
      <c r="R186" s="16"/>
      <c r="S186" s="16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ht="13.2">
      <c r="A187" s="35">
        <v>17</v>
      </c>
      <c r="B187" s="50" t="s">
        <v>95</v>
      </c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4">
        <v>1</v>
      </c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spans="1:28" ht="26.4">
      <c r="A188" s="35">
        <v>18</v>
      </c>
      <c r="B188" s="51" t="s">
        <v>96</v>
      </c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spans="1:28" ht="13.8">
      <c r="A189" s="35">
        <v>19</v>
      </c>
      <c r="B189" s="50" t="s">
        <v>97</v>
      </c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52">
        <v>8</v>
      </c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spans="1:28" ht="13.2">
      <c r="A190" s="338" t="s">
        <v>98</v>
      </c>
      <c r="B190" s="311"/>
      <c r="C190" s="311"/>
      <c r="D190" s="311"/>
      <c r="E190" s="311"/>
      <c r="F190" s="311"/>
      <c r="G190" s="311"/>
      <c r="H190" s="311"/>
      <c r="I190" s="311"/>
      <c r="J190" s="311"/>
      <c r="K190" s="311"/>
      <c r="L190" s="311"/>
      <c r="M190" s="311"/>
      <c r="N190" s="311"/>
      <c r="O190" s="312"/>
      <c r="P190" s="53">
        <f>P153+P170+P175+P180+P186</f>
        <v>313.75198990844797</v>
      </c>
      <c r="Q190" s="54">
        <f>SUM(Q142:Q189)</f>
        <v>214</v>
      </c>
      <c r="R190" s="15"/>
      <c r="S190" s="28"/>
      <c r="T190" s="28"/>
      <c r="U190" s="20"/>
      <c r="V190" s="20"/>
      <c r="W190" s="20"/>
      <c r="X190" s="20"/>
      <c r="Y190" s="20"/>
      <c r="Z190" s="20"/>
      <c r="AA190" s="20"/>
      <c r="AB190" s="20"/>
    </row>
    <row r="191" spans="1:28" ht="13.2">
      <c r="A191" s="338" t="s">
        <v>99</v>
      </c>
      <c r="B191" s="311"/>
      <c r="C191" s="311"/>
      <c r="D191" s="311"/>
      <c r="E191" s="311"/>
      <c r="F191" s="311"/>
      <c r="G191" s="311"/>
      <c r="H191" s="311"/>
      <c r="I191" s="311"/>
      <c r="J191" s="311"/>
      <c r="K191" s="311"/>
      <c r="L191" s="311"/>
      <c r="M191" s="311"/>
      <c r="N191" s="311"/>
      <c r="O191" s="312"/>
      <c r="P191" s="55">
        <f>P190</f>
        <v>313.75198990844797</v>
      </c>
      <c r="Q191" s="54"/>
      <c r="R191" s="15"/>
      <c r="S191" s="28"/>
      <c r="T191" s="28"/>
      <c r="U191" s="20"/>
      <c r="V191" s="20"/>
      <c r="W191" s="20"/>
      <c r="X191" s="20"/>
      <c r="Y191" s="20"/>
      <c r="Z191" s="20"/>
      <c r="AA191" s="20"/>
      <c r="AB191" s="20"/>
    </row>
    <row r="192" spans="1:28" ht="13.2">
      <c r="A192" s="338" t="s">
        <v>100</v>
      </c>
      <c r="B192" s="311"/>
      <c r="C192" s="311"/>
      <c r="D192" s="311"/>
      <c r="E192" s="311"/>
      <c r="F192" s="311"/>
      <c r="G192" s="311"/>
      <c r="H192" s="311"/>
      <c r="I192" s="311"/>
      <c r="J192" s="311"/>
      <c r="K192" s="311"/>
      <c r="L192" s="311"/>
      <c r="M192" s="311"/>
      <c r="N192" s="311"/>
      <c r="O192" s="312"/>
      <c r="P192" s="55">
        <f>P191*70%</f>
        <v>219.62639293591357</v>
      </c>
      <c r="Q192" s="53">
        <f>Q190-P192</f>
        <v>-5.6263929359135716</v>
      </c>
      <c r="R192" s="28"/>
      <c r="S192" s="28"/>
      <c r="T192" s="20"/>
      <c r="U192" s="20"/>
      <c r="V192" s="20"/>
      <c r="W192" s="20"/>
      <c r="X192" s="20"/>
      <c r="Y192" s="20"/>
      <c r="Z192" s="20"/>
      <c r="AA192" s="20"/>
      <c r="AB192" s="20"/>
    </row>
    <row r="193" spans="1:28" ht="13.2">
      <c r="A193" s="338" t="s">
        <v>101</v>
      </c>
      <c r="B193" s="311"/>
      <c r="C193" s="311"/>
      <c r="D193" s="311"/>
      <c r="E193" s="311"/>
      <c r="F193" s="311"/>
      <c r="G193" s="311"/>
      <c r="H193" s="311"/>
      <c r="I193" s="311"/>
      <c r="J193" s="311"/>
      <c r="K193" s="311"/>
      <c r="L193" s="311"/>
      <c r="M193" s="311"/>
      <c r="N193" s="311"/>
      <c r="O193" s="312"/>
      <c r="P193" s="53">
        <f>Q190/P190*100</f>
        <v>68.206738724571807</v>
      </c>
      <c r="Q193" s="57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spans="1:28" ht="13.2">
      <c r="A194" s="339" t="s">
        <v>102</v>
      </c>
      <c r="B194" s="320"/>
      <c r="C194" s="335" t="s">
        <v>103</v>
      </c>
      <c r="D194" s="312"/>
      <c r="E194" s="335" t="s">
        <v>104</v>
      </c>
      <c r="F194" s="312"/>
      <c r="G194" s="335" t="s">
        <v>110</v>
      </c>
      <c r="H194" s="311"/>
      <c r="I194" s="312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</row>
    <row r="195" spans="1:28" ht="15.6">
      <c r="A195" s="321"/>
      <c r="B195" s="323"/>
      <c r="C195" s="347">
        <v>49351009</v>
      </c>
      <c r="D195" s="312"/>
      <c r="E195" s="348">
        <v>19835593716</v>
      </c>
      <c r="F195" s="312"/>
      <c r="G195" s="350">
        <f>C195/E195</f>
        <v>2.4880026132110158E-3</v>
      </c>
      <c r="H195" s="311"/>
      <c r="I195" s="312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</row>
    <row r="196" spans="1:28" ht="14.4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</row>
    <row r="197" spans="1:28" ht="13.2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ht="13.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</row>
    <row r="199" spans="1:28" ht="13.8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</row>
    <row r="200" spans="1:28" ht="13.8">
      <c r="A200" s="349" t="s">
        <v>7</v>
      </c>
      <c r="B200" s="316"/>
      <c r="C200" s="316"/>
      <c r="D200" s="316"/>
      <c r="E200" s="316"/>
      <c r="F200" s="316"/>
      <c r="G200" s="316"/>
      <c r="H200" s="316"/>
      <c r="I200" s="316"/>
      <c r="J200" s="316"/>
      <c r="K200" s="316"/>
      <c r="L200" s="316"/>
      <c r="M200" s="316"/>
      <c r="N200" s="316"/>
      <c r="O200" s="316"/>
      <c r="P200" s="316"/>
      <c r="Q200" s="316"/>
      <c r="R200" s="316"/>
      <c r="S200" s="316"/>
      <c r="T200" s="316"/>
      <c r="U200" s="316"/>
      <c r="V200" s="316"/>
      <c r="W200" s="316"/>
      <c r="X200" s="316"/>
      <c r="Y200" s="316"/>
      <c r="Z200" s="316"/>
      <c r="AA200" s="316"/>
      <c r="AB200" s="316"/>
    </row>
    <row r="201" spans="1:28" ht="13.8">
      <c r="A201" s="349" t="s">
        <v>111</v>
      </c>
      <c r="B201" s="316"/>
      <c r="C201" s="316"/>
      <c r="D201" s="316"/>
      <c r="E201" s="316"/>
      <c r="F201" s="316"/>
      <c r="G201" s="316"/>
      <c r="H201" s="316"/>
      <c r="I201" s="316"/>
      <c r="J201" s="316"/>
      <c r="K201" s="316"/>
      <c r="L201" s="316"/>
      <c r="M201" s="316"/>
      <c r="N201" s="316"/>
      <c r="O201" s="316"/>
      <c r="P201" s="316"/>
      <c r="Q201" s="316"/>
      <c r="R201" s="316"/>
      <c r="S201" s="316"/>
      <c r="T201" s="316"/>
      <c r="U201" s="316"/>
      <c r="V201" s="316"/>
      <c r="W201" s="316"/>
      <c r="X201" s="316"/>
      <c r="Y201" s="316"/>
      <c r="Z201" s="316"/>
      <c r="AA201" s="316"/>
      <c r="AB201" s="316"/>
    </row>
    <row r="202" spans="1:28" ht="13.2">
      <c r="A202" s="345" t="s">
        <v>6</v>
      </c>
      <c r="B202" s="345" t="s">
        <v>9</v>
      </c>
      <c r="C202" s="351" t="s">
        <v>10</v>
      </c>
      <c r="D202" s="312"/>
      <c r="E202" s="324" t="s">
        <v>11</v>
      </c>
      <c r="F202" s="2" t="s">
        <v>12</v>
      </c>
      <c r="G202" s="2" t="s">
        <v>13</v>
      </c>
      <c r="H202" s="2" t="s">
        <v>14</v>
      </c>
      <c r="I202" s="2" t="s">
        <v>15</v>
      </c>
      <c r="J202" s="3"/>
      <c r="K202" s="3"/>
      <c r="L202" s="351" t="s">
        <v>16</v>
      </c>
      <c r="M202" s="311"/>
      <c r="N202" s="311"/>
      <c r="O202" s="312"/>
      <c r="P202" s="324" t="s">
        <v>17</v>
      </c>
      <c r="Q202" s="324" t="s">
        <v>18</v>
      </c>
      <c r="R202" s="345" t="s">
        <v>19</v>
      </c>
      <c r="S202" s="346" t="s">
        <v>20</v>
      </c>
      <c r="T202" s="319"/>
      <c r="U202" s="319"/>
      <c r="V202" s="319"/>
      <c r="W202" s="319"/>
      <c r="X202" s="320"/>
      <c r="Y202" s="324" t="s">
        <v>21</v>
      </c>
      <c r="Z202" s="324" t="s">
        <v>22</v>
      </c>
      <c r="AA202" s="324" t="s">
        <v>23</v>
      </c>
      <c r="AB202" s="345" t="s">
        <v>24</v>
      </c>
    </row>
    <row r="203" spans="1:28" ht="13.2">
      <c r="A203" s="325"/>
      <c r="B203" s="325"/>
      <c r="C203" s="345" t="s">
        <v>25</v>
      </c>
      <c r="D203" s="345" t="s">
        <v>26</v>
      </c>
      <c r="E203" s="325"/>
      <c r="F203" s="2" t="s">
        <v>27</v>
      </c>
      <c r="G203" s="2" t="s">
        <v>28</v>
      </c>
      <c r="H203" s="2" t="s">
        <v>29</v>
      </c>
      <c r="I203" s="2" t="s">
        <v>30</v>
      </c>
      <c r="J203" s="2" t="s">
        <v>31</v>
      </c>
      <c r="K203" s="2" t="s">
        <v>32</v>
      </c>
      <c r="L203" s="2" t="s">
        <v>33</v>
      </c>
      <c r="M203" s="2" t="s">
        <v>34</v>
      </c>
      <c r="N203" s="4" t="s">
        <v>35</v>
      </c>
      <c r="O203" s="2" t="s">
        <v>36</v>
      </c>
      <c r="P203" s="325"/>
      <c r="Q203" s="325"/>
      <c r="R203" s="325"/>
      <c r="S203" s="321"/>
      <c r="T203" s="322"/>
      <c r="U203" s="322"/>
      <c r="V203" s="322"/>
      <c r="W203" s="322"/>
      <c r="X203" s="323"/>
      <c r="Y203" s="325"/>
      <c r="Z203" s="325"/>
      <c r="AA203" s="325"/>
      <c r="AB203" s="325"/>
    </row>
    <row r="204" spans="1:28" ht="13.2">
      <c r="A204" s="326"/>
      <c r="B204" s="326"/>
      <c r="C204" s="326"/>
      <c r="D204" s="326"/>
      <c r="E204" s="326"/>
      <c r="F204" s="2" t="s">
        <v>37</v>
      </c>
      <c r="G204" s="2" t="s">
        <v>38</v>
      </c>
      <c r="H204" s="2" t="s">
        <v>39</v>
      </c>
      <c r="I204" s="2" t="s">
        <v>40</v>
      </c>
      <c r="J204" s="2" t="s">
        <v>41</v>
      </c>
      <c r="K204" s="2" t="s">
        <v>42</v>
      </c>
      <c r="L204" s="2" t="s">
        <v>43</v>
      </c>
      <c r="M204" s="5">
        <v>0.15</v>
      </c>
      <c r="N204" s="2" t="s">
        <v>44</v>
      </c>
      <c r="O204" s="2" t="s">
        <v>45</v>
      </c>
      <c r="P204" s="326"/>
      <c r="Q204" s="326"/>
      <c r="R204" s="326"/>
      <c r="S204" s="2" t="s">
        <v>46</v>
      </c>
      <c r="T204" s="2" t="s">
        <v>47</v>
      </c>
      <c r="U204" s="2" t="s">
        <v>48</v>
      </c>
      <c r="V204" s="2" t="s">
        <v>49</v>
      </c>
      <c r="W204" s="2" t="s">
        <v>50</v>
      </c>
      <c r="X204" s="2" t="s">
        <v>51</v>
      </c>
      <c r="Y204" s="326"/>
      <c r="Z204" s="326"/>
      <c r="AA204" s="326"/>
      <c r="AB204" s="326"/>
    </row>
    <row r="205" spans="1:28" ht="13.2">
      <c r="A205" s="3"/>
      <c r="B205" s="2" t="s">
        <v>52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3.8">
      <c r="A206" s="6">
        <v>1</v>
      </c>
      <c r="B206" s="7" t="s">
        <v>53</v>
      </c>
      <c r="C206" s="9">
        <v>14</v>
      </c>
      <c r="D206" s="9">
        <v>14</v>
      </c>
      <c r="E206" s="11">
        <v>4.8</v>
      </c>
      <c r="F206" s="6">
        <v>4</v>
      </c>
      <c r="G206" s="11">
        <v>4.8</v>
      </c>
      <c r="H206" s="6">
        <v>79</v>
      </c>
      <c r="I206" s="6">
        <v>7</v>
      </c>
      <c r="J206" s="6">
        <f t="shared" ref="J206:J216" si="76">F206*G206*365</f>
        <v>7008</v>
      </c>
      <c r="K206" s="6">
        <v>2002</v>
      </c>
      <c r="L206" s="12">
        <f t="shared" ref="L206:L216" si="77">J206/K206</f>
        <v>3.5004995004995005</v>
      </c>
      <c r="M206" s="12">
        <f t="shared" ref="M206:M216" si="78">L206*15%</f>
        <v>0.52507492507492504</v>
      </c>
      <c r="N206" s="12">
        <f t="shared" ref="N206:N216" si="79">L206+M206</f>
        <v>4.0255744255744252</v>
      </c>
      <c r="O206" s="9">
        <v>4</v>
      </c>
      <c r="P206" s="12">
        <f t="shared" ref="P206:P216" si="80">N206+O206</f>
        <v>8.0255744255744261</v>
      </c>
      <c r="Q206" s="61">
        <v>6</v>
      </c>
      <c r="R206" s="12">
        <f t="shared" ref="R206:R216" si="81">Q206/P206*100</f>
        <v>74.761003784106748</v>
      </c>
      <c r="S206" s="6">
        <v>1</v>
      </c>
      <c r="T206" s="6">
        <v>2</v>
      </c>
      <c r="U206" s="6">
        <v>1</v>
      </c>
      <c r="V206" s="13"/>
      <c r="W206" s="6">
        <v>11</v>
      </c>
      <c r="X206" s="6">
        <v>5</v>
      </c>
      <c r="Y206" s="6">
        <v>21</v>
      </c>
      <c r="Z206" s="6">
        <v>3</v>
      </c>
      <c r="AA206" s="6">
        <v>13</v>
      </c>
      <c r="AB206" s="13"/>
    </row>
    <row r="207" spans="1:28" ht="13.8">
      <c r="A207" s="6">
        <v>2</v>
      </c>
      <c r="B207" s="7" t="s">
        <v>54</v>
      </c>
      <c r="C207" s="14">
        <v>26</v>
      </c>
      <c r="D207" s="14">
        <v>26</v>
      </c>
      <c r="E207" s="11">
        <v>14.07</v>
      </c>
      <c r="F207" s="6">
        <v>4</v>
      </c>
      <c r="G207" s="11">
        <v>14.07</v>
      </c>
      <c r="H207" s="6">
        <v>79</v>
      </c>
      <c r="I207" s="6">
        <v>7</v>
      </c>
      <c r="J207" s="6">
        <f t="shared" si="76"/>
        <v>20542.2</v>
      </c>
      <c r="K207" s="6">
        <v>2002</v>
      </c>
      <c r="L207" s="12">
        <f t="shared" si="77"/>
        <v>10.260839160839161</v>
      </c>
      <c r="M207" s="12">
        <f t="shared" si="78"/>
        <v>1.5391258741258742</v>
      </c>
      <c r="N207" s="12">
        <f t="shared" si="79"/>
        <v>11.799965034965036</v>
      </c>
      <c r="O207" s="9">
        <v>4</v>
      </c>
      <c r="P207" s="12">
        <f t="shared" si="80"/>
        <v>15.799965034965036</v>
      </c>
      <c r="Q207" s="61">
        <v>4</v>
      </c>
      <c r="R207" s="12">
        <f t="shared" si="81"/>
        <v>25.31651172105807</v>
      </c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 ht="13.8">
      <c r="A208" s="6">
        <v>3</v>
      </c>
      <c r="B208" s="7" t="s">
        <v>55</v>
      </c>
      <c r="C208" s="14">
        <v>10</v>
      </c>
      <c r="D208" s="14">
        <v>10</v>
      </c>
      <c r="E208" s="11">
        <v>0</v>
      </c>
      <c r="F208" s="6">
        <v>4</v>
      </c>
      <c r="G208" s="11">
        <v>0</v>
      </c>
      <c r="H208" s="6">
        <v>79</v>
      </c>
      <c r="I208" s="6">
        <v>7</v>
      </c>
      <c r="J208" s="6">
        <f t="shared" si="76"/>
        <v>0</v>
      </c>
      <c r="K208" s="6">
        <v>2002</v>
      </c>
      <c r="L208" s="12">
        <f t="shared" si="77"/>
        <v>0</v>
      </c>
      <c r="M208" s="12">
        <f t="shared" si="78"/>
        <v>0</v>
      </c>
      <c r="N208" s="12">
        <f t="shared" si="79"/>
        <v>0</v>
      </c>
      <c r="O208" s="9">
        <v>4</v>
      </c>
      <c r="P208" s="12">
        <f t="shared" si="80"/>
        <v>4</v>
      </c>
      <c r="Q208" s="61">
        <v>4</v>
      </c>
      <c r="R208" s="12">
        <f t="shared" si="81"/>
        <v>100</v>
      </c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 ht="13.2">
      <c r="A209" s="6">
        <v>4</v>
      </c>
      <c r="B209" s="7" t="s">
        <v>56</v>
      </c>
      <c r="C209" s="14">
        <v>46</v>
      </c>
      <c r="D209" s="14">
        <v>46</v>
      </c>
      <c r="E209" s="11">
        <v>23.73</v>
      </c>
      <c r="F209" s="6">
        <v>4</v>
      </c>
      <c r="G209" s="11">
        <v>23.73</v>
      </c>
      <c r="H209" s="6">
        <v>79</v>
      </c>
      <c r="I209" s="6">
        <v>7</v>
      </c>
      <c r="J209" s="6">
        <f t="shared" si="76"/>
        <v>34645.800000000003</v>
      </c>
      <c r="K209" s="6">
        <v>2002</v>
      </c>
      <c r="L209" s="12">
        <f t="shared" si="77"/>
        <v>17.305594405594405</v>
      </c>
      <c r="M209" s="12">
        <f t="shared" si="78"/>
        <v>2.5958391608391609</v>
      </c>
      <c r="N209" s="12">
        <f t="shared" si="79"/>
        <v>19.901433566433568</v>
      </c>
      <c r="O209" s="9">
        <v>4</v>
      </c>
      <c r="P209" s="12">
        <f t="shared" si="80"/>
        <v>23.901433566433568</v>
      </c>
      <c r="Q209" s="6">
        <v>17</v>
      </c>
      <c r="R209" s="12">
        <f t="shared" si="81"/>
        <v>71.125440876794414</v>
      </c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 ht="13.2">
      <c r="A210" s="6">
        <v>5</v>
      </c>
      <c r="B210" s="7" t="s">
        <v>57</v>
      </c>
      <c r="C210" s="14">
        <v>42</v>
      </c>
      <c r="D210" s="14">
        <v>42</v>
      </c>
      <c r="E210" s="11">
        <v>18.57</v>
      </c>
      <c r="F210" s="6">
        <v>4</v>
      </c>
      <c r="G210" s="11">
        <v>18.57</v>
      </c>
      <c r="H210" s="6">
        <v>79</v>
      </c>
      <c r="I210" s="6">
        <v>7</v>
      </c>
      <c r="J210" s="6">
        <f t="shared" si="76"/>
        <v>27112.2</v>
      </c>
      <c r="K210" s="6">
        <v>2002</v>
      </c>
      <c r="L210" s="12">
        <f t="shared" si="77"/>
        <v>13.542557442557444</v>
      </c>
      <c r="M210" s="12">
        <f t="shared" si="78"/>
        <v>2.0313836163836165</v>
      </c>
      <c r="N210" s="12">
        <f t="shared" si="79"/>
        <v>15.57394105894106</v>
      </c>
      <c r="O210" s="9">
        <v>4</v>
      </c>
      <c r="P210" s="12">
        <f t="shared" si="80"/>
        <v>19.57394105894106</v>
      </c>
      <c r="Q210" s="6">
        <v>13</v>
      </c>
      <c r="R210" s="12">
        <f t="shared" si="81"/>
        <v>66.414831641999911</v>
      </c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 ht="13.2">
      <c r="A211" s="6">
        <v>6</v>
      </c>
      <c r="B211" s="7" t="s">
        <v>58</v>
      </c>
      <c r="C211" s="14">
        <v>8</v>
      </c>
      <c r="D211" s="14">
        <v>8</v>
      </c>
      <c r="E211" s="11">
        <v>6.43</v>
      </c>
      <c r="F211" s="6">
        <v>14</v>
      </c>
      <c r="G211" s="11">
        <v>6.43</v>
      </c>
      <c r="H211" s="6">
        <v>79</v>
      </c>
      <c r="I211" s="6">
        <v>7</v>
      </c>
      <c r="J211" s="6">
        <f t="shared" si="76"/>
        <v>32857.299999999996</v>
      </c>
      <c r="K211" s="6">
        <v>2002</v>
      </c>
      <c r="L211" s="12">
        <f t="shared" si="77"/>
        <v>16.412237762237758</v>
      </c>
      <c r="M211" s="12">
        <f t="shared" si="78"/>
        <v>2.4618356643356636</v>
      </c>
      <c r="N211" s="12">
        <f t="shared" si="79"/>
        <v>18.874073426573421</v>
      </c>
      <c r="O211" s="9">
        <v>4</v>
      </c>
      <c r="P211" s="12">
        <f t="shared" si="80"/>
        <v>22.874073426573421</v>
      </c>
      <c r="Q211" s="6">
        <v>12</v>
      </c>
      <c r="R211" s="12">
        <f t="shared" si="81"/>
        <v>52.46114138140031</v>
      </c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 ht="13.8">
      <c r="A212" s="6">
        <v>7</v>
      </c>
      <c r="B212" s="7" t="s">
        <v>59</v>
      </c>
      <c r="C212" s="9">
        <v>4</v>
      </c>
      <c r="D212" s="9">
        <v>4</v>
      </c>
      <c r="E212" s="11">
        <v>1.93</v>
      </c>
      <c r="F212" s="6">
        <v>14</v>
      </c>
      <c r="G212" s="11">
        <v>1.93</v>
      </c>
      <c r="H212" s="6">
        <v>79</v>
      </c>
      <c r="I212" s="6">
        <v>7</v>
      </c>
      <c r="J212" s="6">
        <f t="shared" si="76"/>
        <v>9862.2999999999993</v>
      </c>
      <c r="K212" s="6">
        <v>2002</v>
      </c>
      <c r="L212" s="12">
        <f t="shared" si="77"/>
        <v>4.9262237762237762</v>
      </c>
      <c r="M212" s="12">
        <f t="shared" si="78"/>
        <v>0.73893356643356645</v>
      </c>
      <c r="N212" s="12">
        <f t="shared" si="79"/>
        <v>5.6651573426573423</v>
      </c>
      <c r="O212" s="9">
        <v>4</v>
      </c>
      <c r="P212" s="12">
        <f t="shared" si="80"/>
        <v>9.6651573426573414</v>
      </c>
      <c r="Q212" s="61">
        <v>6</v>
      </c>
      <c r="R212" s="12">
        <f t="shared" si="81"/>
        <v>62.078658290630152</v>
      </c>
      <c r="S212" s="15"/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1:28" ht="13.8">
      <c r="A213" s="6">
        <v>8</v>
      </c>
      <c r="B213" s="7" t="s">
        <v>60</v>
      </c>
      <c r="C213" s="9">
        <v>6</v>
      </c>
      <c r="D213" s="9">
        <v>6</v>
      </c>
      <c r="E213" s="11">
        <v>0.4</v>
      </c>
      <c r="F213" s="6">
        <v>14</v>
      </c>
      <c r="G213" s="11">
        <v>0.4</v>
      </c>
      <c r="H213" s="6">
        <v>79</v>
      </c>
      <c r="I213" s="6">
        <v>7</v>
      </c>
      <c r="J213" s="6">
        <f t="shared" si="76"/>
        <v>2044.0000000000002</v>
      </c>
      <c r="K213" s="6">
        <v>2002</v>
      </c>
      <c r="L213" s="12">
        <f t="shared" si="77"/>
        <v>1.020979020979021</v>
      </c>
      <c r="M213" s="12">
        <f t="shared" si="78"/>
        <v>0.15314685314685314</v>
      </c>
      <c r="N213" s="12">
        <f t="shared" si="79"/>
        <v>1.1741258741258742</v>
      </c>
      <c r="O213" s="9">
        <v>4</v>
      </c>
      <c r="P213" s="12">
        <f t="shared" si="80"/>
        <v>5.174125874125874</v>
      </c>
      <c r="Q213" s="61">
        <v>1</v>
      </c>
      <c r="R213" s="12">
        <f t="shared" si="81"/>
        <v>19.326936072442223</v>
      </c>
      <c r="S213" s="15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 ht="13.2">
      <c r="A214" s="6">
        <v>9</v>
      </c>
      <c r="B214" s="7" t="s">
        <v>61</v>
      </c>
      <c r="C214" s="9">
        <v>8</v>
      </c>
      <c r="D214" s="9">
        <v>8</v>
      </c>
      <c r="E214" s="11">
        <v>8.43</v>
      </c>
      <c r="F214" s="6">
        <v>14</v>
      </c>
      <c r="G214" s="11">
        <v>8.43</v>
      </c>
      <c r="H214" s="6">
        <v>79</v>
      </c>
      <c r="I214" s="6">
        <v>7</v>
      </c>
      <c r="J214" s="6">
        <f t="shared" si="76"/>
        <v>43077.299999999996</v>
      </c>
      <c r="K214" s="6">
        <v>2002</v>
      </c>
      <c r="L214" s="12">
        <f t="shared" si="77"/>
        <v>21.517132867132865</v>
      </c>
      <c r="M214" s="12">
        <f t="shared" si="78"/>
        <v>3.2275699300699299</v>
      </c>
      <c r="N214" s="12">
        <f t="shared" si="79"/>
        <v>24.744702797202795</v>
      </c>
      <c r="O214" s="9">
        <v>4</v>
      </c>
      <c r="P214" s="12">
        <f t="shared" si="80"/>
        <v>28.744702797202795</v>
      </c>
      <c r="Q214" s="6">
        <v>2</v>
      </c>
      <c r="R214" s="12">
        <f t="shared" si="81"/>
        <v>6.9578037181675922</v>
      </c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 ht="13.2">
      <c r="A215" s="6">
        <v>10</v>
      </c>
      <c r="B215" s="7" t="s">
        <v>62</v>
      </c>
      <c r="C215" s="9">
        <v>8</v>
      </c>
      <c r="D215" s="9">
        <v>8</v>
      </c>
      <c r="E215" s="11">
        <v>6.27</v>
      </c>
      <c r="F215" s="6">
        <v>4.5</v>
      </c>
      <c r="G215" s="11">
        <v>6.27</v>
      </c>
      <c r="H215" s="6">
        <v>79</v>
      </c>
      <c r="I215" s="6">
        <v>7</v>
      </c>
      <c r="J215" s="6">
        <f t="shared" si="76"/>
        <v>10298.474999999999</v>
      </c>
      <c r="K215" s="6">
        <v>2002</v>
      </c>
      <c r="L215" s="12">
        <f t="shared" si="77"/>
        <v>5.1440934065934059</v>
      </c>
      <c r="M215" s="12">
        <f t="shared" si="78"/>
        <v>0.77161401098901083</v>
      </c>
      <c r="N215" s="12">
        <f t="shared" si="79"/>
        <v>5.9157074175824169</v>
      </c>
      <c r="O215" s="9">
        <v>4</v>
      </c>
      <c r="P215" s="12">
        <f t="shared" si="80"/>
        <v>9.9157074175824178</v>
      </c>
      <c r="Q215" s="6">
        <v>9</v>
      </c>
      <c r="R215" s="12">
        <f t="shared" si="81"/>
        <v>90.765082318194501</v>
      </c>
      <c r="S215" s="15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 ht="13.8">
      <c r="A216" s="6">
        <v>11</v>
      </c>
      <c r="B216" s="7" t="s">
        <v>63</v>
      </c>
      <c r="C216" s="9">
        <v>28</v>
      </c>
      <c r="D216" s="9">
        <v>28</v>
      </c>
      <c r="E216" s="11">
        <v>15.4</v>
      </c>
      <c r="F216" s="6">
        <v>4</v>
      </c>
      <c r="G216" s="11">
        <v>15.4</v>
      </c>
      <c r="H216" s="6">
        <v>79</v>
      </c>
      <c r="I216" s="6">
        <v>7</v>
      </c>
      <c r="J216" s="6">
        <f t="shared" si="76"/>
        <v>22484</v>
      </c>
      <c r="K216" s="6">
        <v>2002</v>
      </c>
      <c r="L216" s="12">
        <f t="shared" si="77"/>
        <v>11.23076923076923</v>
      </c>
      <c r="M216" s="12">
        <f t="shared" si="78"/>
        <v>1.6846153846153844</v>
      </c>
      <c r="N216" s="12">
        <f t="shared" si="79"/>
        <v>12.915384615384614</v>
      </c>
      <c r="O216" s="9">
        <v>4</v>
      </c>
      <c r="P216" s="12">
        <f t="shared" si="80"/>
        <v>16.915384615384614</v>
      </c>
      <c r="Q216" s="61">
        <v>13</v>
      </c>
      <c r="R216" s="12">
        <f t="shared" si="81"/>
        <v>76.853115052296502</v>
      </c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 ht="13.2">
      <c r="A217" s="397" t="s">
        <v>64</v>
      </c>
      <c r="B217" s="312"/>
      <c r="C217" s="16">
        <f t="shared" ref="C217:D217" si="82">SUM(C206:C216)</f>
        <v>200</v>
      </c>
      <c r="D217" s="16">
        <f t="shared" si="82"/>
        <v>200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8"/>
      <c r="P217" s="19">
        <f>SUM(P206:P216)</f>
        <v>164.59006555944055</v>
      </c>
      <c r="Q217" s="18"/>
      <c r="R217" s="16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 ht="13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20"/>
      <c r="U218" s="13"/>
      <c r="V218" s="13"/>
      <c r="W218" s="13"/>
      <c r="X218" s="13"/>
      <c r="Y218" s="13"/>
      <c r="Z218" s="13"/>
      <c r="AA218" s="13"/>
      <c r="AB218" s="13"/>
    </row>
    <row r="219" spans="1:28" ht="13.2">
      <c r="A219" s="21"/>
      <c r="B219" s="22" t="s">
        <v>65</v>
      </c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13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1:28" ht="15.6">
      <c r="A220" s="24">
        <v>1</v>
      </c>
      <c r="B220" s="25" t="s">
        <v>66</v>
      </c>
      <c r="C220" s="9">
        <v>2</v>
      </c>
      <c r="D220" s="9">
        <v>2</v>
      </c>
      <c r="E220" s="63">
        <v>9.73</v>
      </c>
      <c r="F220" s="6">
        <v>0.15</v>
      </c>
      <c r="G220" s="63">
        <v>9.73</v>
      </c>
      <c r="H220" s="24">
        <v>76</v>
      </c>
      <c r="I220" s="6">
        <v>7</v>
      </c>
      <c r="J220" s="6">
        <f t="shared" ref="J220:J232" si="83">F220*G220*365</f>
        <v>532.71749999999997</v>
      </c>
      <c r="K220" s="24">
        <v>2023</v>
      </c>
      <c r="L220" s="12">
        <f t="shared" ref="L220:L232" si="84">J220/K220</f>
        <v>0.26333044982698961</v>
      </c>
      <c r="M220" s="12">
        <f t="shared" ref="M220:M232" si="85">L220*15%</f>
        <v>3.9499567474048439E-2</v>
      </c>
      <c r="N220" s="12">
        <f t="shared" ref="N220:N232" si="86">L220+M220</f>
        <v>0.30283001730103803</v>
      </c>
      <c r="O220" s="9"/>
      <c r="P220" s="12">
        <f t="shared" ref="P220:P232" si="87">N220+O220</f>
        <v>0.30283001730103803</v>
      </c>
      <c r="Q220" s="24">
        <v>3</v>
      </c>
      <c r="R220" s="27">
        <f t="shared" ref="R220:R233" si="88">Q220/P220</f>
        <v>9.9065476624061102</v>
      </c>
      <c r="S220" s="28"/>
      <c r="T220" s="20"/>
      <c r="U220" s="20"/>
      <c r="V220" s="20"/>
      <c r="W220" s="20"/>
      <c r="X220" s="20"/>
      <c r="Y220" s="20"/>
      <c r="Z220" s="20"/>
      <c r="AA220" s="20"/>
      <c r="AB220" s="20"/>
    </row>
    <row r="221" spans="1:28" ht="15.6">
      <c r="A221" s="24">
        <v>2</v>
      </c>
      <c r="B221" s="25" t="s">
        <v>67</v>
      </c>
      <c r="C221" s="9">
        <v>1</v>
      </c>
      <c r="D221" s="9">
        <v>1</v>
      </c>
      <c r="E221" s="63">
        <v>7.69</v>
      </c>
      <c r="F221" s="6">
        <v>0.15</v>
      </c>
      <c r="G221" s="63">
        <v>7.69</v>
      </c>
      <c r="H221" s="24">
        <v>76</v>
      </c>
      <c r="I221" s="6">
        <v>7</v>
      </c>
      <c r="J221" s="6">
        <f t="shared" si="83"/>
        <v>421.02749999999997</v>
      </c>
      <c r="K221" s="24">
        <v>2023</v>
      </c>
      <c r="L221" s="12">
        <f t="shared" si="84"/>
        <v>0.20812036579337617</v>
      </c>
      <c r="M221" s="12">
        <f t="shared" si="85"/>
        <v>3.1218054869006424E-2</v>
      </c>
      <c r="N221" s="12">
        <f t="shared" si="86"/>
        <v>0.23933842066238259</v>
      </c>
      <c r="O221" s="29"/>
      <c r="P221" s="12">
        <f t="shared" si="87"/>
        <v>0.23933842066238259</v>
      </c>
      <c r="Q221" s="24">
        <v>2</v>
      </c>
      <c r="R221" s="27">
        <f t="shared" si="88"/>
        <v>8.3563683359524443</v>
      </c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spans="1:28" ht="15.6">
      <c r="A222" s="24">
        <v>3</v>
      </c>
      <c r="B222" s="25" t="s">
        <v>68</v>
      </c>
      <c r="C222" s="9">
        <v>16</v>
      </c>
      <c r="D222" s="9">
        <v>16</v>
      </c>
      <c r="E222" s="63">
        <v>258.19</v>
      </c>
      <c r="F222" s="6">
        <v>0.15</v>
      </c>
      <c r="G222" s="63">
        <v>258.19</v>
      </c>
      <c r="H222" s="24">
        <v>76</v>
      </c>
      <c r="I222" s="6">
        <v>7</v>
      </c>
      <c r="J222" s="6">
        <f t="shared" si="83"/>
        <v>14135.902499999998</v>
      </c>
      <c r="K222" s="24">
        <v>2023</v>
      </c>
      <c r="L222" s="12">
        <f t="shared" si="84"/>
        <v>6.9875939199209087</v>
      </c>
      <c r="M222" s="12">
        <f t="shared" si="85"/>
        <v>1.0481390879881363</v>
      </c>
      <c r="N222" s="12">
        <f t="shared" si="86"/>
        <v>8.0357330079090445</v>
      </c>
      <c r="O222" s="9">
        <v>5</v>
      </c>
      <c r="P222" s="12">
        <f t="shared" si="87"/>
        <v>13.035733007909045</v>
      </c>
      <c r="Q222" s="31">
        <v>8</v>
      </c>
      <c r="R222" s="27">
        <f t="shared" si="88"/>
        <v>0.61369774873006655</v>
      </c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spans="1:28" ht="15.6">
      <c r="A223" s="24">
        <v>4</v>
      </c>
      <c r="B223" s="25" t="s">
        <v>69</v>
      </c>
      <c r="C223" s="9">
        <v>4</v>
      </c>
      <c r="D223" s="9">
        <v>4</v>
      </c>
      <c r="E223" s="63">
        <v>38.729999999999997</v>
      </c>
      <c r="F223" s="6">
        <v>0.15</v>
      </c>
      <c r="G223" s="63">
        <v>38.729999999999997</v>
      </c>
      <c r="H223" s="24">
        <v>76</v>
      </c>
      <c r="I223" s="6">
        <v>7</v>
      </c>
      <c r="J223" s="6">
        <f t="shared" si="83"/>
        <v>2120.4674999999997</v>
      </c>
      <c r="K223" s="24">
        <v>2023</v>
      </c>
      <c r="L223" s="12">
        <f t="shared" si="84"/>
        <v>1.0481796836381609</v>
      </c>
      <c r="M223" s="12">
        <f t="shared" si="85"/>
        <v>0.15722695254572414</v>
      </c>
      <c r="N223" s="12">
        <f t="shared" si="86"/>
        <v>1.2054066361838851</v>
      </c>
      <c r="O223" s="9">
        <v>4</v>
      </c>
      <c r="P223" s="12">
        <f t="shared" si="87"/>
        <v>5.2054066361838851</v>
      </c>
      <c r="Q223" s="24">
        <v>5</v>
      </c>
      <c r="R223" s="27">
        <f t="shared" si="88"/>
        <v>0.96053975211925613</v>
      </c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spans="1:28" ht="15.6">
      <c r="A224" s="24">
        <v>5</v>
      </c>
      <c r="B224" s="25" t="s">
        <v>70</v>
      </c>
      <c r="C224" s="9">
        <v>8</v>
      </c>
      <c r="D224" s="9">
        <v>8</v>
      </c>
      <c r="E224" s="63">
        <v>9.8800000000000008</v>
      </c>
      <c r="F224" s="6">
        <v>0.15</v>
      </c>
      <c r="G224" s="63">
        <v>9.8800000000000008</v>
      </c>
      <c r="H224" s="24">
        <v>76</v>
      </c>
      <c r="I224" s="6">
        <v>7</v>
      </c>
      <c r="J224" s="6">
        <f t="shared" si="83"/>
        <v>540.92999999999995</v>
      </c>
      <c r="K224" s="24">
        <v>2023</v>
      </c>
      <c r="L224" s="12">
        <f t="shared" si="84"/>
        <v>0.26739001482946118</v>
      </c>
      <c r="M224" s="12">
        <f t="shared" si="85"/>
        <v>4.0108502224419175E-2</v>
      </c>
      <c r="N224" s="12">
        <f t="shared" si="86"/>
        <v>0.30749851705388037</v>
      </c>
      <c r="O224" s="9">
        <v>4</v>
      </c>
      <c r="P224" s="12">
        <f t="shared" si="87"/>
        <v>4.3074985170538804</v>
      </c>
      <c r="Q224" s="24">
        <v>6</v>
      </c>
      <c r="R224" s="27">
        <f t="shared" si="88"/>
        <v>1.3929198062971611</v>
      </c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spans="1:28" ht="15.6">
      <c r="A225" s="24">
        <v>6</v>
      </c>
      <c r="B225" s="25" t="s">
        <v>71</v>
      </c>
      <c r="C225" s="9">
        <v>7</v>
      </c>
      <c r="D225" s="9">
        <v>7</v>
      </c>
      <c r="E225" s="63">
        <v>64.38</v>
      </c>
      <c r="F225" s="6">
        <v>0.15</v>
      </c>
      <c r="G225" s="63">
        <v>64.38</v>
      </c>
      <c r="H225" s="24">
        <v>76</v>
      </c>
      <c r="I225" s="6">
        <v>7</v>
      </c>
      <c r="J225" s="6">
        <f t="shared" si="83"/>
        <v>3524.8049999999994</v>
      </c>
      <c r="K225" s="24">
        <v>2023</v>
      </c>
      <c r="L225" s="12">
        <f t="shared" si="84"/>
        <v>1.7423652990608005</v>
      </c>
      <c r="M225" s="12">
        <f t="shared" si="85"/>
        <v>0.26135479485912005</v>
      </c>
      <c r="N225" s="12">
        <f t="shared" si="86"/>
        <v>2.0037200939199207</v>
      </c>
      <c r="O225" s="9">
        <v>4</v>
      </c>
      <c r="P225" s="12">
        <f t="shared" si="87"/>
        <v>6.0037200939199202</v>
      </c>
      <c r="Q225" s="31">
        <v>7</v>
      </c>
      <c r="R225" s="27">
        <f t="shared" si="88"/>
        <v>1.1659437632825407</v>
      </c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spans="1:28" ht="15.6">
      <c r="A226" s="24">
        <v>7</v>
      </c>
      <c r="B226" s="25" t="s">
        <v>72</v>
      </c>
      <c r="C226" s="9">
        <v>10</v>
      </c>
      <c r="D226" s="9">
        <v>10</v>
      </c>
      <c r="E226" s="63">
        <v>0</v>
      </c>
      <c r="F226" s="6">
        <v>0.15</v>
      </c>
      <c r="G226" s="63">
        <v>0</v>
      </c>
      <c r="H226" s="24">
        <v>76</v>
      </c>
      <c r="I226" s="6">
        <v>7</v>
      </c>
      <c r="J226" s="6">
        <f t="shared" si="83"/>
        <v>0</v>
      </c>
      <c r="K226" s="24">
        <v>2023</v>
      </c>
      <c r="L226" s="12">
        <f t="shared" si="84"/>
        <v>0</v>
      </c>
      <c r="M226" s="12">
        <f t="shared" si="85"/>
        <v>0</v>
      </c>
      <c r="N226" s="12">
        <f t="shared" si="86"/>
        <v>0</v>
      </c>
      <c r="O226" s="9">
        <v>4</v>
      </c>
      <c r="P226" s="12">
        <f t="shared" si="87"/>
        <v>4</v>
      </c>
      <c r="Q226" s="31">
        <v>6</v>
      </c>
      <c r="R226" s="27">
        <f t="shared" si="88"/>
        <v>1.5</v>
      </c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spans="1:28" ht="15.6">
      <c r="A227" s="24">
        <v>8</v>
      </c>
      <c r="B227" s="25" t="s">
        <v>73</v>
      </c>
      <c r="C227" s="9">
        <v>7</v>
      </c>
      <c r="D227" s="9">
        <v>7</v>
      </c>
      <c r="E227" s="63">
        <v>143.35</v>
      </c>
      <c r="F227" s="6">
        <v>0.15</v>
      </c>
      <c r="G227" s="63">
        <v>143.35</v>
      </c>
      <c r="H227" s="24">
        <v>76</v>
      </c>
      <c r="I227" s="6">
        <v>7</v>
      </c>
      <c r="J227" s="6">
        <f t="shared" si="83"/>
        <v>7848.4124999999995</v>
      </c>
      <c r="K227" s="24">
        <v>2023</v>
      </c>
      <c r="L227" s="12">
        <f t="shared" si="84"/>
        <v>3.8795909540286702</v>
      </c>
      <c r="M227" s="12">
        <f t="shared" si="85"/>
        <v>0.58193864310430055</v>
      </c>
      <c r="N227" s="12">
        <f t="shared" si="86"/>
        <v>4.4615295971329711</v>
      </c>
      <c r="O227" s="9">
        <v>4</v>
      </c>
      <c r="P227" s="12">
        <f t="shared" si="87"/>
        <v>8.4615295971329711</v>
      </c>
      <c r="Q227" s="31">
        <v>7</v>
      </c>
      <c r="R227" s="27">
        <f t="shared" si="88"/>
        <v>0.82727359393410582</v>
      </c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spans="1:28" ht="15.6">
      <c r="A228" s="24">
        <v>9</v>
      </c>
      <c r="B228" s="25" t="s">
        <v>74</v>
      </c>
      <c r="C228" s="9">
        <v>5</v>
      </c>
      <c r="D228" s="9">
        <v>5</v>
      </c>
      <c r="E228" s="63">
        <v>26.27</v>
      </c>
      <c r="F228" s="6">
        <v>0.15</v>
      </c>
      <c r="G228" s="63">
        <v>26.27</v>
      </c>
      <c r="H228" s="24">
        <v>76</v>
      </c>
      <c r="I228" s="6">
        <v>7</v>
      </c>
      <c r="J228" s="6">
        <f t="shared" si="83"/>
        <v>1438.2824999999998</v>
      </c>
      <c r="K228" s="24">
        <v>2023</v>
      </c>
      <c r="L228" s="12">
        <f t="shared" si="84"/>
        <v>0.71096515076618871</v>
      </c>
      <c r="M228" s="12">
        <f t="shared" si="85"/>
        <v>0.1066447726149283</v>
      </c>
      <c r="N228" s="12">
        <f t="shared" si="86"/>
        <v>0.81760992338111704</v>
      </c>
      <c r="O228" s="9">
        <v>4</v>
      </c>
      <c r="P228" s="12">
        <f t="shared" si="87"/>
        <v>4.8176099233811174</v>
      </c>
      <c r="Q228" s="31">
        <v>4</v>
      </c>
      <c r="R228" s="27">
        <f t="shared" si="88"/>
        <v>0.83028723031039864</v>
      </c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spans="1:28" ht="15.6">
      <c r="A229" s="24">
        <v>10</v>
      </c>
      <c r="B229" s="25" t="s">
        <v>75</v>
      </c>
      <c r="C229" s="9">
        <v>27</v>
      </c>
      <c r="D229" s="9">
        <v>27</v>
      </c>
      <c r="E229" s="63">
        <v>34.42</v>
      </c>
      <c r="F229" s="6">
        <v>2</v>
      </c>
      <c r="G229" s="63">
        <v>34.42</v>
      </c>
      <c r="H229" s="24">
        <v>76</v>
      </c>
      <c r="I229" s="6">
        <v>7</v>
      </c>
      <c r="J229" s="6">
        <f t="shared" si="83"/>
        <v>25126.600000000002</v>
      </c>
      <c r="K229" s="24">
        <v>2023</v>
      </c>
      <c r="L229" s="12">
        <f t="shared" si="84"/>
        <v>12.420464656450816</v>
      </c>
      <c r="M229" s="12">
        <f t="shared" si="85"/>
        <v>1.8630696984676223</v>
      </c>
      <c r="N229" s="12">
        <f t="shared" si="86"/>
        <v>14.283534354918439</v>
      </c>
      <c r="O229" s="9">
        <v>2</v>
      </c>
      <c r="P229" s="12">
        <f t="shared" si="87"/>
        <v>16.283534354918437</v>
      </c>
      <c r="Q229" s="24">
        <v>12</v>
      </c>
      <c r="R229" s="27">
        <f t="shared" si="88"/>
        <v>0.73694074876167182</v>
      </c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spans="1:28" ht="15.6">
      <c r="A230" s="24">
        <v>11</v>
      </c>
      <c r="B230" s="25" t="s">
        <v>76</v>
      </c>
      <c r="C230" s="9">
        <v>6</v>
      </c>
      <c r="D230" s="9">
        <v>6</v>
      </c>
      <c r="E230" s="63">
        <v>7.27</v>
      </c>
      <c r="F230" s="6">
        <v>2</v>
      </c>
      <c r="G230" s="63">
        <v>7.27</v>
      </c>
      <c r="H230" s="24">
        <v>76</v>
      </c>
      <c r="I230" s="6">
        <v>7</v>
      </c>
      <c r="J230" s="6">
        <f t="shared" si="83"/>
        <v>5307.0999999999995</v>
      </c>
      <c r="K230" s="24">
        <v>2023</v>
      </c>
      <c r="L230" s="12">
        <f t="shared" si="84"/>
        <v>2.6233811171527432</v>
      </c>
      <c r="M230" s="12">
        <f t="shared" si="85"/>
        <v>0.39350716757291149</v>
      </c>
      <c r="N230" s="12">
        <f t="shared" si="86"/>
        <v>3.0168882847256548</v>
      </c>
      <c r="O230" s="29"/>
      <c r="P230" s="12">
        <f t="shared" si="87"/>
        <v>3.0168882847256548</v>
      </c>
      <c r="Q230" s="24">
        <v>2</v>
      </c>
      <c r="R230" s="27">
        <f t="shared" si="88"/>
        <v>0.66293472321328362</v>
      </c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spans="1:28" ht="15.6">
      <c r="A231" s="24">
        <v>12</v>
      </c>
      <c r="B231" s="32" t="s">
        <v>77</v>
      </c>
      <c r="C231" s="9">
        <v>5</v>
      </c>
      <c r="D231" s="9">
        <v>5</v>
      </c>
      <c r="E231" s="63">
        <v>2.04</v>
      </c>
      <c r="F231" s="6">
        <v>2</v>
      </c>
      <c r="G231" s="63">
        <v>2.04</v>
      </c>
      <c r="H231" s="24">
        <v>76</v>
      </c>
      <c r="I231" s="6">
        <v>7</v>
      </c>
      <c r="J231" s="6">
        <f t="shared" si="83"/>
        <v>1489.2</v>
      </c>
      <c r="K231" s="24">
        <v>2023</v>
      </c>
      <c r="L231" s="12">
        <f t="shared" si="84"/>
        <v>0.73613445378151265</v>
      </c>
      <c r="M231" s="12">
        <f t="shared" si="85"/>
        <v>0.11042016806722689</v>
      </c>
      <c r="N231" s="12">
        <f t="shared" si="86"/>
        <v>0.84655462184873953</v>
      </c>
      <c r="O231" s="29"/>
      <c r="P231" s="12">
        <f t="shared" si="87"/>
        <v>0.84655462184873953</v>
      </c>
      <c r="Q231" s="24">
        <v>2</v>
      </c>
      <c r="R231" s="27">
        <f t="shared" si="88"/>
        <v>2.3625173714512604</v>
      </c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spans="1:28" ht="15.6">
      <c r="A232" s="33">
        <v>13</v>
      </c>
      <c r="B232" s="25" t="s">
        <v>78</v>
      </c>
      <c r="C232" s="34"/>
      <c r="D232" s="20"/>
      <c r="E232" s="63">
        <v>0</v>
      </c>
      <c r="F232" s="6">
        <v>0.15</v>
      </c>
      <c r="G232" s="63">
        <v>0</v>
      </c>
      <c r="H232" s="24">
        <v>76</v>
      </c>
      <c r="I232" s="6">
        <v>7</v>
      </c>
      <c r="J232" s="6">
        <f t="shared" si="83"/>
        <v>0</v>
      </c>
      <c r="K232" s="24">
        <v>2023</v>
      </c>
      <c r="L232" s="12">
        <f t="shared" si="84"/>
        <v>0</v>
      </c>
      <c r="M232" s="12">
        <f t="shared" si="85"/>
        <v>0</v>
      </c>
      <c r="N232" s="12">
        <f t="shared" si="86"/>
        <v>0</v>
      </c>
      <c r="O232" s="29"/>
      <c r="P232" s="12">
        <f t="shared" si="87"/>
        <v>0</v>
      </c>
      <c r="Q232" s="24">
        <v>2</v>
      </c>
      <c r="R232" s="27" t="e">
        <f t="shared" si="88"/>
        <v>#DIV/0!</v>
      </c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spans="1:28" ht="15.6">
      <c r="A233" s="35">
        <v>14</v>
      </c>
      <c r="B233" s="36" t="s">
        <v>79</v>
      </c>
      <c r="C233" s="34"/>
      <c r="D233" s="20"/>
      <c r="E233" s="64"/>
      <c r="F233" s="15"/>
      <c r="G233" s="64"/>
      <c r="H233" s="28"/>
      <c r="I233" s="15"/>
      <c r="J233" s="28"/>
      <c r="K233" s="28"/>
      <c r="L233" s="28"/>
      <c r="M233" s="28"/>
      <c r="N233" s="28"/>
      <c r="O233" s="29"/>
      <c r="P233" s="24">
        <v>6</v>
      </c>
      <c r="Q233" s="24">
        <v>0</v>
      </c>
      <c r="R233" s="27">
        <f t="shared" si="88"/>
        <v>0</v>
      </c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spans="1:28" ht="15.6">
      <c r="A234" s="398" t="s">
        <v>80</v>
      </c>
      <c r="B234" s="323"/>
      <c r="C234" s="16"/>
      <c r="D234" s="16"/>
      <c r="E234" s="17"/>
      <c r="F234" s="17"/>
      <c r="G234" s="39"/>
      <c r="H234" s="17"/>
      <c r="I234" s="17"/>
      <c r="J234" s="17"/>
      <c r="K234" s="17"/>
      <c r="L234" s="17"/>
      <c r="M234" s="17"/>
      <c r="N234" s="17"/>
      <c r="O234" s="17"/>
      <c r="P234" s="19">
        <f>SUM(P220:P233)</f>
        <v>72.520643475037076</v>
      </c>
      <c r="Q234" s="18"/>
      <c r="R234" s="16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 ht="13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40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1:28" ht="13.2">
      <c r="A236" s="21"/>
      <c r="B236" s="22" t="s">
        <v>81</v>
      </c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40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1:28" ht="15.6">
      <c r="A237" s="24">
        <v>13</v>
      </c>
      <c r="B237" s="25" t="s">
        <v>82</v>
      </c>
      <c r="C237" s="9">
        <v>7</v>
      </c>
      <c r="D237" s="9">
        <v>7</v>
      </c>
      <c r="E237" s="65">
        <v>1.03</v>
      </c>
      <c r="F237" s="6">
        <v>8</v>
      </c>
      <c r="G237" s="65">
        <v>1.03</v>
      </c>
      <c r="H237" s="6">
        <v>79</v>
      </c>
      <c r="I237" s="6">
        <v>7</v>
      </c>
      <c r="J237" s="28">
        <f t="shared" ref="J237:J238" si="89">F237*G237*365</f>
        <v>3007.6</v>
      </c>
      <c r="K237" s="6">
        <v>2002</v>
      </c>
      <c r="L237" s="41">
        <f t="shared" ref="L237:L238" si="90">J237/K237</f>
        <v>1.5022977022977022</v>
      </c>
      <c r="M237" s="41">
        <f t="shared" ref="M237:M238" si="91">L237*15%</f>
        <v>0.22534465534465531</v>
      </c>
      <c r="N237" s="41">
        <f t="shared" ref="N237:N238" si="92">L237+M237</f>
        <v>1.7276423576423574</v>
      </c>
      <c r="O237" s="9">
        <v>4</v>
      </c>
      <c r="P237" s="41">
        <f t="shared" ref="P237:P238" si="93">N237+O237</f>
        <v>5.7276423576423579</v>
      </c>
      <c r="Q237" s="24">
        <v>9</v>
      </c>
      <c r="R237" s="27">
        <f t="shared" ref="R237:R238" si="94">Q237/P237</f>
        <v>1.5713271601169991</v>
      </c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spans="1:28" ht="15.6">
      <c r="A238" s="24">
        <v>14</v>
      </c>
      <c r="B238" s="25" t="s">
        <v>83</v>
      </c>
      <c r="C238" s="9">
        <v>30</v>
      </c>
      <c r="D238" s="29"/>
      <c r="E238" s="65">
        <v>8.1300000000000008</v>
      </c>
      <c r="F238" s="6">
        <v>3</v>
      </c>
      <c r="G238" s="65">
        <v>8.1300000000000008</v>
      </c>
      <c r="H238" s="6">
        <v>79</v>
      </c>
      <c r="I238" s="6">
        <v>7</v>
      </c>
      <c r="J238" s="28">
        <f t="shared" si="89"/>
        <v>8902.35</v>
      </c>
      <c r="K238" s="6">
        <v>2002</v>
      </c>
      <c r="L238" s="41">
        <f t="shared" si="90"/>
        <v>4.4467282717282721</v>
      </c>
      <c r="M238" s="41">
        <f t="shared" si="91"/>
        <v>0.66700924075924084</v>
      </c>
      <c r="N238" s="41">
        <f t="shared" si="92"/>
        <v>5.1137375124875133</v>
      </c>
      <c r="O238" s="9">
        <v>4</v>
      </c>
      <c r="P238" s="41">
        <f t="shared" si="93"/>
        <v>9.1137375124875142</v>
      </c>
      <c r="Q238" s="24">
        <v>9</v>
      </c>
      <c r="R238" s="27">
        <f t="shared" si="94"/>
        <v>0.98752021195127981</v>
      </c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spans="1:28" ht="13.2">
      <c r="A239" s="397" t="s">
        <v>84</v>
      </c>
      <c r="B239" s="312"/>
      <c r="C239" s="42"/>
      <c r="D239" s="42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43"/>
      <c r="P239" s="19">
        <f>SUM(P237:P238)</f>
        <v>14.841379870129872</v>
      </c>
      <c r="Q239" s="17"/>
      <c r="R239" s="16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 ht="13.2">
      <c r="A240" s="13"/>
      <c r="B240" s="13"/>
      <c r="C240" s="44"/>
      <c r="D240" s="44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44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1:28" ht="13.2">
      <c r="A241" s="21"/>
      <c r="B241" s="22" t="s">
        <v>85</v>
      </c>
      <c r="C241" s="45"/>
      <c r="D241" s="45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45"/>
      <c r="P241" s="21"/>
      <c r="Q241" s="21"/>
      <c r="R241" s="40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1:28" ht="15.6">
      <c r="A242" s="399">
        <v>15</v>
      </c>
      <c r="B242" s="25" t="s">
        <v>86</v>
      </c>
      <c r="C242" s="9">
        <v>3</v>
      </c>
      <c r="D242" s="9">
        <v>3</v>
      </c>
      <c r="E242" s="65">
        <v>10.47</v>
      </c>
      <c r="F242" s="6">
        <v>4</v>
      </c>
      <c r="G242" s="65">
        <v>10.47</v>
      </c>
      <c r="H242" s="6">
        <v>79</v>
      </c>
      <c r="I242" s="6">
        <v>7</v>
      </c>
      <c r="J242" s="28">
        <f>F242*G242*365</f>
        <v>15286.2</v>
      </c>
      <c r="K242" s="6">
        <v>2002</v>
      </c>
      <c r="L242" s="41">
        <f>J242/K242</f>
        <v>7.6354645354645356</v>
      </c>
      <c r="M242" s="46">
        <f>L242*25%</f>
        <v>1.9088661338661339</v>
      </c>
      <c r="N242" s="41">
        <f>L242+M242</f>
        <v>9.5443306693306695</v>
      </c>
      <c r="O242" s="9">
        <v>4</v>
      </c>
      <c r="P242" s="41">
        <f>N242+O242</f>
        <v>13.54433066933067</v>
      </c>
      <c r="Q242" s="24">
        <v>17</v>
      </c>
      <c r="R242" s="27">
        <f>Q242/P242</f>
        <v>1.2551376967260726</v>
      </c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spans="1:28" ht="13.2">
      <c r="A243" s="326"/>
      <c r="B243" s="25" t="s">
        <v>87</v>
      </c>
      <c r="C243" s="9">
        <v>5</v>
      </c>
      <c r="D243" s="29"/>
      <c r="E243" s="20"/>
      <c r="F243" s="13"/>
      <c r="G243" s="13"/>
      <c r="H243" s="13"/>
      <c r="I243" s="13"/>
      <c r="J243" s="28"/>
      <c r="K243" s="20"/>
      <c r="L243" s="20"/>
      <c r="M243" s="20"/>
      <c r="N243" s="20"/>
      <c r="O243" s="9">
        <v>8</v>
      </c>
      <c r="P243" s="24">
        <v>8</v>
      </c>
      <c r="Q243" s="20"/>
      <c r="R243" s="28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spans="1:28" ht="13.2">
      <c r="A244" s="397" t="s">
        <v>88</v>
      </c>
      <c r="B244" s="312"/>
      <c r="C244" s="42"/>
      <c r="D244" s="42"/>
      <c r="E244" s="17"/>
      <c r="F244" s="17"/>
      <c r="G244" s="17"/>
      <c r="H244" s="17"/>
      <c r="I244" s="17"/>
      <c r="J244" s="16"/>
      <c r="K244" s="17"/>
      <c r="L244" s="17"/>
      <c r="M244" s="17"/>
      <c r="N244" s="17"/>
      <c r="O244" s="43"/>
      <c r="P244" s="19">
        <f>SUM(P242:P243)</f>
        <v>21.54433066933067</v>
      </c>
      <c r="Q244" s="17"/>
      <c r="R244" s="16"/>
      <c r="S244" s="16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 ht="13.8">
      <c r="A245" s="336">
        <v>16</v>
      </c>
      <c r="B245" s="25" t="s">
        <v>89</v>
      </c>
      <c r="C245" s="29"/>
      <c r="D245" s="29"/>
      <c r="E245" s="26">
        <v>7.0000000000000007E-2</v>
      </c>
      <c r="F245" s="24">
        <v>0.5</v>
      </c>
      <c r="G245" s="26">
        <v>7.0000000000000007E-2</v>
      </c>
      <c r="H245" s="6">
        <v>79</v>
      </c>
      <c r="I245" s="6">
        <v>7</v>
      </c>
      <c r="J245" s="28">
        <f t="shared" ref="J245:J246" si="95">F245*G245*365</f>
        <v>12.775</v>
      </c>
      <c r="K245" s="6">
        <v>2002</v>
      </c>
      <c r="L245" s="41">
        <f t="shared" ref="L245:L246" si="96">J245/K245</f>
        <v>6.3811188811188817E-3</v>
      </c>
      <c r="M245" s="41">
        <f t="shared" ref="M245:M246" si="97">L245*15%</f>
        <v>9.5716783216783223E-4</v>
      </c>
      <c r="N245" s="41">
        <f t="shared" ref="N245:N246" si="98">L245+M245</f>
        <v>7.3382867132867138E-3</v>
      </c>
      <c r="O245" s="29"/>
      <c r="P245" s="41">
        <f t="shared" ref="P245:P246" si="99">N245+O245</f>
        <v>7.3382867132867138E-3</v>
      </c>
      <c r="Q245" s="31">
        <v>6</v>
      </c>
      <c r="R245" s="41">
        <f t="shared" ref="R245:R249" si="100">Q245/P245</f>
        <v>817.62954139368662</v>
      </c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spans="1:28" ht="13.8">
      <c r="A246" s="337"/>
      <c r="B246" s="47" t="s">
        <v>90</v>
      </c>
      <c r="C246" s="9">
        <v>14</v>
      </c>
      <c r="D246" s="9">
        <v>14</v>
      </c>
      <c r="E246" s="11">
        <v>45.13</v>
      </c>
      <c r="F246" s="6">
        <v>0.5</v>
      </c>
      <c r="G246" s="11">
        <v>45.13</v>
      </c>
      <c r="H246" s="6">
        <v>79</v>
      </c>
      <c r="I246" s="6">
        <v>7</v>
      </c>
      <c r="J246" s="28">
        <f t="shared" si="95"/>
        <v>8236.2250000000004</v>
      </c>
      <c r="K246" s="6">
        <v>2002</v>
      </c>
      <c r="L246" s="41">
        <f t="shared" si="96"/>
        <v>4.1139985014985019</v>
      </c>
      <c r="M246" s="41">
        <f t="shared" si="97"/>
        <v>0.61709977522477522</v>
      </c>
      <c r="N246" s="41">
        <f t="shared" si="98"/>
        <v>4.7310982767232774</v>
      </c>
      <c r="O246" s="66">
        <v>4</v>
      </c>
      <c r="P246" s="41">
        <f t="shared" si="99"/>
        <v>8.7310982767232765</v>
      </c>
      <c r="Q246" s="31">
        <v>7</v>
      </c>
      <c r="R246" s="41">
        <f t="shared" si="100"/>
        <v>0.80173189879922568</v>
      </c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spans="1:28" ht="13.2">
      <c r="A247" s="337"/>
      <c r="B247" s="47" t="s">
        <v>91</v>
      </c>
      <c r="C247" s="34"/>
      <c r="D247" s="20"/>
      <c r="E247" s="20"/>
      <c r="F247" s="13"/>
      <c r="G247" s="15"/>
      <c r="H247" s="13"/>
      <c r="I247" s="13"/>
      <c r="J247" s="15"/>
      <c r="K247" s="13"/>
      <c r="L247" s="15"/>
      <c r="M247" s="15"/>
      <c r="N247" s="13"/>
      <c r="O247" s="66">
        <v>8</v>
      </c>
      <c r="P247" s="24">
        <v>8</v>
      </c>
      <c r="Q247" s="24">
        <v>5</v>
      </c>
      <c r="R247" s="41">
        <f t="shared" si="100"/>
        <v>0.625</v>
      </c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spans="1:28" ht="13.2">
      <c r="A248" s="337"/>
      <c r="B248" s="47" t="s">
        <v>92</v>
      </c>
      <c r="C248" s="34"/>
      <c r="D248" s="20"/>
      <c r="E248" s="20"/>
      <c r="F248" s="13"/>
      <c r="G248" s="15"/>
      <c r="H248" s="13"/>
      <c r="I248" s="13"/>
      <c r="J248" s="15"/>
      <c r="K248" s="13"/>
      <c r="L248" s="15"/>
      <c r="M248" s="15"/>
      <c r="N248" s="13"/>
      <c r="O248" s="15"/>
      <c r="P248" s="24">
        <v>4</v>
      </c>
      <c r="Q248" s="24">
        <v>1</v>
      </c>
      <c r="R248" s="41">
        <f t="shared" si="100"/>
        <v>0.25</v>
      </c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spans="1:28" ht="13.2">
      <c r="A249" s="321"/>
      <c r="B249" s="47" t="s">
        <v>93</v>
      </c>
      <c r="C249" s="34"/>
      <c r="D249" s="20"/>
      <c r="E249" s="20"/>
      <c r="F249" s="13"/>
      <c r="G249" s="15"/>
      <c r="H249" s="13"/>
      <c r="I249" s="13"/>
      <c r="J249" s="15"/>
      <c r="K249" s="13"/>
      <c r="L249" s="15"/>
      <c r="M249" s="15"/>
      <c r="N249" s="13"/>
      <c r="O249" s="15"/>
      <c r="P249" s="24">
        <v>4</v>
      </c>
      <c r="Q249" s="24">
        <v>2</v>
      </c>
      <c r="R249" s="41">
        <f t="shared" si="100"/>
        <v>0.5</v>
      </c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spans="1:28" ht="13.2">
      <c r="A250" s="17"/>
      <c r="B250" s="49" t="s">
        <v>94</v>
      </c>
      <c r="C250" s="17"/>
      <c r="D250" s="17"/>
      <c r="E250" s="17"/>
      <c r="F250" s="17"/>
      <c r="G250" s="17"/>
      <c r="H250" s="17"/>
      <c r="I250" s="17"/>
      <c r="J250" s="16"/>
      <c r="K250" s="17"/>
      <c r="L250" s="17"/>
      <c r="M250" s="17"/>
      <c r="N250" s="17"/>
      <c r="O250" s="17"/>
      <c r="P250" s="19">
        <f>SUM(P245:P249)</f>
        <v>24.738436563436565</v>
      </c>
      <c r="Q250" s="17"/>
      <c r="R250" s="16"/>
      <c r="S250" s="16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 ht="13.2">
      <c r="A251" s="35">
        <v>17</v>
      </c>
      <c r="B251" s="50" t="s">
        <v>95</v>
      </c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4">
        <v>1</v>
      </c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spans="1:28" ht="26.4">
      <c r="A252" s="35">
        <v>18</v>
      </c>
      <c r="B252" s="51" t="s">
        <v>96</v>
      </c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spans="1:28" ht="13.8">
      <c r="A253" s="35">
        <v>19</v>
      </c>
      <c r="B253" s="50" t="s">
        <v>97</v>
      </c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52">
        <v>8</v>
      </c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spans="1:28" ht="13.2">
      <c r="A254" s="338" t="s">
        <v>98</v>
      </c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11"/>
      <c r="M254" s="311"/>
      <c r="N254" s="311"/>
      <c r="O254" s="312"/>
      <c r="P254" s="41">
        <f>P217+P234+P239+P244+P250</f>
        <v>298.23485613737472</v>
      </c>
      <c r="Q254" s="28">
        <f>SUM(Q206:Q253)</f>
        <v>218</v>
      </c>
      <c r="R254" s="15"/>
      <c r="S254" s="28"/>
      <c r="T254" s="28"/>
      <c r="U254" s="20"/>
      <c r="V254" s="20"/>
      <c r="W254" s="20"/>
      <c r="X254" s="20"/>
      <c r="Y254" s="20"/>
      <c r="Z254" s="20"/>
      <c r="AA254" s="20"/>
      <c r="AB254" s="20"/>
    </row>
    <row r="255" spans="1:28" ht="13.2">
      <c r="A255" s="338" t="s">
        <v>99</v>
      </c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11"/>
      <c r="M255" s="311"/>
      <c r="N255" s="311"/>
      <c r="O255" s="312"/>
      <c r="P255" s="46">
        <f>P254</f>
        <v>298.23485613737472</v>
      </c>
      <c r="Q255" s="28"/>
      <c r="R255" s="15"/>
      <c r="S255" s="28"/>
      <c r="T255" s="28"/>
      <c r="U255" s="20"/>
      <c r="V255" s="20"/>
      <c r="W255" s="20"/>
      <c r="X255" s="20"/>
      <c r="Y255" s="20"/>
      <c r="Z255" s="20"/>
      <c r="AA255" s="20"/>
      <c r="AB255" s="20"/>
    </row>
    <row r="256" spans="1:28" ht="13.2">
      <c r="A256" s="338" t="s">
        <v>100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2"/>
      <c r="P256" s="46">
        <f>P255*70%</f>
        <v>208.76439929616228</v>
      </c>
      <c r="Q256" s="41">
        <f>Q254-P256</f>
        <v>9.2356007038377186</v>
      </c>
      <c r="R256" s="28"/>
      <c r="S256" s="28"/>
      <c r="T256" s="20"/>
      <c r="U256" s="20"/>
      <c r="V256" s="20"/>
      <c r="W256" s="20"/>
      <c r="X256" s="20"/>
      <c r="Y256" s="20"/>
      <c r="Z256" s="20"/>
      <c r="AA256" s="20"/>
      <c r="AB256" s="20"/>
    </row>
    <row r="257" spans="1:28" ht="13.2">
      <c r="A257" s="338" t="s">
        <v>101</v>
      </c>
      <c r="B257" s="311"/>
      <c r="C257" s="311"/>
      <c r="D257" s="311"/>
      <c r="E257" s="311"/>
      <c r="F257" s="311"/>
      <c r="G257" s="311"/>
      <c r="H257" s="311"/>
      <c r="I257" s="311"/>
      <c r="J257" s="311"/>
      <c r="K257" s="311"/>
      <c r="L257" s="311"/>
      <c r="M257" s="311"/>
      <c r="N257" s="311"/>
      <c r="O257" s="312"/>
      <c r="P257" s="41">
        <f>Q254/P254*100</f>
        <v>73.096754290713605</v>
      </c>
      <c r="Q257" s="69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spans="1:28" ht="13.2">
      <c r="A258" s="339" t="s">
        <v>102</v>
      </c>
      <c r="B258" s="320"/>
      <c r="C258" s="335" t="s">
        <v>103</v>
      </c>
      <c r="D258" s="312"/>
      <c r="E258" s="335" t="s">
        <v>104</v>
      </c>
      <c r="F258" s="312"/>
      <c r="G258" s="335" t="s">
        <v>110</v>
      </c>
      <c r="H258" s="311"/>
      <c r="I258" s="312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</row>
    <row r="259" spans="1:28" ht="15.6">
      <c r="A259" s="321"/>
      <c r="B259" s="323"/>
      <c r="C259" s="347">
        <v>20527968</v>
      </c>
      <c r="D259" s="312"/>
      <c r="E259" s="348">
        <v>18671699076</v>
      </c>
      <c r="F259" s="312"/>
      <c r="G259" s="350">
        <v>1E-3</v>
      </c>
      <c r="H259" s="311"/>
      <c r="I259" s="312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</row>
    <row r="260" spans="1:28" ht="14.4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</row>
    <row r="261" spans="1:28" ht="13.2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</row>
    <row r="262" spans="1:28" ht="13.8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</row>
    <row r="263" spans="1:28" ht="13.8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</row>
    <row r="264" spans="1:28" ht="13.8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</row>
    <row r="265" spans="1:28" ht="13.8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</row>
    <row r="266" spans="1:28" ht="13.8">
      <c r="A266" s="349" t="s">
        <v>7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6"/>
      <c r="Y266" s="316"/>
      <c r="Z266" s="316"/>
      <c r="AA266" s="316"/>
      <c r="AB266" s="316"/>
    </row>
    <row r="267" spans="1:28" ht="13.8">
      <c r="A267" s="349" t="s">
        <v>112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16"/>
      <c r="Y267" s="316"/>
      <c r="Z267" s="316"/>
      <c r="AA267" s="316"/>
      <c r="AB267" s="316"/>
    </row>
    <row r="268" spans="1:28" ht="13.2">
      <c r="A268" s="345" t="s">
        <v>6</v>
      </c>
      <c r="B268" s="345" t="s">
        <v>9</v>
      </c>
      <c r="C268" s="351" t="s">
        <v>10</v>
      </c>
      <c r="D268" s="312"/>
      <c r="E268" s="324" t="s">
        <v>11</v>
      </c>
      <c r="F268" s="2" t="s">
        <v>12</v>
      </c>
      <c r="G268" s="2" t="s">
        <v>13</v>
      </c>
      <c r="H268" s="2" t="s">
        <v>14</v>
      </c>
      <c r="I268" s="2" t="s">
        <v>15</v>
      </c>
      <c r="J268" s="3"/>
      <c r="K268" s="3"/>
      <c r="L268" s="351" t="s">
        <v>16</v>
      </c>
      <c r="M268" s="311"/>
      <c r="N268" s="311"/>
      <c r="O268" s="312"/>
      <c r="P268" s="324" t="s">
        <v>17</v>
      </c>
      <c r="Q268" s="324" t="s">
        <v>18</v>
      </c>
      <c r="R268" s="345" t="s">
        <v>19</v>
      </c>
      <c r="S268" s="346" t="s">
        <v>20</v>
      </c>
      <c r="T268" s="319"/>
      <c r="U268" s="319"/>
      <c r="V268" s="319"/>
      <c r="W268" s="319"/>
      <c r="X268" s="320"/>
      <c r="Y268" s="345" t="s">
        <v>21</v>
      </c>
      <c r="Z268" s="345" t="s">
        <v>22</v>
      </c>
      <c r="AA268" s="345" t="s">
        <v>23</v>
      </c>
      <c r="AB268" s="345" t="s">
        <v>24</v>
      </c>
    </row>
    <row r="269" spans="1:28" ht="13.2">
      <c r="A269" s="325"/>
      <c r="B269" s="325"/>
      <c r="C269" s="345" t="s">
        <v>25</v>
      </c>
      <c r="D269" s="345" t="s">
        <v>26</v>
      </c>
      <c r="E269" s="325"/>
      <c r="F269" s="2" t="s">
        <v>27</v>
      </c>
      <c r="G269" s="2" t="s">
        <v>28</v>
      </c>
      <c r="H269" s="2" t="s">
        <v>29</v>
      </c>
      <c r="I269" s="2" t="s">
        <v>30</v>
      </c>
      <c r="J269" s="2" t="s">
        <v>31</v>
      </c>
      <c r="K269" s="2" t="s">
        <v>32</v>
      </c>
      <c r="L269" s="2" t="s">
        <v>33</v>
      </c>
      <c r="M269" s="2" t="s">
        <v>34</v>
      </c>
      <c r="N269" s="4" t="s">
        <v>35</v>
      </c>
      <c r="O269" s="2" t="s">
        <v>36</v>
      </c>
      <c r="P269" s="325"/>
      <c r="Q269" s="325"/>
      <c r="R269" s="325"/>
      <c r="S269" s="321"/>
      <c r="T269" s="322"/>
      <c r="U269" s="322"/>
      <c r="V269" s="322"/>
      <c r="W269" s="322"/>
      <c r="X269" s="323"/>
      <c r="Y269" s="325"/>
      <c r="Z269" s="325"/>
      <c r="AA269" s="325"/>
      <c r="AB269" s="325"/>
    </row>
    <row r="270" spans="1:28" ht="13.2">
      <c r="A270" s="326"/>
      <c r="B270" s="326"/>
      <c r="C270" s="326"/>
      <c r="D270" s="326"/>
      <c r="E270" s="326"/>
      <c r="F270" s="2" t="s">
        <v>37</v>
      </c>
      <c r="G270" s="2" t="s">
        <v>38</v>
      </c>
      <c r="H270" s="2" t="s">
        <v>39</v>
      </c>
      <c r="I270" s="2" t="s">
        <v>40</v>
      </c>
      <c r="J270" s="2" t="s">
        <v>41</v>
      </c>
      <c r="K270" s="2" t="s">
        <v>42</v>
      </c>
      <c r="L270" s="2" t="s">
        <v>43</v>
      </c>
      <c r="M270" s="5">
        <v>0.15</v>
      </c>
      <c r="N270" s="2" t="s">
        <v>44</v>
      </c>
      <c r="O270" s="2" t="s">
        <v>45</v>
      </c>
      <c r="P270" s="326"/>
      <c r="Q270" s="326"/>
      <c r="R270" s="326"/>
      <c r="S270" s="2" t="s">
        <v>46</v>
      </c>
      <c r="T270" s="2" t="s">
        <v>47</v>
      </c>
      <c r="U270" s="2" t="s">
        <v>48</v>
      </c>
      <c r="V270" s="2" t="s">
        <v>49</v>
      </c>
      <c r="W270" s="2" t="s">
        <v>50</v>
      </c>
      <c r="X270" s="2" t="s">
        <v>51</v>
      </c>
      <c r="Y270" s="326"/>
      <c r="Z270" s="326"/>
      <c r="AA270" s="326"/>
      <c r="AB270" s="326"/>
    </row>
    <row r="271" spans="1:28" ht="13.2">
      <c r="A271" s="3"/>
      <c r="B271" s="2" t="s">
        <v>52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.8">
      <c r="A272" s="6">
        <v>1</v>
      </c>
      <c r="B272" s="7" t="s">
        <v>53</v>
      </c>
      <c r="C272" s="9">
        <v>14</v>
      </c>
      <c r="D272" s="9">
        <v>14</v>
      </c>
      <c r="E272" s="6">
        <v>17.25</v>
      </c>
      <c r="F272" s="6">
        <v>4</v>
      </c>
      <c r="G272" s="6">
        <v>17.25</v>
      </c>
      <c r="H272" s="6">
        <v>79</v>
      </c>
      <c r="I272" s="6">
        <v>7</v>
      </c>
      <c r="J272" s="6">
        <f t="shared" ref="J272:J282" si="101">F272*G272*365</f>
        <v>25185</v>
      </c>
      <c r="K272" s="6">
        <v>2002</v>
      </c>
      <c r="L272" s="12">
        <f t="shared" ref="L272:L282" si="102">J272/K272</f>
        <v>12.579920079920081</v>
      </c>
      <c r="M272" s="12">
        <f t="shared" ref="M272:M282" si="103">L272*15%</f>
        <v>1.886988011988012</v>
      </c>
      <c r="N272" s="12">
        <f t="shared" ref="N272:N282" si="104">L272+M272</f>
        <v>14.466908091908092</v>
      </c>
      <c r="O272" s="9">
        <v>4</v>
      </c>
      <c r="P272" s="12">
        <f t="shared" ref="P272:P282" si="105">N272+O272</f>
        <v>18.466908091908092</v>
      </c>
      <c r="Q272" s="61">
        <v>6</v>
      </c>
      <c r="R272" s="12">
        <f t="shared" ref="R272:R282" si="106">Q272/P272*100</f>
        <v>32.490549961794116</v>
      </c>
      <c r="S272" s="6">
        <v>1</v>
      </c>
      <c r="T272" s="6">
        <v>2</v>
      </c>
      <c r="U272" s="6">
        <v>1</v>
      </c>
      <c r="V272" s="13"/>
      <c r="W272" s="6">
        <v>12</v>
      </c>
      <c r="X272" s="6">
        <v>5</v>
      </c>
      <c r="Y272" s="6">
        <v>21</v>
      </c>
      <c r="Z272" s="6">
        <v>3</v>
      </c>
      <c r="AA272" s="6">
        <v>15</v>
      </c>
      <c r="AB272" s="13"/>
    </row>
    <row r="273" spans="1:28" ht="15.6">
      <c r="A273" s="6">
        <v>2</v>
      </c>
      <c r="B273" s="7" t="s">
        <v>54</v>
      </c>
      <c r="C273" s="14">
        <v>26</v>
      </c>
      <c r="D273" s="14">
        <v>26</v>
      </c>
      <c r="E273" s="65">
        <v>16.05</v>
      </c>
      <c r="F273" s="6">
        <v>4</v>
      </c>
      <c r="G273" s="65">
        <v>16.05</v>
      </c>
      <c r="H273" s="6">
        <v>79</v>
      </c>
      <c r="I273" s="6">
        <v>7</v>
      </c>
      <c r="J273" s="6">
        <f t="shared" si="101"/>
        <v>23433</v>
      </c>
      <c r="K273" s="6">
        <v>2002</v>
      </c>
      <c r="L273" s="12">
        <f t="shared" si="102"/>
        <v>11.704795204795206</v>
      </c>
      <c r="M273" s="12">
        <f t="shared" si="103"/>
        <v>1.7557192807192807</v>
      </c>
      <c r="N273" s="12">
        <f t="shared" si="104"/>
        <v>13.460514485514487</v>
      </c>
      <c r="O273" s="9">
        <v>4</v>
      </c>
      <c r="P273" s="12">
        <f t="shared" si="105"/>
        <v>17.460514485514487</v>
      </c>
      <c r="Q273" s="61">
        <v>4</v>
      </c>
      <c r="R273" s="12">
        <f t="shared" si="106"/>
        <v>22.908832401922989</v>
      </c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1:28" ht="15.6">
      <c r="A274" s="6">
        <v>3</v>
      </c>
      <c r="B274" s="7" t="s">
        <v>55</v>
      </c>
      <c r="C274" s="14">
        <v>10</v>
      </c>
      <c r="D274" s="14">
        <v>10</v>
      </c>
      <c r="E274" s="65">
        <v>14.25</v>
      </c>
      <c r="F274" s="6">
        <v>4</v>
      </c>
      <c r="G274" s="65">
        <v>14.25</v>
      </c>
      <c r="H274" s="6">
        <v>79</v>
      </c>
      <c r="I274" s="6">
        <v>7</v>
      </c>
      <c r="J274" s="6">
        <f t="shared" si="101"/>
        <v>20805</v>
      </c>
      <c r="K274" s="6">
        <v>2002</v>
      </c>
      <c r="L274" s="12">
        <f t="shared" si="102"/>
        <v>10.392107892107893</v>
      </c>
      <c r="M274" s="12">
        <f t="shared" si="103"/>
        <v>1.5588161838161838</v>
      </c>
      <c r="N274" s="12">
        <f t="shared" si="104"/>
        <v>11.950924075924076</v>
      </c>
      <c r="O274" s="9">
        <v>4</v>
      </c>
      <c r="P274" s="12">
        <f t="shared" si="105"/>
        <v>15.950924075924076</v>
      </c>
      <c r="Q274" s="61">
        <v>4</v>
      </c>
      <c r="R274" s="12">
        <f t="shared" si="106"/>
        <v>25.076917054840099</v>
      </c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1:28" ht="15.6">
      <c r="A275" s="6">
        <v>4</v>
      </c>
      <c r="B275" s="7" t="s">
        <v>56</v>
      </c>
      <c r="C275" s="14">
        <v>46</v>
      </c>
      <c r="D275" s="14">
        <v>46</v>
      </c>
      <c r="E275" s="65">
        <v>22.23</v>
      </c>
      <c r="F275" s="6">
        <v>4</v>
      </c>
      <c r="G275" s="65">
        <v>22.23</v>
      </c>
      <c r="H275" s="6">
        <v>79</v>
      </c>
      <c r="I275" s="6">
        <v>7</v>
      </c>
      <c r="J275" s="6">
        <f t="shared" si="101"/>
        <v>32455.8</v>
      </c>
      <c r="K275" s="6">
        <v>2002</v>
      </c>
      <c r="L275" s="12">
        <f t="shared" si="102"/>
        <v>16.211688311688313</v>
      </c>
      <c r="M275" s="12">
        <f t="shared" si="103"/>
        <v>2.4317532467532468</v>
      </c>
      <c r="N275" s="12">
        <f t="shared" si="104"/>
        <v>18.643441558441559</v>
      </c>
      <c r="O275" s="9">
        <v>4</v>
      </c>
      <c r="P275" s="12">
        <f t="shared" si="105"/>
        <v>22.643441558441559</v>
      </c>
      <c r="Q275" s="6">
        <v>17</v>
      </c>
      <c r="R275" s="12">
        <f t="shared" si="106"/>
        <v>75.076926606425403</v>
      </c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1:28" ht="15.6">
      <c r="A276" s="6">
        <v>5</v>
      </c>
      <c r="B276" s="7" t="s">
        <v>57</v>
      </c>
      <c r="C276" s="14">
        <v>42</v>
      </c>
      <c r="D276" s="14">
        <v>42</v>
      </c>
      <c r="E276" s="65">
        <v>21.9</v>
      </c>
      <c r="F276" s="6">
        <v>4</v>
      </c>
      <c r="G276" s="65">
        <v>21.9</v>
      </c>
      <c r="H276" s="6">
        <v>79</v>
      </c>
      <c r="I276" s="6">
        <v>7</v>
      </c>
      <c r="J276" s="6">
        <f t="shared" si="101"/>
        <v>31973.999999999996</v>
      </c>
      <c r="K276" s="6">
        <v>2002</v>
      </c>
      <c r="L276" s="12">
        <f t="shared" si="102"/>
        <v>15.97102897102897</v>
      </c>
      <c r="M276" s="12">
        <f t="shared" si="103"/>
        <v>2.3956543456543455</v>
      </c>
      <c r="N276" s="12">
        <f t="shared" si="104"/>
        <v>18.366683316683314</v>
      </c>
      <c r="O276" s="9">
        <v>4</v>
      </c>
      <c r="P276" s="12">
        <f t="shared" si="105"/>
        <v>22.366683316683314</v>
      </c>
      <c r="Q276" s="6">
        <v>18</v>
      </c>
      <c r="R276" s="12">
        <f t="shared" si="106"/>
        <v>80.476840241100007</v>
      </c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1:28" ht="15.6">
      <c r="A277" s="6">
        <v>6</v>
      </c>
      <c r="B277" s="7" t="s">
        <v>58</v>
      </c>
      <c r="C277" s="14">
        <v>8</v>
      </c>
      <c r="D277" s="14">
        <v>8</v>
      </c>
      <c r="E277" s="65">
        <v>3.97</v>
      </c>
      <c r="F277" s="6">
        <v>14</v>
      </c>
      <c r="G277" s="65">
        <v>3.97</v>
      </c>
      <c r="H277" s="6">
        <v>79</v>
      </c>
      <c r="I277" s="6">
        <v>7</v>
      </c>
      <c r="J277" s="6">
        <f t="shared" si="101"/>
        <v>20286.7</v>
      </c>
      <c r="K277" s="6">
        <v>2002</v>
      </c>
      <c r="L277" s="12">
        <f t="shared" si="102"/>
        <v>10.133216783216783</v>
      </c>
      <c r="M277" s="12">
        <f t="shared" si="103"/>
        <v>1.5199825174825174</v>
      </c>
      <c r="N277" s="12">
        <f t="shared" si="104"/>
        <v>11.653199300699301</v>
      </c>
      <c r="O277" s="9">
        <v>4</v>
      </c>
      <c r="P277" s="12">
        <f t="shared" si="105"/>
        <v>15.653199300699301</v>
      </c>
      <c r="Q277" s="6">
        <v>13</v>
      </c>
      <c r="R277" s="12">
        <f t="shared" si="106"/>
        <v>83.050114869611548</v>
      </c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:28" ht="15.6">
      <c r="A278" s="6">
        <v>7</v>
      </c>
      <c r="B278" s="7" t="s">
        <v>59</v>
      </c>
      <c r="C278" s="9">
        <v>4</v>
      </c>
      <c r="D278" s="9">
        <v>4</v>
      </c>
      <c r="E278" s="65">
        <v>1.19</v>
      </c>
      <c r="F278" s="6">
        <v>14</v>
      </c>
      <c r="G278" s="65">
        <v>1.19</v>
      </c>
      <c r="H278" s="6">
        <v>79</v>
      </c>
      <c r="I278" s="6">
        <v>7</v>
      </c>
      <c r="J278" s="6">
        <f t="shared" si="101"/>
        <v>6080.9</v>
      </c>
      <c r="K278" s="6">
        <v>2002</v>
      </c>
      <c r="L278" s="12">
        <f t="shared" si="102"/>
        <v>3.0374125874125872</v>
      </c>
      <c r="M278" s="12">
        <f t="shared" si="103"/>
        <v>0.45561188811188807</v>
      </c>
      <c r="N278" s="12">
        <f t="shared" si="104"/>
        <v>3.4930244755244755</v>
      </c>
      <c r="O278" s="9">
        <v>4</v>
      </c>
      <c r="P278" s="12">
        <f t="shared" si="105"/>
        <v>7.493024475524475</v>
      </c>
      <c r="Q278" s="61">
        <v>5</v>
      </c>
      <c r="R278" s="12">
        <f t="shared" si="106"/>
        <v>66.728729051028807</v>
      </c>
      <c r="S278" s="15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:28" ht="15.6">
      <c r="A279" s="6">
        <v>8</v>
      </c>
      <c r="B279" s="7" t="s">
        <v>60</v>
      </c>
      <c r="C279" s="9">
        <v>6</v>
      </c>
      <c r="D279" s="9">
        <v>6</v>
      </c>
      <c r="E279" s="65">
        <v>3.94</v>
      </c>
      <c r="F279" s="6">
        <v>14</v>
      </c>
      <c r="G279" s="65">
        <v>3.94</v>
      </c>
      <c r="H279" s="6">
        <v>79</v>
      </c>
      <c r="I279" s="6">
        <v>7</v>
      </c>
      <c r="J279" s="6">
        <f t="shared" si="101"/>
        <v>20133.399999999998</v>
      </c>
      <c r="K279" s="6">
        <v>2002</v>
      </c>
      <c r="L279" s="12">
        <f t="shared" si="102"/>
        <v>10.056643356643356</v>
      </c>
      <c r="M279" s="12">
        <f t="shared" si="103"/>
        <v>1.5084965034965034</v>
      </c>
      <c r="N279" s="12">
        <f t="shared" si="104"/>
        <v>11.56513986013986</v>
      </c>
      <c r="O279" s="9">
        <v>4</v>
      </c>
      <c r="P279" s="12">
        <f t="shared" si="105"/>
        <v>15.56513986013986</v>
      </c>
      <c r="Q279" s="61">
        <v>1</v>
      </c>
      <c r="R279" s="12">
        <f t="shared" si="106"/>
        <v>6.424613006921061</v>
      </c>
      <c r="S279" s="15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:28" ht="15.6">
      <c r="A280" s="6">
        <v>9</v>
      </c>
      <c r="B280" s="7" t="s">
        <v>61</v>
      </c>
      <c r="C280" s="9">
        <v>8</v>
      </c>
      <c r="D280" s="9">
        <v>8</v>
      </c>
      <c r="E280" s="65">
        <v>5.87</v>
      </c>
      <c r="F280" s="6">
        <v>14</v>
      </c>
      <c r="G280" s="65">
        <v>5.87</v>
      </c>
      <c r="H280" s="6">
        <v>79</v>
      </c>
      <c r="I280" s="6">
        <v>7</v>
      </c>
      <c r="J280" s="6">
        <f t="shared" si="101"/>
        <v>29995.7</v>
      </c>
      <c r="K280" s="6">
        <v>2002</v>
      </c>
      <c r="L280" s="12">
        <f t="shared" si="102"/>
        <v>14.982867132867133</v>
      </c>
      <c r="M280" s="12">
        <f t="shared" si="103"/>
        <v>2.2474300699300698</v>
      </c>
      <c r="N280" s="12">
        <f t="shared" si="104"/>
        <v>17.230297202797203</v>
      </c>
      <c r="O280" s="9">
        <v>4</v>
      </c>
      <c r="P280" s="12">
        <f t="shared" si="105"/>
        <v>21.230297202797203</v>
      </c>
      <c r="Q280" s="6">
        <v>2</v>
      </c>
      <c r="R280" s="12">
        <f t="shared" si="106"/>
        <v>9.4204993029324591</v>
      </c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:28" ht="15.6">
      <c r="A281" s="6">
        <v>10</v>
      </c>
      <c r="B281" s="7" t="s">
        <v>62</v>
      </c>
      <c r="C281" s="9">
        <v>8</v>
      </c>
      <c r="D281" s="9">
        <v>8</v>
      </c>
      <c r="E281" s="65">
        <v>5.71</v>
      </c>
      <c r="F281" s="6">
        <v>4.5</v>
      </c>
      <c r="G281" s="65">
        <v>5.71</v>
      </c>
      <c r="H281" s="6">
        <v>79</v>
      </c>
      <c r="I281" s="6">
        <v>7</v>
      </c>
      <c r="J281" s="6">
        <f t="shared" si="101"/>
        <v>9378.6749999999993</v>
      </c>
      <c r="K281" s="6">
        <v>2002</v>
      </c>
      <c r="L281" s="12">
        <f t="shared" si="102"/>
        <v>4.6846528471528464</v>
      </c>
      <c r="M281" s="12">
        <f t="shared" si="103"/>
        <v>0.70269792707292689</v>
      </c>
      <c r="N281" s="12">
        <f t="shared" si="104"/>
        <v>5.3873507742257729</v>
      </c>
      <c r="O281" s="9">
        <v>4</v>
      </c>
      <c r="P281" s="12">
        <f t="shared" si="105"/>
        <v>9.3873507742257729</v>
      </c>
      <c r="Q281" s="6">
        <v>9</v>
      </c>
      <c r="R281" s="12">
        <f t="shared" si="106"/>
        <v>95.873694468845287</v>
      </c>
      <c r="S281" s="15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:28" ht="15.6">
      <c r="A282" s="6">
        <v>11</v>
      </c>
      <c r="B282" s="7" t="s">
        <v>63</v>
      </c>
      <c r="C282" s="9">
        <v>28</v>
      </c>
      <c r="D282" s="9">
        <v>28</v>
      </c>
      <c r="E282" s="65">
        <v>17.420000000000002</v>
      </c>
      <c r="F282" s="6">
        <v>4</v>
      </c>
      <c r="G282" s="65">
        <v>17.420000000000002</v>
      </c>
      <c r="H282" s="6">
        <v>79</v>
      </c>
      <c r="I282" s="6">
        <v>7</v>
      </c>
      <c r="J282" s="6">
        <f t="shared" si="101"/>
        <v>25433.200000000001</v>
      </c>
      <c r="K282" s="6">
        <v>2002</v>
      </c>
      <c r="L282" s="12">
        <f t="shared" si="102"/>
        <v>12.703896103896104</v>
      </c>
      <c r="M282" s="12">
        <f t="shared" si="103"/>
        <v>1.9055844155844155</v>
      </c>
      <c r="N282" s="12">
        <f t="shared" si="104"/>
        <v>14.60948051948052</v>
      </c>
      <c r="O282" s="9">
        <v>4</v>
      </c>
      <c r="P282" s="12">
        <f t="shared" si="105"/>
        <v>18.60948051948052</v>
      </c>
      <c r="Q282" s="61">
        <v>14</v>
      </c>
      <c r="R282" s="12">
        <f t="shared" si="106"/>
        <v>75.23047183044531</v>
      </c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:28" ht="13.2">
      <c r="A283" s="397" t="s">
        <v>64</v>
      </c>
      <c r="B283" s="312"/>
      <c r="C283" s="16">
        <f t="shared" ref="C283:D283" si="107">SUM(C272:C282)</f>
        <v>200</v>
      </c>
      <c r="D283" s="16">
        <f t="shared" si="107"/>
        <v>200</v>
      </c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8"/>
      <c r="P283" s="19">
        <f>SUM(P272:P282)</f>
        <v>184.82696366133868</v>
      </c>
      <c r="Q283" s="18"/>
      <c r="R283" s="16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 ht="13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20"/>
      <c r="U284" s="13"/>
      <c r="V284" s="13"/>
      <c r="W284" s="13"/>
      <c r="X284" s="13"/>
      <c r="Y284" s="13"/>
      <c r="Z284" s="13"/>
      <c r="AA284" s="13"/>
      <c r="AB284" s="13"/>
    </row>
    <row r="285" spans="1:28" ht="13.2">
      <c r="A285" s="21"/>
      <c r="B285" s="22" t="s">
        <v>65</v>
      </c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13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spans="1:28" ht="15.6">
      <c r="A286" s="24">
        <v>1</v>
      </c>
      <c r="B286" s="25" t="s">
        <v>66</v>
      </c>
      <c r="C286" s="9">
        <v>2</v>
      </c>
      <c r="D286" s="9">
        <v>2</v>
      </c>
      <c r="E286" s="63">
        <v>7.08</v>
      </c>
      <c r="F286" s="6">
        <v>0.15</v>
      </c>
      <c r="G286" s="63">
        <v>7.08</v>
      </c>
      <c r="H286" s="24">
        <v>76</v>
      </c>
      <c r="I286" s="6">
        <v>7</v>
      </c>
      <c r="J286" s="6">
        <f t="shared" ref="J286:J298" si="108">F286*G286*365</f>
        <v>387.63</v>
      </c>
      <c r="K286" s="24">
        <v>2023</v>
      </c>
      <c r="L286" s="12">
        <f t="shared" ref="L286:L298" si="109">J286/K286</f>
        <v>0.19161146811665841</v>
      </c>
      <c r="M286" s="12">
        <f t="shared" ref="M286:M298" si="110">L286*15%</f>
        <v>2.874172021749876E-2</v>
      </c>
      <c r="N286" s="12">
        <f t="shared" ref="N286:N298" si="111">L286+M286</f>
        <v>0.22035318833415718</v>
      </c>
      <c r="O286" s="9"/>
      <c r="P286" s="12">
        <f t="shared" ref="P286:P298" si="112">N286+O286</f>
        <v>0.22035318833415718</v>
      </c>
      <c r="Q286" s="24">
        <v>3</v>
      </c>
      <c r="R286" s="27">
        <f t="shared" ref="R286:R299" si="113">Q286/P286</f>
        <v>13.6145068863293</v>
      </c>
      <c r="S286" s="28"/>
      <c r="T286" s="20"/>
      <c r="U286" s="20"/>
      <c r="V286" s="20"/>
      <c r="W286" s="20"/>
      <c r="X286" s="20"/>
      <c r="Y286" s="20"/>
      <c r="Z286" s="20"/>
      <c r="AA286" s="20"/>
      <c r="AB286" s="20"/>
    </row>
    <row r="287" spans="1:28" ht="15.6">
      <c r="A287" s="24">
        <v>2</v>
      </c>
      <c r="B287" s="25" t="s">
        <v>67</v>
      </c>
      <c r="C287" s="9">
        <v>1</v>
      </c>
      <c r="D287" s="9">
        <v>1</v>
      </c>
      <c r="E287" s="63">
        <v>5.25</v>
      </c>
      <c r="F287" s="6">
        <v>0.15</v>
      </c>
      <c r="G287" s="63">
        <v>5.25</v>
      </c>
      <c r="H287" s="24">
        <v>76</v>
      </c>
      <c r="I287" s="6">
        <v>7</v>
      </c>
      <c r="J287" s="6">
        <f t="shared" si="108"/>
        <v>287.4375</v>
      </c>
      <c r="K287" s="24">
        <v>2023</v>
      </c>
      <c r="L287" s="12">
        <f t="shared" si="109"/>
        <v>0.14208477508650519</v>
      </c>
      <c r="M287" s="12">
        <f t="shared" si="110"/>
        <v>2.1312716262975779E-2</v>
      </c>
      <c r="N287" s="12">
        <f t="shared" si="111"/>
        <v>0.16339749134948098</v>
      </c>
      <c r="O287" s="29"/>
      <c r="P287" s="12">
        <f t="shared" si="112"/>
        <v>0.16339749134948098</v>
      </c>
      <c r="Q287" s="24">
        <v>2</v>
      </c>
      <c r="R287" s="27">
        <f t="shared" si="113"/>
        <v>12.24009000066177</v>
      </c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spans="1:28" ht="15.6">
      <c r="A288" s="24">
        <v>3</v>
      </c>
      <c r="B288" s="25" t="s">
        <v>68</v>
      </c>
      <c r="C288" s="9">
        <v>16</v>
      </c>
      <c r="D288" s="9">
        <v>16</v>
      </c>
      <c r="E288" s="63">
        <v>264.16000000000003</v>
      </c>
      <c r="F288" s="6">
        <v>0.15</v>
      </c>
      <c r="G288" s="63">
        <v>264.16000000000003</v>
      </c>
      <c r="H288" s="24">
        <v>76</v>
      </c>
      <c r="I288" s="6">
        <v>7</v>
      </c>
      <c r="J288" s="6">
        <f t="shared" si="108"/>
        <v>14462.76</v>
      </c>
      <c r="K288" s="24">
        <v>2023</v>
      </c>
      <c r="L288" s="12">
        <f t="shared" si="109"/>
        <v>7.1491646070192783</v>
      </c>
      <c r="M288" s="12">
        <f t="shared" si="110"/>
        <v>1.0723746910528917</v>
      </c>
      <c r="N288" s="12">
        <f t="shared" si="111"/>
        <v>8.2215392980721695</v>
      </c>
      <c r="O288" s="9">
        <v>5</v>
      </c>
      <c r="P288" s="12">
        <f t="shared" si="112"/>
        <v>13.22153929807217</v>
      </c>
      <c r="Q288" s="31">
        <v>8</v>
      </c>
      <c r="R288" s="27">
        <f t="shared" si="113"/>
        <v>0.60507326867503841</v>
      </c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spans="1:28" ht="15.6">
      <c r="A289" s="24">
        <v>4</v>
      </c>
      <c r="B289" s="25" t="s">
        <v>69</v>
      </c>
      <c r="C289" s="9">
        <v>4</v>
      </c>
      <c r="D289" s="9">
        <v>4</v>
      </c>
      <c r="E289" s="63">
        <v>43.38</v>
      </c>
      <c r="F289" s="6">
        <v>0.15</v>
      </c>
      <c r="G289" s="63">
        <v>43.38</v>
      </c>
      <c r="H289" s="24">
        <v>76</v>
      </c>
      <c r="I289" s="6">
        <v>7</v>
      </c>
      <c r="J289" s="6">
        <f t="shared" si="108"/>
        <v>2375.0550000000003</v>
      </c>
      <c r="K289" s="24">
        <v>2023</v>
      </c>
      <c r="L289" s="12">
        <f t="shared" si="109"/>
        <v>1.1740261987147802</v>
      </c>
      <c r="M289" s="12">
        <f t="shared" si="110"/>
        <v>0.17610392980721704</v>
      </c>
      <c r="N289" s="12">
        <f t="shared" si="111"/>
        <v>1.3501301285219973</v>
      </c>
      <c r="O289" s="9">
        <v>4</v>
      </c>
      <c r="P289" s="12">
        <f t="shared" si="112"/>
        <v>5.3501301285219975</v>
      </c>
      <c r="Q289" s="24">
        <v>2</v>
      </c>
      <c r="R289" s="27">
        <f t="shared" si="113"/>
        <v>0.37382268317883155</v>
      </c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spans="1:28" ht="15.6">
      <c r="A290" s="24">
        <v>5</v>
      </c>
      <c r="B290" s="25" t="s">
        <v>70</v>
      </c>
      <c r="C290" s="9">
        <v>8</v>
      </c>
      <c r="D290" s="9">
        <v>8</v>
      </c>
      <c r="E290" s="63">
        <v>66</v>
      </c>
      <c r="F290" s="6">
        <v>0.15</v>
      </c>
      <c r="G290" s="63">
        <v>66</v>
      </c>
      <c r="H290" s="24">
        <v>76</v>
      </c>
      <c r="I290" s="6">
        <v>7</v>
      </c>
      <c r="J290" s="6">
        <f t="shared" si="108"/>
        <v>3613.5</v>
      </c>
      <c r="K290" s="24">
        <v>2023</v>
      </c>
      <c r="L290" s="12">
        <f t="shared" si="109"/>
        <v>1.7862086010874938</v>
      </c>
      <c r="M290" s="12">
        <f t="shared" si="110"/>
        <v>0.26793129016312406</v>
      </c>
      <c r="N290" s="12">
        <f t="shared" si="111"/>
        <v>2.0541398912506179</v>
      </c>
      <c r="O290" s="9">
        <v>4</v>
      </c>
      <c r="P290" s="12">
        <f t="shared" si="112"/>
        <v>6.0541398912506175</v>
      </c>
      <c r="Q290" s="24">
        <v>6</v>
      </c>
      <c r="R290" s="27">
        <f t="shared" si="113"/>
        <v>0.99105737689859796</v>
      </c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spans="1:28" ht="15.6">
      <c r="A291" s="24">
        <v>6</v>
      </c>
      <c r="B291" s="25" t="s">
        <v>71</v>
      </c>
      <c r="C291" s="9">
        <v>7</v>
      </c>
      <c r="D291" s="9">
        <v>7</v>
      </c>
      <c r="E291" s="63">
        <v>10.130000000000001</v>
      </c>
      <c r="F291" s="6">
        <v>0.15</v>
      </c>
      <c r="G291" s="63">
        <v>10.130000000000001</v>
      </c>
      <c r="H291" s="24">
        <v>76</v>
      </c>
      <c r="I291" s="6">
        <v>7</v>
      </c>
      <c r="J291" s="6">
        <f t="shared" si="108"/>
        <v>554.61750000000006</v>
      </c>
      <c r="K291" s="24">
        <v>2023</v>
      </c>
      <c r="L291" s="12">
        <f t="shared" si="109"/>
        <v>0.27415595650024721</v>
      </c>
      <c r="M291" s="12">
        <f t="shared" si="110"/>
        <v>4.112339347503708E-2</v>
      </c>
      <c r="N291" s="12">
        <f t="shared" si="111"/>
        <v>0.31527934997528428</v>
      </c>
      <c r="O291" s="9">
        <v>4</v>
      </c>
      <c r="P291" s="12">
        <f t="shared" si="112"/>
        <v>4.3152793499752846</v>
      </c>
      <c r="Q291" s="31">
        <v>7</v>
      </c>
      <c r="R291" s="27">
        <f t="shared" si="113"/>
        <v>1.6221429558297522</v>
      </c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spans="1:28" ht="15.6">
      <c r="A292" s="24">
        <v>7</v>
      </c>
      <c r="B292" s="25" t="s">
        <v>72</v>
      </c>
      <c r="C292" s="9">
        <v>10</v>
      </c>
      <c r="D292" s="9">
        <v>10</v>
      </c>
      <c r="E292" s="63">
        <v>0</v>
      </c>
      <c r="F292" s="6">
        <v>0.15</v>
      </c>
      <c r="G292" s="63">
        <v>0</v>
      </c>
      <c r="H292" s="24">
        <v>76</v>
      </c>
      <c r="I292" s="6">
        <v>7</v>
      </c>
      <c r="J292" s="6">
        <f t="shared" si="108"/>
        <v>0</v>
      </c>
      <c r="K292" s="24">
        <v>2023</v>
      </c>
      <c r="L292" s="12">
        <f t="shared" si="109"/>
        <v>0</v>
      </c>
      <c r="M292" s="12">
        <f t="shared" si="110"/>
        <v>0</v>
      </c>
      <c r="N292" s="12">
        <f t="shared" si="111"/>
        <v>0</v>
      </c>
      <c r="O292" s="9">
        <v>4</v>
      </c>
      <c r="P292" s="12">
        <f t="shared" si="112"/>
        <v>4</v>
      </c>
      <c r="Q292" s="31">
        <v>6</v>
      </c>
      <c r="R292" s="27">
        <f t="shared" si="113"/>
        <v>1.5</v>
      </c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spans="1:28" ht="15.6">
      <c r="A293" s="24">
        <v>8</v>
      </c>
      <c r="B293" s="25" t="s">
        <v>73</v>
      </c>
      <c r="C293" s="9">
        <v>7</v>
      </c>
      <c r="D293" s="9">
        <v>7</v>
      </c>
      <c r="E293" s="63">
        <v>135.75</v>
      </c>
      <c r="F293" s="6">
        <v>0.15</v>
      </c>
      <c r="G293" s="63">
        <v>135.75</v>
      </c>
      <c r="H293" s="24">
        <v>76</v>
      </c>
      <c r="I293" s="6">
        <v>7</v>
      </c>
      <c r="J293" s="6">
        <f t="shared" si="108"/>
        <v>7432.3125</v>
      </c>
      <c r="K293" s="24">
        <v>2023</v>
      </c>
      <c r="L293" s="12">
        <f t="shared" si="109"/>
        <v>3.6739063272367769</v>
      </c>
      <c r="M293" s="12">
        <f t="shared" si="110"/>
        <v>0.55108594908551656</v>
      </c>
      <c r="N293" s="12">
        <f t="shared" si="111"/>
        <v>4.2249922763222933</v>
      </c>
      <c r="O293" s="9">
        <v>4</v>
      </c>
      <c r="P293" s="12">
        <f t="shared" si="112"/>
        <v>8.2249922763222933</v>
      </c>
      <c r="Q293" s="31">
        <v>7</v>
      </c>
      <c r="R293" s="27">
        <f t="shared" si="113"/>
        <v>0.85106462897858992</v>
      </c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spans="1:28" ht="15.6">
      <c r="A294" s="24">
        <v>9</v>
      </c>
      <c r="B294" s="25" t="s">
        <v>74</v>
      </c>
      <c r="C294" s="9">
        <v>5</v>
      </c>
      <c r="D294" s="9">
        <v>5</v>
      </c>
      <c r="E294" s="63">
        <v>18.79</v>
      </c>
      <c r="F294" s="6">
        <v>0.15</v>
      </c>
      <c r="G294" s="63">
        <v>18.79</v>
      </c>
      <c r="H294" s="24">
        <v>76</v>
      </c>
      <c r="I294" s="6">
        <v>7</v>
      </c>
      <c r="J294" s="6">
        <f t="shared" si="108"/>
        <v>1028.7524999999998</v>
      </c>
      <c r="K294" s="24">
        <v>2023</v>
      </c>
      <c r="L294" s="12">
        <f t="shared" si="109"/>
        <v>0.50852817597627276</v>
      </c>
      <c r="M294" s="12">
        <f t="shared" si="110"/>
        <v>7.6279226396440913E-2</v>
      </c>
      <c r="N294" s="12">
        <f t="shared" si="111"/>
        <v>0.58480740237271367</v>
      </c>
      <c r="O294" s="9">
        <v>4</v>
      </c>
      <c r="P294" s="12">
        <f t="shared" si="112"/>
        <v>4.5848074023727134</v>
      </c>
      <c r="Q294" s="31">
        <v>4</v>
      </c>
      <c r="R294" s="27">
        <f t="shared" si="113"/>
        <v>0.87244668073296472</v>
      </c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spans="1:28" ht="15.6">
      <c r="A295" s="24">
        <v>10</v>
      </c>
      <c r="B295" s="25" t="s">
        <v>75</v>
      </c>
      <c r="C295" s="9">
        <v>27</v>
      </c>
      <c r="D295" s="9">
        <v>27</v>
      </c>
      <c r="E295" s="63">
        <v>38.21</v>
      </c>
      <c r="F295" s="6">
        <v>2</v>
      </c>
      <c r="G295" s="63">
        <v>38.21</v>
      </c>
      <c r="H295" s="24">
        <v>76</v>
      </c>
      <c r="I295" s="6">
        <v>7</v>
      </c>
      <c r="J295" s="6">
        <f t="shared" si="108"/>
        <v>27893.3</v>
      </c>
      <c r="K295" s="24">
        <v>2023</v>
      </c>
      <c r="L295" s="12">
        <f t="shared" si="109"/>
        <v>13.788086999505683</v>
      </c>
      <c r="M295" s="12">
        <f t="shared" si="110"/>
        <v>2.0682130499258524</v>
      </c>
      <c r="N295" s="12">
        <f t="shared" si="111"/>
        <v>15.856300049431535</v>
      </c>
      <c r="O295" s="9">
        <v>2</v>
      </c>
      <c r="P295" s="12">
        <f t="shared" si="112"/>
        <v>17.856300049431535</v>
      </c>
      <c r="Q295" s="24">
        <v>12</v>
      </c>
      <c r="R295" s="27">
        <f t="shared" si="113"/>
        <v>0.67203171803679596</v>
      </c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spans="1:28" ht="15.6">
      <c r="A296" s="24">
        <v>11</v>
      </c>
      <c r="B296" s="25" t="s">
        <v>76</v>
      </c>
      <c r="C296" s="9">
        <v>6</v>
      </c>
      <c r="D296" s="9">
        <v>6</v>
      </c>
      <c r="E296" s="63">
        <v>8.58</v>
      </c>
      <c r="F296" s="6">
        <v>2</v>
      </c>
      <c r="G296" s="63">
        <v>8.58</v>
      </c>
      <c r="H296" s="24">
        <v>76</v>
      </c>
      <c r="I296" s="6">
        <v>7</v>
      </c>
      <c r="J296" s="6">
        <f t="shared" si="108"/>
        <v>6263.4</v>
      </c>
      <c r="K296" s="24">
        <v>2023</v>
      </c>
      <c r="L296" s="12">
        <f t="shared" si="109"/>
        <v>3.0960949085516556</v>
      </c>
      <c r="M296" s="12">
        <f t="shared" si="110"/>
        <v>0.46441423628274831</v>
      </c>
      <c r="N296" s="12">
        <f t="shared" si="111"/>
        <v>3.5605091448344037</v>
      </c>
      <c r="O296" s="29"/>
      <c r="P296" s="12">
        <f t="shared" si="112"/>
        <v>3.5605091448344037</v>
      </c>
      <c r="Q296" s="24">
        <v>2</v>
      </c>
      <c r="R296" s="27">
        <f t="shared" si="113"/>
        <v>0.56171741698841171</v>
      </c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spans="1:28" ht="15.6">
      <c r="A297" s="24">
        <v>12</v>
      </c>
      <c r="B297" s="32" t="s">
        <v>77</v>
      </c>
      <c r="C297" s="9">
        <v>5</v>
      </c>
      <c r="D297" s="9">
        <v>5</v>
      </c>
      <c r="E297" s="63">
        <v>1.67</v>
      </c>
      <c r="F297" s="6">
        <v>2</v>
      </c>
      <c r="G297" s="63">
        <v>1.67</v>
      </c>
      <c r="H297" s="24">
        <v>76</v>
      </c>
      <c r="I297" s="6">
        <v>7</v>
      </c>
      <c r="J297" s="6">
        <f t="shared" si="108"/>
        <v>1219.0999999999999</v>
      </c>
      <c r="K297" s="24">
        <v>2023</v>
      </c>
      <c r="L297" s="12">
        <f t="shared" si="109"/>
        <v>0.60261987147800289</v>
      </c>
      <c r="M297" s="12">
        <f t="shared" si="110"/>
        <v>9.0392980721700433E-2</v>
      </c>
      <c r="N297" s="12">
        <f t="shared" si="111"/>
        <v>0.69301285219970332</v>
      </c>
      <c r="O297" s="29"/>
      <c r="P297" s="12">
        <f t="shared" si="112"/>
        <v>0.69301285219970332</v>
      </c>
      <c r="Q297" s="24">
        <v>2</v>
      </c>
      <c r="R297" s="27">
        <f t="shared" si="113"/>
        <v>2.8859493639284866</v>
      </c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spans="1:28" ht="15.6">
      <c r="A298" s="33">
        <v>13</v>
      </c>
      <c r="B298" s="25" t="s">
        <v>78</v>
      </c>
      <c r="C298" s="34"/>
      <c r="D298" s="20"/>
      <c r="E298" s="63">
        <v>0.83</v>
      </c>
      <c r="F298" s="6">
        <v>0.15</v>
      </c>
      <c r="G298" s="63">
        <v>0.83</v>
      </c>
      <c r="H298" s="24">
        <v>76</v>
      </c>
      <c r="I298" s="6">
        <v>7</v>
      </c>
      <c r="J298" s="6">
        <f t="shared" si="108"/>
        <v>45.442499999999995</v>
      </c>
      <c r="K298" s="24">
        <v>2023</v>
      </c>
      <c r="L298" s="12">
        <f t="shared" si="109"/>
        <v>2.2462926347009391E-2</v>
      </c>
      <c r="M298" s="12">
        <f t="shared" si="110"/>
        <v>3.3694389520514084E-3</v>
      </c>
      <c r="N298" s="12">
        <f t="shared" si="111"/>
        <v>2.58323652990608E-2</v>
      </c>
      <c r="O298" s="29"/>
      <c r="P298" s="12">
        <f t="shared" si="112"/>
        <v>2.58323652990608E-2</v>
      </c>
      <c r="Q298" s="24">
        <v>2</v>
      </c>
      <c r="R298" s="27">
        <f t="shared" si="113"/>
        <v>77.422256028282277</v>
      </c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spans="1:28" ht="15.6">
      <c r="A299" s="35">
        <v>14</v>
      </c>
      <c r="B299" s="36" t="s">
        <v>79</v>
      </c>
      <c r="C299" s="34"/>
      <c r="D299" s="20"/>
      <c r="E299" s="64"/>
      <c r="F299" s="15"/>
      <c r="G299" s="64"/>
      <c r="H299" s="28"/>
      <c r="I299" s="15"/>
      <c r="J299" s="28"/>
      <c r="K299" s="28"/>
      <c r="L299" s="28"/>
      <c r="M299" s="28"/>
      <c r="N299" s="28"/>
      <c r="O299" s="29"/>
      <c r="P299" s="24">
        <v>6</v>
      </c>
      <c r="Q299" s="24">
        <v>0</v>
      </c>
      <c r="R299" s="27">
        <f t="shared" si="113"/>
        <v>0</v>
      </c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spans="1:28" ht="15.6">
      <c r="A300" s="398" t="s">
        <v>80</v>
      </c>
      <c r="B300" s="323"/>
      <c r="C300" s="16"/>
      <c r="D300" s="16"/>
      <c r="E300" s="17"/>
      <c r="F300" s="17"/>
      <c r="G300" s="39"/>
      <c r="H300" s="17"/>
      <c r="I300" s="17"/>
      <c r="J300" s="17"/>
      <c r="K300" s="17"/>
      <c r="L300" s="17"/>
      <c r="M300" s="17"/>
      <c r="N300" s="17"/>
      <c r="O300" s="17"/>
      <c r="P300" s="19">
        <f>SUM(P286:P299)</f>
        <v>74.270293437963417</v>
      </c>
      <c r="Q300" s="18"/>
      <c r="R300" s="16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 ht="13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40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:28" ht="13.2">
      <c r="A302" s="21"/>
      <c r="B302" s="22" t="s">
        <v>81</v>
      </c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40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spans="1:28" ht="15.6">
      <c r="A303" s="24">
        <v>13</v>
      </c>
      <c r="B303" s="25" t="s">
        <v>82</v>
      </c>
      <c r="C303" s="9">
        <v>7</v>
      </c>
      <c r="D303" s="9">
        <v>7</v>
      </c>
      <c r="E303" s="65">
        <v>1.03</v>
      </c>
      <c r="F303" s="6">
        <v>8</v>
      </c>
      <c r="G303" s="65">
        <v>1.03</v>
      </c>
      <c r="H303" s="6">
        <v>79</v>
      </c>
      <c r="I303" s="6">
        <v>7</v>
      </c>
      <c r="J303" s="28">
        <f t="shared" ref="J303:J304" si="114">F303*G303*365</f>
        <v>3007.6</v>
      </c>
      <c r="K303" s="6">
        <v>2002</v>
      </c>
      <c r="L303" s="41">
        <f t="shared" ref="L303:L304" si="115">J303/K303</f>
        <v>1.5022977022977022</v>
      </c>
      <c r="M303" s="41">
        <f t="shared" ref="M303:M304" si="116">L303*15%</f>
        <v>0.22534465534465531</v>
      </c>
      <c r="N303" s="41">
        <f t="shared" ref="N303:N304" si="117">L303+M303</f>
        <v>1.7276423576423574</v>
      </c>
      <c r="O303" s="9">
        <v>4</v>
      </c>
      <c r="P303" s="41">
        <f t="shared" ref="P303:P304" si="118">N303+O303</f>
        <v>5.7276423576423579</v>
      </c>
      <c r="Q303" s="24">
        <v>9</v>
      </c>
      <c r="R303" s="27">
        <f t="shared" ref="R303:R304" si="119">Q303/P303</f>
        <v>1.5713271601169991</v>
      </c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spans="1:28" ht="15.6">
      <c r="A304" s="24">
        <v>14</v>
      </c>
      <c r="B304" s="25" t="s">
        <v>83</v>
      </c>
      <c r="C304" s="9">
        <v>30</v>
      </c>
      <c r="D304" s="29"/>
      <c r="E304" s="65">
        <v>7.97</v>
      </c>
      <c r="F304" s="6">
        <v>3</v>
      </c>
      <c r="G304" s="65">
        <v>7.97</v>
      </c>
      <c r="H304" s="6">
        <v>79</v>
      </c>
      <c r="I304" s="6">
        <v>7</v>
      </c>
      <c r="J304" s="28">
        <f t="shared" si="114"/>
        <v>8727.15</v>
      </c>
      <c r="K304" s="6">
        <v>2002</v>
      </c>
      <c r="L304" s="41">
        <f t="shared" si="115"/>
        <v>4.3592157842157837</v>
      </c>
      <c r="M304" s="41">
        <f t="shared" si="116"/>
        <v>0.65388236763236751</v>
      </c>
      <c r="N304" s="41">
        <f t="shared" si="117"/>
        <v>5.0130981518481512</v>
      </c>
      <c r="O304" s="9">
        <v>4</v>
      </c>
      <c r="P304" s="41">
        <f t="shared" si="118"/>
        <v>9.0130981518481512</v>
      </c>
      <c r="Q304" s="24">
        <v>8</v>
      </c>
      <c r="R304" s="27">
        <f t="shared" si="119"/>
        <v>0.88759712423186987</v>
      </c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spans="1:28" ht="13.2">
      <c r="A305" s="397" t="s">
        <v>84</v>
      </c>
      <c r="B305" s="312"/>
      <c r="C305" s="42"/>
      <c r="D305" s="42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43"/>
      <c r="P305" s="19">
        <f>SUM(P303:P304)</f>
        <v>14.740740509490509</v>
      </c>
      <c r="Q305" s="17"/>
      <c r="R305" s="16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spans="1:28" ht="13.2">
      <c r="A306" s="13"/>
      <c r="B306" s="13"/>
      <c r="C306" s="44"/>
      <c r="D306" s="44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44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spans="1:28" ht="13.2">
      <c r="A307" s="21"/>
      <c r="B307" s="22" t="s">
        <v>85</v>
      </c>
      <c r="C307" s="45"/>
      <c r="D307" s="45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45"/>
      <c r="P307" s="21"/>
      <c r="Q307" s="21"/>
      <c r="R307" s="40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spans="1:28" ht="15.6">
      <c r="A308" s="399">
        <v>15</v>
      </c>
      <c r="B308" s="25" t="s">
        <v>86</v>
      </c>
      <c r="C308" s="9">
        <v>3</v>
      </c>
      <c r="D308" s="9">
        <v>3</v>
      </c>
      <c r="E308" s="65">
        <v>10.130000000000001</v>
      </c>
      <c r="F308" s="6">
        <v>4</v>
      </c>
      <c r="G308" s="65">
        <v>10.130000000000001</v>
      </c>
      <c r="H308" s="6">
        <v>79</v>
      </c>
      <c r="I308" s="6">
        <v>7</v>
      </c>
      <c r="J308" s="28">
        <f>F308*G308*365</f>
        <v>14789.800000000001</v>
      </c>
      <c r="K308" s="6">
        <v>2002</v>
      </c>
      <c r="L308" s="41">
        <f>J308/K308</f>
        <v>7.3875124875124882</v>
      </c>
      <c r="M308" s="46">
        <f>L308*25%</f>
        <v>1.8468781218781221</v>
      </c>
      <c r="N308" s="41">
        <f>L308+M308</f>
        <v>9.2343906093906103</v>
      </c>
      <c r="O308" s="9">
        <v>4</v>
      </c>
      <c r="P308" s="41">
        <f>N308+O308</f>
        <v>13.23439060939061</v>
      </c>
      <c r="Q308" s="24">
        <v>17</v>
      </c>
      <c r="R308" s="27">
        <f>Q308/P308</f>
        <v>1.2845321331182002</v>
      </c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spans="1:28" ht="13.2">
      <c r="A309" s="326"/>
      <c r="B309" s="25" t="s">
        <v>87</v>
      </c>
      <c r="C309" s="9">
        <v>5</v>
      </c>
      <c r="D309" s="29"/>
      <c r="E309" s="20"/>
      <c r="F309" s="13"/>
      <c r="G309" s="13"/>
      <c r="H309" s="13"/>
      <c r="I309" s="13"/>
      <c r="J309" s="28"/>
      <c r="K309" s="20"/>
      <c r="L309" s="20"/>
      <c r="M309" s="20"/>
      <c r="N309" s="20"/>
      <c r="O309" s="9">
        <v>8</v>
      </c>
      <c r="P309" s="24">
        <v>8</v>
      </c>
      <c r="Q309" s="20"/>
      <c r="R309" s="28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spans="1:28" ht="13.2">
      <c r="A310" s="397" t="s">
        <v>88</v>
      </c>
      <c r="B310" s="312"/>
      <c r="C310" s="42"/>
      <c r="D310" s="42"/>
      <c r="E310" s="17"/>
      <c r="F310" s="17"/>
      <c r="G310" s="17"/>
      <c r="H310" s="17"/>
      <c r="I310" s="17"/>
      <c r="J310" s="16"/>
      <c r="K310" s="17"/>
      <c r="L310" s="17"/>
      <c r="M310" s="17"/>
      <c r="N310" s="17"/>
      <c r="O310" s="43"/>
      <c r="P310" s="19">
        <f>SUM(P308:P309)</f>
        <v>21.234390609390609</v>
      </c>
      <c r="Q310" s="17"/>
      <c r="R310" s="16"/>
      <c r="S310" s="16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 ht="13.8">
      <c r="A311" s="336">
        <v>16</v>
      </c>
      <c r="B311" s="25" t="s">
        <v>89</v>
      </c>
      <c r="C311" s="29"/>
      <c r="D311" s="29"/>
      <c r="E311" s="24">
        <v>51.71</v>
      </c>
      <c r="F311" s="24">
        <v>0.5</v>
      </c>
      <c r="G311" s="24">
        <v>51.71</v>
      </c>
      <c r="H311" s="6">
        <v>79</v>
      </c>
      <c r="I311" s="6">
        <v>7</v>
      </c>
      <c r="J311" s="28">
        <f t="shared" ref="J311:J312" si="120">F311*G311*365</f>
        <v>9437.0750000000007</v>
      </c>
      <c r="K311" s="6">
        <v>2002</v>
      </c>
      <c r="L311" s="41">
        <f t="shared" ref="L311:L312" si="121">J311/K311</f>
        <v>4.7138236763236767</v>
      </c>
      <c r="M311" s="41">
        <f t="shared" ref="M311:M312" si="122">L311*15%</f>
        <v>0.70707355144855144</v>
      </c>
      <c r="N311" s="41">
        <f t="shared" ref="N311:N312" si="123">L311+M311</f>
        <v>5.4208972277722278</v>
      </c>
      <c r="O311" s="29"/>
      <c r="P311" s="41">
        <f t="shared" ref="P311:P312" si="124">N311+O311</f>
        <v>5.4208972277722278</v>
      </c>
      <c r="Q311" s="31">
        <v>6</v>
      </c>
      <c r="R311" s="41">
        <f t="shared" ref="R311:R315" si="125">Q311/P311</f>
        <v>1.1068278456305951</v>
      </c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spans="1:28" ht="15.6">
      <c r="A312" s="337"/>
      <c r="B312" s="47" t="s">
        <v>90</v>
      </c>
      <c r="C312" s="9">
        <v>14</v>
      </c>
      <c r="D312" s="9">
        <v>14</v>
      </c>
      <c r="E312" s="65">
        <v>0.28999999999999998</v>
      </c>
      <c r="F312" s="6">
        <v>0.5</v>
      </c>
      <c r="G312" s="65">
        <v>0.28999999999999998</v>
      </c>
      <c r="H312" s="6">
        <v>79</v>
      </c>
      <c r="I312" s="6">
        <v>7</v>
      </c>
      <c r="J312" s="28">
        <f t="shared" si="120"/>
        <v>52.924999999999997</v>
      </c>
      <c r="K312" s="6">
        <v>2002</v>
      </c>
      <c r="L312" s="41">
        <f t="shared" si="121"/>
        <v>2.6436063936063934E-2</v>
      </c>
      <c r="M312" s="41">
        <f t="shared" si="122"/>
        <v>3.9654095904095897E-3</v>
      </c>
      <c r="N312" s="41">
        <f t="shared" si="123"/>
        <v>3.0401473526473523E-2</v>
      </c>
      <c r="O312" s="66">
        <v>4</v>
      </c>
      <c r="P312" s="41">
        <f t="shared" si="124"/>
        <v>4.0304014735264735</v>
      </c>
      <c r="Q312" s="31">
        <v>7</v>
      </c>
      <c r="R312" s="41">
        <f t="shared" si="125"/>
        <v>1.7367996826071082</v>
      </c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spans="1:28" ht="13.2">
      <c r="A313" s="337"/>
      <c r="B313" s="47" t="s">
        <v>91</v>
      </c>
      <c r="C313" s="34"/>
      <c r="D313" s="20"/>
      <c r="E313" s="20"/>
      <c r="F313" s="13"/>
      <c r="G313" s="15"/>
      <c r="H313" s="13"/>
      <c r="I313" s="13"/>
      <c r="J313" s="15"/>
      <c r="K313" s="13"/>
      <c r="L313" s="15"/>
      <c r="M313" s="15"/>
      <c r="N313" s="13"/>
      <c r="O313" s="66">
        <v>8</v>
      </c>
      <c r="P313" s="24">
        <v>8</v>
      </c>
      <c r="Q313" s="24">
        <v>5</v>
      </c>
      <c r="R313" s="41">
        <f t="shared" si="125"/>
        <v>0.625</v>
      </c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spans="1:28" ht="13.2">
      <c r="A314" s="337"/>
      <c r="B314" s="47" t="s">
        <v>92</v>
      </c>
      <c r="C314" s="34"/>
      <c r="D314" s="20"/>
      <c r="E314" s="20"/>
      <c r="F314" s="13"/>
      <c r="G314" s="15"/>
      <c r="H314" s="13"/>
      <c r="I314" s="13"/>
      <c r="J314" s="15"/>
      <c r="K314" s="13"/>
      <c r="L314" s="15"/>
      <c r="M314" s="15"/>
      <c r="N314" s="13"/>
      <c r="O314" s="15"/>
      <c r="P314" s="24">
        <v>4</v>
      </c>
      <c r="Q314" s="24">
        <v>1</v>
      </c>
      <c r="R314" s="41">
        <f t="shared" si="125"/>
        <v>0.25</v>
      </c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spans="1:28" ht="13.2">
      <c r="A315" s="321"/>
      <c r="B315" s="47" t="s">
        <v>93</v>
      </c>
      <c r="C315" s="34"/>
      <c r="D315" s="20"/>
      <c r="E315" s="20"/>
      <c r="F315" s="13"/>
      <c r="G315" s="15"/>
      <c r="H315" s="13"/>
      <c r="I315" s="13"/>
      <c r="J315" s="15"/>
      <c r="K315" s="13"/>
      <c r="L315" s="15"/>
      <c r="M315" s="15"/>
      <c r="N315" s="13"/>
      <c r="O315" s="15"/>
      <c r="P315" s="24">
        <v>4</v>
      </c>
      <c r="Q315" s="24">
        <v>2</v>
      </c>
      <c r="R315" s="41">
        <f t="shared" si="125"/>
        <v>0.5</v>
      </c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spans="1:28" ht="13.2">
      <c r="A316" s="17"/>
      <c r="B316" s="49" t="s">
        <v>94</v>
      </c>
      <c r="C316" s="17"/>
      <c r="D316" s="17"/>
      <c r="E316" s="17"/>
      <c r="F316" s="17"/>
      <c r="G316" s="17"/>
      <c r="H316" s="17"/>
      <c r="I316" s="17"/>
      <c r="J316" s="16"/>
      <c r="K316" s="17"/>
      <c r="L316" s="17"/>
      <c r="M316" s="17"/>
      <c r="N316" s="17"/>
      <c r="O316" s="17"/>
      <c r="P316" s="19">
        <f>SUM(P311:P315)</f>
        <v>25.4512987012987</v>
      </c>
      <c r="Q316" s="17"/>
      <c r="R316" s="16"/>
      <c r="S316" s="16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 ht="13.2">
      <c r="A317" s="35">
        <v>17</v>
      </c>
      <c r="B317" s="50" t="s">
        <v>95</v>
      </c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4">
        <v>1</v>
      </c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spans="1:28" ht="26.4">
      <c r="A318" s="35">
        <v>18</v>
      </c>
      <c r="B318" s="51" t="s">
        <v>96</v>
      </c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spans="1:28" ht="13.8">
      <c r="A319" s="35">
        <v>19</v>
      </c>
      <c r="B319" s="50" t="s">
        <v>97</v>
      </c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52">
        <v>8</v>
      </c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spans="1:28" ht="13.2">
      <c r="A320" s="338" t="s">
        <v>98</v>
      </c>
      <c r="B320" s="311"/>
      <c r="C320" s="311"/>
      <c r="D320" s="311"/>
      <c r="E320" s="311"/>
      <c r="F320" s="311"/>
      <c r="G320" s="311"/>
      <c r="H320" s="311"/>
      <c r="I320" s="311"/>
      <c r="J320" s="311"/>
      <c r="K320" s="311"/>
      <c r="L320" s="311"/>
      <c r="M320" s="311"/>
      <c r="N320" s="311"/>
      <c r="O320" s="312"/>
      <c r="P320" s="41">
        <f>P283+P300+P305+P310+P316</f>
        <v>320.52368691948197</v>
      </c>
      <c r="Q320" s="28">
        <f>SUM(Q272:Q319)</f>
        <v>220</v>
      </c>
      <c r="R320" s="15"/>
      <c r="S320" s="28"/>
      <c r="T320" s="28"/>
      <c r="U320" s="20"/>
      <c r="V320" s="20"/>
      <c r="W320" s="20"/>
      <c r="X320" s="20"/>
      <c r="Y320" s="20"/>
      <c r="Z320" s="20"/>
      <c r="AA320" s="20"/>
      <c r="AB320" s="20"/>
    </row>
    <row r="321" spans="1:28" ht="13.2">
      <c r="A321" s="338" t="s">
        <v>99</v>
      </c>
      <c r="B321" s="311"/>
      <c r="C321" s="311"/>
      <c r="D321" s="311"/>
      <c r="E321" s="311"/>
      <c r="F321" s="311"/>
      <c r="G321" s="311"/>
      <c r="H321" s="311"/>
      <c r="I321" s="311"/>
      <c r="J321" s="311"/>
      <c r="K321" s="311"/>
      <c r="L321" s="311"/>
      <c r="M321" s="311"/>
      <c r="N321" s="311"/>
      <c r="O321" s="312"/>
      <c r="P321" s="46">
        <f>P320</f>
        <v>320.52368691948197</v>
      </c>
      <c r="Q321" s="28"/>
      <c r="R321" s="15"/>
      <c r="S321" s="28"/>
      <c r="T321" s="28"/>
      <c r="U321" s="20"/>
      <c r="V321" s="20"/>
      <c r="W321" s="20"/>
      <c r="X321" s="20"/>
      <c r="Y321" s="20"/>
      <c r="Z321" s="20"/>
      <c r="AA321" s="20"/>
      <c r="AB321" s="20"/>
    </row>
    <row r="322" spans="1:28" ht="13.2">
      <c r="A322" s="338" t="s">
        <v>100</v>
      </c>
      <c r="B322" s="311"/>
      <c r="C322" s="311"/>
      <c r="D322" s="311"/>
      <c r="E322" s="311"/>
      <c r="F322" s="311"/>
      <c r="G322" s="311"/>
      <c r="H322" s="311"/>
      <c r="I322" s="311"/>
      <c r="J322" s="311"/>
      <c r="K322" s="311"/>
      <c r="L322" s="311"/>
      <c r="M322" s="311"/>
      <c r="N322" s="311"/>
      <c r="O322" s="312"/>
      <c r="P322" s="71">
        <f>P321*70%</f>
        <v>224.36658084363737</v>
      </c>
      <c r="Q322" s="41">
        <f>Q320-P322</f>
        <v>-4.3665808436373652</v>
      </c>
      <c r="R322" s="28"/>
      <c r="S322" s="28"/>
      <c r="T322" s="20"/>
      <c r="U322" s="20"/>
      <c r="V322" s="20"/>
      <c r="W322" s="20"/>
      <c r="X322" s="20"/>
      <c r="Y322" s="20"/>
      <c r="Z322" s="20"/>
      <c r="AA322" s="20"/>
      <c r="AB322" s="20"/>
    </row>
    <row r="323" spans="1:28" ht="13.2">
      <c r="A323" s="338" t="s">
        <v>101</v>
      </c>
      <c r="B323" s="311"/>
      <c r="C323" s="311"/>
      <c r="D323" s="311"/>
      <c r="E323" s="311"/>
      <c r="F323" s="311"/>
      <c r="G323" s="311"/>
      <c r="H323" s="311"/>
      <c r="I323" s="311"/>
      <c r="J323" s="311"/>
      <c r="K323" s="311"/>
      <c r="L323" s="311"/>
      <c r="M323" s="311"/>
      <c r="N323" s="311"/>
      <c r="O323" s="312"/>
      <c r="P323" s="41">
        <f>Q320/P320*100</f>
        <v>68.637672964015835</v>
      </c>
      <c r="Q323" s="69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spans="1:28" ht="13.2">
      <c r="A324" s="339" t="s">
        <v>102</v>
      </c>
      <c r="B324" s="320"/>
      <c r="C324" s="335" t="s">
        <v>103</v>
      </c>
      <c r="D324" s="312"/>
      <c r="E324" s="335" t="s">
        <v>104</v>
      </c>
      <c r="F324" s="312"/>
      <c r="G324" s="335" t="s">
        <v>110</v>
      </c>
      <c r="H324" s="311"/>
      <c r="I324" s="312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</row>
    <row r="325" spans="1:28" ht="15.6">
      <c r="A325" s="321"/>
      <c r="B325" s="323"/>
      <c r="C325" s="342">
        <v>29963858</v>
      </c>
      <c r="D325" s="312"/>
      <c r="E325" s="343">
        <v>23004235812</v>
      </c>
      <c r="F325" s="312"/>
      <c r="G325" s="340">
        <v>0.13</v>
      </c>
      <c r="H325" s="311"/>
      <c r="I325" s="312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</row>
    <row r="326" spans="1:28" ht="14.4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</row>
    <row r="327" spans="1:28" ht="13.2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</row>
    <row r="328" spans="1:28" ht="13.2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</row>
    <row r="329" spans="1:28" ht="13.2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</row>
    <row r="330" spans="1:28" ht="13.2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</row>
    <row r="331" spans="1:28" ht="13.2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</row>
    <row r="332" spans="1:28" ht="13.2">
      <c r="A332" s="315" t="s">
        <v>113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16"/>
      <c r="Y332" s="316"/>
      <c r="Z332" s="316"/>
      <c r="AA332" s="316"/>
      <c r="AB332" s="316"/>
    </row>
    <row r="333" spans="1:28" ht="13.2">
      <c r="A333" s="315" t="s">
        <v>114</v>
      </c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316"/>
      <c r="Y333" s="316"/>
      <c r="Z333" s="316"/>
      <c r="AA333" s="316"/>
      <c r="AB333" s="316"/>
    </row>
    <row r="334" spans="1:28" ht="13.2">
      <c r="A334" s="72"/>
      <c r="B334" s="72"/>
      <c r="C334" s="72"/>
      <c r="D334" s="72"/>
      <c r="E334" s="72"/>
      <c r="F334" s="73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</row>
    <row r="335" spans="1:28" ht="13.2">
      <c r="A335" s="324" t="s">
        <v>6</v>
      </c>
      <c r="B335" s="324" t="s">
        <v>9</v>
      </c>
      <c r="C335" s="317" t="s">
        <v>10</v>
      </c>
      <c r="D335" s="312"/>
      <c r="E335" s="324" t="s">
        <v>11</v>
      </c>
      <c r="F335" s="74" t="s">
        <v>12</v>
      </c>
      <c r="G335" s="74" t="s">
        <v>13</v>
      </c>
      <c r="H335" s="74" t="s">
        <v>14</v>
      </c>
      <c r="I335" s="74" t="s">
        <v>15</v>
      </c>
      <c r="J335" s="75"/>
      <c r="K335" s="76"/>
      <c r="L335" s="317" t="s">
        <v>16</v>
      </c>
      <c r="M335" s="311"/>
      <c r="N335" s="311"/>
      <c r="O335" s="312"/>
      <c r="P335" s="324" t="s">
        <v>17</v>
      </c>
      <c r="Q335" s="324" t="s">
        <v>18</v>
      </c>
      <c r="R335" s="324" t="s">
        <v>19</v>
      </c>
      <c r="S335" s="318" t="s">
        <v>20</v>
      </c>
      <c r="T335" s="319"/>
      <c r="U335" s="319"/>
      <c r="V335" s="319"/>
      <c r="W335" s="319"/>
      <c r="X335" s="320"/>
      <c r="Y335" s="324" t="s">
        <v>21</v>
      </c>
      <c r="Z335" s="324" t="s">
        <v>22</v>
      </c>
      <c r="AA335" s="324" t="s">
        <v>23</v>
      </c>
      <c r="AB335" s="324" t="s">
        <v>24</v>
      </c>
    </row>
    <row r="336" spans="1:28" ht="26.4">
      <c r="A336" s="325"/>
      <c r="B336" s="325"/>
      <c r="C336" s="324" t="s">
        <v>25</v>
      </c>
      <c r="D336" s="324" t="s">
        <v>26</v>
      </c>
      <c r="E336" s="325"/>
      <c r="F336" s="74" t="s">
        <v>27</v>
      </c>
      <c r="G336" s="74" t="s">
        <v>28</v>
      </c>
      <c r="H336" s="74" t="s">
        <v>29</v>
      </c>
      <c r="I336" s="74" t="s">
        <v>30</v>
      </c>
      <c r="J336" s="74" t="s">
        <v>31</v>
      </c>
      <c r="K336" s="77" t="s">
        <v>115</v>
      </c>
      <c r="L336" s="74" t="s">
        <v>33</v>
      </c>
      <c r="M336" s="74" t="s">
        <v>34</v>
      </c>
      <c r="N336" s="77" t="s">
        <v>35</v>
      </c>
      <c r="O336" s="74" t="s">
        <v>36</v>
      </c>
      <c r="P336" s="325"/>
      <c r="Q336" s="325"/>
      <c r="R336" s="325"/>
      <c r="S336" s="321"/>
      <c r="T336" s="322"/>
      <c r="U336" s="322"/>
      <c r="V336" s="322"/>
      <c r="W336" s="322"/>
      <c r="X336" s="323"/>
      <c r="Y336" s="325"/>
      <c r="Z336" s="325"/>
      <c r="AA336" s="325"/>
      <c r="AB336" s="325"/>
    </row>
    <row r="337" spans="1:28" ht="13.2">
      <c r="A337" s="326"/>
      <c r="B337" s="326"/>
      <c r="C337" s="326"/>
      <c r="D337" s="326"/>
      <c r="E337" s="326"/>
      <c r="F337" s="74" t="s">
        <v>37</v>
      </c>
      <c r="G337" s="74" t="s">
        <v>38</v>
      </c>
      <c r="H337" s="74" t="s">
        <v>39</v>
      </c>
      <c r="I337" s="74" t="s">
        <v>40</v>
      </c>
      <c r="J337" s="74" t="s">
        <v>41</v>
      </c>
      <c r="K337" s="74" t="s">
        <v>42</v>
      </c>
      <c r="L337" s="74" t="s">
        <v>43</v>
      </c>
      <c r="M337" s="78">
        <v>0.15</v>
      </c>
      <c r="N337" s="74" t="s">
        <v>44</v>
      </c>
      <c r="O337" s="74" t="s">
        <v>45</v>
      </c>
      <c r="P337" s="326"/>
      <c r="Q337" s="326"/>
      <c r="R337" s="326"/>
      <c r="S337" s="74" t="s">
        <v>46</v>
      </c>
      <c r="T337" s="74" t="s">
        <v>47</v>
      </c>
      <c r="U337" s="74" t="s">
        <v>48</v>
      </c>
      <c r="V337" s="74" t="s">
        <v>49</v>
      </c>
      <c r="W337" s="74" t="s">
        <v>50</v>
      </c>
      <c r="X337" s="74" t="s">
        <v>51</v>
      </c>
      <c r="Y337" s="326"/>
      <c r="Z337" s="326"/>
      <c r="AA337" s="326"/>
      <c r="AB337" s="326"/>
    </row>
    <row r="338" spans="1:28" ht="13.2">
      <c r="A338" s="75"/>
      <c r="B338" s="74" t="s">
        <v>52</v>
      </c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6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</row>
    <row r="339" spans="1:28" ht="15">
      <c r="A339" s="79">
        <v>1</v>
      </c>
      <c r="B339" s="80" t="s">
        <v>53</v>
      </c>
      <c r="C339" s="79">
        <v>22</v>
      </c>
      <c r="D339" s="79">
        <v>14</v>
      </c>
      <c r="E339" s="81">
        <v>13.42</v>
      </c>
      <c r="F339" s="79">
        <v>4</v>
      </c>
      <c r="G339" s="81">
        <v>13.42</v>
      </c>
      <c r="H339" s="79">
        <v>79</v>
      </c>
      <c r="I339" s="79">
        <v>7</v>
      </c>
      <c r="J339" s="79">
        <f t="shared" ref="J339:J350" si="126">F339*G339*365</f>
        <v>19593.2</v>
      </c>
      <c r="K339" s="79">
        <v>2002</v>
      </c>
      <c r="L339" s="82">
        <f t="shared" ref="L339:L350" si="127">J339/K339</f>
        <v>9.7868131868131876</v>
      </c>
      <c r="M339" s="82">
        <f t="shared" ref="M339:M350" si="128">L339*15/100</f>
        <v>1.4680219780219781</v>
      </c>
      <c r="N339" s="82">
        <f t="shared" ref="N339:N350" si="129">L339+M339</f>
        <v>11.254835164835166</v>
      </c>
      <c r="O339" s="79">
        <v>4</v>
      </c>
      <c r="P339" s="82">
        <f t="shared" ref="P339:P350" si="130">N339+O339</f>
        <v>15.254835164835166</v>
      </c>
      <c r="Q339" s="83">
        <v>9</v>
      </c>
      <c r="R339" s="84" t="s">
        <v>116</v>
      </c>
      <c r="S339" s="79">
        <v>1</v>
      </c>
      <c r="T339" s="79">
        <v>2</v>
      </c>
      <c r="U339" s="79">
        <v>1</v>
      </c>
      <c r="V339" s="85"/>
      <c r="W339" s="79">
        <v>12</v>
      </c>
      <c r="X339" s="79">
        <v>5</v>
      </c>
      <c r="Y339" s="79">
        <v>21</v>
      </c>
      <c r="Z339" s="79">
        <v>3</v>
      </c>
      <c r="AA339" s="79">
        <v>15</v>
      </c>
      <c r="AB339" s="86"/>
    </row>
    <row r="340" spans="1:28" ht="15">
      <c r="A340" s="79">
        <v>2</v>
      </c>
      <c r="B340" s="80" t="s">
        <v>54</v>
      </c>
      <c r="C340" s="87">
        <v>26</v>
      </c>
      <c r="D340" s="87">
        <v>28</v>
      </c>
      <c r="E340" s="88">
        <v>20.9</v>
      </c>
      <c r="F340" s="79">
        <v>4</v>
      </c>
      <c r="G340" s="88">
        <v>20.9</v>
      </c>
      <c r="H340" s="79">
        <v>79</v>
      </c>
      <c r="I340" s="79">
        <v>7</v>
      </c>
      <c r="J340" s="79">
        <f t="shared" si="126"/>
        <v>30513.999999999996</v>
      </c>
      <c r="K340" s="79">
        <v>2002</v>
      </c>
      <c r="L340" s="82">
        <f t="shared" si="127"/>
        <v>15.241758241758239</v>
      </c>
      <c r="M340" s="82">
        <f t="shared" si="128"/>
        <v>2.2862637362637357</v>
      </c>
      <c r="N340" s="82">
        <f t="shared" si="129"/>
        <v>17.528021978021975</v>
      </c>
      <c r="O340" s="79">
        <v>4</v>
      </c>
      <c r="P340" s="82">
        <f t="shared" si="130"/>
        <v>21.528021978021975</v>
      </c>
      <c r="Q340" s="83">
        <v>6</v>
      </c>
      <c r="R340" s="84" t="s">
        <v>117</v>
      </c>
      <c r="S340" s="85"/>
      <c r="T340" s="85"/>
      <c r="U340" s="85"/>
      <c r="V340" s="85"/>
      <c r="W340" s="85"/>
      <c r="X340" s="85"/>
      <c r="Y340" s="85"/>
      <c r="Z340" s="85"/>
      <c r="AA340" s="85"/>
      <c r="AB340" s="86"/>
    </row>
    <row r="341" spans="1:28" ht="15">
      <c r="A341" s="79">
        <v>3</v>
      </c>
      <c r="B341" s="80" t="s">
        <v>55</v>
      </c>
      <c r="C341" s="87">
        <v>10</v>
      </c>
      <c r="D341" s="87">
        <v>27</v>
      </c>
      <c r="E341" s="88">
        <v>21.55</v>
      </c>
      <c r="F341" s="79">
        <v>4</v>
      </c>
      <c r="G341" s="88">
        <v>21.55</v>
      </c>
      <c r="H341" s="79">
        <v>79</v>
      </c>
      <c r="I341" s="89">
        <v>7</v>
      </c>
      <c r="J341" s="79">
        <f t="shared" si="126"/>
        <v>31463</v>
      </c>
      <c r="K341" s="79">
        <v>2002</v>
      </c>
      <c r="L341" s="82">
        <f t="shared" si="127"/>
        <v>15.715784215784216</v>
      </c>
      <c r="M341" s="82">
        <f t="shared" si="128"/>
        <v>2.3573676323676325</v>
      </c>
      <c r="N341" s="82">
        <f t="shared" si="129"/>
        <v>18.073151848151848</v>
      </c>
      <c r="O341" s="79">
        <v>4</v>
      </c>
      <c r="P341" s="82">
        <f t="shared" si="130"/>
        <v>22.073151848151848</v>
      </c>
      <c r="Q341" s="83">
        <v>6</v>
      </c>
      <c r="R341" s="84" t="s">
        <v>118</v>
      </c>
      <c r="S341" s="85"/>
      <c r="T341" s="85"/>
      <c r="U341" s="85"/>
      <c r="V341" s="85"/>
      <c r="W341" s="85"/>
      <c r="X341" s="85"/>
      <c r="Y341" s="85"/>
      <c r="Z341" s="85"/>
      <c r="AA341" s="85"/>
      <c r="AB341" s="86"/>
    </row>
    <row r="342" spans="1:28" ht="15">
      <c r="A342" s="79">
        <v>4</v>
      </c>
      <c r="B342" s="80" t="s">
        <v>119</v>
      </c>
      <c r="C342" s="87">
        <v>10</v>
      </c>
      <c r="D342" s="87">
        <v>10</v>
      </c>
      <c r="E342" s="88">
        <v>15.25</v>
      </c>
      <c r="F342" s="79">
        <v>4</v>
      </c>
      <c r="G342" s="88">
        <v>15.25</v>
      </c>
      <c r="H342" s="79">
        <v>79</v>
      </c>
      <c r="I342" s="79">
        <v>7</v>
      </c>
      <c r="J342" s="79">
        <f t="shared" si="126"/>
        <v>22265</v>
      </c>
      <c r="K342" s="79">
        <v>2002</v>
      </c>
      <c r="L342" s="82">
        <f t="shared" si="127"/>
        <v>11.121378621378621</v>
      </c>
      <c r="M342" s="82">
        <f t="shared" si="128"/>
        <v>1.6682067932067932</v>
      </c>
      <c r="N342" s="82">
        <f t="shared" si="129"/>
        <v>12.789585414585414</v>
      </c>
      <c r="O342" s="79">
        <v>4</v>
      </c>
      <c r="P342" s="82">
        <f t="shared" si="130"/>
        <v>16.789585414585414</v>
      </c>
      <c r="Q342" s="90">
        <v>9</v>
      </c>
      <c r="R342" s="84" t="s">
        <v>120</v>
      </c>
      <c r="S342" s="85"/>
      <c r="T342" s="85"/>
      <c r="U342" s="85"/>
      <c r="V342" s="85"/>
      <c r="W342" s="85"/>
      <c r="X342" s="85"/>
      <c r="Y342" s="85"/>
      <c r="Z342" s="85"/>
      <c r="AA342" s="85"/>
      <c r="AB342" s="86"/>
    </row>
    <row r="343" spans="1:28" ht="15">
      <c r="A343" s="79">
        <v>5</v>
      </c>
      <c r="B343" s="80" t="s">
        <v>121</v>
      </c>
      <c r="C343" s="87">
        <v>32</v>
      </c>
      <c r="D343" s="87">
        <v>32</v>
      </c>
      <c r="E343" s="88">
        <v>35.07</v>
      </c>
      <c r="F343" s="79">
        <v>4</v>
      </c>
      <c r="G343" s="88">
        <v>35.07</v>
      </c>
      <c r="H343" s="79">
        <v>79</v>
      </c>
      <c r="I343" s="79">
        <v>7</v>
      </c>
      <c r="J343" s="79">
        <f t="shared" si="126"/>
        <v>51202.2</v>
      </c>
      <c r="K343" s="79">
        <v>2002</v>
      </c>
      <c r="L343" s="82">
        <f t="shared" si="127"/>
        <v>25.575524475524475</v>
      </c>
      <c r="M343" s="82">
        <f t="shared" si="128"/>
        <v>3.8363286713286708</v>
      </c>
      <c r="N343" s="82">
        <f t="shared" si="129"/>
        <v>29.411853146853147</v>
      </c>
      <c r="O343" s="79">
        <v>4</v>
      </c>
      <c r="P343" s="82">
        <f t="shared" si="130"/>
        <v>33.411853146853147</v>
      </c>
      <c r="Q343" s="90">
        <v>12</v>
      </c>
      <c r="R343" s="84" t="s">
        <v>120</v>
      </c>
      <c r="S343" s="85"/>
      <c r="T343" s="85"/>
      <c r="U343" s="85"/>
      <c r="V343" s="85"/>
      <c r="W343" s="85"/>
      <c r="X343" s="85"/>
      <c r="Y343" s="85"/>
      <c r="Z343" s="85"/>
      <c r="AA343" s="85"/>
      <c r="AB343" s="86"/>
    </row>
    <row r="344" spans="1:28" ht="15">
      <c r="A344" s="79">
        <v>6</v>
      </c>
      <c r="B344" s="80" t="s">
        <v>57</v>
      </c>
      <c r="C344" s="87">
        <v>38</v>
      </c>
      <c r="D344" s="87">
        <v>33</v>
      </c>
      <c r="E344" s="88">
        <v>16.059999999999999</v>
      </c>
      <c r="F344" s="79">
        <v>4</v>
      </c>
      <c r="G344" s="88">
        <v>16.059999999999999</v>
      </c>
      <c r="H344" s="79">
        <v>79</v>
      </c>
      <c r="I344" s="79">
        <v>7</v>
      </c>
      <c r="J344" s="79">
        <f t="shared" si="126"/>
        <v>23447.599999999999</v>
      </c>
      <c r="K344" s="79">
        <v>2002</v>
      </c>
      <c r="L344" s="82">
        <f t="shared" si="127"/>
        <v>11.712087912087911</v>
      </c>
      <c r="M344" s="82">
        <f t="shared" si="128"/>
        <v>1.7568131868131867</v>
      </c>
      <c r="N344" s="82">
        <f t="shared" si="129"/>
        <v>13.468901098901098</v>
      </c>
      <c r="O344" s="79">
        <v>4</v>
      </c>
      <c r="P344" s="82">
        <f t="shared" si="130"/>
        <v>17.4689010989011</v>
      </c>
      <c r="Q344" s="90">
        <v>11</v>
      </c>
      <c r="R344" s="84" t="s">
        <v>122</v>
      </c>
      <c r="S344" s="85"/>
      <c r="T344" s="85"/>
      <c r="U344" s="85"/>
      <c r="V344" s="85"/>
      <c r="W344" s="85"/>
      <c r="X344" s="85"/>
      <c r="Y344" s="85"/>
      <c r="Z344" s="85"/>
      <c r="AA344" s="85"/>
      <c r="AB344" s="86"/>
    </row>
    <row r="345" spans="1:28" ht="15">
      <c r="A345" s="79">
        <v>7</v>
      </c>
      <c r="B345" s="80" t="s">
        <v>58</v>
      </c>
      <c r="C345" s="87">
        <v>8</v>
      </c>
      <c r="D345" s="87">
        <v>8</v>
      </c>
      <c r="E345" s="88">
        <v>5.84</v>
      </c>
      <c r="F345" s="79">
        <v>14</v>
      </c>
      <c r="G345" s="88">
        <v>5.84</v>
      </c>
      <c r="H345" s="79">
        <v>79</v>
      </c>
      <c r="I345" s="79">
        <v>7</v>
      </c>
      <c r="J345" s="79">
        <f t="shared" si="126"/>
        <v>29842.399999999998</v>
      </c>
      <c r="K345" s="79">
        <v>2002</v>
      </c>
      <c r="L345" s="82">
        <f t="shared" si="127"/>
        <v>14.906293706293706</v>
      </c>
      <c r="M345" s="82">
        <f t="shared" si="128"/>
        <v>2.235944055944056</v>
      </c>
      <c r="N345" s="82">
        <f t="shared" si="129"/>
        <v>17.142237762237762</v>
      </c>
      <c r="O345" s="79">
        <v>4</v>
      </c>
      <c r="P345" s="82">
        <f t="shared" si="130"/>
        <v>21.142237762237762</v>
      </c>
      <c r="Q345" s="90">
        <v>13</v>
      </c>
      <c r="R345" s="84" t="s">
        <v>123</v>
      </c>
      <c r="S345" s="91"/>
      <c r="T345" s="91"/>
      <c r="U345" s="85"/>
      <c r="V345" s="85"/>
      <c r="W345" s="85"/>
      <c r="X345" s="85"/>
      <c r="Y345" s="85"/>
      <c r="Z345" s="85"/>
      <c r="AA345" s="85"/>
      <c r="AB345" s="86"/>
    </row>
    <row r="346" spans="1:28" ht="15">
      <c r="A346" s="79">
        <v>8</v>
      </c>
      <c r="B346" s="92" t="s">
        <v>59</v>
      </c>
      <c r="C346" s="79">
        <v>4</v>
      </c>
      <c r="D346" s="79">
        <v>4</v>
      </c>
      <c r="E346" s="88">
        <v>1.1000000000000001</v>
      </c>
      <c r="F346" s="79">
        <v>14</v>
      </c>
      <c r="G346" s="88">
        <v>1.1000000000000001</v>
      </c>
      <c r="H346" s="79">
        <v>79</v>
      </c>
      <c r="I346" s="79">
        <v>7</v>
      </c>
      <c r="J346" s="79">
        <f t="shared" si="126"/>
        <v>5621.0000000000009</v>
      </c>
      <c r="K346" s="79">
        <v>2002</v>
      </c>
      <c r="L346" s="82">
        <f t="shared" si="127"/>
        <v>2.8076923076923079</v>
      </c>
      <c r="M346" s="82">
        <f t="shared" si="128"/>
        <v>0.42115384615384621</v>
      </c>
      <c r="N346" s="82">
        <f t="shared" si="129"/>
        <v>3.2288461538461544</v>
      </c>
      <c r="O346" s="79">
        <v>4</v>
      </c>
      <c r="P346" s="82">
        <f t="shared" si="130"/>
        <v>7.2288461538461544</v>
      </c>
      <c r="Q346" s="83">
        <v>5</v>
      </c>
      <c r="R346" s="84" t="s">
        <v>124</v>
      </c>
      <c r="S346" s="93">
        <v>56</v>
      </c>
      <c r="T346" s="94" t="s">
        <v>125</v>
      </c>
      <c r="U346" s="85"/>
      <c r="V346" s="95"/>
      <c r="W346" s="85"/>
      <c r="X346" s="85"/>
      <c r="Y346" s="85"/>
      <c r="Z346" s="85"/>
      <c r="AA346" s="85"/>
      <c r="AB346" s="86"/>
    </row>
    <row r="347" spans="1:28" ht="15">
      <c r="A347" s="79">
        <v>9</v>
      </c>
      <c r="B347" s="92" t="s">
        <v>60</v>
      </c>
      <c r="C347" s="79">
        <v>6</v>
      </c>
      <c r="D347" s="79">
        <v>9</v>
      </c>
      <c r="E347" s="88">
        <v>9.39</v>
      </c>
      <c r="F347" s="79">
        <v>14</v>
      </c>
      <c r="G347" s="88">
        <v>9.39</v>
      </c>
      <c r="H347" s="79">
        <v>79</v>
      </c>
      <c r="I347" s="79">
        <v>7</v>
      </c>
      <c r="J347" s="79">
        <f t="shared" si="126"/>
        <v>47982.9</v>
      </c>
      <c r="K347" s="79">
        <v>2002</v>
      </c>
      <c r="L347" s="82">
        <f t="shared" si="127"/>
        <v>23.967482517482519</v>
      </c>
      <c r="M347" s="82">
        <f t="shared" si="128"/>
        <v>3.5951223776223782</v>
      </c>
      <c r="N347" s="82">
        <f t="shared" si="129"/>
        <v>27.562604895104897</v>
      </c>
      <c r="O347" s="79">
        <v>4</v>
      </c>
      <c r="P347" s="82">
        <f t="shared" si="130"/>
        <v>31.562604895104897</v>
      </c>
      <c r="Q347" s="83">
        <v>3</v>
      </c>
      <c r="R347" s="84" t="s">
        <v>126</v>
      </c>
      <c r="S347" s="93">
        <v>26</v>
      </c>
      <c r="T347" s="94" t="s">
        <v>127</v>
      </c>
      <c r="U347" s="85"/>
      <c r="V347" s="85"/>
      <c r="W347" s="85"/>
      <c r="X347" s="85"/>
      <c r="Y347" s="85"/>
      <c r="Z347" s="85"/>
      <c r="AA347" s="85"/>
      <c r="AB347" s="86"/>
    </row>
    <row r="348" spans="1:28" ht="15">
      <c r="A348" s="79">
        <v>10</v>
      </c>
      <c r="B348" s="92" t="s">
        <v>61</v>
      </c>
      <c r="C348" s="79">
        <v>8</v>
      </c>
      <c r="D348" s="79">
        <v>5</v>
      </c>
      <c r="E348" s="88">
        <v>6.52</v>
      </c>
      <c r="F348" s="79">
        <v>14</v>
      </c>
      <c r="G348" s="88">
        <v>6.52</v>
      </c>
      <c r="H348" s="79">
        <v>79</v>
      </c>
      <c r="I348" s="79">
        <v>7</v>
      </c>
      <c r="J348" s="79">
        <f t="shared" si="126"/>
        <v>33317.199999999997</v>
      </c>
      <c r="K348" s="79">
        <v>2002</v>
      </c>
      <c r="L348" s="82">
        <f t="shared" si="127"/>
        <v>16.641958041958041</v>
      </c>
      <c r="M348" s="82">
        <f t="shared" si="128"/>
        <v>2.4962937062937063</v>
      </c>
      <c r="N348" s="82">
        <f t="shared" si="129"/>
        <v>19.138251748251747</v>
      </c>
      <c r="O348" s="79">
        <v>4</v>
      </c>
      <c r="P348" s="82">
        <f t="shared" si="130"/>
        <v>23.138251748251747</v>
      </c>
      <c r="Q348" s="90">
        <v>2</v>
      </c>
      <c r="R348" s="84" t="s">
        <v>128</v>
      </c>
      <c r="S348" s="96"/>
      <c r="T348" s="97"/>
      <c r="U348" s="85"/>
      <c r="V348" s="85"/>
      <c r="W348" s="85"/>
      <c r="X348" s="85"/>
      <c r="Y348" s="85"/>
      <c r="Z348" s="85"/>
      <c r="AA348" s="85"/>
      <c r="AB348" s="86"/>
    </row>
    <row r="349" spans="1:28" ht="15">
      <c r="A349" s="79">
        <v>11</v>
      </c>
      <c r="B349" s="92" t="s">
        <v>62</v>
      </c>
      <c r="C349" s="79">
        <v>8</v>
      </c>
      <c r="D349" s="79">
        <v>10</v>
      </c>
      <c r="E349" s="88">
        <v>7.13</v>
      </c>
      <c r="F349" s="79">
        <v>4.5</v>
      </c>
      <c r="G349" s="88">
        <v>7.13</v>
      </c>
      <c r="H349" s="79">
        <v>79</v>
      </c>
      <c r="I349" s="79">
        <v>7</v>
      </c>
      <c r="J349" s="79">
        <f t="shared" si="126"/>
        <v>11711.025</v>
      </c>
      <c r="K349" s="79">
        <v>2002</v>
      </c>
      <c r="L349" s="82">
        <f t="shared" si="127"/>
        <v>5.8496628371628372</v>
      </c>
      <c r="M349" s="82">
        <f t="shared" si="128"/>
        <v>0.87744942557442551</v>
      </c>
      <c r="N349" s="82">
        <f t="shared" si="129"/>
        <v>6.727112262737263</v>
      </c>
      <c r="O349" s="79">
        <v>4</v>
      </c>
      <c r="P349" s="82">
        <f t="shared" si="130"/>
        <v>10.727112262737263</v>
      </c>
      <c r="Q349" s="90">
        <v>9</v>
      </c>
      <c r="R349" s="84" t="s">
        <v>129</v>
      </c>
      <c r="S349" s="93" t="s">
        <v>130</v>
      </c>
      <c r="T349" s="94" t="s">
        <v>131</v>
      </c>
      <c r="U349" s="85"/>
      <c r="V349" s="85"/>
      <c r="W349" s="85"/>
      <c r="X349" s="85"/>
      <c r="Y349" s="85"/>
      <c r="Z349" s="85"/>
      <c r="AA349" s="85"/>
      <c r="AB349" s="86"/>
    </row>
    <row r="350" spans="1:28" ht="15">
      <c r="A350" s="79">
        <v>12</v>
      </c>
      <c r="B350" s="92" t="s">
        <v>63</v>
      </c>
      <c r="C350" s="79">
        <v>28</v>
      </c>
      <c r="D350" s="79">
        <v>24</v>
      </c>
      <c r="E350" s="88">
        <v>20.420000000000002</v>
      </c>
      <c r="F350" s="79">
        <v>4</v>
      </c>
      <c r="G350" s="88">
        <v>20.420000000000002</v>
      </c>
      <c r="H350" s="79">
        <v>79</v>
      </c>
      <c r="I350" s="79">
        <v>7</v>
      </c>
      <c r="J350" s="79">
        <f t="shared" si="126"/>
        <v>29813.200000000001</v>
      </c>
      <c r="K350" s="79">
        <v>2002</v>
      </c>
      <c r="L350" s="82">
        <f t="shared" si="127"/>
        <v>14.891708291708293</v>
      </c>
      <c r="M350" s="82">
        <f t="shared" si="128"/>
        <v>2.2337562437562442</v>
      </c>
      <c r="N350" s="82">
        <f t="shared" si="129"/>
        <v>17.125464535464538</v>
      </c>
      <c r="O350" s="79">
        <v>4</v>
      </c>
      <c r="P350" s="82">
        <f t="shared" si="130"/>
        <v>21.125464535464538</v>
      </c>
      <c r="Q350" s="83">
        <v>15</v>
      </c>
      <c r="R350" s="84" t="s">
        <v>132</v>
      </c>
      <c r="S350" s="91"/>
      <c r="T350" s="85"/>
      <c r="U350" s="85"/>
      <c r="V350" s="85"/>
      <c r="W350" s="85"/>
      <c r="X350" s="85"/>
      <c r="Y350" s="85"/>
      <c r="Z350" s="85"/>
      <c r="AA350" s="85"/>
      <c r="AB350" s="86"/>
    </row>
    <row r="351" spans="1:28" ht="13.2">
      <c r="A351" s="332" t="s">
        <v>64</v>
      </c>
      <c r="B351" s="312"/>
      <c r="C351" s="98">
        <f t="shared" ref="C351:D351" si="131">SUM(C339:C350)</f>
        <v>200</v>
      </c>
      <c r="D351" s="98">
        <f t="shared" si="131"/>
        <v>204</v>
      </c>
      <c r="E351" s="99"/>
      <c r="F351" s="100"/>
      <c r="G351" s="99"/>
      <c r="H351" s="101"/>
      <c r="I351" s="100"/>
      <c r="J351" s="100"/>
      <c r="K351" s="100"/>
      <c r="L351" s="100"/>
      <c r="M351" s="100"/>
      <c r="N351" s="100"/>
      <c r="O351" s="100"/>
      <c r="P351" s="102">
        <f>SUM(P339:P350)</f>
        <v>241.450866008991</v>
      </c>
      <c r="Q351" s="103"/>
      <c r="R351" s="98" t="s">
        <v>133</v>
      </c>
      <c r="S351" s="100"/>
      <c r="T351" s="100"/>
      <c r="U351" s="100"/>
      <c r="V351" s="100"/>
      <c r="W351" s="100"/>
      <c r="X351" s="100"/>
      <c r="Y351" s="100"/>
      <c r="Z351" s="100"/>
      <c r="AA351" s="100"/>
      <c r="AB351" s="101"/>
    </row>
    <row r="352" spans="1:28" ht="13.2">
      <c r="A352" s="104"/>
      <c r="B352" s="104"/>
      <c r="C352" s="91"/>
      <c r="D352" s="91"/>
      <c r="E352" s="105"/>
      <c r="F352" s="91"/>
      <c r="G352" s="105"/>
      <c r="H352" s="106"/>
      <c r="I352" s="91"/>
      <c r="J352" s="91"/>
      <c r="K352" s="91"/>
      <c r="L352" s="91"/>
      <c r="M352" s="91"/>
      <c r="N352" s="91"/>
      <c r="O352" s="91"/>
      <c r="P352" s="91"/>
      <c r="Q352" s="107"/>
      <c r="R352" s="108"/>
      <c r="S352" s="91"/>
      <c r="T352" s="86"/>
      <c r="U352" s="91"/>
      <c r="V352" s="91"/>
      <c r="W352" s="91"/>
      <c r="X352" s="91"/>
      <c r="Y352" s="91"/>
      <c r="Z352" s="91"/>
      <c r="AA352" s="91"/>
      <c r="AB352" s="106"/>
    </row>
    <row r="353" spans="1:28" ht="13.2">
      <c r="A353" s="75"/>
      <c r="B353" s="77" t="s">
        <v>65</v>
      </c>
      <c r="C353" s="109"/>
      <c r="D353" s="109"/>
      <c r="E353" s="110"/>
      <c r="F353" s="109"/>
      <c r="G353" s="110"/>
      <c r="H353" s="111"/>
      <c r="I353" s="109"/>
      <c r="J353" s="109"/>
      <c r="K353" s="109"/>
      <c r="L353" s="109"/>
      <c r="M353" s="109"/>
      <c r="N353" s="109"/>
      <c r="O353" s="109"/>
      <c r="P353" s="109"/>
      <c r="Q353" s="112"/>
      <c r="R353" s="108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</row>
    <row r="354" spans="1:28" ht="15">
      <c r="A354" s="79">
        <v>1</v>
      </c>
      <c r="B354" s="80" t="s">
        <v>66</v>
      </c>
      <c r="C354" s="79">
        <v>2</v>
      </c>
      <c r="D354" s="79">
        <v>2</v>
      </c>
      <c r="E354" s="113">
        <v>1.5</v>
      </c>
      <c r="F354" s="87">
        <v>0.15</v>
      </c>
      <c r="G354" s="113">
        <v>1.5</v>
      </c>
      <c r="H354" s="79">
        <v>76</v>
      </c>
      <c r="I354" s="114">
        <v>7</v>
      </c>
      <c r="J354" s="79">
        <f t="shared" ref="J354:J367" si="132">F354*G354*365</f>
        <v>82.124999999999986</v>
      </c>
      <c r="K354" s="79">
        <v>2023</v>
      </c>
      <c r="L354" s="82">
        <f t="shared" ref="L354:L365" si="133">J354/K354</f>
        <v>4.0595650024715761E-2</v>
      </c>
      <c r="M354" s="82">
        <f t="shared" ref="M354:M367" si="134">L354*15/100</f>
        <v>6.0893475037073642E-3</v>
      </c>
      <c r="N354" s="82">
        <f t="shared" ref="N354:N367" si="135">L354+M354</f>
        <v>4.6684997528423124E-2</v>
      </c>
      <c r="O354" s="115"/>
      <c r="P354" s="82">
        <f t="shared" ref="P354:P365" si="136">N354+O354</f>
        <v>4.6684997528423124E-2</v>
      </c>
      <c r="Q354" s="90">
        <v>3</v>
      </c>
      <c r="R354" s="84" t="s">
        <v>134</v>
      </c>
      <c r="S354" s="116">
        <f>Q354/P354</f>
        <v>64.260472503474304</v>
      </c>
      <c r="T354" s="85"/>
      <c r="U354" s="85"/>
      <c r="V354" s="85"/>
      <c r="W354" s="85"/>
      <c r="X354" s="85"/>
      <c r="Y354" s="85"/>
      <c r="Z354" s="85"/>
      <c r="AA354" s="85"/>
      <c r="AB354" s="117"/>
    </row>
    <row r="355" spans="1:28" ht="15">
      <c r="A355" s="79">
        <v>2</v>
      </c>
      <c r="B355" s="80" t="s">
        <v>67</v>
      </c>
      <c r="C355" s="79">
        <v>1</v>
      </c>
      <c r="D355" s="79">
        <v>1</v>
      </c>
      <c r="E355" s="113">
        <v>2.92</v>
      </c>
      <c r="F355" s="87">
        <v>0.15</v>
      </c>
      <c r="G355" s="113">
        <v>2.92</v>
      </c>
      <c r="H355" s="79">
        <v>76</v>
      </c>
      <c r="I355" s="114">
        <v>7</v>
      </c>
      <c r="J355" s="79">
        <f t="shared" si="132"/>
        <v>159.87</v>
      </c>
      <c r="K355" s="79">
        <v>2023</v>
      </c>
      <c r="L355" s="82">
        <f t="shared" si="133"/>
        <v>7.9026198714780033E-2</v>
      </c>
      <c r="M355" s="82">
        <f t="shared" si="134"/>
        <v>1.1853929807217006E-2</v>
      </c>
      <c r="N355" s="82">
        <f t="shared" si="135"/>
        <v>9.0880128521997033E-2</v>
      </c>
      <c r="O355" s="85"/>
      <c r="P355" s="82">
        <f t="shared" si="136"/>
        <v>9.0880128521997033E-2</v>
      </c>
      <c r="Q355" s="90">
        <v>2</v>
      </c>
      <c r="R355" s="84" t="s">
        <v>135</v>
      </c>
      <c r="S355" s="85"/>
      <c r="T355" s="85"/>
      <c r="U355" s="85"/>
      <c r="V355" s="85"/>
      <c r="W355" s="85"/>
      <c r="X355" s="85"/>
      <c r="Y355" s="85"/>
      <c r="Z355" s="85"/>
      <c r="AA355" s="85"/>
      <c r="AB355" s="117"/>
    </row>
    <row r="356" spans="1:28" ht="15">
      <c r="A356" s="79">
        <v>3</v>
      </c>
      <c r="B356" s="80" t="s">
        <v>68</v>
      </c>
      <c r="C356" s="79">
        <v>16</v>
      </c>
      <c r="D356" s="79">
        <v>16</v>
      </c>
      <c r="E356" s="113">
        <v>207.46</v>
      </c>
      <c r="F356" s="87">
        <v>0.15</v>
      </c>
      <c r="G356" s="113">
        <v>207.46</v>
      </c>
      <c r="H356" s="79">
        <v>76</v>
      </c>
      <c r="I356" s="114">
        <v>7</v>
      </c>
      <c r="J356" s="79">
        <f t="shared" si="132"/>
        <v>11358.434999999999</v>
      </c>
      <c r="K356" s="79">
        <v>2023</v>
      </c>
      <c r="L356" s="82">
        <f t="shared" si="133"/>
        <v>5.6146490360850221</v>
      </c>
      <c r="M356" s="82">
        <f t="shared" si="134"/>
        <v>0.84219735541275331</v>
      </c>
      <c r="N356" s="82">
        <f t="shared" si="135"/>
        <v>6.4568463914977752</v>
      </c>
      <c r="O356" s="79">
        <v>5</v>
      </c>
      <c r="P356" s="82">
        <f t="shared" si="136"/>
        <v>11.456846391497775</v>
      </c>
      <c r="Q356" s="83">
        <v>8</v>
      </c>
      <c r="R356" s="84" t="s">
        <v>136</v>
      </c>
      <c r="S356" s="85"/>
      <c r="T356" s="85"/>
      <c r="U356" s="85"/>
      <c r="V356" s="85"/>
      <c r="W356" s="85"/>
      <c r="X356" s="85"/>
      <c r="Y356" s="85"/>
      <c r="Z356" s="85"/>
      <c r="AA356" s="85"/>
      <c r="AB356" s="117"/>
    </row>
    <row r="357" spans="1:28" ht="15">
      <c r="A357" s="79">
        <v>4</v>
      </c>
      <c r="B357" s="80" t="s">
        <v>69</v>
      </c>
      <c r="C357" s="79">
        <v>4</v>
      </c>
      <c r="D357" s="79">
        <v>4</v>
      </c>
      <c r="E357" s="113">
        <v>38.69</v>
      </c>
      <c r="F357" s="87">
        <v>0.15</v>
      </c>
      <c r="G357" s="113">
        <v>38.69</v>
      </c>
      <c r="H357" s="79">
        <v>76</v>
      </c>
      <c r="I357" s="114">
        <v>7</v>
      </c>
      <c r="J357" s="79">
        <f t="shared" si="132"/>
        <v>2118.2774999999997</v>
      </c>
      <c r="K357" s="79">
        <v>2023</v>
      </c>
      <c r="L357" s="82">
        <f t="shared" si="133"/>
        <v>1.0470971329708352</v>
      </c>
      <c r="M357" s="82">
        <f t="shared" si="134"/>
        <v>0.15706456994562529</v>
      </c>
      <c r="N357" s="82">
        <f t="shared" si="135"/>
        <v>1.2041617029164604</v>
      </c>
      <c r="O357" s="79">
        <v>4</v>
      </c>
      <c r="P357" s="82">
        <f t="shared" si="136"/>
        <v>5.2041617029164602</v>
      </c>
      <c r="Q357" s="90">
        <v>2</v>
      </c>
      <c r="R357" s="84" t="s">
        <v>137</v>
      </c>
      <c r="S357" s="85"/>
      <c r="T357" s="85"/>
      <c r="U357" s="85"/>
      <c r="V357" s="85"/>
      <c r="W357" s="85"/>
      <c r="X357" s="85"/>
      <c r="Y357" s="85"/>
      <c r="Z357" s="85"/>
      <c r="AA357" s="85"/>
      <c r="AB357" s="117"/>
    </row>
    <row r="358" spans="1:28" ht="15">
      <c r="A358" s="79">
        <v>5</v>
      </c>
      <c r="B358" s="80" t="s">
        <v>70</v>
      </c>
      <c r="C358" s="79">
        <v>8</v>
      </c>
      <c r="D358" s="79">
        <v>8</v>
      </c>
      <c r="E358" s="113">
        <v>50.54</v>
      </c>
      <c r="F358" s="87">
        <v>0.15</v>
      </c>
      <c r="G358" s="113">
        <v>50.54</v>
      </c>
      <c r="H358" s="79">
        <v>76</v>
      </c>
      <c r="I358" s="114">
        <v>7</v>
      </c>
      <c r="J358" s="79">
        <f t="shared" si="132"/>
        <v>2767.0649999999996</v>
      </c>
      <c r="K358" s="79">
        <v>2023</v>
      </c>
      <c r="L358" s="82">
        <f t="shared" si="133"/>
        <v>1.3678027681660898</v>
      </c>
      <c r="M358" s="82">
        <f t="shared" si="134"/>
        <v>0.20517041522491347</v>
      </c>
      <c r="N358" s="82">
        <f t="shared" si="135"/>
        <v>1.5729731833910032</v>
      </c>
      <c r="O358" s="79">
        <v>4</v>
      </c>
      <c r="P358" s="82">
        <f t="shared" si="136"/>
        <v>5.572973183391003</v>
      </c>
      <c r="Q358" s="90">
        <v>6</v>
      </c>
      <c r="R358" s="84" t="s">
        <v>138</v>
      </c>
      <c r="S358" s="85"/>
      <c r="T358" s="85"/>
      <c r="U358" s="85"/>
      <c r="V358" s="85"/>
      <c r="W358" s="85"/>
      <c r="X358" s="85"/>
      <c r="Y358" s="85"/>
      <c r="Z358" s="85"/>
      <c r="AA358" s="85"/>
      <c r="AB358" s="117"/>
    </row>
    <row r="359" spans="1:28" ht="15">
      <c r="A359" s="79">
        <v>6</v>
      </c>
      <c r="B359" s="80" t="s">
        <v>71</v>
      </c>
      <c r="C359" s="79">
        <v>7</v>
      </c>
      <c r="D359" s="79">
        <v>7</v>
      </c>
      <c r="E359" s="113">
        <v>10.42</v>
      </c>
      <c r="F359" s="87">
        <v>0.15</v>
      </c>
      <c r="G359" s="113">
        <v>10.42</v>
      </c>
      <c r="H359" s="79">
        <v>76</v>
      </c>
      <c r="I359" s="114">
        <v>7</v>
      </c>
      <c r="J359" s="79">
        <f t="shared" si="132"/>
        <v>570.495</v>
      </c>
      <c r="K359" s="79">
        <v>2023</v>
      </c>
      <c r="L359" s="82">
        <f t="shared" si="133"/>
        <v>0.2820044488383589</v>
      </c>
      <c r="M359" s="82">
        <f t="shared" si="134"/>
        <v>4.2300667325753834E-2</v>
      </c>
      <c r="N359" s="82">
        <f t="shared" si="135"/>
        <v>0.32430511616411273</v>
      </c>
      <c r="O359" s="79">
        <v>4</v>
      </c>
      <c r="P359" s="82">
        <f t="shared" si="136"/>
        <v>4.3243051161641128</v>
      </c>
      <c r="Q359" s="83">
        <v>6</v>
      </c>
      <c r="R359" s="84" t="s">
        <v>139</v>
      </c>
      <c r="S359" s="85"/>
      <c r="T359" s="85"/>
      <c r="U359" s="85"/>
      <c r="V359" s="85"/>
      <c r="W359" s="85"/>
      <c r="X359" s="85"/>
      <c r="Y359" s="85"/>
      <c r="Z359" s="85"/>
      <c r="AA359" s="85"/>
      <c r="AB359" s="117"/>
    </row>
    <row r="360" spans="1:28" ht="15">
      <c r="A360" s="79">
        <v>7</v>
      </c>
      <c r="B360" s="80" t="s">
        <v>72</v>
      </c>
      <c r="C360" s="79">
        <v>10</v>
      </c>
      <c r="D360" s="79">
        <v>10</v>
      </c>
      <c r="E360" s="113">
        <v>0</v>
      </c>
      <c r="F360" s="87">
        <v>0.15</v>
      </c>
      <c r="G360" s="113">
        <v>0</v>
      </c>
      <c r="H360" s="79">
        <v>76</v>
      </c>
      <c r="I360" s="114">
        <v>7</v>
      </c>
      <c r="J360" s="79">
        <f t="shared" si="132"/>
        <v>0</v>
      </c>
      <c r="K360" s="79">
        <v>2023</v>
      </c>
      <c r="L360" s="82">
        <f t="shared" si="133"/>
        <v>0</v>
      </c>
      <c r="M360" s="82">
        <f t="shared" si="134"/>
        <v>0</v>
      </c>
      <c r="N360" s="82">
        <f t="shared" si="135"/>
        <v>0</v>
      </c>
      <c r="O360" s="79">
        <v>4</v>
      </c>
      <c r="P360" s="82">
        <f t="shared" si="136"/>
        <v>4</v>
      </c>
      <c r="Q360" s="83">
        <v>6</v>
      </c>
      <c r="R360" s="84" t="s">
        <v>140</v>
      </c>
      <c r="S360" s="85"/>
      <c r="T360" s="85"/>
      <c r="U360" s="85"/>
      <c r="V360" s="85"/>
      <c r="W360" s="85"/>
      <c r="X360" s="85"/>
      <c r="Y360" s="85"/>
      <c r="Z360" s="85"/>
      <c r="AA360" s="85"/>
      <c r="AB360" s="117"/>
    </row>
    <row r="361" spans="1:28" ht="15">
      <c r="A361" s="79">
        <v>8</v>
      </c>
      <c r="B361" s="80" t="s">
        <v>73</v>
      </c>
      <c r="C361" s="79">
        <v>7</v>
      </c>
      <c r="D361" s="79">
        <v>7</v>
      </c>
      <c r="E361" s="113">
        <v>85.96</v>
      </c>
      <c r="F361" s="87">
        <v>0.15</v>
      </c>
      <c r="G361" s="113">
        <v>85.96</v>
      </c>
      <c r="H361" s="79">
        <v>76</v>
      </c>
      <c r="I361" s="114">
        <v>7</v>
      </c>
      <c r="J361" s="79">
        <f t="shared" si="132"/>
        <v>4706.3099999999995</v>
      </c>
      <c r="K361" s="79">
        <v>2023</v>
      </c>
      <c r="L361" s="82">
        <f t="shared" si="133"/>
        <v>2.3264013840830446</v>
      </c>
      <c r="M361" s="82">
        <f t="shared" si="134"/>
        <v>0.34896020761245672</v>
      </c>
      <c r="N361" s="82">
        <f t="shared" si="135"/>
        <v>2.6753615916955011</v>
      </c>
      <c r="O361" s="79">
        <v>4</v>
      </c>
      <c r="P361" s="82">
        <f t="shared" si="136"/>
        <v>6.6753615916955011</v>
      </c>
      <c r="Q361" s="83">
        <v>6</v>
      </c>
      <c r="R361" s="84" t="s">
        <v>141</v>
      </c>
      <c r="S361" s="85"/>
      <c r="T361" s="85"/>
      <c r="U361" s="85"/>
      <c r="V361" s="85"/>
      <c r="W361" s="85"/>
      <c r="X361" s="85"/>
      <c r="Y361" s="85"/>
      <c r="Z361" s="85"/>
      <c r="AA361" s="85"/>
      <c r="AB361" s="85"/>
    </row>
    <row r="362" spans="1:28" ht="15">
      <c r="A362" s="79">
        <v>9</v>
      </c>
      <c r="B362" s="80" t="s">
        <v>74</v>
      </c>
      <c r="C362" s="79">
        <v>5</v>
      </c>
      <c r="D362" s="79">
        <v>5</v>
      </c>
      <c r="E362" s="113">
        <v>11.57</v>
      </c>
      <c r="F362" s="87">
        <v>0.15</v>
      </c>
      <c r="G362" s="113">
        <v>11.57</v>
      </c>
      <c r="H362" s="79">
        <v>76</v>
      </c>
      <c r="I362" s="114">
        <v>7</v>
      </c>
      <c r="J362" s="79">
        <f t="shared" si="132"/>
        <v>633.45749999999998</v>
      </c>
      <c r="K362" s="79">
        <v>2023</v>
      </c>
      <c r="L362" s="82">
        <f t="shared" si="133"/>
        <v>0.31312778052397428</v>
      </c>
      <c r="M362" s="82">
        <f t="shared" si="134"/>
        <v>4.6969167078596143E-2</v>
      </c>
      <c r="N362" s="82">
        <f t="shared" si="135"/>
        <v>0.36009694760257044</v>
      </c>
      <c r="O362" s="79">
        <v>4</v>
      </c>
      <c r="P362" s="82">
        <f t="shared" si="136"/>
        <v>4.3600969476025702</v>
      </c>
      <c r="Q362" s="83">
        <v>3</v>
      </c>
      <c r="R362" s="84" t="s">
        <v>142</v>
      </c>
      <c r="S362" s="85"/>
      <c r="T362" s="85"/>
      <c r="U362" s="85"/>
      <c r="V362" s="85"/>
      <c r="W362" s="85"/>
      <c r="X362" s="85"/>
      <c r="Y362" s="85"/>
      <c r="Z362" s="85"/>
      <c r="AA362" s="85"/>
      <c r="AB362" s="85"/>
    </row>
    <row r="363" spans="1:28" ht="15">
      <c r="A363" s="79">
        <v>10</v>
      </c>
      <c r="B363" s="80" t="s">
        <v>75</v>
      </c>
      <c r="C363" s="79">
        <v>27</v>
      </c>
      <c r="D363" s="79">
        <v>27</v>
      </c>
      <c r="E363" s="113">
        <v>38.58</v>
      </c>
      <c r="F363" s="87">
        <v>2</v>
      </c>
      <c r="G363" s="113">
        <v>38.58</v>
      </c>
      <c r="H363" s="79">
        <v>76</v>
      </c>
      <c r="I363" s="114">
        <v>7</v>
      </c>
      <c r="J363" s="79">
        <f t="shared" si="132"/>
        <v>28163.399999999998</v>
      </c>
      <c r="K363" s="79">
        <v>2023</v>
      </c>
      <c r="L363" s="82">
        <f t="shared" si="133"/>
        <v>13.921601581809194</v>
      </c>
      <c r="M363" s="82">
        <f t="shared" si="134"/>
        <v>2.0882402372713789</v>
      </c>
      <c r="N363" s="82">
        <f t="shared" si="135"/>
        <v>16.009841819080574</v>
      </c>
      <c r="O363" s="79">
        <v>2</v>
      </c>
      <c r="P363" s="82">
        <f t="shared" si="136"/>
        <v>18.009841819080574</v>
      </c>
      <c r="Q363" s="90">
        <v>12</v>
      </c>
      <c r="R363" s="84" t="s">
        <v>143</v>
      </c>
      <c r="S363" s="85"/>
      <c r="T363" s="85"/>
      <c r="U363" s="85"/>
      <c r="V363" s="85"/>
      <c r="W363" s="85"/>
      <c r="X363" s="85"/>
      <c r="Y363" s="85"/>
      <c r="Z363" s="85"/>
      <c r="AA363" s="85"/>
      <c r="AB363" s="85"/>
    </row>
    <row r="364" spans="1:28" ht="15">
      <c r="A364" s="79">
        <v>11</v>
      </c>
      <c r="B364" s="80" t="s">
        <v>76</v>
      </c>
      <c r="C364" s="79">
        <v>6</v>
      </c>
      <c r="D364" s="79">
        <v>6</v>
      </c>
      <c r="E364" s="113">
        <v>5.69</v>
      </c>
      <c r="F364" s="87">
        <v>2</v>
      </c>
      <c r="G364" s="113">
        <v>5.69</v>
      </c>
      <c r="H364" s="79">
        <v>76</v>
      </c>
      <c r="I364" s="114">
        <v>7</v>
      </c>
      <c r="J364" s="79">
        <f t="shared" si="132"/>
        <v>4153.7000000000007</v>
      </c>
      <c r="K364" s="79">
        <v>2023</v>
      </c>
      <c r="L364" s="82">
        <f t="shared" si="133"/>
        <v>2.0532377656945133</v>
      </c>
      <c r="M364" s="82">
        <f t="shared" si="134"/>
        <v>0.307985664854177</v>
      </c>
      <c r="N364" s="82">
        <f t="shared" si="135"/>
        <v>2.3612234305486903</v>
      </c>
      <c r="O364" s="85"/>
      <c r="P364" s="82">
        <f t="shared" si="136"/>
        <v>2.3612234305486903</v>
      </c>
      <c r="Q364" s="90">
        <v>2</v>
      </c>
      <c r="R364" s="84" t="s">
        <v>144</v>
      </c>
      <c r="S364" s="86"/>
      <c r="T364" s="86"/>
      <c r="U364" s="86"/>
      <c r="V364" s="86"/>
      <c r="W364" s="85"/>
      <c r="X364" s="85"/>
      <c r="Y364" s="85"/>
      <c r="Z364" s="85"/>
      <c r="AA364" s="85"/>
      <c r="AB364" s="85"/>
    </row>
    <row r="365" spans="1:28" ht="15.6">
      <c r="A365" s="79">
        <v>12</v>
      </c>
      <c r="B365" s="80" t="s">
        <v>77</v>
      </c>
      <c r="C365" s="79">
        <v>5</v>
      </c>
      <c r="D365" s="79">
        <v>5</v>
      </c>
      <c r="E365" s="113">
        <v>1.54</v>
      </c>
      <c r="F365" s="87">
        <v>2</v>
      </c>
      <c r="G365" s="113">
        <v>1.54</v>
      </c>
      <c r="H365" s="79">
        <v>76</v>
      </c>
      <c r="I365" s="114">
        <v>7</v>
      </c>
      <c r="J365" s="79">
        <f t="shared" si="132"/>
        <v>1124.2</v>
      </c>
      <c r="K365" s="79">
        <v>2023</v>
      </c>
      <c r="L365" s="82">
        <f t="shared" si="133"/>
        <v>0.55570934256055371</v>
      </c>
      <c r="M365" s="82">
        <f t="shared" si="134"/>
        <v>8.3356401384083054E-2</v>
      </c>
      <c r="N365" s="82">
        <f t="shared" si="135"/>
        <v>0.63906574394463678</v>
      </c>
      <c r="O365" s="85"/>
      <c r="P365" s="82">
        <f t="shared" si="136"/>
        <v>0.63906574394463678</v>
      </c>
      <c r="Q365" s="118">
        <v>2</v>
      </c>
      <c r="R365" s="84" t="s">
        <v>145</v>
      </c>
      <c r="S365" s="86"/>
      <c r="T365" s="86"/>
      <c r="U365" s="86"/>
      <c r="V365" s="86"/>
      <c r="W365" s="85"/>
      <c r="X365" s="85"/>
      <c r="Y365" s="85"/>
      <c r="Z365" s="85"/>
      <c r="AA365" s="85"/>
      <c r="AB365" s="85"/>
    </row>
    <row r="366" spans="1:28" ht="15">
      <c r="A366" s="119">
        <v>13</v>
      </c>
      <c r="B366" s="80" t="s">
        <v>146</v>
      </c>
      <c r="C366" s="85"/>
      <c r="D366" s="85"/>
      <c r="E366" s="120"/>
      <c r="F366" s="91"/>
      <c r="G366" s="120"/>
      <c r="H366" s="85"/>
      <c r="I366" s="121"/>
      <c r="J366" s="79">
        <f t="shared" si="132"/>
        <v>0</v>
      </c>
      <c r="K366" s="85"/>
      <c r="L366" s="82"/>
      <c r="M366" s="82">
        <f t="shared" si="134"/>
        <v>0</v>
      </c>
      <c r="N366" s="82">
        <f t="shared" si="135"/>
        <v>0</v>
      </c>
      <c r="O366" s="85"/>
      <c r="P366" s="79">
        <v>6</v>
      </c>
      <c r="Q366" s="90">
        <v>0</v>
      </c>
      <c r="R366" s="84" t="s">
        <v>5</v>
      </c>
      <c r="S366" s="85"/>
      <c r="T366" s="85"/>
      <c r="U366" s="85"/>
      <c r="V366" s="85"/>
      <c r="W366" s="85"/>
      <c r="X366" s="85"/>
      <c r="Y366" s="85"/>
      <c r="Z366" s="85"/>
      <c r="AA366" s="85"/>
      <c r="AB366" s="85"/>
    </row>
    <row r="367" spans="1:28" ht="15">
      <c r="A367" s="119">
        <v>14</v>
      </c>
      <c r="B367" s="80" t="s">
        <v>78</v>
      </c>
      <c r="C367" s="85"/>
      <c r="D367" s="85"/>
      <c r="E367" s="113">
        <v>13.69</v>
      </c>
      <c r="F367" s="87">
        <v>0.15</v>
      </c>
      <c r="G367" s="113">
        <v>13.69</v>
      </c>
      <c r="H367" s="79">
        <v>76</v>
      </c>
      <c r="I367" s="114">
        <v>7</v>
      </c>
      <c r="J367" s="79">
        <f t="shared" si="132"/>
        <v>749.52749999999992</v>
      </c>
      <c r="K367" s="79">
        <v>2023</v>
      </c>
      <c r="L367" s="82">
        <f>J367/K367</f>
        <v>0.37050296589223919</v>
      </c>
      <c r="M367" s="82">
        <f t="shared" si="134"/>
        <v>5.5575444883835881E-2</v>
      </c>
      <c r="N367" s="82">
        <f t="shared" si="135"/>
        <v>0.42607841077607506</v>
      </c>
      <c r="O367" s="85"/>
      <c r="P367" s="79">
        <v>2</v>
      </c>
      <c r="Q367" s="90">
        <v>2</v>
      </c>
      <c r="R367" s="84" t="s">
        <v>147</v>
      </c>
      <c r="S367" s="85"/>
      <c r="T367" s="85"/>
      <c r="U367" s="85"/>
      <c r="V367" s="85"/>
      <c r="W367" s="85"/>
      <c r="X367" s="85"/>
      <c r="Y367" s="85"/>
      <c r="Z367" s="85"/>
      <c r="AA367" s="85"/>
      <c r="AB367" s="85"/>
    </row>
    <row r="368" spans="1:28" ht="13.2">
      <c r="A368" s="332" t="s">
        <v>80</v>
      </c>
      <c r="B368" s="312"/>
      <c r="C368" s="98">
        <v>98</v>
      </c>
      <c r="D368" s="98">
        <v>98</v>
      </c>
      <c r="E368" s="99"/>
      <c r="F368" s="100"/>
      <c r="G368" s="99"/>
      <c r="H368" s="100"/>
      <c r="I368" s="100"/>
      <c r="J368" s="100"/>
      <c r="K368" s="100"/>
      <c r="L368" s="100"/>
      <c r="M368" s="100"/>
      <c r="N368" s="100"/>
      <c r="O368" s="122"/>
      <c r="P368" s="102">
        <f>SUM(P354:P367)</f>
        <v>70.74144105289173</v>
      </c>
      <c r="Q368" s="103"/>
      <c r="R368" s="98" t="s">
        <v>148</v>
      </c>
      <c r="S368" s="100"/>
      <c r="T368" s="100"/>
      <c r="U368" s="100"/>
      <c r="V368" s="100"/>
      <c r="W368" s="100"/>
      <c r="X368" s="100"/>
      <c r="Y368" s="100"/>
      <c r="Z368" s="100"/>
      <c r="AA368" s="100"/>
      <c r="AB368" s="100"/>
    </row>
    <row r="369" spans="1:28" ht="13.2">
      <c r="A369" s="104"/>
      <c r="B369" s="104"/>
      <c r="C369" s="91"/>
      <c r="D369" s="91"/>
      <c r="E369" s="105"/>
      <c r="F369" s="91"/>
      <c r="G369" s="105"/>
      <c r="H369" s="91"/>
      <c r="I369" s="91"/>
      <c r="J369" s="91"/>
      <c r="K369" s="91"/>
      <c r="L369" s="91"/>
      <c r="M369" s="91"/>
      <c r="N369" s="91"/>
      <c r="O369" s="123"/>
      <c r="P369" s="123"/>
      <c r="Q369" s="124"/>
      <c r="R369" s="108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 spans="1:28" ht="13.2">
      <c r="A370" s="109"/>
      <c r="B370" s="125" t="s">
        <v>81</v>
      </c>
      <c r="C370" s="109"/>
      <c r="D370" s="109"/>
      <c r="E370" s="110"/>
      <c r="F370" s="109"/>
      <c r="G370" s="110"/>
      <c r="H370" s="109"/>
      <c r="I370" s="109"/>
      <c r="J370" s="109"/>
      <c r="K370" s="109"/>
      <c r="L370" s="109"/>
      <c r="M370" s="109"/>
      <c r="N370" s="109"/>
      <c r="O370" s="109"/>
      <c r="P370" s="109"/>
      <c r="Q370" s="126"/>
      <c r="R370" s="108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11"/>
    </row>
    <row r="371" spans="1:28" ht="15">
      <c r="A371" s="79">
        <v>13</v>
      </c>
      <c r="B371" s="80" t="s">
        <v>82</v>
      </c>
      <c r="C371" s="79">
        <v>7</v>
      </c>
      <c r="D371" s="79">
        <v>7</v>
      </c>
      <c r="E371" s="127">
        <v>1.26</v>
      </c>
      <c r="F371" s="114">
        <v>8</v>
      </c>
      <c r="G371" s="127">
        <v>1.26</v>
      </c>
      <c r="H371" s="79">
        <v>79</v>
      </c>
      <c r="I371" s="114">
        <v>7</v>
      </c>
      <c r="J371" s="79">
        <f t="shared" ref="J371:J372" si="137">F371*G371*365</f>
        <v>3679.2</v>
      </c>
      <c r="K371" s="79">
        <v>2002</v>
      </c>
      <c r="L371" s="82">
        <f t="shared" ref="L371:L372" si="138">J371/K371</f>
        <v>1.8377622377622376</v>
      </c>
      <c r="M371" s="82">
        <f t="shared" ref="M371:M372" si="139">L371*15/100</f>
        <v>0.27566433566433562</v>
      </c>
      <c r="N371" s="82">
        <f t="shared" ref="N371:N372" si="140">L371+M371</f>
        <v>2.1134265734265734</v>
      </c>
      <c r="O371" s="79">
        <v>4</v>
      </c>
      <c r="P371" s="82">
        <f t="shared" ref="P371:P372" si="141">N371+O371</f>
        <v>6.1134265734265734</v>
      </c>
      <c r="Q371" s="90">
        <v>9</v>
      </c>
      <c r="R371" s="79" t="s">
        <v>149</v>
      </c>
      <c r="S371" s="85"/>
      <c r="T371" s="85"/>
      <c r="U371" s="85"/>
      <c r="V371" s="85"/>
      <c r="W371" s="85"/>
      <c r="X371" s="85"/>
      <c r="Y371" s="85"/>
      <c r="Z371" s="85"/>
      <c r="AA371" s="85"/>
      <c r="AB371" s="86"/>
    </row>
    <row r="372" spans="1:28" ht="15">
      <c r="A372" s="79">
        <v>14</v>
      </c>
      <c r="B372" s="80" t="s">
        <v>83</v>
      </c>
      <c r="C372" s="79">
        <v>30</v>
      </c>
      <c r="D372" s="85"/>
      <c r="E372" s="127">
        <v>7.9</v>
      </c>
      <c r="F372" s="114">
        <v>3</v>
      </c>
      <c r="G372" s="127">
        <v>7.9</v>
      </c>
      <c r="H372" s="79">
        <v>79</v>
      </c>
      <c r="I372" s="114">
        <v>7</v>
      </c>
      <c r="J372" s="79">
        <f t="shared" si="137"/>
        <v>8650.5000000000018</v>
      </c>
      <c r="K372" s="79">
        <v>2002</v>
      </c>
      <c r="L372" s="82">
        <f t="shared" si="138"/>
        <v>4.320929070929072</v>
      </c>
      <c r="M372" s="82">
        <f t="shared" si="139"/>
        <v>0.64813936063936084</v>
      </c>
      <c r="N372" s="82">
        <f t="shared" si="140"/>
        <v>4.9690684315684326</v>
      </c>
      <c r="O372" s="79">
        <v>4</v>
      </c>
      <c r="P372" s="82">
        <f t="shared" si="141"/>
        <v>8.9690684315684326</v>
      </c>
      <c r="Q372" s="90">
        <v>7</v>
      </c>
      <c r="R372" s="79" t="s">
        <v>150</v>
      </c>
      <c r="S372" s="85"/>
      <c r="T372" s="85"/>
      <c r="U372" s="85"/>
      <c r="V372" s="85"/>
      <c r="W372" s="85"/>
      <c r="X372" s="85"/>
      <c r="Y372" s="85"/>
      <c r="Z372" s="85"/>
      <c r="AA372" s="85"/>
      <c r="AB372" s="86"/>
    </row>
    <row r="373" spans="1:28" ht="13.2">
      <c r="A373" s="332" t="s">
        <v>84</v>
      </c>
      <c r="B373" s="312"/>
      <c r="C373" s="100"/>
      <c r="D373" s="100"/>
      <c r="E373" s="99"/>
      <c r="F373" s="100"/>
      <c r="G373" s="99"/>
      <c r="H373" s="100"/>
      <c r="I373" s="100"/>
      <c r="J373" s="100"/>
      <c r="K373" s="100"/>
      <c r="L373" s="100"/>
      <c r="M373" s="100"/>
      <c r="N373" s="100"/>
      <c r="O373" s="122"/>
      <c r="P373" s="102">
        <f>SUM(P371:P372)</f>
        <v>15.082495004995007</v>
      </c>
      <c r="Q373" s="103"/>
      <c r="R373" s="98" t="s">
        <v>151</v>
      </c>
      <c r="S373" s="100"/>
      <c r="T373" s="100"/>
      <c r="U373" s="100"/>
      <c r="V373" s="100"/>
      <c r="W373" s="100"/>
      <c r="X373" s="100"/>
      <c r="Y373" s="100"/>
      <c r="Z373" s="100"/>
      <c r="AA373" s="100"/>
      <c r="AB373" s="100"/>
    </row>
    <row r="374" spans="1:28" ht="13.2">
      <c r="A374" s="128"/>
      <c r="B374" s="129"/>
      <c r="C374" s="128"/>
      <c r="D374" s="128"/>
      <c r="E374" s="130"/>
      <c r="F374" s="128"/>
      <c r="G374" s="130"/>
      <c r="H374" s="128"/>
      <c r="I374" s="128"/>
      <c r="J374" s="128"/>
      <c r="K374" s="128"/>
      <c r="L374" s="128"/>
      <c r="M374" s="128"/>
      <c r="N374" s="128"/>
      <c r="O374" s="128"/>
      <c r="P374" s="128"/>
      <c r="Q374" s="131"/>
      <c r="R374" s="108"/>
      <c r="S374" s="128"/>
      <c r="T374" s="128"/>
      <c r="U374" s="128"/>
      <c r="V374" s="128"/>
      <c r="W374" s="128"/>
      <c r="X374" s="128"/>
      <c r="Y374" s="128"/>
      <c r="Z374" s="128"/>
      <c r="AA374" s="128"/>
      <c r="AB374" s="129"/>
    </row>
    <row r="375" spans="1:28" ht="13.2">
      <c r="A375" s="109"/>
      <c r="B375" s="77" t="s">
        <v>85</v>
      </c>
      <c r="C375" s="109"/>
      <c r="D375" s="109"/>
      <c r="E375" s="110"/>
      <c r="F375" s="109"/>
      <c r="G375" s="110"/>
      <c r="H375" s="109"/>
      <c r="I375" s="109"/>
      <c r="J375" s="109"/>
      <c r="K375" s="109"/>
      <c r="L375" s="109"/>
      <c r="M375" s="109"/>
      <c r="N375" s="109"/>
      <c r="O375" s="109"/>
      <c r="P375" s="109"/>
      <c r="Q375" s="126"/>
      <c r="R375" s="108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11"/>
    </row>
    <row r="376" spans="1:28" ht="15">
      <c r="A376" s="79">
        <v>15</v>
      </c>
      <c r="B376" s="80" t="s">
        <v>86</v>
      </c>
      <c r="C376" s="79">
        <v>3</v>
      </c>
      <c r="D376" s="79">
        <v>3</v>
      </c>
      <c r="E376" s="113">
        <v>12.71</v>
      </c>
      <c r="F376" s="114">
        <v>4</v>
      </c>
      <c r="G376" s="113">
        <v>12.71</v>
      </c>
      <c r="H376" s="79">
        <v>79</v>
      </c>
      <c r="I376" s="114">
        <v>7</v>
      </c>
      <c r="J376" s="132">
        <f>F376*G376*365</f>
        <v>18556.600000000002</v>
      </c>
      <c r="K376" s="79">
        <v>2002</v>
      </c>
      <c r="L376" s="82">
        <f>J376/K376</f>
        <v>9.26903096903097</v>
      </c>
      <c r="M376" s="82">
        <f>L376*25/100</f>
        <v>2.3172577422577425</v>
      </c>
      <c r="N376" s="82">
        <f>L376+M376</f>
        <v>11.586288711288713</v>
      </c>
      <c r="O376" s="79">
        <v>4</v>
      </c>
      <c r="P376" s="82">
        <f>N376+O376</f>
        <v>15.586288711288713</v>
      </c>
      <c r="Q376" s="90">
        <v>17</v>
      </c>
      <c r="R376" s="79" t="s">
        <v>152</v>
      </c>
      <c r="S376" s="86"/>
      <c r="T376" s="86"/>
      <c r="U376" s="86"/>
      <c r="V376" s="86"/>
      <c r="W376" s="86"/>
      <c r="X376" s="86"/>
      <c r="Y376" s="86"/>
      <c r="Z376" s="85"/>
      <c r="AA376" s="85"/>
      <c r="AB376" s="86"/>
    </row>
    <row r="377" spans="1:28" ht="15">
      <c r="A377" s="85"/>
      <c r="B377" s="80" t="s">
        <v>87</v>
      </c>
      <c r="C377" s="79">
        <v>5</v>
      </c>
      <c r="D377" s="85"/>
      <c r="E377" s="120"/>
      <c r="F377" s="121"/>
      <c r="G377" s="120"/>
      <c r="H377" s="85"/>
      <c r="I377" s="121"/>
      <c r="J377" s="79">
        <v>0</v>
      </c>
      <c r="K377" s="85"/>
      <c r="L377" s="85"/>
      <c r="M377" s="85"/>
      <c r="N377" s="85"/>
      <c r="O377" s="79">
        <v>8</v>
      </c>
      <c r="P377" s="79">
        <v>8</v>
      </c>
      <c r="Q377" s="133"/>
      <c r="R377" s="79" t="s">
        <v>153</v>
      </c>
      <c r="S377" s="86"/>
      <c r="T377" s="86"/>
      <c r="U377" s="86"/>
      <c r="V377" s="86"/>
      <c r="W377" s="86"/>
      <c r="X377" s="86"/>
      <c r="Y377" s="86"/>
      <c r="Z377" s="85"/>
      <c r="AA377" s="85"/>
      <c r="AB377" s="86"/>
    </row>
    <row r="378" spans="1:28" ht="13.2">
      <c r="A378" s="332" t="s">
        <v>88</v>
      </c>
      <c r="B378" s="312"/>
      <c r="C378" s="100"/>
      <c r="D378" s="100"/>
      <c r="E378" s="99"/>
      <c r="F378" s="100"/>
      <c r="G378" s="99"/>
      <c r="H378" s="100"/>
      <c r="I378" s="100"/>
      <c r="J378" s="98" t="s">
        <v>154</v>
      </c>
      <c r="K378" s="100"/>
      <c r="L378" s="100"/>
      <c r="M378" s="100"/>
      <c r="N378" s="100"/>
      <c r="O378" s="122"/>
      <c r="P378" s="102">
        <f>SUM(P376:P377)</f>
        <v>23.586288711288713</v>
      </c>
      <c r="Q378" s="134"/>
      <c r="R378" s="98" t="s">
        <v>155</v>
      </c>
      <c r="S378" s="98" t="s">
        <v>155</v>
      </c>
      <c r="T378" s="100"/>
      <c r="U378" s="100"/>
      <c r="V378" s="100"/>
      <c r="W378" s="100"/>
      <c r="X378" s="100"/>
      <c r="Y378" s="100"/>
      <c r="Z378" s="100"/>
      <c r="AA378" s="100"/>
      <c r="AB378" s="100"/>
    </row>
    <row r="379" spans="1:28" ht="13.8">
      <c r="A379" s="85"/>
      <c r="B379" s="80" t="s">
        <v>89</v>
      </c>
      <c r="C379" s="85"/>
      <c r="D379" s="85"/>
      <c r="E379" s="135"/>
      <c r="F379" s="85"/>
      <c r="G379" s="135"/>
      <c r="H379" s="85"/>
      <c r="I379" s="85"/>
      <c r="J379" s="85"/>
      <c r="K379" s="85"/>
      <c r="L379" s="85"/>
      <c r="M379" s="85"/>
      <c r="N379" s="85"/>
      <c r="O379" s="85"/>
      <c r="P379" s="79">
        <v>4</v>
      </c>
      <c r="Q379" s="83">
        <v>7</v>
      </c>
      <c r="R379" s="85"/>
      <c r="S379" s="86"/>
      <c r="T379" s="86"/>
      <c r="U379" s="86"/>
      <c r="V379" s="86"/>
      <c r="W379" s="86"/>
      <c r="X379" s="86"/>
      <c r="Y379" s="86"/>
      <c r="Z379" s="85"/>
      <c r="AA379" s="85"/>
      <c r="AB379" s="86"/>
    </row>
    <row r="380" spans="1:28" ht="15">
      <c r="A380" s="79">
        <v>16</v>
      </c>
      <c r="B380" s="80" t="s">
        <v>156</v>
      </c>
      <c r="C380" s="79">
        <v>14</v>
      </c>
      <c r="D380" s="79">
        <v>14</v>
      </c>
      <c r="E380" s="127">
        <v>48.7</v>
      </c>
      <c r="F380" s="136">
        <v>0.5</v>
      </c>
      <c r="G380" s="127">
        <v>48.7</v>
      </c>
      <c r="H380" s="79">
        <v>79</v>
      </c>
      <c r="I380" s="136">
        <v>7</v>
      </c>
      <c r="J380" s="79">
        <f>F380*G380*365</f>
        <v>8887.75</v>
      </c>
      <c r="K380" s="79">
        <v>2002</v>
      </c>
      <c r="L380" s="132">
        <f>J380/K380</f>
        <v>4.4394355644355645</v>
      </c>
      <c r="M380" s="82">
        <f>L380*15/100</f>
        <v>0.66591533466533459</v>
      </c>
      <c r="N380" s="132">
        <f>L380+M380</f>
        <v>5.1053508991008991</v>
      </c>
      <c r="O380" s="136">
        <v>4</v>
      </c>
      <c r="P380" s="132">
        <f>N380+O380</f>
        <v>9.1053508991008982</v>
      </c>
      <c r="Q380" s="83">
        <v>7</v>
      </c>
      <c r="R380" s="79" t="s">
        <v>157</v>
      </c>
      <c r="S380" s="85"/>
      <c r="T380" s="85"/>
      <c r="U380" s="85"/>
      <c r="V380" s="85"/>
      <c r="W380" s="85"/>
      <c r="X380" s="85"/>
      <c r="Y380" s="85"/>
      <c r="Z380" s="85"/>
      <c r="AA380" s="85"/>
      <c r="AB380" s="85"/>
    </row>
    <row r="381" spans="1:28" ht="13.2">
      <c r="A381" s="85"/>
      <c r="B381" s="80" t="s">
        <v>158</v>
      </c>
      <c r="C381" s="115"/>
      <c r="D381" s="115"/>
      <c r="E381" s="85"/>
      <c r="F381" s="128"/>
      <c r="G381" s="85"/>
      <c r="H381" s="85"/>
      <c r="I381" s="128"/>
      <c r="J381" s="85"/>
      <c r="K381" s="85"/>
      <c r="L381" s="85"/>
      <c r="M381" s="85"/>
      <c r="N381" s="85"/>
      <c r="O381" s="136">
        <v>8</v>
      </c>
      <c r="P381" s="79">
        <v>16</v>
      </c>
      <c r="Q381" s="90">
        <v>5</v>
      </c>
      <c r="R381" s="79" t="s">
        <v>159</v>
      </c>
      <c r="S381" s="85"/>
      <c r="T381" s="85"/>
      <c r="U381" s="85"/>
      <c r="V381" s="85"/>
      <c r="W381" s="85"/>
      <c r="X381" s="85"/>
      <c r="Y381" s="85"/>
      <c r="Z381" s="85"/>
      <c r="AA381" s="85"/>
      <c r="AB381" s="85"/>
    </row>
    <row r="382" spans="1:28" ht="13.2">
      <c r="A382" s="101"/>
      <c r="B382" s="137" t="s">
        <v>94</v>
      </c>
      <c r="C382" s="100"/>
      <c r="D382" s="100"/>
      <c r="E382" s="100"/>
      <c r="F382" s="100"/>
      <c r="G382" s="100"/>
      <c r="H382" s="100"/>
      <c r="I382" s="100"/>
      <c r="J382" s="98" t="s">
        <v>160</v>
      </c>
      <c r="K382" s="100"/>
      <c r="L382" s="100"/>
      <c r="M382" s="100"/>
      <c r="N382" s="100"/>
      <c r="O382" s="100"/>
      <c r="P382" s="102">
        <f>SUM(P379:P381)</f>
        <v>29.105350899100898</v>
      </c>
      <c r="Q382" s="103"/>
      <c r="R382" s="98" t="s">
        <v>161</v>
      </c>
      <c r="S382" s="98" t="s">
        <v>161</v>
      </c>
      <c r="T382" s="100"/>
      <c r="U382" s="100"/>
      <c r="V382" s="100"/>
      <c r="W382" s="100"/>
      <c r="X382" s="100"/>
      <c r="Y382" s="100"/>
      <c r="Z382" s="100"/>
      <c r="AA382" s="100"/>
      <c r="AB382" s="100"/>
    </row>
    <row r="383" spans="1:28" ht="13.2">
      <c r="A383" s="119">
        <v>17</v>
      </c>
      <c r="B383" s="138" t="s">
        <v>95</v>
      </c>
      <c r="C383" s="95"/>
      <c r="D383" s="95"/>
      <c r="E383" s="9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90">
        <v>1</v>
      </c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</row>
    <row r="384" spans="1:28" ht="26.4">
      <c r="A384" s="119">
        <v>18</v>
      </c>
      <c r="B384" s="138" t="s">
        <v>96</v>
      </c>
      <c r="C384" s="95"/>
      <c r="D384" s="95"/>
      <c r="E384" s="9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139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</row>
    <row r="385" spans="1:28" ht="13.8">
      <c r="A385" s="119">
        <v>19</v>
      </c>
      <c r="B385" s="138" t="s">
        <v>97</v>
      </c>
      <c r="C385" s="95"/>
      <c r="D385" s="95"/>
      <c r="E385" s="9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140">
        <v>8</v>
      </c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</row>
    <row r="386" spans="1:28" ht="13.2">
      <c r="A386" s="333" t="s">
        <v>98</v>
      </c>
      <c r="B386" s="311"/>
      <c r="C386" s="311"/>
      <c r="D386" s="311"/>
      <c r="E386" s="312"/>
      <c r="F386" s="85"/>
      <c r="G386" s="85"/>
      <c r="H386" s="85"/>
      <c r="I386" s="85"/>
      <c r="J386" s="85"/>
      <c r="K386" s="85"/>
      <c r="L386" s="85"/>
      <c r="M386" s="85"/>
      <c r="N386" s="85"/>
      <c r="O386" s="141"/>
      <c r="P386" s="82">
        <f>P351+P368+P373+P378+P382</f>
        <v>379.96644167726731</v>
      </c>
      <c r="Q386" s="79">
        <f>SUM(Q339:Q385)</f>
        <v>221</v>
      </c>
      <c r="R386" s="142">
        <v>0.65749999999999997</v>
      </c>
      <c r="S386" s="82">
        <f>Q386/P386*100</f>
        <v>58.163031194136636</v>
      </c>
      <c r="T386" s="79"/>
      <c r="U386" s="85"/>
      <c r="V386" s="85"/>
      <c r="W386" s="85"/>
      <c r="X386" s="85"/>
      <c r="Y386" s="85"/>
      <c r="Z386" s="85"/>
      <c r="AA386" s="85"/>
      <c r="AB386" s="85"/>
    </row>
    <row r="387" spans="1:28" ht="13.2">
      <c r="A387" s="327" t="s">
        <v>100</v>
      </c>
      <c r="B387" s="311"/>
      <c r="C387" s="311"/>
      <c r="D387" s="311"/>
      <c r="E387" s="311"/>
      <c r="F387" s="311"/>
      <c r="G387" s="311"/>
      <c r="H387" s="311"/>
      <c r="I387" s="311"/>
      <c r="J387" s="311"/>
      <c r="K387" s="311"/>
      <c r="L387" s="311"/>
      <c r="M387" s="311"/>
      <c r="N387" s="311"/>
      <c r="O387" s="312"/>
      <c r="P387" s="143">
        <f>P386*70/100</f>
        <v>265.97650917408714</v>
      </c>
      <c r="Q387" s="143">
        <f>Q386-P387</f>
        <v>-44.976509174087141</v>
      </c>
      <c r="R387" s="143">
        <f>Q387/P387*100</f>
        <v>-16.909955436947659</v>
      </c>
      <c r="S387" s="90"/>
      <c r="T387" s="133"/>
      <c r="U387" s="133"/>
      <c r="V387" s="133"/>
      <c r="W387" s="133"/>
      <c r="X387" s="133"/>
      <c r="Y387" s="133"/>
      <c r="Z387" s="133"/>
      <c r="AA387" s="133"/>
      <c r="AB387" s="133"/>
    </row>
    <row r="388" spans="1:28" ht="13.2">
      <c r="A388" s="144"/>
      <c r="B388" s="144"/>
      <c r="C388" s="144"/>
      <c r="D388" s="144"/>
      <c r="E388" s="144"/>
      <c r="F388" s="145"/>
      <c r="G388" s="145"/>
      <c r="H388" s="145"/>
      <c r="I388" s="145"/>
      <c r="J388" s="145"/>
      <c r="K388" s="145"/>
      <c r="L388" s="145"/>
      <c r="M388" s="310" t="s">
        <v>101</v>
      </c>
      <c r="N388" s="311"/>
      <c r="O388" s="312"/>
      <c r="P388" s="146">
        <f>(Q386/P386)*100%</f>
        <v>0.58163031194136638</v>
      </c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  <c r="AB388" s="145"/>
    </row>
    <row r="389" spans="1:28" ht="13.2">
      <c r="A389" s="147"/>
      <c r="B389" s="147"/>
      <c r="C389" s="147"/>
      <c r="D389" s="147"/>
      <c r="E389" s="147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</row>
    <row r="390" spans="1:28" ht="13.2">
      <c r="A390" s="147"/>
      <c r="B390" s="147"/>
      <c r="C390" s="148"/>
      <c r="D390" s="148"/>
      <c r="E390" s="147"/>
      <c r="F390" s="149"/>
      <c r="G390" s="149"/>
      <c r="H390" s="149"/>
      <c r="I390" s="73"/>
      <c r="J390" s="73"/>
      <c r="K390" s="73"/>
      <c r="L390" s="73"/>
      <c r="M390" s="73"/>
      <c r="N390" s="73"/>
      <c r="O390" s="73"/>
      <c r="P390" s="73"/>
      <c r="Q390" s="149">
        <f>(Q386/P386)*100%</f>
        <v>0.58163031194136638</v>
      </c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</row>
    <row r="391" spans="1:28" ht="13.2">
      <c r="A391" s="328" t="s">
        <v>102</v>
      </c>
      <c r="B391" s="320"/>
      <c r="C391" s="333" t="s">
        <v>103</v>
      </c>
      <c r="D391" s="312"/>
      <c r="E391" s="333" t="s">
        <v>104</v>
      </c>
      <c r="F391" s="312"/>
      <c r="G391" s="333" t="s">
        <v>110</v>
      </c>
      <c r="H391" s="311"/>
      <c r="I391" s="312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</row>
    <row r="392" spans="1:28" ht="15">
      <c r="A392" s="321"/>
      <c r="B392" s="323"/>
      <c r="C392" s="341">
        <v>101092751</v>
      </c>
      <c r="D392" s="312"/>
      <c r="E392" s="334">
        <v>38097209155</v>
      </c>
      <c r="F392" s="312"/>
      <c r="G392" s="331">
        <f>C392/E392*100%</f>
        <v>2.6535474183607558E-3</v>
      </c>
      <c r="H392" s="311"/>
      <c r="I392" s="312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</row>
    <row r="393" spans="1:28" ht="13.2">
      <c r="A393" s="150"/>
      <c r="B393" s="150"/>
      <c r="C393" s="150"/>
      <c r="D393" s="150"/>
      <c r="E393" s="150"/>
      <c r="F393" s="150"/>
      <c r="G393" s="150"/>
      <c r="H393" s="150"/>
      <c r="I393" s="150"/>
      <c r="J393" s="150"/>
      <c r="K393" s="150"/>
      <c r="L393" s="150"/>
      <c r="M393" s="150"/>
      <c r="N393" s="150"/>
      <c r="O393" s="150"/>
      <c r="P393" s="150"/>
      <c r="Q393" s="150"/>
      <c r="R393" s="150"/>
      <c r="S393" s="150"/>
      <c r="T393" s="150"/>
      <c r="U393" s="150"/>
      <c r="V393" s="150"/>
      <c r="W393" s="150"/>
      <c r="X393" s="150"/>
      <c r="Y393" s="150"/>
      <c r="Z393" s="150"/>
      <c r="AA393" s="150"/>
      <c r="AB393" s="150"/>
    </row>
    <row r="394" spans="1:28" ht="13.2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</row>
    <row r="395" spans="1:28" ht="13.2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</row>
    <row r="396" spans="1:28" ht="13.2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</row>
    <row r="397" spans="1:28" ht="13.2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</row>
    <row r="398" spans="1:28" ht="13.2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</row>
    <row r="399" spans="1:28" ht="13.2">
      <c r="A399" s="315" t="s">
        <v>113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6"/>
      <c r="Y399" s="316"/>
      <c r="Z399" s="316"/>
      <c r="AA399" s="316"/>
      <c r="AB399" s="316"/>
    </row>
    <row r="400" spans="1:28" ht="13.2">
      <c r="A400" s="315" t="s">
        <v>162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6"/>
      <c r="Y400" s="316"/>
      <c r="Z400" s="316"/>
      <c r="AA400" s="316"/>
      <c r="AB400" s="316"/>
    </row>
    <row r="401" spans="1:28" ht="13.2">
      <c r="A401" s="72"/>
      <c r="B401" s="72"/>
      <c r="C401" s="72"/>
      <c r="D401" s="72"/>
      <c r="E401" s="72"/>
      <c r="F401" s="73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</row>
    <row r="402" spans="1:28" ht="13.2">
      <c r="A402" s="324" t="s">
        <v>6</v>
      </c>
      <c r="B402" s="324" t="s">
        <v>9</v>
      </c>
      <c r="C402" s="317" t="s">
        <v>10</v>
      </c>
      <c r="D402" s="312"/>
      <c r="E402" s="324" t="s">
        <v>11</v>
      </c>
      <c r="F402" s="74" t="s">
        <v>12</v>
      </c>
      <c r="G402" s="74" t="s">
        <v>13</v>
      </c>
      <c r="H402" s="74" t="s">
        <v>14</v>
      </c>
      <c r="I402" s="74" t="s">
        <v>15</v>
      </c>
      <c r="J402" s="75"/>
      <c r="K402" s="76"/>
      <c r="L402" s="317" t="s">
        <v>16</v>
      </c>
      <c r="M402" s="311"/>
      <c r="N402" s="311"/>
      <c r="O402" s="312"/>
      <c r="P402" s="324" t="s">
        <v>17</v>
      </c>
      <c r="Q402" s="324" t="s">
        <v>18</v>
      </c>
      <c r="R402" s="324" t="s">
        <v>19</v>
      </c>
      <c r="S402" s="318" t="s">
        <v>20</v>
      </c>
      <c r="T402" s="319"/>
      <c r="U402" s="319"/>
      <c r="V402" s="319"/>
      <c r="W402" s="319"/>
      <c r="X402" s="320"/>
      <c r="Y402" s="324" t="s">
        <v>21</v>
      </c>
      <c r="Z402" s="324" t="s">
        <v>22</v>
      </c>
      <c r="AA402" s="324" t="s">
        <v>23</v>
      </c>
      <c r="AB402" s="324" t="s">
        <v>24</v>
      </c>
    </row>
    <row r="403" spans="1:28" ht="26.4">
      <c r="A403" s="325"/>
      <c r="B403" s="325"/>
      <c r="C403" s="324" t="s">
        <v>25</v>
      </c>
      <c r="D403" s="324" t="s">
        <v>26</v>
      </c>
      <c r="E403" s="325"/>
      <c r="F403" s="74" t="s">
        <v>27</v>
      </c>
      <c r="G403" s="74" t="s">
        <v>28</v>
      </c>
      <c r="H403" s="74" t="s">
        <v>29</v>
      </c>
      <c r="I403" s="74" t="s">
        <v>30</v>
      </c>
      <c r="J403" s="74" t="s">
        <v>31</v>
      </c>
      <c r="K403" s="77" t="s">
        <v>115</v>
      </c>
      <c r="L403" s="74" t="s">
        <v>33</v>
      </c>
      <c r="M403" s="74" t="s">
        <v>34</v>
      </c>
      <c r="N403" s="77" t="s">
        <v>35</v>
      </c>
      <c r="O403" s="74" t="s">
        <v>36</v>
      </c>
      <c r="P403" s="325"/>
      <c r="Q403" s="325"/>
      <c r="R403" s="325"/>
      <c r="S403" s="321"/>
      <c r="T403" s="322"/>
      <c r="U403" s="322"/>
      <c r="V403" s="322"/>
      <c r="W403" s="322"/>
      <c r="X403" s="323"/>
      <c r="Y403" s="325"/>
      <c r="Z403" s="325"/>
      <c r="AA403" s="325"/>
      <c r="AB403" s="325"/>
    </row>
    <row r="404" spans="1:28" ht="13.2">
      <c r="A404" s="326"/>
      <c r="B404" s="326"/>
      <c r="C404" s="326"/>
      <c r="D404" s="326"/>
      <c r="E404" s="326"/>
      <c r="F404" s="74" t="s">
        <v>37</v>
      </c>
      <c r="G404" s="74" t="s">
        <v>38</v>
      </c>
      <c r="H404" s="74" t="s">
        <v>39</v>
      </c>
      <c r="I404" s="74" t="s">
        <v>40</v>
      </c>
      <c r="J404" s="74" t="s">
        <v>41</v>
      </c>
      <c r="K404" s="74" t="s">
        <v>42</v>
      </c>
      <c r="L404" s="74" t="s">
        <v>43</v>
      </c>
      <c r="M404" s="78">
        <v>0.15</v>
      </c>
      <c r="N404" s="74" t="s">
        <v>44</v>
      </c>
      <c r="O404" s="74" t="s">
        <v>45</v>
      </c>
      <c r="P404" s="326"/>
      <c r="Q404" s="326"/>
      <c r="R404" s="326"/>
      <c r="S404" s="74" t="s">
        <v>46</v>
      </c>
      <c r="T404" s="74" t="s">
        <v>47</v>
      </c>
      <c r="U404" s="74" t="s">
        <v>48</v>
      </c>
      <c r="V404" s="74" t="s">
        <v>49</v>
      </c>
      <c r="W404" s="74" t="s">
        <v>50</v>
      </c>
      <c r="X404" s="74" t="s">
        <v>51</v>
      </c>
      <c r="Y404" s="326"/>
      <c r="Z404" s="326"/>
      <c r="AA404" s="326"/>
      <c r="AB404" s="326"/>
    </row>
    <row r="405" spans="1:28" ht="13.2">
      <c r="A405" s="75"/>
      <c r="B405" s="74" t="s">
        <v>52</v>
      </c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6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</row>
    <row r="406" spans="1:28" ht="15">
      <c r="A406" s="79">
        <v>1</v>
      </c>
      <c r="B406" s="80" t="s">
        <v>53</v>
      </c>
      <c r="C406" s="79">
        <v>22</v>
      </c>
      <c r="D406" s="79">
        <v>14</v>
      </c>
      <c r="E406" s="81">
        <v>19.170000000000002</v>
      </c>
      <c r="F406" s="79">
        <v>4</v>
      </c>
      <c r="G406" s="81">
        <v>19.170000000000002</v>
      </c>
      <c r="H406" s="79">
        <v>79</v>
      </c>
      <c r="I406" s="79">
        <v>7</v>
      </c>
      <c r="J406" s="79">
        <f t="shared" ref="J406:J417" si="142">F406*G406*365</f>
        <v>27988.2</v>
      </c>
      <c r="K406" s="79">
        <v>2002</v>
      </c>
      <c r="L406" s="82">
        <f t="shared" ref="L406:L417" si="143">J406/K406</f>
        <v>13.980119880119881</v>
      </c>
      <c r="M406" s="82">
        <f t="shared" ref="M406:M417" si="144">L406*15/100</f>
        <v>2.0970179820179822</v>
      </c>
      <c r="N406" s="82">
        <f t="shared" ref="N406:N417" si="145">L406+M406</f>
        <v>16.077137862137864</v>
      </c>
      <c r="O406" s="79">
        <v>4</v>
      </c>
      <c r="P406" s="82">
        <f t="shared" ref="P406:P417" si="146">N406+O406</f>
        <v>20.077137862137864</v>
      </c>
      <c r="Q406" s="90">
        <v>9</v>
      </c>
      <c r="R406" s="84" t="s">
        <v>116</v>
      </c>
      <c r="S406" s="79">
        <v>1</v>
      </c>
      <c r="T406" s="79">
        <v>2</v>
      </c>
      <c r="U406" s="79">
        <v>1</v>
      </c>
      <c r="V406" s="85"/>
      <c r="W406" s="79">
        <v>12</v>
      </c>
      <c r="X406" s="79">
        <v>5</v>
      </c>
      <c r="Y406" s="79">
        <v>21</v>
      </c>
      <c r="Z406" s="79">
        <v>3</v>
      </c>
      <c r="AA406" s="79">
        <v>15</v>
      </c>
      <c r="AB406" s="86"/>
    </row>
    <row r="407" spans="1:28" ht="15">
      <c r="A407" s="79">
        <v>2</v>
      </c>
      <c r="B407" s="80" t="s">
        <v>54</v>
      </c>
      <c r="C407" s="87">
        <v>26</v>
      </c>
      <c r="D407" s="87">
        <v>28</v>
      </c>
      <c r="E407" s="88">
        <v>21.8</v>
      </c>
      <c r="F407" s="79">
        <v>4</v>
      </c>
      <c r="G407" s="88">
        <v>21.8</v>
      </c>
      <c r="H407" s="79">
        <v>79</v>
      </c>
      <c r="I407" s="79">
        <v>7</v>
      </c>
      <c r="J407" s="79">
        <f t="shared" si="142"/>
        <v>31828</v>
      </c>
      <c r="K407" s="79">
        <v>2002</v>
      </c>
      <c r="L407" s="82">
        <f t="shared" si="143"/>
        <v>15.898101898101897</v>
      </c>
      <c r="M407" s="82">
        <f t="shared" si="144"/>
        <v>2.3847152847152846</v>
      </c>
      <c r="N407" s="82">
        <f t="shared" si="145"/>
        <v>18.282817182817183</v>
      </c>
      <c r="O407" s="79">
        <v>4</v>
      </c>
      <c r="P407" s="82">
        <f t="shared" si="146"/>
        <v>22.282817182817183</v>
      </c>
      <c r="Q407" s="90">
        <v>5</v>
      </c>
      <c r="R407" s="84" t="s">
        <v>117</v>
      </c>
      <c r="S407" s="85"/>
      <c r="T407" s="85"/>
      <c r="U407" s="85"/>
      <c r="V407" s="85"/>
      <c r="W407" s="85"/>
      <c r="X407" s="85"/>
      <c r="Y407" s="85"/>
      <c r="Z407" s="85"/>
      <c r="AA407" s="85"/>
      <c r="AB407" s="86"/>
    </row>
    <row r="408" spans="1:28" ht="15">
      <c r="A408" s="79">
        <v>3</v>
      </c>
      <c r="B408" s="80" t="s">
        <v>55</v>
      </c>
      <c r="C408" s="87">
        <v>10</v>
      </c>
      <c r="D408" s="87">
        <v>27</v>
      </c>
      <c r="E408" s="88">
        <v>19.43</v>
      </c>
      <c r="F408" s="79">
        <v>4</v>
      </c>
      <c r="G408" s="88">
        <v>19.43</v>
      </c>
      <c r="H408" s="79">
        <v>79</v>
      </c>
      <c r="I408" s="89">
        <v>7</v>
      </c>
      <c r="J408" s="79">
        <f t="shared" si="142"/>
        <v>28367.8</v>
      </c>
      <c r="K408" s="79">
        <v>2002</v>
      </c>
      <c r="L408" s="82">
        <f t="shared" si="143"/>
        <v>14.16973026973027</v>
      </c>
      <c r="M408" s="82">
        <f t="shared" si="144"/>
        <v>2.1254595404595404</v>
      </c>
      <c r="N408" s="82">
        <f t="shared" si="145"/>
        <v>16.295189810189811</v>
      </c>
      <c r="O408" s="79">
        <v>4</v>
      </c>
      <c r="P408" s="82">
        <f t="shared" si="146"/>
        <v>20.295189810189811</v>
      </c>
      <c r="Q408" s="90">
        <v>5</v>
      </c>
      <c r="R408" s="84" t="s">
        <v>118</v>
      </c>
      <c r="S408" s="85"/>
      <c r="T408" s="85"/>
      <c r="U408" s="85"/>
      <c r="V408" s="85"/>
      <c r="W408" s="85"/>
      <c r="X408" s="85"/>
      <c r="Y408" s="85"/>
      <c r="Z408" s="85"/>
      <c r="AA408" s="85"/>
      <c r="AB408" s="86"/>
    </row>
    <row r="409" spans="1:28" ht="15">
      <c r="A409" s="79">
        <v>4</v>
      </c>
      <c r="B409" s="80" t="s">
        <v>119</v>
      </c>
      <c r="C409" s="87">
        <v>10</v>
      </c>
      <c r="D409" s="87">
        <v>10</v>
      </c>
      <c r="E409" s="88">
        <v>24.2</v>
      </c>
      <c r="F409" s="79">
        <v>4</v>
      </c>
      <c r="G409" s="88">
        <v>24.2</v>
      </c>
      <c r="H409" s="79">
        <v>79</v>
      </c>
      <c r="I409" s="79">
        <v>7</v>
      </c>
      <c r="J409" s="79">
        <f t="shared" si="142"/>
        <v>35332</v>
      </c>
      <c r="K409" s="79">
        <v>2002</v>
      </c>
      <c r="L409" s="82">
        <f t="shared" si="143"/>
        <v>17.64835164835165</v>
      </c>
      <c r="M409" s="82">
        <f t="shared" si="144"/>
        <v>2.6472527472527476</v>
      </c>
      <c r="N409" s="82">
        <f t="shared" si="145"/>
        <v>20.295604395604396</v>
      </c>
      <c r="O409" s="79">
        <v>4</v>
      </c>
      <c r="P409" s="82">
        <f t="shared" si="146"/>
        <v>24.295604395604396</v>
      </c>
      <c r="Q409" s="90">
        <v>9</v>
      </c>
      <c r="R409" s="84" t="s">
        <v>120</v>
      </c>
      <c r="S409" s="85"/>
      <c r="T409" s="85"/>
      <c r="U409" s="85"/>
      <c r="V409" s="85"/>
      <c r="W409" s="85"/>
      <c r="X409" s="85"/>
      <c r="Y409" s="85"/>
      <c r="Z409" s="85"/>
      <c r="AA409" s="85"/>
      <c r="AB409" s="86"/>
    </row>
    <row r="410" spans="1:28" ht="15">
      <c r="A410" s="79">
        <v>5</v>
      </c>
      <c r="B410" s="80" t="s">
        <v>121</v>
      </c>
      <c r="C410" s="87">
        <v>32</v>
      </c>
      <c r="D410" s="87">
        <v>32</v>
      </c>
      <c r="E410" s="88">
        <v>29.1</v>
      </c>
      <c r="F410" s="79">
        <v>4</v>
      </c>
      <c r="G410" s="88">
        <v>29.1</v>
      </c>
      <c r="H410" s="79">
        <v>79</v>
      </c>
      <c r="I410" s="79">
        <v>7</v>
      </c>
      <c r="J410" s="79">
        <f t="shared" si="142"/>
        <v>42486</v>
      </c>
      <c r="K410" s="79">
        <v>2002</v>
      </c>
      <c r="L410" s="82">
        <f t="shared" si="143"/>
        <v>21.221778221778223</v>
      </c>
      <c r="M410" s="82">
        <f t="shared" si="144"/>
        <v>3.1832667332667337</v>
      </c>
      <c r="N410" s="82">
        <f t="shared" si="145"/>
        <v>24.405044955044957</v>
      </c>
      <c r="O410" s="79">
        <v>4</v>
      </c>
      <c r="P410" s="82">
        <f t="shared" si="146"/>
        <v>28.405044955044957</v>
      </c>
      <c r="Q410" s="90">
        <v>12</v>
      </c>
      <c r="R410" s="84" t="s">
        <v>120</v>
      </c>
      <c r="S410" s="85"/>
      <c r="T410" s="85"/>
      <c r="U410" s="85"/>
      <c r="V410" s="85"/>
      <c r="W410" s="85"/>
      <c r="X410" s="85"/>
      <c r="Y410" s="85"/>
      <c r="Z410" s="85"/>
      <c r="AA410" s="85"/>
      <c r="AB410" s="86"/>
    </row>
    <row r="411" spans="1:28" ht="15">
      <c r="A411" s="79">
        <v>6</v>
      </c>
      <c r="B411" s="80" t="s">
        <v>57</v>
      </c>
      <c r="C411" s="87">
        <v>38</v>
      </c>
      <c r="D411" s="87">
        <v>33</v>
      </c>
      <c r="E411" s="88">
        <v>22.5</v>
      </c>
      <c r="F411" s="79">
        <v>4</v>
      </c>
      <c r="G411" s="88">
        <v>22.5</v>
      </c>
      <c r="H411" s="79">
        <v>79</v>
      </c>
      <c r="I411" s="79">
        <v>7</v>
      </c>
      <c r="J411" s="79">
        <f t="shared" si="142"/>
        <v>32850</v>
      </c>
      <c r="K411" s="79">
        <v>2002</v>
      </c>
      <c r="L411" s="82">
        <f t="shared" si="143"/>
        <v>16.408591408591409</v>
      </c>
      <c r="M411" s="82">
        <f t="shared" si="144"/>
        <v>2.4612887112887112</v>
      </c>
      <c r="N411" s="82">
        <f t="shared" si="145"/>
        <v>18.869880119880122</v>
      </c>
      <c r="O411" s="79">
        <v>4</v>
      </c>
      <c r="P411" s="82">
        <f t="shared" si="146"/>
        <v>22.869880119880122</v>
      </c>
      <c r="Q411" s="90">
        <v>15</v>
      </c>
      <c r="R411" s="84" t="s">
        <v>122</v>
      </c>
      <c r="S411" s="85"/>
      <c r="T411" s="85"/>
      <c r="U411" s="85"/>
      <c r="V411" s="85"/>
      <c r="W411" s="85"/>
      <c r="X411" s="85"/>
      <c r="Y411" s="85"/>
      <c r="Z411" s="85"/>
      <c r="AA411" s="85"/>
      <c r="AB411" s="86"/>
    </row>
    <row r="412" spans="1:28" ht="15">
      <c r="A412" s="79">
        <v>7</v>
      </c>
      <c r="B412" s="80" t="s">
        <v>58</v>
      </c>
      <c r="C412" s="87">
        <v>8</v>
      </c>
      <c r="D412" s="87">
        <v>8</v>
      </c>
      <c r="E412" s="88">
        <v>3.7</v>
      </c>
      <c r="F412" s="79">
        <v>14</v>
      </c>
      <c r="G412" s="88">
        <v>3.7</v>
      </c>
      <c r="H412" s="79">
        <v>79</v>
      </c>
      <c r="I412" s="79">
        <v>7</v>
      </c>
      <c r="J412" s="79">
        <f t="shared" si="142"/>
        <v>18907</v>
      </c>
      <c r="K412" s="79">
        <v>2002</v>
      </c>
      <c r="L412" s="82">
        <f t="shared" si="143"/>
        <v>9.4440559440559433</v>
      </c>
      <c r="M412" s="82">
        <f t="shared" si="144"/>
        <v>1.4166083916083914</v>
      </c>
      <c r="N412" s="82">
        <f t="shared" si="145"/>
        <v>10.860664335664335</v>
      </c>
      <c r="O412" s="79">
        <v>4</v>
      </c>
      <c r="P412" s="82">
        <f t="shared" si="146"/>
        <v>14.860664335664335</v>
      </c>
      <c r="Q412" s="90">
        <v>13</v>
      </c>
      <c r="R412" s="84" t="s">
        <v>123</v>
      </c>
      <c r="S412" s="91"/>
      <c r="T412" s="91"/>
      <c r="U412" s="85"/>
      <c r="V412" s="85"/>
      <c r="W412" s="85"/>
      <c r="X412" s="85"/>
      <c r="Y412" s="85"/>
      <c r="Z412" s="85"/>
      <c r="AA412" s="85"/>
      <c r="AB412" s="86"/>
    </row>
    <row r="413" spans="1:28" ht="15">
      <c r="A413" s="79">
        <v>8</v>
      </c>
      <c r="B413" s="92" t="s">
        <v>59</v>
      </c>
      <c r="C413" s="79">
        <v>4</v>
      </c>
      <c r="D413" s="79">
        <v>4</v>
      </c>
      <c r="E413" s="88">
        <v>1.17</v>
      </c>
      <c r="F413" s="79">
        <v>14</v>
      </c>
      <c r="G413" s="88">
        <v>1.17</v>
      </c>
      <c r="H413" s="79">
        <v>79</v>
      </c>
      <c r="I413" s="79">
        <v>7</v>
      </c>
      <c r="J413" s="79">
        <f t="shared" si="142"/>
        <v>5978.7</v>
      </c>
      <c r="K413" s="79">
        <v>2002</v>
      </c>
      <c r="L413" s="82">
        <f t="shared" si="143"/>
        <v>2.9863636363636363</v>
      </c>
      <c r="M413" s="82">
        <f t="shared" si="144"/>
        <v>0.44795454545454549</v>
      </c>
      <c r="N413" s="82">
        <f t="shared" si="145"/>
        <v>3.434318181818182</v>
      </c>
      <c r="O413" s="79">
        <v>4</v>
      </c>
      <c r="P413" s="82">
        <f t="shared" si="146"/>
        <v>7.434318181818182</v>
      </c>
      <c r="Q413" s="90">
        <v>4</v>
      </c>
      <c r="R413" s="84" t="s">
        <v>124</v>
      </c>
      <c r="S413" s="93">
        <v>56</v>
      </c>
      <c r="T413" s="94" t="s">
        <v>125</v>
      </c>
      <c r="U413" s="85"/>
      <c r="V413" s="95"/>
      <c r="W413" s="85"/>
      <c r="X413" s="85"/>
      <c r="Y413" s="85"/>
      <c r="Z413" s="85"/>
      <c r="AA413" s="85"/>
      <c r="AB413" s="86"/>
    </row>
    <row r="414" spans="1:28" ht="15">
      <c r="A414" s="79">
        <v>9</v>
      </c>
      <c r="B414" s="92" t="s">
        <v>60</v>
      </c>
      <c r="C414" s="79">
        <v>6</v>
      </c>
      <c r="D414" s="79">
        <v>9</v>
      </c>
      <c r="E414" s="88">
        <v>5.13</v>
      </c>
      <c r="F414" s="79">
        <v>14</v>
      </c>
      <c r="G414" s="88">
        <v>5.13</v>
      </c>
      <c r="H414" s="79">
        <v>79</v>
      </c>
      <c r="I414" s="79">
        <v>7</v>
      </c>
      <c r="J414" s="79">
        <f t="shared" si="142"/>
        <v>26214.3</v>
      </c>
      <c r="K414" s="79">
        <v>2002</v>
      </c>
      <c r="L414" s="82">
        <f t="shared" si="143"/>
        <v>13.094055944055944</v>
      </c>
      <c r="M414" s="82">
        <f t="shared" si="144"/>
        <v>1.9641083916083915</v>
      </c>
      <c r="N414" s="82">
        <f t="shared" si="145"/>
        <v>15.058164335664335</v>
      </c>
      <c r="O414" s="79">
        <v>4</v>
      </c>
      <c r="P414" s="82">
        <f t="shared" si="146"/>
        <v>19.058164335664337</v>
      </c>
      <c r="Q414" s="90">
        <v>1</v>
      </c>
      <c r="R414" s="84" t="s">
        <v>126</v>
      </c>
      <c r="S414" s="93">
        <v>26</v>
      </c>
      <c r="T414" s="94" t="s">
        <v>127</v>
      </c>
      <c r="U414" s="85"/>
      <c r="V414" s="85"/>
      <c r="W414" s="85"/>
      <c r="X414" s="85"/>
      <c r="Y414" s="85"/>
      <c r="Z414" s="85"/>
      <c r="AA414" s="85"/>
      <c r="AB414" s="86"/>
    </row>
    <row r="415" spans="1:28" ht="15">
      <c r="A415" s="79">
        <v>10</v>
      </c>
      <c r="B415" s="92" t="s">
        <v>61</v>
      </c>
      <c r="C415" s="79">
        <v>8</v>
      </c>
      <c r="D415" s="79">
        <v>5</v>
      </c>
      <c r="E415" s="88">
        <v>7.23</v>
      </c>
      <c r="F415" s="79">
        <v>14</v>
      </c>
      <c r="G415" s="88">
        <v>7.23</v>
      </c>
      <c r="H415" s="79">
        <v>79</v>
      </c>
      <c r="I415" s="79">
        <v>7</v>
      </c>
      <c r="J415" s="79">
        <f t="shared" si="142"/>
        <v>36945.300000000003</v>
      </c>
      <c r="K415" s="79">
        <v>2002</v>
      </c>
      <c r="L415" s="82">
        <f t="shared" si="143"/>
        <v>18.454195804195805</v>
      </c>
      <c r="M415" s="82">
        <f t="shared" si="144"/>
        <v>2.7681293706293708</v>
      </c>
      <c r="N415" s="82">
        <f t="shared" si="145"/>
        <v>21.222325174825176</v>
      </c>
      <c r="O415" s="79">
        <v>4</v>
      </c>
      <c r="P415" s="82">
        <f t="shared" si="146"/>
        <v>25.222325174825176</v>
      </c>
      <c r="Q415" s="90">
        <v>2</v>
      </c>
      <c r="R415" s="84" t="s">
        <v>128</v>
      </c>
      <c r="S415" s="96"/>
      <c r="T415" s="97"/>
      <c r="U415" s="85"/>
      <c r="V415" s="85"/>
      <c r="W415" s="85"/>
      <c r="X415" s="85"/>
      <c r="Y415" s="85"/>
      <c r="Z415" s="85"/>
      <c r="AA415" s="85"/>
      <c r="AB415" s="86"/>
    </row>
    <row r="416" spans="1:28" ht="15">
      <c r="A416" s="79">
        <v>11</v>
      </c>
      <c r="B416" s="92" t="s">
        <v>62</v>
      </c>
      <c r="C416" s="79">
        <v>8</v>
      </c>
      <c r="D416" s="79">
        <v>10</v>
      </c>
      <c r="E416" s="88">
        <v>6.67</v>
      </c>
      <c r="F416" s="79">
        <v>4.5</v>
      </c>
      <c r="G416" s="88">
        <v>6.67</v>
      </c>
      <c r="H416" s="79">
        <v>79</v>
      </c>
      <c r="I416" s="79">
        <v>7</v>
      </c>
      <c r="J416" s="79">
        <f t="shared" si="142"/>
        <v>10955.475</v>
      </c>
      <c r="K416" s="79">
        <v>2002</v>
      </c>
      <c r="L416" s="82">
        <f t="shared" si="143"/>
        <v>5.472265234765235</v>
      </c>
      <c r="M416" s="82">
        <f t="shared" si="144"/>
        <v>0.82083978521478529</v>
      </c>
      <c r="N416" s="82">
        <f t="shared" si="145"/>
        <v>6.29310501998002</v>
      </c>
      <c r="O416" s="79">
        <v>4</v>
      </c>
      <c r="P416" s="82">
        <f t="shared" si="146"/>
        <v>10.29310501998002</v>
      </c>
      <c r="Q416" s="90">
        <v>9</v>
      </c>
      <c r="R416" s="84" t="s">
        <v>129</v>
      </c>
      <c r="S416" s="93" t="s">
        <v>130</v>
      </c>
      <c r="T416" s="94" t="s">
        <v>131</v>
      </c>
      <c r="U416" s="85"/>
      <c r="V416" s="85"/>
      <c r="W416" s="85"/>
      <c r="X416" s="85"/>
      <c r="Y416" s="85"/>
      <c r="Z416" s="85"/>
      <c r="AA416" s="85"/>
      <c r="AB416" s="86"/>
    </row>
    <row r="417" spans="1:28" ht="15">
      <c r="A417" s="79">
        <v>12</v>
      </c>
      <c r="B417" s="92" t="s">
        <v>63</v>
      </c>
      <c r="C417" s="79">
        <v>28</v>
      </c>
      <c r="D417" s="79">
        <v>24</v>
      </c>
      <c r="E417" s="88">
        <v>20.83</v>
      </c>
      <c r="F417" s="79">
        <v>4</v>
      </c>
      <c r="G417" s="88">
        <v>20.83</v>
      </c>
      <c r="H417" s="79">
        <v>79</v>
      </c>
      <c r="I417" s="79">
        <v>7</v>
      </c>
      <c r="J417" s="79">
        <f t="shared" si="142"/>
        <v>30411.8</v>
      </c>
      <c r="K417" s="79">
        <v>2002</v>
      </c>
      <c r="L417" s="82">
        <f t="shared" si="143"/>
        <v>15.19070929070929</v>
      </c>
      <c r="M417" s="82">
        <f t="shared" si="144"/>
        <v>2.2786063936063936</v>
      </c>
      <c r="N417" s="82">
        <f t="shared" si="145"/>
        <v>17.469315684315681</v>
      </c>
      <c r="O417" s="79">
        <v>4</v>
      </c>
      <c r="P417" s="82">
        <f t="shared" si="146"/>
        <v>21.469315684315681</v>
      </c>
      <c r="Q417" s="90">
        <v>15</v>
      </c>
      <c r="R417" s="84" t="s">
        <v>132</v>
      </c>
      <c r="S417" s="91"/>
      <c r="T417" s="85"/>
      <c r="U417" s="85"/>
      <c r="V417" s="85"/>
      <c r="W417" s="85"/>
      <c r="X417" s="85"/>
      <c r="Y417" s="85"/>
      <c r="Z417" s="85"/>
      <c r="AA417" s="85"/>
      <c r="AB417" s="86"/>
    </row>
    <row r="418" spans="1:28" ht="13.2">
      <c r="A418" s="332" t="s">
        <v>64</v>
      </c>
      <c r="B418" s="312"/>
      <c r="C418" s="98">
        <f>SUM(C406:C417)</f>
        <v>200</v>
      </c>
      <c r="D418" s="98">
        <v>200</v>
      </c>
      <c r="E418" s="99"/>
      <c r="F418" s="100"/>
      <c r="G418" s="99"/>
      <c r="H418" s="101"/>
      <c r="I418" s="100"/>
      <c r="J418" s="100"/>
      <c r="K418" s="100"/>
      <c r="L418" s="100"/>
      <c r="M418" s="100"/>
      <c r="N418" s="100"/>
      <c r="O418" s="100"/>
      <c r="P418" s="102">
        <f>SUM(P406:P417)</f>
        <v>236.56356705794209</v>
      </c>
      <c r="Q418" s="103"/>
      <c r="R418" s="98" t="s">
        <v>133</v>
      </c>
      <c r="S418" s="100"/>
      <c r="T418" s="100"/>
      <c r="U418" s="100"/>
      <c r="V418" s="100"/>
      <c r="W418" s="100"/>
      <c r="X418" s="100"/>
      <c r="Y418" s="100"/>
      <c r="Z418" s="100"/>
      <c r="AA418" s="100"/>
      <c r="AB418" s="101"/>
    </row>
    <row r="419" spans="1:28" ht="13.2">
      <c r="A419" s="104"/>
      <c r="B419" s="104"/>
      <c r="C419" s="91"/>
      <c r="D419" s="91"/>
      <c r="E419" s="105"/>
      <c r="F419" s="91"/>
      <c r="G419" s="105"/>
      <c r="H419" s="106"/>
      <c r="I419" s="91"/>
      <c r="J419" s="91"/>
      <c r="K419" s="91"/>
      <c r="L419" s="91"/>
      <c r="M419" s="91"/>
      <c r="N419" s="91"/>
      <c r="O419" s="91"/>
      <c r="P419" s="91"/>
      <c r="Q419" s="107"/>
      <c r="R419" s="108"/>
      <c r="S419" s="91"/>
      <c r="T419" s="86"/>
      <c r="U419" s="91"/>
      <c r="V419" s="91"/>
      <c r="W419" s="91"/>
      <c r="X419" s="91"/>
      <c r="Y419" s="91"/>
      <c r="Z419" s="91"/>
      <c r="AA419" s="91"/>
      <c r="AB419" s="106"/>
    </row>
    <row r="420" spans="1:28" ht="13.2">
      <c r="A420" s="75"/>
      <c r="B420" s="77" t="s">
        <v>65</v>
      </c>
      <c r="C420" s="109"/>
      <c r="D420" s="109"/>
      <c r="E420" s="110"/>
      <c r="F420" s="109"/>
      <c r="G420" s="110"/>
      <c r="H420" s="111"/>
      <c r="I420" s="109"/>
      <c r="J420" s="109"/>
      <c r="K420" s="109"/>
      <c r="L420" s="109"/>
      <c r="M420" s="109"/>
      <c r="N420" s="109"/>
      <c r="O420" s="109"/>
      <c r="P420" s="109"/>
      <c r="Q420" s="112"/>
      <c r="R420" s="108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</row>
    <row r="421" spans="1:28" ht="15">
      <c r="A421" s="79">
        <v>1</v>
      </c>
      <c r="B421" s="80" t="s">
        <v>66</v>
      </c>
      <c r="C421" s="79">
        <v>2</v>
      </c>
      <c r="D421" s="79">
        <v>2</v>
      </c>
      <c r="E421" s="113">
        <v>9.48</v>
      </c>
      <c r="F421" s="87">
        <v>0.15</v>
      </c>
      <c r="G421" s="113">
        <v>9.48</v>
      </c>
      <c r="H421" s="79">
        <v>76</v>
      </c>
      <c r="I421" s="114">
        <v>7</v>
      </c>
      <c r="J421" s="79">
        <f t="shared" ref="J421:J434" si="147">F421*G421*365</f>
        <v>519.03</v>
      </c>
      <c r="K421" s="79">
        <v>2023</v>
      </c>
      <c r="L421" s="82">
        <f t="shared" ref="L421:L432" si="148">J421/K421</f>
        <v>0.25656450815620363</v>
      </c>
      <c r="M421" s="82">
        <f t="shared" ref="M421:M434" si="149">L421*15/100</f>
        <v>3.848467622343054E-2</v>
      </c>
      <c r="N421" s="82">
        <f t="shared" ref="N421:N434" si="150">L421+M421</f>
        <v>0.29504918437963418</v>
      </c>
      <c r="O421" s="115"/>
      <c r="P421" s="82">
        <f t="shared" ref="P421:P432" si="151">N421+O421</f>
        <v>0.29504918437963418</v>
      </c>
      <c r="Q421" s="90">
        <v>3</v>
      </c>
      <c r="R421" s="84" t="s">
        <v>134</v>
      </c>
      <c r="S421" s="85"/>
      <c r="T421" s="85"/>
      <c r="U421" s="85"/>
      <c r="V421" s="85"/>
      <c r="W421" s="85"/>
      <c r="X421" s="85"/>
      <c r="Y421" s="85"/>
      <c r="Z421" s="85"/>
      <c r="AA421" s="85"/>
      <c r="AB421" s="117"/>
    </row>
    <row r="422" spans="1:28" ht="15">
      <c r="A422" s="79">
        <v>2</v>
      </c>
      <c r="B422" s="80" t="s">
        <v>67</v>
      </c>
      <c r="C422" s="79">
        <v>1</v>
      </c>
      <c r="D422" s="79">
        <v>1</v>
      </c>
      <c r="E422" s="113">
        <v>7.08</v>
      </c>
      <c r="F422" s="87">
        <v>0.15</v>
      </c>
      <c r="G422" s="113">
        <v>7.08</v>
      </c>
      <c r="H422" s="79">
        <v>76</v>
      </c>
      <c r="I422" s="114">
        <v>7</v>
      </c>
      <c r="J422" s="79">
        <f t="shared" si="147"/>
        <v>387.63</v>
      </c>
      <c r="K422" s="79">
        <v>2023</v>
      </c>
      <c r="L422" s="82">
        <f t="shared" si="148"/>
        <v>0.19161146811665841</v>
      </c>
      <c r="M422" s="82">
        <f t="shared" si="149"/>
        <v>2.8741720217498764E-2</v>
      </c>
      <c r="N422" s="82">
        <f t="shared" si="150"/>
        <v>0.22035318833415718</v>
      </c>
      <c r="O422" s="85"/>
      <c r="P422" s="82">
        <f t="shared" si="151"/>
        <v>0.22035318833415718</v>
      </c>
      <c r="Q422" s="90">
        <v>2</v>
      </c>
      <c r="R422" s="84" t="s">
        <v>135</v>
      </c>
      <c r="S422" s="85"/>
      <c r="T422" s="85"/>
      <c r="U422" s="85"/>
      <c r="V422" s="85"/>
      <c r="W422" s="85"/>
      <c r="X422" s="85"/>
      <c r="Y422" s="85"/>
      <c r="Z422" s="85"/>
      <c r="AA422" s="85"/>
      <c r="AB422" s="117"/>
    </row>
    <row r="423" spans="1:28" ht="15">
      <c r="A423" s="79">
        <v>3</v>
      </c>
      <c r="B423" s="80" t="s">
        <v>68</v>
      </c>
      <c r="C423" s="79">
        <v>16</v>
      </c>
      <c r="D423" s="79">
        <v>16</v>
      </c>
      <c r="E423" s="113">
        <v>262.16000000000003</v>
      </c>
      <c r="F423" s="87">
        <v>0.15</v>
      </c>
      <c r="G423" s="113">
        <v>262.16000000000003</v>
      </c>
      <c r="H423" s="79">
        <v>76</v>
      </c>
      <c r="I423" s="114">
        <v>7</v>
      </c>
      <c r="J423" s="79">
        <f t="shared" si="147"/>
        <v>14353.260000000002</v>
      </c>
      <c r="K423" s="79">
        <v>2023</v>
      </c>
      <c r="L423" s="82">
        <f t="shared" si="148"/>
        <v>7.0950370736529917</v>
      </c>
      <c r="M423" s="82">
        <f t="shared" si="149"/>
        <v>1.0642555610479487</v>
      </c>
      <c r="N423" s="82">
        <f t="shared" si="150"/>
        <v>8.1592926347009396</v>
      </c>
      <c r="O423" s="79">
        <v>5</v>
      </c>
      <c r="P423" s="82">
        <f t="shared" si="151"/>
        <v>13.15929263470094</v>
      </c>
      <c r="Q423" s="90">
        <v>9</v>
      </c>
      <c r="R423" s="84" t="s">
        <v>136</v>
      </c>
      <c r="S423" s="85"/>
      <c r="T423" s="85"/>
      <c r="U423" s="85"/>
      <c r="V423" s="85"/>
      <c r="W423" s="85"/>
      <c r="X423" s="85"/>
      <c r="Y423" s="85"/>
      <c r="Z423" s="85"/>
      <c r="AA423" s="85"/>
      <c r="AB423" s="117"/>
    </row>
    <row r="424" spans="1:28" ht="15">
      <c r="A424" s="79">
        <v>4</v>
      </c>
      <c r="B424" s="80" t="s">
        <v>69</v>
      </c>
      <c r="C424" s="79">
        <v>4</v>
      </c>
      <c r="D424" s="79">
        <v>4</v>
      </c>
      <c r="E424" s="113">
        <v>42.8</v>
      </c>
      <c r="F424" s="87">
        <v>0.15</v>
      </c>
      <c r="G424" s="113">
        <v>42.8</v>
      </c>
      <c r="H424" s="79">
        <v>76</v>
      </c>
      <c r="I424" s="114">
        <v>7</v>
      </c>
      <c r="J424" s="79">
        <f t="shared" si="147"/>
        <v>2343.2999999999997</v>
      </c>
      <c r="K424" s="79">
        <v>2023</v>
      </c>
      <c r="L424" s="82">
        <f t="shared" si="148"/>
        <v>1.1583292140385564</v>
      </c>
      <c r="M424" s="82">
        <f t="shared" si="149"/>
        <v>0.17374938210578347</v>
      </c>
      <c r="N424" s="82">
        <f t="shared" si="150"/>
        <v>1.3320785961443398</v>
      </c>
      <c r="O424" s="79">
        <v>4</v>
      </c>
      <c r="P424" s="82">
        <f t="shared" si="151"/>
        <v>5.3320785961443402</v>
      </c>
      <c r="Q424" s="90">
        <v>2</v>
      </c>
      <c r="R424" s="84" t="s">
        <v>137</v>
      </c>
      <c r="S424" s="85"/>
      <c r="T424" s="85"/>
      <c r="U424" s="85"/>
      <c r="V424" s="85"/>
      <c r="W424" s="85"/>
      <c r="X424" s="85"/>
      <c r="Y424" s="85"/>
      <c r="Z424" s="85"/>
      <c r="AA424" s="85"/>
      <c r="AB424" s="117"/>
    </row>
    <row r="425" spans="1:28" ht="15">
      <c r="A425" s="79">
        <v>5</v>
      </c>
      <c r="B425" s="80" t="s">
        <v>70</v>
      </c>
      <c r="C425" s="79">
        <v>8</v>
      </c>
      <c r="D425" s="79">
        <v>8</v>
      </c>
      <c r="E425" s="113">
        <v>65.56</v>
      </c>
      <c r="F425" s="87">
        <v>0.15</v>
      </c>
      <c r="G425" s="113">
        <v>65.56</v>
      </c>
      <c r="H425" s="79">
        <v>76</v>
      </c>
      <c r="I425" s="114">
        <v>7</v>
      </c>
      <c r="J425" s="79">
        <f t="shared" si="147"/>
        <v>3589.41</v>
      </c>
      <c r="K425" s="79">
        <v>2023</v>
      </c>
      <c r="L425" s="82">
        <f t="shared" si="148"/>
        <v>1.7743005437469104</v>
      </c>
      <c r="M425" s="82">
        <f t="shared" si="149"/>
        <v>0.26614508156203653</v>
      </c>
      <c r="N425" s="82">
        <f t="shared" si="150"/>
        <v>2.0404456253089469</v>
      </c>
      <c r="O425" s="79">
        <v>4</v>
      </c>
      <c r="P425" s="82">
        <f t="shared" si="151"/>
        <v>6.0404456253089469</v>
      </c>
      <c r="Q425" s="90">
        <v>6</v>
      </c>
      <c r="R425" s="84" t="s">
        <v>138</v>
      </c>
      <c r="S425" s="85"/>
      <c r="T425" s="85"/>
      <c r="U425" s="85"/>
      <c r="V425" s="85"/>
      <c r="W425" s="85"/>
      <c r="X425" s="85"/>
      <c r="Y425" s="85"/>
      <c r="Z425" s="85"/>
      <c r="AA425" s="85"/>
      <c r="AB425" s="117"/>
    </row>
    <row r="426" spans="1:28" ht="15">
      <c r="A426" s="79">
        <v>6</v>
      </c>
      <c r="B426" s="80" t="s">
        <v>71</v>
      </c>
      <c r="C426" s="79">
        <v>7</v>
      </c>
      <c r="D426" s="79">
        <v>7</v>
      </c>
      <c r="E426" s="113">
        <v>15.04</v>
      </c>
      <c r="F426" s="87">
        <v>0.15</v>
      </c>
      <c r="G426" s="113">
        <v>15.04</v>
      </c>
      <c r="H426" s="79">
        <v>76</v>
      </c>
      <c r="I426" s="114">
        <v>7</v>
      </c>
      <c r="J426" s="79">
        <f t="shared" si="147"/>
        <v>823.43999999999994</v>
      </c>
      <c r="K426" s="79">
        <v>2023</v>
      </c>
      <c r="L426" s="82">
        <f t="shared" si="148"/>
        <v>0.40703905091448339</v>
      </c>
      <c r="M426" s="82">
        <f t="shared" si="149"/>
        <v>6.1055857637172507E-2</v>
      </c>
      <c r="N426" s="82">
        <f t="shared" si="150"/>
        <v>0.46809490855165592</v>
      </c>
      <c r="O426" s="79">
        <v>4</v>
      </c>
      <c r="P426" s="82">
        <f t="shared" si="151"/>
        <v>4.4680949085516559</v>
      </c>
      <c r="Q426" s="90">
        <v>7</v>
      </c>
      <c r="R426" s="84" t="s">
        <v>139</v>
      </c>
      <c r="S426" s="85"/>
      <c r="T426" s="85"/>
      <c r="U426" s="85"/>
      <c r="V426" s="85"/>
      <c r="W426" s="85"/>
      <c r="X426" s="85"/>
      <c r="Y426" s="85"/>
      <c r="Z426" s="85"/>
      <c r="AA426" s="85"/>
      <c r="AB426" s="117"/>
    </row>
    <row r="427" spans="1:28" ht="15">
      <c r="A427" s="79">
        <v>7</v>
      </c>
      <c r="B427" s="80" t="s">
        <v>72</v>
      </c>
      <c r="C427" s="79">
        <v>10</v>
      </c>
      <c r="D427" s="79">
        <v>10</v>
      </c>
      <c r="E427" s="113">
        <v>0</v>
      </c>
      <c r="F427" s="87">
        <v>0.15</v>
      </c>
      <c r="G427" s="113">
        <v>0</v>
      </c>
      <c r="H427" s="79">
        <v>76</v>
      </c>
      <c r="I427" s="114">
        <v>7</v>
      </c>
      <c r="J427" s="79">
        <f t="shared" si="147"/>
        <v>0</v>
      </c>
      <c r="K427" s="79">
        <v>2023</v>
      </c>
      <c r="L427" s="82">
        <f t="shared" si="148"/>
        <v>0</v>
      </c>
      <c r="M427" s="82">
        <f t="shared" si="149"/>
        <v>0</v>
      </c>
      <c r="N427" s="82">
        <f t="shared" si="150"/>
        <v>0</v>
      </c>
      <c r="O427" s="79">
        <v>4</v>
      </c>
      <c r="P427" s="82">
        <f t="shared" si="151"/>
        <v>4</v>
      </c>
      <c r="Q427" s="90">
        <v>7</v>
      </c>
      <c r="R427" s="84" t="s">
        <v>140</v>
      </c>
      <c r="S427" s="85"/>
      <c r="T427" s="85"/>
      <c r="U427" s="85"/>
      <c r="V427" s="85"/>
      <c r="W427" s="85"/>
      <c r="X427" s="85"/>
      <c r="Y427" s="85"/>
      <c r="Z427" s="85"/>
      <c r="AA427" s="85"/>
      <c r="AB427" s="117"/>
    </row>
    <row r="428" spans="1:28" ht="15">
      <c r="A428" s="79">
        <v>8</v>
      </c>
      <c r="B428" s="80" t="s">
        <v>73</v>
      </c>
      <c r="C428" s="79">
        <v>7</v>
      </c>
      <c r="D428" s="79">
        <v>7</v>
      </c>
      <c r="E428" s="113">
        <v>146.08000000000001</v>
      </c>
      <c r="F428" s="87">
        <v>0.15</v>
      </c>
      <c r="G428" s="113">
        <v>146.08000000000001</v>
      </c>
      <c r="H428" s="79">
        <v>76</v>
      </c>
      <c r="I428" s="114">
        <v>7</v>
      </c>
      <c r="J428" s="79">
        <f t="shared" si="147"/>
        <v>7997.880000000001</v>
      </c>
      <c r="K428" s="79">
        <v>2023</v>
      </c>
      <c r="L428" s="82">
        <f t="shared" si="148"/>
        <v>3.9534750370736536</v>
      </c>
      <c r="M428" s="82">
        <f t="shared" si="149"/>
        <v>0.59302125556104801</v>
      </c>
      <c r="N428" s="82">
        <f t="shared" si="150"/>
        <v>4.5464962926347017</v>
      </c>
      <c r="O428" s="79">
        <v>4</v>
      </c>
      <c r="P428" s="82">
        <f t="shared" si="151"/>
        <v>8.5464962926347017</v>
      </c>
      <c r="Q428" s="90">
        <v>7</v>
      </c>
      <c r="R428" s="84" t="s">
        <v>141</v>
      </c>
      <c r="S428" s="85"/>
      <c r="T428" s="85"/>
      <c r="U428" s="85"/>
      <c r="V428" s="85"/>
      <c r="W428" s="85"/>
      <c r="X428" s="85"/>
      <c r="Y428" s="85"/>
      <c r="Z428" s="85"/>
      <c r="AA428" s="85"/>
      <c r="AB428" s="85"/>
    </row>
    <row r="429" spans="1:28" ht="15">
      <c r="A429" s="79">
        <v>9</v>
      </c>
      <c r="B429" s="80" t="s">
        <v>74</v>
      </c>
      <c r="C429" s="79">
        <v>5</v>
      </c>
      <c r="D429" s="79">
        <v>5</v>
      </c>
      <c r="E429" s="113">
        <v>24.72</v>
      </c>
      <c r="F429" s="87">
        <v>0.15</v>
      </c>
      <c r="G429" s="113">
        <v>24.72</v>
      </c>
      <c r="H429" s="79">
        <v>76</v>
      </c>
      <c r="I429" s="114">
        <v>7</v>
      </c>
      <c r="J429" s="79">
        <f t="shared" si="147"/>
        <v>1353.4199999999998</v>
      </c>
      <c r="K429" s="79">
        <v>2023</v>
      </c>
      <c r="L429" s="82">
        <f t="shared" si="148"/>
        <v>0.66901631240731574</v>
      </c>
      <c r="M429" s="82">
        <f t="shared" si="149"/>
        <v>0.10035244686109737</v>
      </c>
      <c r="N429" s="82">
        <f t="shared" si="150"/>
        <v>0.76936875926841308</v>
      </c>
      <c r="O429" s="79">
        <v>4</v>
      </c>
      <c r="P429" s="82">
        <f t="shared" si="151"/>
        <v>4.7693687592684135</v>
      </c>
      <c r="Q429" s="90">
        <v>4</v>
      </c>
      <c r="R429" s="84" t="s">
        <v>142</v>
      </c>
      <c r="S429" s="85"/>
      <c r="T429" s="85"/>
      <c r="U429" s="85"/>
      <c r="V429" s="85"/>
      <c r="W429" s="85"/>
      <c r="X429" s="85"/>
      <c r="Y429" s="85"/>
      <c r="Z429" s="85"/>
      <c r="AA429" s="85"/>
      <c r="AB429" s="85"/>
    </row>
    <row r="430" spans="1:28" ht="15">
      <c r="A430" s="79">
        <v>10</v>
      </c>
      <c r="B430" s="80" t="s">
        <v>75</v>
      </c>
      <c r="C430" s="79">
        <v>27</v>
      </c>
      <c r="D430" s="79">
        <v>27</v>
      </c>
      <c r="E430" s="113">
        <v>44</v>
      </c>
      <c r="F430" s="87">
        <v>2</v>
      </c>
      <c r="G430" s="113">
        <v>44</v>
      </c>
      <c r="H430" s="79">
        <v>76</v>
      </c>
      <c r="I430" s="114">
        <v>7</v>
      </c>
      <c r="J430" s="79">
        <f t="shared" si="147"/>
        <v>32120</v>
      </c>
      <c r="K430" s="79">
        <v>2023</v>
      </c>
      <c r="L430" s="82">
        <f t="shared" si="148"/>
        <v>15.877409787444389</v>
      </c>
      <c r="M430" s="82">
        <f t="shared" si="149"/>
        <v>2.3816114681166582</v>
      </c>
      <c r="N430" s="82">
        <f t="shared" si="150"/>
        <v>18.259021255561048</v>
      </c>
      <c r="O430" s="79">
        <v>2</v>
      </c>
      <c r="P430" s="82">
        <f t="shared" si="151"/>
        <v>20.259021255561048</v>
      </c>
      <c r="Q430" s="90">
        <v>12</v>
      </c>
      <c r="R430" s="84" t="s">
        <v>143</v>
      </c>
      <c r="S430" s="85"/>
      <c r="T430" s="85"/>
      <c r="U430" s="85"/>
      <c r="V430" s="85"/>
      <c r="W430" s="85"/>
      <c r="X430" s="85"/>
      <c r="Y430" s="85"/>
      <c r="Z430" s="85"/>
      <c r="AA430" s="85"/>
      <c r="AB430" s="85"/>
    </row>
    <row r="431" spans="1:28" ht="15">
      <c r="A431" s="79">
        <v>11</v>
      </c>
      <c r="B431" s="80" t="s">
        <v>76</v>
      </c>
      <c r="C431" s="79">
        <v>6</v>
      </c>
      <c r="D431" s="79">
        <v>6</v>
      </c>
      <c r="E431" s="113">
        <v>7.24</v>
      </c>
      <c r="F431" s="87">
        <v>2</v>
      </c>
      <c r="G431" s="113">
        <v>7.24</v>
      </c>
      <c r="H431" s="79">
        <v>76</v>
      </c>
      <c r="I431" s="114">
        <v>7</v>
      </c>
      <c r="J431" s="79">
        <f t="shared" si="147"/>
        <v>5285.2</v>
      </c>
      <c r="K431" s="79">
        <v>2023</v>
      </c>
      <c r="L431" s="82">
        <f t="shared" si="148"/>
        <v>2.612555610479486</v>
      </c>
      <c r="M431" s="82">
        <f t="shared" si="149"/>
        <v>0.39188334157192289</v>
      </c>
      <c r="N431" s="82">
        <f t="shared" si="150"/>
        <v>3.0044389520514088</v>
      </c>
      <c r="O431" s="85"/>
      <c r="P431" s="82">
        <f t="shared" si="151"/>
        <v>3.0044389520514088</v>
      </c>
      <c r="Q431" s="90">
        <v>2</v>
      </c>
      <c r="R431" s="84" t="s">
        <v>144</v>
      </c>
      <c r="S431" s="86"/>
      <c r="T431" s="86"/>
      <c r="U431" s="86"/>
      <c r="V431" s="86"/>
      <c r="W431" s="85"/>
      <c r="X431" s="85"/>
      <c r="Y431" s="85"/>
      <c r="Z431" s="85"/>
      <c r="AA431" s="85"/>
      <c r="AB431" s="85"/>
    </row>
    <row r="432" spans="1:28" ht="15.6">
      <c r="A432" s="79">
        <v>12</v>
      </c>
      <c r="B432" s="80" t="s">
        <v>77</v>
      </c>
      <c r="C432" s="79">
        <v>5</v>
      </c>
      <c r="D432" s="79">
        <v>5</v>
      </c>
      <c r="E432" s="113">
        <v>1.8</v>
      </c>
      <c r="F432" s="87">
        <v>2</v>
      </c>
      <c r="G432" s="113">
        <v>1.8</v>
      </c>
      <c r="H432" s="79">
        <v>76</v>
      </c>
      <c r="I432" s="114">
        <v>7</v>
      </c>
      <c r="J432" s="79">
        <f t="shared" si="147"/>
        <v>1314</v>
      </c>
      <c r="K432" s="79">
        <v>2023</v>
      </c>
      <c r="L432" s="82">
        <f t="shared" si="148"/>
        <v>0.64953040039545229</v>
      </c>
      <c r="M432" s="82">
        <f t="shared" si="149"/>
        <v>9.7429560059317841E-2</v>
      </c>
      <c r="N432" s="82">
        <f t="shared" si="150"/>
        <v>0.74695996045477009</v>
      </c>
      <c r="O432" s="85"/>
      <c r="P432" s="82">
        <f t="shared" si="151"/>
        <v>0.74695996045477009</v>
      </c>
      <c r="Q432" s="118">
        <v>2</v>
      </c>
      <c r="R432" s="84" t="s">
        <v>145</v>
      </c>
      <c r="S432" s="86"/>
      <c r="T432" s="86"/>
      <c r="U432" s="86"/>
      <c r="V432" s="86"/>
      <c r="W432" s="85"/>
      <c r="X432" s="85"/>
      <c r="Y432" s="85"/>
      <c r="Z432" s="85"/>
      <c r="AA432" s="85"/>
      <c r="AB432" s="85"/>
    </row>
    <row r="433" spans="1:28" ht="15">
      <c r="A433" s="119">
        <v>13</v>
      </c>
      <c r="B433" s="80" t="s">
        <v>146</v>
      </c>
      <c r="C433" s="85"/>
      <c r="D433" s="85"/>
      <c r="E433" s="120"/>
      <c r="F433" s="91"/>
      <c r="G433" s="120"/>
      <c r="H433" s="85"/>
      <c r="I433" s="121"/>
      <c r="J433" s="79">
        <f t="shared" si="147"/>
        <v>0</v>
      </c>
      <c r="K433" s="85"/>
      <c r="L433" s="82"/>
      <c r="M433" s="82">
        <f t="shared" si="149"/>
        <v>0</v>
      </c>
      <c r="N433" s="82">
        <f t="shared" si="150"/>
        <v>0</v>
      </c>
      <c r="O433" s="85"/>
      <c r="P433" s="79">
        <v>6</v>
      </c>
      <c r="Q433" s="90">
        <v>0</v>
      </c>
      <c r="R433" s="84" t="s">
        <v>5</v>
      </c>
      <c r="S433" s="85"/>
      <c r="T433" s="85"/>
      <c r="U433" s="85"/>
      <c r="V433" s="85"/>
      <c r="W433" s="85"/>
      <c r="X433" s="85"/>
      <c r="Y433" s="85"/>
      <c r="Z433" s="85"/>
      <c r="AA433" s="85"/>
      <c r="AB433" s="85"/>
    </row>
    <row r="434" spans="1:28" ht="15">
      <c r="A434" s="119">
        <v>14</v>
      </c>
      <c r="B434" s="80" t="s">
        <v>78</v>
      </c>
      <c r="C434" s="85"/>
      <c r="D434" s="85"/>
      <c r="E434" s="113">
        <v>5.28</v>
      </c>
      <c r="F434" s="87">
        <v>0.15</v>
      </c>
      <c r="G434" s="113">
        <v>5.28</v>
      </c>
      <c r="H434" s="79">
        <v>76</v>
      </c>
      <c r="I434" s="114">
        <v>7</v>
      </c>
      <c r="J434" s="79">
        <f t="shared" si="147"/>
        <v>289.08000000000004</v>
      </c>
      <c r="K434" s="79">
        <v>2023</v>
      </c>
      <c r="L434" s="82">
        <f>J434/K434</f>
        <v>0.14289668808699951</v>
      </c>
      <c r="M434" s="82">
        <f t="shared" si="149"/>
        <v>2.1434503213049929E-2</v>
      </c>
      <c r="N434" s="82">
        <f t="shared" si="150"/>
        <v>0.16433119130004945</v>
      </c>
      <c r="O434" s="85"/>
      <c r="P434" s="79">
        <v>2</v>
      </c>
      <c r="Q434" s="90">
        <v>2</v>
      </c>
      <c r="R434" s="84" t="s">
        <v>147</v>
      </c>
      <c r="S434" s="85"/>
      <c r="T434" s="85"/>
      <c r="U434" s="85"/>
      <c r="V434" s="85"/>
      <c r="W434" s="85"/>
      <c r="X434" s="85"/>
      <c r="Y434" s="85"/>
      <c r="Z434" s="85"/>
      <c r="AA434" s="85"/>
      <c r="AB434" s="85"/>
    </row>
    <row r="435" spans="1:28" ht="13.2">
      <c r="A435" s="332" t="s">
        <v>80</v>
      </c>
      <c r="B435" s="312"/>
      <c r="C435" s="98">
        <v>98</v>
      </c>
      <c r="D435" s="98">
        <v>98</v>
      </c>
      <c r="E435" s="99"/>
      <c r="F435" s="100"/>
      <c r="G435" s="99"/>
      <c r="H435" s="100"/>
      <c r="I435" s="100"/>
      <c r="J435" s="100"/>
      <c r="K435" s="100"/>
      <c r="L435" s="100"/>
      <c r="M435" s="100"/>
      <c r="N435" s="100"/>
      <c r="O435" s="122"/>
      <c r="P435" s="102">
        <f>SUM(P421:P434)</f>
        <v>78.84159935739001</v>
      </c>
      <c r="Q435" s="103"/>
      <c r="R435" s="98" t="s">
        <v>148</v>
      </c>
      <c r="S435" s="100"/>
      <c r="T435" s="100"/>
      <c r="U435" s="100"/>
      <c r="V435" s="100"/>
      <c r="W435" s="100"/>
      <c r="X435" s="100"/>
      <c r="Y435" s="100"/>
      <c r="Z435" s="100"/>
      <c r="AA435" s="100"/>
      <c r="AB435" s="100"/>
    </row>
    <row r="436" spans="1:28" ht="13.2">
      <c r="A436" s="104"/>
      <c r="B436" s="104"/>
      <c r="C436" s="91"/>
      <c r="D436" s="91"/>
      <c r="E436" s="105"/>
      <c r="F436" s="91"/>
      <c r="G436" s="105"/>
      <c r="H436" s="91"/>
      <c r="I436" s="91"/>
      <c r="J436" s="91"/>
      <c r="K436" s="91"/>
      <c r="L436" s="91"/>
      <c r="M436" s="91"/>
      <c r="N436" s="91"/>
      <c r="O436" s="123"/>
      <c r="P436" s="123"/>
      <c r="Q436" s="124"/>
      <c r="R436" s="108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 spans="1:28" ht="13.2">
      <c r="A437" s="109"/>
      <c r="B437" s="125" t="s">
        <v>81</v>
      </c>
      <c r="C437" s="109"/>
      <c r="D437" s="109"/>
      <c r="E437" s="110"/>
      <c r="F437" s="109"/>
      <c r="G437" s="110"/>
      <c r="H437" s="109"/>
      <c r="I437" s="109"/>
      <c r="J437" s="109"/>
      <c r="K437" s="109"/>
      <c r="L437" s="109"/>
      <c r="M437" s="109"/>
      <c r="N437" s="109"/>
      <c r="O437" s="109"/>
      <c r="P437" s="109"/>
      <c r="Q437" s="126"/>
      <c r="R437" s="108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11"/>
    </row>
    <row r="438" spans="1:28" ht="15">
      <c r="A438" s="79">
        <v>13</v>
      </c>
      <c r="B438" s="80" t="s">
        <v>82</v>
      </c>
      <c r="C438" s="79">
        <v>7</v>
      </c>
      <c r="D438" s="79">
        <v>7</v>
      </c>
      <c r="E438" s="127">
        <v>0.93</v>
      </c>
      <c r="F438" s="114">
        <v>8</v>
      </c>
      <c r="G438" s="127">
        <v>0.93</v>
      </c>
      <c r="H438" s="79">
        <v>79</v>
      </c>
      <c r="I438" s="114">
        <v>7</v>
      </c>
      <c r="J438" s="79">
        <f t="shared" ref="J438:J439" si="152">F438*G438*365</f>
        <v>2715.6000000000004</v>
      </c>
      <c r="K438" s="79">
        <v>2002</v>
      </c>
      <c r="L438" s="82">
        <f t="shared" ref="L438:L439" si="153">J438/K438</f>
        <v>1.3564435564435566</v>
      </c>
      <c r="M438" s="82">
        <f t="shared" ref="M438:M439" si="154">L438*15/100</f>
        <v>0.20346653346653348</v>
      </c>
      <c r="N438" s="82">
        <f t="shared" ref="N438:N439" si="155">L438+M438</f>
        <v>1.5599100899100902</v>
      </c>
      <c r="O438" s="79">
        <v>4</v>
      </c>
      <c r="P438" s="82">
        <f t="shared" ref="P438:P439" si="156">N438+O438</f>
        <v>5.5599100899100904</v>
      </c>
      <c r="Q438" s="90">
        <v>9</v>
      </c>
      <c r="R438" s="79" t="s">
        <v>149</v>
      </c>
      <c r="S438" s="85"/>
      <c r="T438" s="85"/>
      <c r="U438" s="85"/>
      <c r="V438" s="85"/>
      <c r="W438" s="85"/>
      <c r="X438" s="85"/>
      <c r="Y438" s="85"/>
      <c r="Z438" s="85"/>
      <c r="AA438" s="85"/>
      <c r="AB438" s="86"/>
    </row>
    <row r="439" spans="1:28" ht="15">
      <c r="A439" s="79">
        <v>14</v>
      </c>
      <c r="B439" s="80" t="s">
        <v>83</v>
      </c>
      <c r="C439" s="79">
        <v>30</v>
      </c>
      <c r="D439" s="85"/>
      <c r="E439" s="127">
        <v>7</v>
      </c>
      <c r="F439" s="114">
        <v>3</v>
      </c>
      <c r="G439" s="127">
        <v>7</v>
      </c>
      <c r="H439" s="79">
        <v>79</v>
      </c>
      <c r="I439" s="114">
        <v>7</v>
      </c>
      <c r="J439" s="79">
        <f t="shared" si="152"/>
        <v>7665</v>
      </c>
      <c r="K439" s="79">
        <v>2002</v>
      </c>
      <c r="L439" s="82">
        <f t="shared" si="153"/>
        <v>3.8286713286713288</v>
      </c>
      <c r="M439" s="82">
        <f t="shared" si="154"/>
        <v>0.57430069930069938</v>
      </c>
      <c r="N439" s="82">
        <f t="shared" si="155"/>
        <v>4.4029720279720284</v>
      </c>
      <c r="O439" s="79">
        <v>4</v>
      </c>
      <c r="P439" s="82">
        <f t="shared" si="156"/>
        <v>8.4029720279720284</v>
      </c>
      <c r="Q439" s="90">
        <v>7</v>
      </c>
      <c r="R439" s="79" t="s">
        <v>150</v>
      </c>
      <c r="S439" s="85"/>
      <c r="T439" s="85"/>
      <c r="U439" s="85"/>
      <c r="V439" s="85"/>
      <c r="W439" s="85"/>
      <c r="X439" s="85"/>
      <c r="Y439" s="85"/>
      <c r="Z439" s="85"/>
      <c r="AA439" s="85"/>
      <c r="AB439" s="86"/>
    </row>
    <row r="440" spans="1:28" ht="13.2">
      <c r="A440" s="332" t="s">
        <v>84</v>
      </c>
      <c r="B440" s="312"/>
      <c r="C440" s="100"/>
      <c r="D440" s="100"/>
      <c r="E440" s="99"/>
      <c r="F440" s="100"/>
      <c r="G440" s="99"/>
      <c r="H440" s="100"/>
      <c r="I440" s="100"/>
      <c r="J440" s="100"/>
      <c r="K440" s="100"/>
      <c r="L440" s="100"/>
      <c r="M440" s="100"/>
      <c r="N440" s="100"/>
      <c r="O440" s="122"/>
      <c r="P440" s="102">
        <f>SUM(P438:P439)</f>
        <v>13.962882117882119</v>
      </c>
      <c r="Q440" s="103"/>
      <c r="R440" s="98" t="s">
        <v>151</v>
      </c>
      <c r="S440" s="100"/>
      <c r="T440" s="100"/>
      <c r="U440" s="100"/>
      <c r="V440" s="100"/>
      <c r="W440" s="100"/>
      <c r="X440" s="100"/>
      <c r="Y440" s="100"/>
      <c r="Z440" s="100"/>
      <c r="AA440" s="100"/>
      <c r="AB440" s="100"/>
    </row>
    <row r="441" spans="1:28" ht="13.2">
      <c r="A441" s="128"/>
      <c r="B441" s="129"/>
      <c r="C441" s="128"/>
      <c r="D441" s="128"/>
      <c r="E441" s="130"/>
      <c r="F441" s="128"/>
      <c r="G441" s="130"/>
      <c r="H441" s="128"/>
      <c r="I441" s="128"/>
      <c r="J441" s="128"/>
      <c r="K441" s="128"/>
      <c r="L441" s="128"/>
      <c r="M441" s="128"/>
      <c r="N441" s="128"/>
      <c r="O441" s="128"/>
      <c r="P441" s="128"/>
      <c r="Q441" s="131"/>
      <c r="R441" s="108"/>
      <c r="S441" s="128"/>
      <c r="T441" s="128"/>
      <c r="U441" s="128"/>
      <c r="V441" s="128"/>
      <c r="W441" s="128"/>
      <c r="X441" s="128"/>
      <c r="Y441" s="128"/>
      <c r="Z441" s="128"/>
      <c r="AA441" s="128"/>
      <c r="AB441" s="129"/>
    </row>
    <row r="442" spans="1:28" ht="13.2">
      <c r="A442" s="109"/>
      <c r="B442" s="77" t="s">
        <v>85</v>
      </c>
      <c r="C442" s="109"/>
      <c r="D442" s="109"/>
      <c r="E442" s="110"/>
      <c r="F442" s="109"/>
      <c r="G442" s="110"/>
      <c r="H442" s="109"/>
      <c r="I442" s="109"/>
      <c r="J442" s="109"/>
      <c r="K442" s="109"/>
      <c r="L442" s="109"/>
      <c r="M442" s="109"/>
      <c r="N442" s="109"/>
      <c r="O442" s="109"/>
      <c r="P442" s="109"/>
      <c r="Q442" s="126"/>
      <c r="R442" s="108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11"/>
    </row>
    <row r="443" spans="1:28" ht="15">
      <c r="A443" s="79">
        <v>15</v>
      </c>
      <c r="B443" s="80" t="s">
        <v>86</v>
      </c>
      <c r="C443" s="79">
        <v>3</v>
      </c>
      <c r="D443" s="79">
        <v>3</v>
      </c>
      <c r="E443" s="113">
        <v>11.53</v>
      </c>
      <c r="F443" s="114">
        <v>4</v>
      </c>
      <c r="G443" s="113">
        <v>11.53</v>
      </c>
      <c r="H443" s="79">
        <v>79</v>
      </c>
      <c r="I443" s="114">
        <v>7</v>
      </c>
      <c r="J443" s="132">
        <f>F443*G443*365</f>
        <v>16833.8</v>
      </c>
      <c r="K443" s="79">
        <v>2002</v>
      </c>
      <c r="L443" s="82">
        <f>J443/K443</f>
        <v>8.4084915084915082</v>
      </c>
      <c r="M443" s="82">
        <f>L443*25/100</f>
        <v>2.102122877122877</v>
      </c>
      <c r="N443" s="82">
        <f>L443+M443</f>
        <v>10.510614385614385</v>
      </c>
      <c r="O443" s="79">
        <v>4</v>
      </c>
      <c r="P443" s="82">
        <f>N443+O443</f>
        <v>14.510614385614385</v>
      </c>
      <c r="Q443" s="90">
        <v>17</v>
      </c>
      <c r="R443" s="79" t="s">
        <v>152</v>
      </c>
      <c r="S443" s="86"/>
      <c r="T443" s="86"/>
      <c r="U443" s="86"/>
      <c r="V443" s="86"/>
      <c r="W443" s="86"/>
      <c r="X443" s="86"/>
      <c r="Y443" s="86"/>
      <c r="Z443" s="85"/>
      <c r="AA443" s="85"/>
      <c r="AB443" s="86"/>
    </row>
    <row r="444" spans="1:28" ht="15">
      <c r="A444" s="85"/>
      <c r="B444" s="80" t="s">
        <v>87</v>
      </c>
      <c r="C444" s="79">
        <v>5</v>
      </c>
      <c r="D444" s="85"/>
      <c r="E444" s="120"/>
      <c r="F444" s="121"/>
      <c r="G444" s="120"/>
      <c r="H444" s="85"/>
      <c r="I444" s="121"/>
      <c r="J444" s="79">
        <v>0</v>
      </c>
      <c r="K444" s="85"/>
      <c r="L444" s="85"/>
      <c r="M444" s="85"/>
      <c r="N444" s="85"/>
      <c r="O444" s="79">
        <v>8</v>
      </c>
      <c r="P444" s="79">
        <v>8</v>
      </c>
      <c r="Q444" s="133"/>
      <c r="R444" s="79" t="s">
        <v>153</v>
      </c>
      <c r="S444" s="86"/>
      <c r="T444" s="86"/>
      <c r="U444" s="86"/>
      <c r="V444" s="86"/>
      <c r="W444" s="86"/>
      <c r="X444" s="86"/>
      <c r="Y444" s="86"/>
      <c r="Z444" s="85"/>
      <c r="AA444" s="85"/>
      <c r="AB444" s="86"/>
    </row>
    <row r="445" spans="1:28" ht="13.2">
      <c r="A445" s="332" t="s">
        <v>88</v>
      </c>
      <c r="B445" s="312"/>
      <c r="C445" s="100"/>
      <c r="D445" s="100"/>
      <c r="E445" s="99"/>
      <c r="F445" s="100"/>
      <c r="G445" s="99"/>
      <c r="H445" s="100"/>
      <c r="I445" s="100"/>
      <c r="J445" s="98" t="s">
        <v>154</v>
      </c>
      <c r="K445" s="100"/>
      <c r="L445" s="100"/>
      <c r="M445" s="100"/>
      <c r="N445" s="100"/>
      <c r="O445" s="122"/>
      <c r="P445" s="102">
        <f>SUM(P443:P444)</f>
        <v>22.510614385614385</v>
      </c>
      <c r="Q445" s="134"/>
      <c r="R445" s="98" t="s">
        <v>155</v>
      </c>
      <c r="S445" s="98" t="s">
        <v>155</v>
      </c>
      <c r="T445" s="100"/>
      <c r="U445" s="100"/>
      <c r="V445" s="100"/>
      <c r="W445" s="100"/>
      <c r="X445" s="100"/>
      <c r="Y445" s="100"/>
      <c r="Z445" s="100"/>
      <c r="AA445" s="100"/>
      <c r="AB445" s="100"/>
    </row>
    <row r="446" spans="1:28" ht="13.2">
      <c r="A446" s="85"/>
      <c r="B446" s="80" t="s">
        <v>89</v>
      </c>
      <c r="C446" s="85"/>
      <c r="D446" s="85"/>
      <c r="E446" s="135"/>
      <c r="F446" s="85"/>
      <c r="G446" s="135"/>
      <c r="H446" s="85"/>
      <c r="I446" s="85"/>
      <c r="J446" s="85"/>
      <c r="K446" s="85"/>
      <c r="L446" s="85"/>
      <c r="M446" s="85"/>
      <c r="N446" s="85"/>
      <c r="O446" s="85"/>
      <c r="P446" s="79">
        <v>4</v>
      </c>
      <c r="Q446" s="90">
        <v>6</v>
      </c>
      <c r="R446" s="85"/>
      <c r="S446" s="86"/>
      <c r="T446" s="86"/>
      <c r="U446" s="86"/>
      <c r="V446" s="86"/>
      <c r="W446" s="86"/>
      <c r="X446" s="86"/>
      <c r="Y446" s="86"/>
      <c r="Z446" s="85"/>
      <c r="AA446" s="85"/>
      <c r="AB446" s="86"/>
    </row>
    <row r="447" spans="1:28" ht="15">
      <c r="A447" s="79">
        <v>16</v>
      </c>
      <c r="B447" s="80" t="s">
        <v>156</v>
      </c>
      <c r="C447" s="79">
        <v>14</v>
      </c>
      <c r="D447" s="79">
        <v>14</v>
      </c>
      <c r="E447" s="127">
        <v>64.900000000000006</v>
      </c>
      <c r="F447" s="136">
        <v>0.5</v>
      </c>
      <c r="G447" s="127">
        <v>64.900000000000006</v>
      </c>
      <c r="H447" s="79">
        <v>79</v>
      </c>
      <c r="I447" s="136">
        <v>7</v>
      </c>
      <c r="J447" s="79">
        <f>F447*G447*365</f>
        <v>11844.250000000002</v>
      </c>
      <c r="K447" s="79">
        <v>2002</v>
      </c>
      <c r="L447" s="132">
        <f>J447/K447</f>
        <v>5.916208791208792</v>
      </c>
      <c r="M447" s="82">
        <f>L447*15/100</f>
        <v>0.88743131868131886</v>
      </c>
      <c r="N447" s="132">
        <f>L447+M447</f>
        <v>6.8036401098901109</v>
      </c>
      <c r="O447" s="136">
        <v>4</v>
      </c>
      <c r="P447" s="132">
        <f>N447+O447</f>
        <v>10.803640109890111</v>
      </c>
      <c r="Q447" s="90">
        <v>6</v>
      </c>
      <c r="R447" s="79" t="s">
        <v>157</v>
      </c>
      <c r="S447" s="85"/>
      <c r="T447" s="85"/>
      <c r="U447" s="85"/>
      <c r="V447" s="85"/>
      <c r="W447" s="85"/>
      <c r="X447" s="85"/>
      <c r="Y447" s="85"/>
      <c r="Z447" s="85"/>
      <c r="AA447" s="85"/>
      <c r="AB447" s="85"/>
    </row>
    <row r="448" spans="1:28" ht="13.2">
      <c r="A448" s="85"/>
      <c r="B448" s="80" t="s">
        <v>158</v>
      </c>
      <c r="C448" s="115"/>
      <c r="D448" s="115"/>
      <c r="E448" s="85"/>
      <c r="F448" s="128"/>
      <c r="G448" s="85"/>
      <c r="H448" s="85"/>
      <c r="I448" s="128"/>
      <c r="J448" s="85"/>
      <c r="K448" s="85"/>
      <c r="L448" s="85"/>
      <c r="M448" s="85"/>
      <c r="N448" s="85"/>
      <c r="O448" s="136">
        <v>8</v>
      </c>
      <c r="P448" s="79">
        <v>16</v>
      </c>
      <c r="Q448" s="90">
        <v>5</v>
      </c>
      <c r="R448" s="79" t="s">
        <v>159</v>
      </c>
      <c r="S448" s="85"/>
      <c r="T448" s="85"/>
      <c r="U448" s="85"/>
      <c r="V448" s="85"/>
      <c r="W448" s="85"/>
      <c r="X448" s="85"/>
      <c r="Y448" s="85"/>
      <c r="Z448" s="85"/>
      <c r="AA448" s="85"/>
      <c r="AB448" s="85"/>
    </row>
    <row r="449" spans="1:28" ht="13.2">
      <c r="A449" s="101"/>
      <c r="B449" s="137" t="s">
        <v>94</v>
      </c>
      <c r="C449" s="100"/>
      <c r="D449" s="100"/>
      <c r="E449" s="100"/>
      <c r="F449" s="100"/>
      <c r="G449" s="100"/>
      <c r="H449" s="100"/>
      <c r="I449" s="100"/>
      <c r="J449" s="98" t="s">
        <v>160</v>
      </c>
      <c r="K449" s="100"/>
      <c r="L449" s="100"/>
      <c r="M449" s="100"/>
      <c r="N449" s="100"/>
      <c r="O449" s="100"/>
      <c r="P449" s="102">
        <f>SUM(P446:P448)</f>
        <v>30.803640109890111</v>
      </c>
      <c r="Q449" s="103"/>
      <c r="R449" s="98" t="s">
        <v>161</v>
      </c>
      <c r="S449" s="98" t="s">
        <v>161</v>
      </c>
      <c r="T449" s="100"/>
      <c r="U449" s="100"/>
      <c r="V449" s="100"/>
      <c r="W449" s="100"/>
      <c r="X449" s="100"/>
      <c r="Y449" s="100"/>
      <c r="Z449" s="100"/>
      <c r="AA449" s="100"/>
      <c r="AB449" s="100"/>
    </row>
    <row r="450" spans="1:28" ht="13.2">
      <c r="A450" s="119">
        <v>17</v>
      </c>
      <c r="B450" s="138" t="s">
        <v>95</v>
      </c>
      <c r="C450" s="95"/>
      <c r="D450" s="95"/>
      <c r="E450" s="9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90">
        <v>1</v>
      </c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</row>
    <row r="451" spans="1:28" ht="26.4">
      <c r="A451" s="119">
        <v>18</v>
      </c>
      <c r="B451" s="138" t="s">
        <v>96</v>
      </c>
      <c r="C451" s="95"/>
      <c r="D451" s="95"/>
      <c r="E451" s="9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139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</row>
    <row r="452" spans="1:28" ht="13.2">
      <c r="A452" s="119">
        <v>19</v>
      </c>
      <c r="B452" s="138" t="s">
        <v>97</v>
      </c>
      <c r="C452" s="95"/>
      <c r="D452" s="95"/>
      <c r="E452" s="9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119">
        <v>8</v>
      </c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</row>
    <row r="453" spans="1:28" ht="13.2">
      <c r="A453" s="333" t="s">
        <v>98</v>
      </c>
      <c r="B453" s="311"/>
      <c r="C453" s="311"/>
      <c r="D453" s="311"/>
      <c r="E453" s="312"/>
      <c r="F453" s="85"/>
      <c r="G453" s="85"/>
      <c r="H453" s="85"/>
      <c r="I453" s="85"/>
      <c r="J453" s="85"/>
      <c r="K453" s="85"/>
      <c r="L453" s="85"/>
      <c r="M453" s="85"/>
      <c r="N453" s="85"/>
      <c r="O453" s="141"/>
      <c r="P453" s="82">
        <f>P418+P435+P440+P445+P449</f>
        <v>382.68230302871876</v>
      </c>
      <c r="Q453" s="79">
        <f>SUM(Q406:Q452)</f>
        <v>223</v>
      </c>
      <c r="R453" s="142">
        <v>0.65749999999999997</v>
      </c>
      <c r="S453" s="82">
        <f>Q453/P453*100</f>
        <v>58.272880202475619</v>
      </c>
      <c r="T453" s="79"/>
      <c r="U453" s="85"/>
      <c r="V453" s="85"/>
      <c r="W453" s="85"/>
      <c r="X453" s="85"/>
      <c r="Y453" s="85"/>
      <c r="Z453" s="85"/>
      <c r="AA453" s="85"/>
      <c r="AB453" s="85"/>
    </row>
    <row r="454" spans="1:28" ht="13.2">
      <c r="A454" s="327" t="s">
        <v>100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2"/>
      <c r="P454" s="143">
        <f>P453*70/100</f>
        <v>267.87761212010315</v>
      </c>
      <c r="Q454" s="143">
        <f>Q453-P454</f>
        <v>-44.877612120103151</v>
      </c>
      <c r="R454" s="143">
        <f>Q454/P454*100</f>
        <v>-16.753028282177699</v>
      </c>
      <c r="S454" s="90"/>
      <c r="T454" s="133"/>
      <c r="U454" s="133"/>
      <c r="V454" s="133"/>
      <c r="W454" s="133"/>
      <c r="X454" s="133"/>
      <c r="Y454" s="133"/>
      <c r="Z454" s="133"/>
      <c r="AA454" s="133"/>
      <c r="AB454" s="133"/>
    </row>
    <row r="455" spans="1:28" ht="13.2">
      <c r="A455" s="144"/>
      <c r="B455" s="144"/>
      <c r="C455" s="144"/>
      <c r="D455" s="144"/>
      <c r="E455" s="144"/>
      <c r="F455" s="145"/>
      <c r="G455" s="145"/>
      <c r="H455" s="145"/>
      <c r="I455" s="145"/>
      <c r="J455" s="145"/>
      <c r="K455" s="145"/>
      <c r="L455" s="145"/>
      <c r="M455" s="310" t="s">
        <v>101</v>
      </c>
      <c r="N455" s="311"/>
      <c r="O455" s="312"/>
      <c r="P455" s="146">
        <f>(Q453/P453)*100%</f>
        <v>0.58272880202475619</v>
      </c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  <c r="AA455" s="145"/>
      <c r="AB455" s="145"/>
    </row>
    <row r="456" spans="1:28" ht="13.2">
      <c r="A456" s="147"/>
      <c r="B456" s="147"/>
      <c r="C456" s="147"/>
      <c r="D456" s="147"/>
      <c r="E456" s="147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</row>
    <row r="457" spans="1:28" ht="13.2">
      <c r="A457" s="147"/>
      <c r="B457" s="147"/>
      <c r="C457" s="148"/>
      <c r="D457" s="148"/>
      <c r="E457" s="147"/>
      <c r="F457" s="149"/>
      <c r="G457" s="149"/>
      <c r="H457" s="149"/>
      <c r="I457" s="73"/>
      <c r="J457" s="73"/>
      <c r="K457" s="73"/>
      <c r="L457" s="73"/>
      <c r="M457" s="73"/>
      <c r="N457" s="73"/>
      <c r="O457" s="73"/>
      <c r="P457" s="73"/>
      <c r="Q457" s="149">
        <f>(Q453/P453)*100%</f>
        <v>0.58272880202475619</v>
      </c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</row>
    <row r="458" spans="1:28" ht="13.2">
      <c r="A458" s="328" t="s">
        <v>102</v>
      </c>
      <c r="B458" s="320"/>
      <c r="C458" s="313" t="s">
        <v>103</v>
      </c>
      <c r="D458" s="312"/>
      <c r="E458" s="313" t="s">
        <v>104</v>
      </c>
      <c r="F458" s="312"/>
      <c r="G458" s="313" t="s">
        <v>110</v>
      </c>
      <c r="H458" s="311"/>
      <c r="I458" s="312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</row>
    <row r="459" spans="1:28" ht="15">
      <c r="A459" s="321"/>
      <c r="B459" s="323"/>
      <c r="C459" s="329">
        <v>37980673</v>
      </c>
      <c r="D459" s="312"/>
      <c r="E459" s="334">
        <v>28703449847</v>
      </c>
      <c r="F459" s="312"/>
      <c r="G459" s="331">
        <v>1.2999999999999999E-3</v>
      </c>
      <c r="H459" s="311"/>
      <c r="I459" s="312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</row>
    <row r="460" spans="1:28" ht="13.2">
      <c r="A460" s="150"/>
      <c r="B460" s="150"/>
      <c r="C460" s="150"/>
      <c r="D460" s="150"/>
      <c r="E460" s="150"/>
      <c r="F460" s="150"/>
      <c r="G460" s="150"/>
      <c r="H460" s="150"/>
      <c r="I460" s="150"/>
      <c r="J460" s="150"/>
      <c r="K460" s="150"/>
      <c r="L460" s="150"/>
      <c r="M460" s="150"/>
      <c r="N460" s="150"/>
      <c r="O460" s="150"/>
      <c r="P460" s="150"/>
      <c r="Q460" s="150"/>
      <c r="R460" s="150"/>
      <c r="S460" s="150"/>
      <c r="T460" s="150"/>
      <c r="U460" s="150"/>
      <c r="V460" s="150"/>
      <c r="W460" s="150"/>
      <c r="X460" s="150"/>
      <c r="Y460" s="150"/>
      <c r="Z460" s="150"/>
      <c r="AA460" s="150"/>
      <c r="AB460" s="150"/>
    </row>
    <row r="461" spans="1:28" ht="13.2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</row>
    <row r="462" spans="1:28" ht="13.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</row>
    <row r="463" spans="1:28" ht="13.2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</row>
    <row r="464" spans="1:28" ht="13.2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</row>
    <row r="465" spans="1:28" ht="13.2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</row>
    <row r="466" spans="1:28" ht="13.2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</row>
    <row r="467" spans="1:28" ht="13.2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</row>
    <row r="468" spans="1:28" ht="13.2">
      <c r="A468" s="315" t="s">
        <v>113</v>
      </c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6"/>
      <c r="U468" s="316"/>
      <c r="V468" s="316"/>
      <c r="W468" s="316"/>
      <c r="X468" s="316"/>
      <c r="Y468" s="316"/>
      <c r="Z468" s="316"/>
      <c r="AA468" s="316"/>
      <c r="AB468" s="316"/>
    </row>
    <row r="469" spans="1:28" ht="13.2">
      <c r="A469" s="315" t="s">
        <v>163</v>
      </c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16"/>
      <c r="M469" s="316"/>
      <c r="N469" s="316"/>
      <c r="O469" s="316"/>
      <c r="P469" s="316"/>
      <c r="Q469" s="316"/>
      <c r="R469" s="316"/>
      <c r="S469" s="316"/>
      <c r="T469" s="316"/>
      <c r="U469" s="316"/>
      <c r="V469" s="316"/>
      <c r="W469" s="316"/>
      <c r="X469" s="316"/>
      <c r="Y469" s="316"/>
      <c r="Z469" s="316"/>
      <c r="AA469" s="316"/>
      <c r="AB469" s="316"/>
    </row>
    <row r="470" spans="1:28" ht="13.2">
      <c r="A470" s="72"/>
      <c r="B470" s="72"/>
      <c r="C470" s="72"/>
      <c r="D470" s="72"/>
      <c r="E470" s="72"/>
      <c r="F470" s="73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</row>
    <row r="471" spans="1:28" ht="13.2">
      <c r="A471" s="324" t="s">
        <v>6</v>
      </c>
      <c r="B471" s="324" t="s">
        <v>9</v>
      </c>
      <c r="C471" s="317" t="s">
        <v>10</v>
      </c>
      <c r="D471" s="312"/>
      <c r="E471" s="324" t="s">
        <v>11</v>
      </c>
      <c r="F471" s="74" t="s">
        <v>12</v>
      </c>
      <c r="G471" s="74" t="s">
        <v>13</v>
      </c>
      <c r="H471" s="74" t="s">
        <v>14</v>
      </c>
      <c r="I471" s="74" t="s">
        <v>15</v>
      </c>
      <c r="J471" s="75"/>
      <c r="K471" s="76"/>
      <c r="L471" s="317" t="s">
        <v>16</v>
      </c>
      <c r="M471" s="311"/>
      <c r="N471" s="311"/>
      <c r="O471" s="312"/>
      <c r="P471" s="324" t="s">
        <v>17</v>
      </c>
      <c r="Q471" s="324" t="s">
        <v>18</v>
      </c>
      <c r="R471" s="324" t="s">
        <v>19</v>
      </c>
      <c r="S471" s="318" t="s">
        <v>20</v>
      </c>
      <c r="T471" s="319"/>
      <c r="U471" s="319"/>
      <c r="V471" s="319"/>
      <c r="W471" s="319"/>
      <c r="X471" s="320"/>
      <c r="Y471" s="324" t="s">
        <v>21</v>
      </c>
      <c r="Z471" s="324" t="s">
        <v>22</v>
      </c>
      <c r="AA471" s="324" t="s">
        <v>23</v>
      </c>
      <c r="AB471" s="324" t="s">
        <v>24</v>
      </c>
    </row>
    <row r="472" spans="1:28" ht="26.4">
      <c r="A472" s="325"/>
      <c r="B472" s="325"/>
      <c r="C472" s="324" t="s">
        <v>25</v>
      </c>
      <c r="D472" s="324" t="s">
        <v>26</v>
      </c>
      <c r="E472" s="325"/>
      <c r="F472" s="74" t="s">
        <v>27</v>
      </c>
      <c r="G472" s="74" t="s">
        <v>28</v>
      </c>
      <c r="H472" s="74" t="s">
        <v>29</v>
      </c>
      <c r="I472" s="74" t="s">
        <v>30</v>
      </c>
      <c r="J472" s="74" t="s">
        <v>31</v>
      </c>
      <c r="K472" s="77" t="s">
        <v>115</v>
      </c>
      <c r="L472" s="74" t="s">
        <v>33</v>
      </c>
      <c r="M472" s="74" t="s">
        <v>34</v>
      </c>
      <c r="N472" s="77" t="s">
        <v>35</v>
      </c>
      <c r="O472" s="74" t="s">
        <v>36</v>
      </c>
      <c r="P472" s="325"/>
      <c r="Q472" s="325"/>
      <c r="R472" s="325"/>
      <c r="S472" s="321"/>
      <c r="T472" s="322"/>
      <c r="U472" s="322"/>
      <c r="V472" s="322"/>
      <c r="W472" s="322"/>
      <c r="X472" s="323"/>
      <c r="Y472" s="325"/>
      <c r="Z472" s="325"/>
      <c r="AA472" s="325"/>
      <c r="AB472" s="325"/>
    </row>
    <row r="473" spans="1:28" ht="13.2">
      <c r="A473" s="326"/>
      <c r="B473" s="326"/>
      <c r="C473" s="326"/>
      <c r="D473" s="326"/>
      <c r="E473" s="326"/>
      <c r="F473" s="74" t="s">
        <v>37</v>
      </c>
      <c r="G473" s="74" t="s">
        <v>38</v>
      </c>
      <c r="H473" s="74" t="s">
        <v>39</v>
      </c>
      <c r="I473" s="74" t="s">
        <v>40</v>
      </c>
      <c r="J473" s="74" t="s">
        <v>41</v>
      </c>
      <c r="K473" s="74" t="s">
        <v>42</v>
      </c>
      <c r="L473" s="74" t="s">
        <v>43</v>
      </c>
      <c r="M473" s="78">
        <v>0.15</v>
      </c>
      <c r="N473" s="74" t="s">
        <v>44</v>
      </c>
      <c r="O473" s="74" t="s">
        <v>45</v>
      </c>
      <c r="P473" s="326"/>
      <c r="Q473" s="326"/>
      <c r="R473" s="326"/>
      <c r="S473" s="74" t="s">
        <v>46</v>
      </c>
      <c r="T473" s="74" t="s">
        <v>47</v>
      </c>
      <c r="U473" s="74" t="s">
        <v>48</v>
      </c>
      <c r="V473" s="74" t="s">
        <v>49</v>
      </c>
      <c r="W473" s="74" t="s">
        <v>50</v>
      </c>
      <c r="X473" s="74" t="s">
        <v>51</v>
      </c>
      <c r="Y473" s="326"/>
      <c r="Z473" s="326"/>
      <c r="AA473" s="326"/>
      <c r="AB473" s="326"/>
    </row>
    <row r="474" spans="1:28" ht="13.2">
      <c r="A474" s="75"/>
      <c r="B474" s="74" t="s">
        <v>52</v>
      </c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6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</row>
    <row r="475" spans="1:28" ht="15">
      <c r="A475" s="79">
        <v>1</v>
      </c>
      <c r="B475" s="80" t="s">
        <v>53</v>
      </c>
      <c r="C475" s="79">
        <v>22</v>
      </c>
      <c r="D475" s="79">
        <v>14</v>
      </c>
      <c r="E475" s="81">
        <v>9.52</v>
      </c>
      <c r="F475" s="79">
        <v>4</v>
      </c>
      <c r="G475" s="81">
        <v>9.52</v>
      </c>
      <c r="H475" s="79">
        <v>79</v>
      </c>
      <c r="I475" s="79">
        <v>7</v>
      </c>
      <c r="J475" s="79">
        <f t="shared" ref="J475:J485" si="157">F475*G475*365</f>
        <v>13899.199999999999</v>
      </c>
      <c r="K475" s="79">
        <v>2002</v>
      </c>
      <c r="L475" s="82">
        <f t="shared" ref="L475:L485" si="158">J475/K475</f>
        <v>6.9426573426573421</v>
      </c>
      <c r="M475" s="82">
        <f t="shared" ref="M475:M485" si="159">L475*15/100</f>
        <v>1.0413986013986014</v>
      </c>
      <c r="N475" s="82">
        <f t="shared" ref="N475:N485" si="160">L475+M475</f>
        <v>7.9840559440559433</v>
      </c>
      <c r="O475" s="79">
        <v>4</v>
      </c>
      <c r="P475" s="82">
        <f t="shared" ref="P475:P485" si="161">N475+O475</f>
        <v>11.984055944055942</v>
      </c>
      <c r="Q475" s="90">
        <v>8</v>
      </c>
      <c r="R475" s="84" t="s">
        <v>116</v>
      </c>
      <c r="S475" s="79">
        <v>1</v>
      </c>
      <c r="T475" s="79">
        <v>2</v>
      </c>
      <c r="U475" s="79">
        <v>1</v>
      </c>
      <c r="V475" s="85"/>
      <c r="W475" s="79">
        <v>12</v>
      </c>
      <c r="X475" s="79">
        <v>5</v>
      </c>
      <c r="Y475" s="79">
        <v>21</v>
      </c>
      <c r="Z475" s="79">
        <v>3</v>
      </c>
      <c r="AA475" s="79">
        <v>15</v>
      </c>
      <c r="AB475" s="86"/>
    </row>
    <row r="476" spans="1:28" ht="15">
      <c r="A476" s="79">
        <v>2</v>
      </c>
      <c r="B476" s="80" t="s">
        <v>54</v>
      </c>
      <c r="C476" s="87">
        <v>26</v>
      </c>
      <c r="D476" s="87">
        <v>28</v>
      </c>
      <c r="E476" s="88">
        <v>14.55</v>
      </c>
      <c r="F476" s="79">
        <v>4</v>
      </c>
      <c r="G476" s="88">
        <v>14.55</v>
      </c>
      <c r="H476" s="79">
        <v>79</v>
      </c>
      <c r="I476" s="79">
        <v>7</v>
      </c>
      <c r="J476" s="79">
        <f t="shared" si="157"/>
        <v>21243</v>
      </c>
      <c r="K476" s="79">
        <v>2002</v>
      </c>
      <c r="L476" s="82">
        <f t="shared" si="158"/>
        <v>10.610889110889111</v>
      </c>
      <c r="M476" s="82">
        <f t="shared" si="159"/>
        <v>1.5916333666333669</v>
      </c>
      <c r="N476" s="82">
        <f t="shared" si="160"/>
        <v>12.202522477522479</v>
      </c>
      <c r="O476" s="79">
        <v>4</v>
      </c>
      <c r="P476" s="82">
        <f t="shared" si="161"/>
        <v>16.202522477522479</v>
      </c>
      <c r="Q476" s="90">
        <v>5</v>
      </c>
      <c r="R476" s="84" t="s">
        <v>117</v>
      </c>
      <c r="S476" s="85"/>
      <c r="T476" s="85"/>
      <c r="U476" s="85"/>
      <c r="V476" s="85"/>
      <c r="W476" s="85"/>
      <c r="X476" s="85"/>
      <c r="Y476" s="85"/>
      <c r="Z476" s="85"/>
      <c r="AA476" s="85"/>
      <c r="AB476" s="86"/>
    </row>
    <row r="477" spans="1:28" ht="15">
      <c r="A477" s="79">
        <v>3</v>
      </c>
      <c r="B477" s="80" t="s">
        <v>55</v>
      </c>
      <c r="C477" s="87">
        <v>10</v>
      </c>
      <c r="D477" s="87">
        <v>27</v>
      </c>
      <c r="E477" s="88">
        <v>0</v>
      </c>
      <c r="F477" s="79">
        <v>4</v>
      </c>
      <c r="G477" s="88">
        <v>0</v>
      </c>
      <c r="H477" s="79">
        <v>79</v>
      </c>
      <c r="I477" s="89">
        <v>7</v>
      </c>
      <c r="J477" s="79">
        <f t="shared" si="157"/>
        <v>0</v>
      </c>
      <c r="K477" s="79">
        <v>2002</v>
      </c>
      <c r="L477" s="82">
        <f t="shared" si="158"/>
        <v>0</v>
      </c>
      <c r="M477" s="82">
        <f t="shared" si="159"/>
        <v>0</v>
      </c>
      <c r="N477" s="82">
        <f t="shared" si="160"/>
        <v>0</v>
      </c>
      <c r="O477" s="79">
        <v>4</v>
      </c>
      <c r="P477" s="82">
        <f t="shared" si="161"/>
        <v>4</v>
      </c>
      <c r="Q477" s="90">
        <v>5</v>
      </c>
      <c r="R477" s="84" t="s">
        <v>118</v>
      </c>
      <c r="S477" s="85"/>
      <c r="T477" s="85"/>
      <c r="U477" s="85"/>
      <c r="V477" s="85"/>
      <c r="W477" s="85"/>
      <c r="X477" s="85"/>
      <c r="Y477" s="85"/>
      <c r="Z477" s="85"/>
      <c r="AA477" s="85"/>
      <c r="AB477" s="86"/>
    </row>
    <row r="478" spans="1:28" ht="15">
      <c r="A478" s="79">
        <v>4</v>
      </c>
      <c r="B478" s="80" t="s">
        <v>56</v>
      </c>
      <c r="C478" s="87">
        <v>46</v>
      </c>
      <c r="D478" s="87">
        <v>10</v>
      </c>
      <c r="E478" s="88">
        <v>24.94</v>
      </c>
      <c r="F478" s="79">
        <v>4</v>
      </c>
      <c r="G478" s="88">
        <v>24.94</v>
      </c>
      <c r="H478" s="79">
        <v>79</v>
      </c>
      <c r="I478" s="79">
        <v>7</v>
      </c>
      <c r="J478" s="79">
        <f t="shared" si="157"/>
        <v>36412.400000000001</v>
      </c>
      <c r="K478" s="79">
        <v>2002</v>
      </c>
      <c r="L478" s="82">
        <f t="shared" si="158"/>
        <v>18.18801198801199</v>
      </c>
      <c r="M478" s="82">
        <f t="shared" si="159"/>
        <v>2.7282017982017988</v>
      </c>
      <c r="N478" s="82">
        <f t="shared" si="160"/>
        <v>20.916213786213788</v>
      </c>
      <c r="O478" s="79">
        <v>4</v>
      </c>
      <c r="P478" s="82">
        <f t="shared" si="161"/>
        <v>24.916213786213788</v>
      </c>
      <c r="Q478" s="90">
        <v>17</v>
      </c>
      <c r="R478" s="84" t="s">
        <v>120</v>
      </c>
      <c r="S478" s="85"/>
      <c r="T478" s="85"/>
      <c r="U478" s="85"/>
      <c r="V478" s="85"/>
      <c r="W478" s="85"/>
      <c r="X478" s="85"/>
      <c r="Y478" s="85"/>
      <c r="Z478" s="85"/>
      <c r="AA478" s="85"/>
      <c r="AB478" s="86"/>
    </row>
    <row r="479" spans="1:28" ht="15">
      <c r="A479" s="79">
        <v>5</v>
      </c>
      <c r="B479" s="80" t="s">
        <v>57</v>
      </c>
      <c r="C479" s="87">
        <v>38</v>
      </c>
      <c r="D479" s="87">
        <v>33</v>
      </c>
      <c r="E479" s="88">
        <v>21.32</v>
      </c>
      <c r="F479" s="79">
        <v>4</v>
      </c>
      <c r="G479" s="88">
        <v>21.32</v>
      </c>
      <c r="H479" s="79">
        <v>79</v>
      </c>
      <c r="I479" s="79">
        <v>7</v>
      </c>
      <c r="J479" s="79">
        <f t="shared" si="157"/>
        <v>31127.200000000001</v>
      </c>
      <c r="K479" s="79">
        <v>2002</v>
      </c>
      <c r="L479" s="82">
        <f t="shared" si="158"/>
        <v>15.548051948051949</v>
      </c>
      <c r="M479" s="82">
        <f t="shared" si="159"/>
        <v>2.3322077922077922</v>
      </c>
      <c r="N479" s="82">
        <f t="shared" si="160"/>
        <v>17.880259740259742</v>
      </c>
      <c r="O479" s="79">
        <v>4</v>
      </c>
      <c r="P479" s="82">
        <f t="shared" si="161"/>
        <v>21.880259740259742</v>
      </c>
      <c r="Q479" s="90">
        <v>17</v>
      </c>
      <c r="R479" s="84" t="s">
        <v>122</v>
      </c>
      <c r="S479" s="85"/>
      <c r="T479" s="85"/>
      <c r="U479" s="85"/>
      <c r="V479" s="85"/>
      <c r="W479" s="85"/>
      <c r="X479" s="85"/>
      <c r="Y479" s="85"/>
      <c r="Z479" s="85"/>
      <c r="AA479" s="85"/>
      <c r="AB479" s="86"/>
    </row>
    <row r="480" spans="1:28" ht="15">
      <c r="A480" s="79">
        <v>6</v>
      </c>
      <c r="B480" s="80" t="s">
        <v>58</v>
      </c>
      <c r="C480" s="87">
        <v>8</v>
      </c>
      <c r="D480" s="87">
        <v>8</v>
      </c>
      <c r="E480" s="88">
        <v>3.39</v>
      </c>
      <c r="F480" s="79">
        <v>14</v>
      </c>
      <c r="G480" s="88">
        <v>3.39</v>
      </c>
      <c r="H480" s="79">
        <v>79</v>
      </c>
      <c r="I480" s="79">
        <v>7</v>
      </c>
      <c r="J480" s="79">
        <f t="shared" si="157"/>
        <v>17322.900000000001</v>
      </c>
      <c r="K480" s="79">
        <v>2002</v>
      </c>
      <c r="L480" s="82">
        <f t="shared" si="158"/>
        <v>8.6527972027972027</v>
      </c>
      <c r="M480" s="82">
        <f t="shared" si="159"/>
        <v>1.2979195804195802</v>
      </c>
      <c r="N480" s="82">
        <f t="shared" si="160"/>
        <v>9.9507167832167838</v>
      </c>
      <c r="O480" s="79">
        <v>4</v>
      </c>
      <c r="P480" s="82">
        <f t="shared" si="161"/>
        <v>13.950716783216784</v>
      </c>
      <c r="Q480" s="90">
        <v>13</v>
      </c>
      <c r="R480" s="84" t="s">
        <v>123</v>
      </c>
      <c r="S480" s="91"/>
      <c r="T480" s="91"/>
      <c r="U480" s="85"/>
      <c r="V480" s="85"/>
      <c r="W480" s="85"/>
      <c r="X480" s="85"/>
      <c r="Y480" s="85"/>
      <c r="Z480" s="85"/>
      <c r="AA480" s="85"/>
      <c r="AB480" s="86"/>
    </row>
    <row r="481" spans="1:28" ht="15">
      <c r="A481" s="79">
        <v>7</v>
      </c>
      <c r="B481" s="92" t="s">
        <v>59</v>
      </c>
      <c r="C481" s="79">
        <v>4</v>
      </c>
      <c r="D481" s="79">
        <v>4</v>
      </c>
      <c r="E481" s="88">
        <v>1.1000000000000001</v>
      </c>
      <c r="F481" s="79">
        <v>14</v>
      </c>
      <c r="G481" s="88">
        <v>1.1000000000000001</v>
      </c>
      <c r="H481" s="79">
        <v>79</v>
      </c>
      <c r="I481" s="79">
        <v>7</v>
      </c>
      <c r="J481" s="79">
        <f t="shared" si="157"/>
        <v>5621.0000000000009</v>
      </c>
      <c r="K481" s="79">
        <v>2002</v>
      </c>
      <c r="L481" s="82">
        <f t="shared" si="158"/>
        <v>2.8076923076923079</v>
      </c>
      <c r="M481" s="82">
        <f t="shared" si="159"/>
        <v>0.42115384615384621</v>
      </c>
      <c r="N481" s="82">
        <f t="shared" si="160"/>
        <v>3.2288461538461544</v>
      </c>
      <c r="O481" s="79">
        <v>4</v>
      </c>
      <c r="P481" s="82">
        <f t="shared" si="161"/>
        <v>7.2288461538461544</v>
      </c>
      <c r="Q481" s="90">
        <v>4</v>
      </c>
      <c r="R481" s="84" t="s">
        <v>124</v>
      </c>
      <c r="S481" s="93">
        <v>56</v>
      </c>
      <c r="T481" s="94" t="s">
        <v>125</v>
      </c>
      <c r="U481" s="85"/>
      <c r="V481" s="95"/>
      <c r="W481" s="85"/>
      <c r="X481" s="85"/>
      <c r="Y481" s="85"/>
      <c r="Z481" s="85"/>
      <c r="AA481" s="85"/>
      <c r="AB481" s="86"/>
    </row>
    <row r="482" spans="1:28" ht="15">
      <c r="A482" s="79">
        <v>8</v>
      </c>
      <c r="B482" s="92" t="s">
        <v>60</v>
      </c>
      <c r="C482" s="79">
        <v>6</v>
      </c>
      <c r="D482" s="79">
        <v>9</v>
      </c>
      <c r="E482" s="88">
        <v>1.9</v>
      </c>
      <c r="F482" s="79">
        <v>14</v>
      </c>
      <c r="G482" s="88">
        <v>1.9</v>
      </c>
      <c r="H482" s="79">
        <v>79</v>
      </c>
      <c r="I482" s="79">
        <v>7</v>
      </c>
      <c r="J482" s="79">
        <f t="shared" si="157"/>
        <v>9709</v>
      </c>
      <c r="K482" s="79">
        <v>2002</v>
      </c>
      <c r="L482" s="82">
        <f t="shared" si="158"/>
        <v>4.84965034965035</v>
      </c>
      <c r="M482" s="82">
        <f t="shared" si="159"/>
        <v>0.72744755244755255</v>
      </c>
      <c r="N482" s="82">
        <f t="shared" si="160"/>
        <v>5.5770979020979023</v>
      </c>
      <c r="O482" s="79">
        <v>4</v>
      </c>
      <c r="P482" s="82">
        <f t="shared" si="161"/>
        <v>9.5770979020979023</v>
      </c>
      <c r="Q482" s="90">
        <v>1</v>
      </c>
      <c r="R482" s="84" t="s">
        <v>126</v>
      </c>
      <c r="S482" s="93">
        <v>26</v>
      </c>
      <c r="T482" s="94" t="s">
        <v>127</v>
      </c>
      <c r="U482" s="85"/>
      <c r="V482" s="85"/>
      <c r="W482" s="85"/>
      <c r="X482" s="85"/>
      <c r="Y482" s="85"/>
      <c r="Z482" s="85"/>
      <c r="AA482" s="85"/>
      <c r="AB482" s="86"/>
    </row>
    <row r="483" spans="1:28" ht="15">
      <c r="A483" s="79">
        <v>9</v>
      </c>
      <c r="B483" s="92" t="s">
        <v>61</v>
      </c>
      <c r="C483" s="79">
        <v>8</v>
      </c>
      <c r="D483" s="79">
        <v>5</v>
      </c>
      <c r="E483" s="88">
        <v>5.23</v>
      </c>
      <c r="F483" s="79">
        <v>14</v>
      </c>
      <c r="G483" s="88">
        <v>5.23</v>
      </c>
      <c r="H483" s="79">
        <v>79</v>
      </c>
      <c r="I483" s="79">
        <v>7</v>
      </c>
      <c r="J483" s="79">
        <f t="shared" si="157"/>
        <v>26725.3</v>
      </c>
      <c r="K483" s="79">
        <v>2002</v>
      </c>
      <c r="L483" s="82">
        <f t="shared" si="158"/>
        <v>13.349300699300699</v>
      </c>
      <c r="M483" s="82">
        <f t="shared" si="159"/>
        <v>2.002395104895105</v>
      </c>
      <c r="N483" s="82">
        <f t="shared" si="160"/>
        <v>15.351695804195803</v>
      </c>
      <c r="O483" s="79">
        <v>4</v>
      </c>
      <c r="P483" s="82">
        <f t="shared" si="161"/>
        <v>19.351695804195803</v>
      </c>
      <c r="Q483" s="90">
        <v>2</v>
      </c>
      <c r="R483" s="84" t="s">
        <v>128</v>
      </c>
      <c r="S483" s="96"/>
      <c r="T483" s="97"/>
      <c r="U483" s="85"/>
      <c r="V483" s="85"/>
      <c r="W483" s="85"/>
      <c r="X483" s="85"/>
      <c r="Y483" s="85"/>
      <c r="Z483" s="85"/>
      <c r="AA483" s="85"/>
      <c r="AB483" s="86"/>
    </row>
    <row r="484" spans="1:28" ht="15">
      <c r="A484" s="79">
        <v>10</v>
      </c>
      <c r="B484" s="92" t="s">
        <v>62</v>
      </c>
      <c r="C484" s="79">
        <v>8</v>
      </c>
      <c r="D484" s="79">
        <v>10</v>
      </c>
      <c r="E484" s="88">
        <v>7.35</v>
      </c>
      <c r="F484" s="79">
        <v>4.5</v>
      </c>
      <c r="G484" s="88">
        <v>7.35</v>
      </c>
      <c r="H484" s="79">
        <v>79</v>
      </c>
      <c r="I484" s="79">
        <v>7</v>
      </c>
      <c r="J484" s="79">
        <f t="shared" si="157"/>
        <v>12072.374999999998</v>
      </c>
      <c r="K484" s="79">
        <v>2002</v>
      </c>
      <c r="L484" s="82">
        <f t="shared" si="158"/>
        <v>6.0301573426573416</v>
      </c>
      <c r="M484" s="82">
        <f t="shared" si="159"/>
        <v>0.90452360139860122</v>
      </c>
      <c r="N484" s="82">
        <f t="shared" si="160"/>
        <v>6.9346809440559429</v>
      </c>
      <c r="O484" s="79">
        <v>4</v>
      </c>
      <c r="P484" s="82">
        <f t="shared" si="161"/>
        <v>10.934680944055943</v>
      </c>
      <c r="Q484" s="90">
        <v>9</v>
      </c>
      <c r="R484" s="84" t="s">
        <v>129</v>
      </c>
      <c r="S484" s="93" t="s">
        <v>130</v>
      </c>
      <c r="T484" s="94" t="s">
        <v>131</v>
      </c>
      <c r="U484" s="85"/>
      <c r="V484" s="85"/>
      <c r="W484" s="85"/>
      <c r="X484" s="85"/>
      <c r="Y484" s="85"/>
      <c r="Z484" s="85"/>
      <c r="AA484" s="85"/>
      <c r="AB484" s="86"/>
    </row>
    <row r="485" spans="1:28" ht="15">
      <c r="A485" s="79">
        <v>11</v>
      </c>
      <c r="B485" s="92" t="s">
        <v>63</v>
      </c>
      <c r="C485" s="79">
        <v>28</v>
      </c>
      <c r="D485" s="79">
        <v>24</v>
      </c>
      <c r="E485" s="88">
        <v>17.899999999999999</v>
      </c>
      <c r="F485" s="79">
        <v>4</v>
      </c>
      <c r="G485" s="88">
        <v>17.899999999999999</v>
      </c>
      <c r="H485" s="79">
        <v>79</v>
      </c>
      <c r="I485" s="79">
        <v>7</v>
      </c>
      <c r="J485" s="79">
        <f t="shared" si="157"/>
        <v>26133.999999999996</v>
      </c>
      <c r="K485" s="79">
        <v>2002</v>
      </c>
      <c r="L485" s="82">
        <f t="shared" si="158"/>
        <v>13.053946053946053</v>
      </c>
      <c r="M485" s="82">
        <f t="shared" si="159"/>
        <v>1.9580919080919079</v>
      </c>
      <c r="N485" s="82">
        <f t="shared" si="160"/>
        <v>15.012037962037962</v>
      </c>
      <c r="O485" s="79">
        <v>4</v>
      </c>
      <c r="P485" s="82">
        <f t="shared" si="161"/>
        <v>19.012037962037962</v>
      </c>
      <c r="Q485" s="90">
        <v>16</v>
      </c>
      <c r="R485" s="84" t="s">
        <v>132</v>
      </c>
      <c r="S485" s="91"/>
      <c r="T485" s="85"/>
      <c r="U485" s="85"/>
      <c r="V485" s="85"/>
      <c r="W485" s="85"/>
      <c r="X485" s="85"/>
      <c r="Y485" s="85"/>
      <c r="Z485" s="85"/>
      <c r="AA485" s="85"/>
      <c r="AB485" s="86"/>
    </row>
    <row r="486" spans="1:28" ht="13.2">
      <c r="A486" s="332" t="s">
        <v>64</v>
      </c>
      <c r="B486" s="312"/>
      <c r="C486" s="98">
        <f>SUM(C475:C485)</f>
        <v>204</v>
      </c>
      <c r="D486" s="98">
        <v>200</v>
      </c>
      <c r="E486" s="99"/>
      <c r="F486" s="100"/>
      <c r="G486" s="99"/>
      <c r="H486" s="101"/>
      <c r="I486" s="100"/>
      <c r="J486" s="100"/>
      <c r="K486" s="100"/>
      <c r="L486" s="100"/>
      <c r="M486" s="100"/>
      <c r="N486" s="100"/>
      <c r="O486" s="100"/>
      <c r="P486" s="102">
        <f>SUM(P475:P485)</f>
        <v>159.0381274975025</v>
      </c>
      <c r="Q486" s="103"/>
      <c r="R486" s="98" t="s">
        <v>133</v>
      </c>
      <c r="S486" s="100"/>
      <c r="T486" s="100"/>
      <c r="U486" s="100"/>
      <c r="V486" s="100"/>
      <c r="W486" s="100"/>
      <c r="X486" s="100"/>
      <c r="Y486" s="100"/>
      <c r="Z486" s="100"/>
      <c r="AA486" s="100"/>
      <c r="AB486" s="101"/>
    </row>
    <row r="487" spans="1:28" ht="13.2">
      <c r="A487" s="104"/>
      <c r="B487" s="104"/>
      <c r="C487" s="91"/>
      <c r="D487" s="91"/>
      <c r="E487" s="105"/>
      <c r="F487" s="91"/>
      <c r="G487" s="105"/>
      <c r="H487" s="106"/>
      <c r="I487" s="91"/>
      <c r="J487" s="91"/>
      <c r="K487" s="91"/>
      <c r="L487" s="91"/>
      <c r="M487" s="91"/>
      <c r="N487" s="91"/>
      <c r="O487" s="91"/>
      <c r="P487" s="91"/>
      <c r="Q487" s="107"/>
      <c r="R487" s="108"/>
      <c r="S487" s="91"/>
      <c r="T487" s="86"/>
      <c r="U487" s="91"/>
      <c r="V487" s="91"/>
      <c r="W487" s="91"/>
      <c r="X487" s="91"/>
      <c r="Y487" s="91"/>
      <c r="Z487" s="91"/>
      <c r="AA487" s="91"/>
      <c r="AB487" s="106"/>
    </row>
    <row r="488" spans="1:28" ht="13.2">
      <c r="A488" s="75"/>
      <c r="B488" s="77" t="s">
        <v>65</v>
      </c>
      <c r="C488" s="109"/>
      <c r="D488" s="109"/>
      <c r="E488" s="110"/>
      <c r="F488" s="109"/>
      <c r="G488" s="110"/>
      <c r="H488" s="111"/>
      <c r="I488" s="109"/>
      <c r="J488" s="109"/>
      <c r="K488" s="109"/>
      <c r="L488" s="109"/>
      <c r="M488" s="109"/>
      <c r="N488" s="109"/>
      <c r="O488" s="109"/>
      <c r="P488" s="109"/>
      <c r="Q488" s="112"/>
      <c r="R488" s="108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</row>
    <row r="489" spans="1:28" ht="15">
      <c r="A489" s="79">
        <v>1</v>
      </c>
      <c r="B489" s="80" t="s">
        <v>66</v>
      </c>
      <c r="C489" s="79">
        <v>2</v>
      </c>
      <c r="D489" s="79">
        <v>2</v>
      </c>
      <c r="E489" s="113">
        <v>10</v>
      </c>
      <c r="F489" s="87">
        <v>0.15</v>
      </c>
      <c r="G489" s="113">
        <v>10</v>
      </c>
      <c r="H489" s="79">
        <v>76</v>
      </c>
      <c r="I489" s="114">
        <v>7</v>
      </c>
      <c r="J489" s="79">
        <f t="shared" ref="J489:J502" si="162">F489*G489*365</f>
        <v>547.5</v>
      </c>
      <c r="K489" s="79">
        <v>2023</v>
      </c>
      <c r="L489" s="82">
        <f t="shared" ref="L489:L500" si="163">J489/K489</f>
        <v>0.27063766683143847</v>
      </c>
      <c r="M489" s="82">
        <f t="shared" ref="M489:M502" si="164">L489*15/100</f>
        <v>4.0595650024715768E-2</v>
      </c>
      <c r="N489" s="82">
        <f t="shared" ref="N489:N502" si="165">L489+M489</f>
        <v>0.31123331685615424</v>
      </c>
      <c r="O489" s="115"/>
      <c r="P489" s="82">
        <f t="shared" ref="P489:P500" si="166">N489+O489</f>
        <v>0.31123331685615424</v>
      </c>
      <c r="Q489" s="90">
        <v>3</v>
      </c>
      <c r="R489" s="84" t="s">
        <v>134</v>
      </c>
      <c r="S489" s="85"/>
      <c r="T489" s="85"/>
      <c r="U489" s="85"/>
      <c r="V489" s="85"/>
      <c r="W489" s="85"/>
      <c r="X489" s="85"/>
      <c r="Y489" s="85"/>
      <c r="Z489" s="85"/>
      <c r="AA489" s="85"/>
      <c r="AB489" s="117"/>
    </row>
    <row r="490" spans="1:28" ht="15">
      <c r="A490" s="79">
        <v>2</v>
      </c>
      <c r="B490" s="80" t="s">
        <v>67</v>
      </c>
      <c r="C490" s="79">
        <v>1</v>
      </c>
      <c r="D490" s="79">
        <v>1</v>
      </c>
      <c r="E490" s="113">
        <v>8.32</v>
      </c>
      <c r="F490" s="87">
        <v>0.15</v>
      </c>
      <c r="G490" s="113">
        <v>8.32</v>
      </c>
      <c r="H490" s="79">
        <v>76</v>
      </c>
      <c r="I490" s="114">
        <v>7</v>
      </c>
      <c r="J490" s="79">
        <f t="shared" si="162"/>
        <v>455.52</v>
      </c>
      <c r="K490" s="79">
        <v>2023</v>
      </c>
      <c r="L490" s="82">
        <f t="shared" si="163"/>
        <v>0.22517053880375679</v>
      </c>
      <c r="M490" s="82">
        <f t="shared" si="164"/>
        <v>3.3775580820563519E-2</v>
      </c>
      <c r="N490" s="82">
        <f t="shared" si="165"/>
        <v>0.25894611962432029</v>
      </c>
      <c r="O490" s="85"/>
      <c r="P490" s="82">
        <f t="shared" si="166"/>
        <v>0.25894611962432029</v>
      </c>
      <c r="Q490" s="90">
        <v>2</v>
      </c>
      <c r="R490" s="84" t="s">
        <v>135</v>
      </c>
      <c r="S490" s="85"/>
      <c r="T490" s="85"/>
      <c r="U490" s="85"/>
      <c r="V490" s="85"/>
      <c r="W490" s="85"/>
      <c r="X490" s="85"/>
      <c r="Y490" s="85"/>
      <c r="Z490" s="85"/>
      <c r="AA490" s="85"/>
      <c r="AB490" s="117"/>
    </row>
    <row r="491" spans="1:28" ht="15">
      <c r="A491" s="79">
        <v>3</v>
      </c>
      <c r="B491" s="80" t="s">
        <v>68</v>
      </c>
      <c r="C491" s="79">
        <v>16</v>
      </c>
      <c r="D491" s="79">
        <v>16</v>
      </c>
      <c r="E491" s="113">
        <v>258.14</v>
      </c>
      <c r="F491" s="87">
        <v>0.15</v>
      </c>
      <c r="G491" s="113">
        <v>258.14</v>
      </c>
      <c r="H491" s="79">
        <v>76</v>
      </c>
      <c r="I491" s="114">
        <v>7</v>
      </c>
      <c r="J491" s="79">
        <f t="shared" si="162"/>
        <v>14133.164999999999</v>
      </c>
      <c r="K491" s="79">
        <v>2023</v>
      </c>
      <c r="L491" s="82">
        <f t="shared" si="163"/>
        <v>6.9862407315867516</v>
      </c>
      <c r="M491" s="82">
        <f t="shared" si="164"/>
        <v>1.0479361097380129</v>
      </c>
      <c r="N491" s="82">
        <f t="shared" si="165"/>
        <v>8.034176841324765</v>
      </c>
      <c r="O491" s="79">
        <v>5</v>
      </c>
      <c r="P491" s="82">
        <f t="shared" si="166"/>
        <v>13.034176841324765</v>
      </c>
      <c r="Q491" s="90">
        <v>10</v>
      </c>
      <c r="R491" s="84" t="s">
        <v>136</v>
      </c>
      <c r="S491" s="85"/>
      <c r="T491" s="85"/>
      <c r="U491" s="85"/>
      <c r="V491" s="85"/>
      <c r="W491" s="85"/>
      <c r="X491" s="85"/>
      <c r="Y491" s="85"/>
      <c r="Z491" s="85"/>
      <c r="AA491" s="85"/>
      <c r="AB491" s="117"/>
    </row>
    <row r="492" spans="1:28" ht="15">
      <c r="A492" s="79">
        <v>4</v>
      </c>
      <c r="B492" s="80" t="s">
        <v>69</v>
      </c>
      <c r="C492" s="79">
        <v>4</v>
      </c>
      <c r="D492" s="79">
        <v>4</v>
      </c>
      <c r="E492" s="113">
        <v>48.77</v>
      </c>
      <c r="F492" s="87">
        <v>0.15</v>
      </c>
      <c r="G492" s="113">
        <v>48.77</v>
      </c>
      <c r="H492" s="79">
        <v>76</v>
      </c>
      <c r="I492" s="114">
        <v>7</v>
      </c>
      <c r="J492" s="79">
        <f t="shared" si="162"/>
        <v>2670.1575000000003</v>
      </c>
      <c r="K492" s="79">
        <v>2023</v>
      </c>
      <c r="L492" s="82">
        <f t="shared" si="163"/>
        <v>1.3198999011369255</v>
      </c>
      <c r="M492" s="82">
        <f t="shared" si="164"/>
        <v>0.19798498517053884</v>
      </c>
      <c r="N492" s="82">
        <f t="shared" si="165"/>
        <v>1.5178848863074643</v>
      </c>
      <c r="O492" s="79">
        <v>4</v>
      </c>
      <c r="P492" s="82">
        <f t="shared" si="166"/>
        <v>5.5178848863074643</v>
      </c>
      <c r="Q492" s="90">
        <v>2</v>
      </c>
      <c r="R492" s="84" t="s">
        <v>137</v>
      </c>
      <c r="S492" s="85"/>
      <c r="T492" s="85"/>
      <c r="U492" s="85"/>
      <c r="V492" s="85"/>
      <c r="W492" s="85"/>
      <c r="X492" s="85"/>
      <c r="Y492" s="85"/>
      <c r="Z492" s="85"/>
      <c r="AA492" s="85"/>
      <c r="AB492" s="117"/>
    </row>
    <row r="493" spans="1:28" ht="15">
      <c r="A493" s="79">
        <v>5</v>
      </c>
      <c r="B493" s="80" t="s">
        <v>70</v>
      </c>
      <c r="C493" s="79">
        <v>8</v>
      </c>
      <c r="D493" s="79">
        <v>8</v>
      </c>
      <c r="E493" s="113">
        <v>74.73</v>
      </c>
      <c r="F493" s="87">
        <v>0.15</v>
      </c>
      <c r="G493" s="113">
        <v>74.73</v>
      </c>
      <c r="H493" s="79">
        <v>76</v>
      </c>
      <c r="I493" s="114">
        <v>7</v>
      </c>
      <c r="J493" s="79">
        <f t="shared" si="162"/>
        <v>4091.4675000000002</v>
      </c>
      <c r="K493" s="79">
        <v>2023</v>
      </c>
      <c r="L493" s="82">
        <f t="shared" si="163"/>
        <v>2.0224752842313398</v>
      </c>
      <c r="M493" s="82">
        <f t="shared" si="164"/>
        <v>0.30337129263470097</v>
      </c>
      <c r="N493" s="82">
        <f t="shared" si="165"/>
        <v>2.3258465768660406</v>
      </c>
      <c r="O493" s="79">
        <v>4</v>
      </c>
      <c r="P493" s="82">
        <f t="shared" si="166"/>
        <v>6.3258465768660406</v>
      </c>
      <c r="Q493" s="90">
        <v>7</v>
      </c>
      <c r="R493" s="84" t="s">
        <v>138</v>
      </c>
      <c r="S493" s="85"/>
      <c r="T493" s="85"/>
      <c r="U493" s="85"/>
      <c r="V493" s="85"/>
      <c r="W493" s="85"/>
      <c r="X493" s="85"/>
      <c r="Y493" s="85"/>
      <c r="Z493" s="85"/>
      <c r="AA493" s="85"/>
      <c r="AB493" s="117"/>
    </row>
    <row r="494" spans="1:28" ht="15">
      <c r="A494" s="79">
        <v>6</v>
      </c>
      <c r="B494" s="80" t="s">
        <v>71</v>
      </c>
      <c r="C494" s="79">
        <v>7</v>
      </c>
      <c r="D494" s="79">
        <v>7</v>
      </c>
      <c r="E494" s="113">
        <v>19</v>
      </c>
      <c r="F494" s="87">
        <v>0.15</v>
      </c>
      <c r="G494" s="113">
        <v>19</v>
      </c>
      <c r="H494" s="79">
        <v>76</v>
      </c>
      <c r="I494" s="114">
        <v>7</v>
      </c>
      <c r="J494" s="79">
        <f t="shared" si="162"/>
        <v>1040.25</v>
      </c>
      <c r="K494" s="79">
        <v>2023</v>
      </c>
      <c r="L494" s="82">
        <f t="shared" si="163"/>
        <v>0.51421156697973303</v>
      </c>
      <c r="M494" s="82">
        <f t="shared" si="164"/>
        <v>7.7131735046959957E-2</v>
      </c>
      <c r="N494" s="82">
        <f t="shared" si="165"/>
        <v>0.59134330202669294</v>
      </c>
      <c r="O494" s="79">
        <v>4</v>
      </c>
      <c r="P494" s="82">
        <f t="shared" si="166"/>
        <v>4.5913433020266927</v>
      </c>
      <c r="Q494" s="90">
        <v>8</v>
      </c>
      <c r="R494" s="84" t="s">
        <v>139</v>
      </c>
      <c r="S494" s="85"/>
      <c r="T494" s="85"/>
      <c r="U494" s="85"/>
      <c r="V494" s="85"/>
      <c r="W494" s="85"/>
      <c r="X494" s="85"/>
      <c r="Y494" s="85"/>
      <c r="Z494" s="85"/>
      <c r="AA494" s="85"/>
      <c r="AB494" s="117"/>
    </row>
    <row r="495" spans="1:28" ht="15">
      <c r="A495" s="79">
        <v>7</v>
      </c>
      <c r="B495" s="80" t="s">
        <v>72</v>
      </c>
      <c r="C495" s="79">
        <v>10</v>
      </c>
      <c r="D495" s="79">
        <v>10</v>
      </c>
      <c r="E495" s="113">
        <v>0</v>
      </c>
      <c r="F495" s="87">
        <v>0.15</v>
      </c>
      <c r="G495" s="113">
        <v>0</v>
      </c>
      <c r="H495" s="79">
        <v>76</v>
      </c>
      <c r="I495" s="114">
        <v>7</v>
      </c>
      <c r="J495" s="79">
        <f t="shared" si="162"/>
        <v>0</v>
      </c>
      <c r="K495" s="79">
        <v>2023</v>
      </c>
      <c r="L495" s="82">
        <f t="shared" si="163"/>
        <v>0</v>
      </c>
      <c r="M495" s="82">
        <f t="shared" si="164"/>
        <v>0</v>
      </c>
      <c r="N495" s="82">
        <f t="shared" si="165"/>
        <v>0</v>
      </c>
      <c r="O495" s="79">
        <v>4</v>
      </c>
      <c r="P495" s="82">
        <f t="shared" si="166"/>
        <v>4</v>
      </c>
      <c r="Q495" s="90">
        <v>7</v>
      </c>
      <c r="R495" s="84" t="s">
        <v>140</v>
      </c>
      <c r="S495" s="85"/>
      <c r="T495" s="85"/>
      <c r="U495" s="85"/>
      <c r="V495" s="85"/>
      <c r="W495" s="85"/>
      <c r="X495" s="85"/>
      <c r="Y495" s="85"/>
      <c r="Z495" s="85"/>
      <c r="AA495" s="85"/>
      <c r="AB495" s="117"/>
    </row>
    <row r="496" spans="1:28" ht="15">
      <c r="A496" s="79">
        <v>8</v>
      </c>
      <c r="B496" s="80" t="s">
        <v>73</v>
      </c>
      <c r="C496" s="79">
        <v>7</v>
      </c>
      <c r="D496" s="79">
        <v>7</v>
      </c>
      <c r="E496" s="113">
        <v>166.73</v>
      </c>
      <c r="F496" s="87">
        <v>0.15</v>
      </c>
      <c r="G496" s="113">
        <v>166.73</v>
      </c>
      <c r="H496" s="79">
        <v>76</v>
      </c>
      <c r="I496" s="114">
        <v>7</v>
      </c>
      <c r="J496" s="79">
        <f t="shared" si="162"/>
        <v>9128.4674999999988</v>
      </c>
      <c r="K496" s="79">
        <v>2023</v>
      </c>
      <c r="L496" s="82">
        <f t="shared" si="163"/>
        <v>4.5123418190805724</v>
      </c>
      <c r="M496" s="82">
        <f t="shared" si="164"/>
        <v>0.6768512728620858</v>
      </c>
      <c r="N496" s="82">
        <f t="shared" si="165"/>
        <v>5.1891930919426583</v>
      </c>
      <c r="O496" s="79">
        <v>4</v>
      </c>
      <c r="P496" s="82">
        <f t="shared" si="166"/>
        <v>9.1891930919426592</v>
      </c>
      <c r="Q496" s="90">
        <v>8</v>
      </c>
      <c r="R496" s="84" t="s">
        <v>141</v>
      </c>
      <c r="S496" s="85"/>
      <c r="T496" s="85"/>
      <c r="U496" s="85"/>
      <c r="V496" s="85"/>
      <c r="W496" s="85"/>
      <c r="X496" s="85"/>
      <c r="Y496" s="85"/>
      <c r="Z496" s="85"/>
      <c r="AA496" s="85"/>
      <c r="AB496" s="85"/>
    </row>
    <row r="497" spans="1:28" ht="15">
      <c r="A497" s="79">
        <v>9</v>
      </c>
      <c r="B497" s="80" t="s">
        <v>74</v>
      </c>
      <c r="C497" s="79">
        <v>5</v>
      </c>
      <c r="D497" s="79">
        <v>5</v>
      </c>
      <c r="E497" s="113">
        <v>24.64</v>
      </c>
      <c r="F497" s="87">
        <v>0.15</v>
      </c>
      <c r="G497" s="113">
        <v>24.64</v>
      </c>
      <c r="H497" s="79">
        <v>76</v>
      </c>
      <c r="I497" s="114">
        <v>7</v>
      </c>
      <c r="J497" s="79">
        <f t="shared" si="162"/>
        <v>1349.04</v>
      </c>
      <c r="K497" s="79">
        <v>2023</v>
      </c>
      <c r="L497" s="82">
        <f t="shared" si="163"/>
        <v>0.66685121107266432</v>
      </c>
      <c r="M497" s="82">
        <f t="shared" si="164"/>
        <v>0.10002768166089965</v>
      </c>
      <c r="N497" s="82">
        <f t="shared" si="165"/>
        <v>0.76687889273356391</v>
      </c>
      <c r="O497" s="79">
        <v>4</v>
      </c>
      <c r="P497" s="82">
        <f t="shared" si="166"/>
        <v>4.7668788927335637</v>
      </c>
      <c r="Q497" s="90">
        <v>4</v>
      </c>
      <c r="R497" s="84" t="s">
        <v>142</v>
      </c>
      <c r="S497" s="85"/>
      <c r="T497" s="85"/>
      <c r="U497" s="85"/>
      <c r="V497" s="85"/>
      <c r="W497" s="85"/>
      <c r="X497" s="85"/>
      <c r="Y497" s="85"/>
      <c r="Z497" s="85"/>
      <c r="AA497" s="85"/>
      <c r="AB497" s="85"/>
    </row>
    <row r="498" spans="1:28" ht="15">
      <c r="A498" s="79">
        <v>10</v>
      </c>
      <c r="B498" s="80" t="s">
        <v>75</v>
      </c>
      <c r="C498" s="79">
        <v>27</v>
      </c>
      <c r="D498" s="79">
        <v>27</v>
      </c>
      <c r="E498" s="113">
        <v>50.68</v>
      </c>
      <c r="F498" s="87">
        <v>2</v>
      </c>
      <c r="G498" s="113">
        <v>50.68</v>
      </c>
      <c r="H498" s="79">
        <v>76</v>
      </c>
      <c r="I498" s="114">
        <v>7</v>
      </c>
      <c r="J498" s="79">
        <f t="shared" si="162"/>
        <v>36996.400000000001</v>
      </c>
      <c r="K498" s="79">
        <v>2023</v>
      </c>
      <c r="L498" s="82">
        <f t="shared" si="163"/>
        <v>18.287889273356402</v>
      </c>
      <c r="M498" s="82">
        <f t="shared" si="164"/>
        <v>2.74318339100346</v>
      </c>
      <c r="N498" s="82">
        <f t="shared" si="165"/>
        <v>21.031072664359861</v>
      </c>
      <c r="O498" s="79">
        <v>2</v>
      </c>
      <c r="P498" s="82">
        <f t="shared" si="166"/>
        <v>23.031072664359861</v>
      </c>
      <c r="Q498" s="90">
        <v>12</v>
      </c>
      <c r="R498" s="84" t="s">
        <v>143</v>
      </c>
      <c r="S498" s="85"/>
      <c r="T498" s="85"/>
      <c r="U498" s="85"/>
      <c r="V498" s="85"/>
      <c r="W498" s="85"/>
      <c r="X498" s="85"/>
      <c r="Y498" s="85"/>
      <c r="Z498" s="85"/>
      <c r="AA498" s="85"/>
      <c r="AB498" s="85"/>
    </row>
    <row r="499" spans="1:28" ht="15">
      <c r="A499" s="79">
        <v>11</v>
      </c>
      <c r="B499" s="80" t="s">
        <v>76</v>
      </c>
      <c r="C499" s="79">
        <v>6</v>
      </c>
      <c r="D499" s="79">
        <v>6</v>
      </c>
      <c r="E499" s="113">
        <v>7.73</v>
      </c>
      <c r="F499" s="87">
        <v>2</v>
      </c>
      <c r="G499" s="113">
        <v>7.73</v>
      </c>
      <c r="H499" s="79">
        <v>76</v>
      </c>
      <c r="I499" s="114">
        <v>7</v>
      </c>
      <c r="J499" s="79">
        <f t="shared" si="162"/>
        <v>5642.9000000000005</v>
      </c>
      <c r="K499" s="79">
        <v>2023</v>
      </c>
      <c r="L499" s="82">
        <f t="shared" si="163"/>
        <v>2.789372219476026</v>
      </c>
      <c r="M499" s="82">
        <f t="shared" si="164"/>
        <v>0.41840583292140388</v>
      </c>
      <c r="N499" s="82">
        <f t="shared" si="165"/>
        <v>3.2077780523974297</v>
      </c>
      <c r="O499" s="85"/>
      <c r="P499" s="82">
        <f t="shared" si="166"/>
        <v>3.2077780523974297</v>
      </c>
      <c r="Q499" s="90">
        <v>2</v>
      </c>
      <c r="R499" s="84" t="s">
        <v>144</v>
      </c>
      <c r="S499" s="86"/>
      <c r="T499" s="86"/>
      <c r="U499" s="86"/>
      <c r="V499" s="86"/>
      <c r="W499" s="85"/>
      <c r="X499" s="85"/>
      <c r="Y499" s="85"/>
      <c r="Z499" s="85"/>
      <c r="AA499" s="85"/>
      <c r="AB499" s="85"/>
    </row>
    <row r="500" spans="1:28" ht="15.6">
      <c r="A500" s="79">
        <v>12</v>
      </c>
      <c r="B500" s="80" t="s">
        <v>77</v>
      </c>
      <c r="C500" s="79">
        <v>5</v>
      </c>
      <c r="D500" s="79">
        <v>5</v>
      </c>
      <c r="E500" s="113">
        <v>1.73</v>
      </c>
      <c r="F500" s="87">
        <v>2</v>
      </c>
      <c r="G500" s="113">
        <v>1.73</v>
      </c>
      <c r="H500" s="79">
        <v>76</v>
      </c>
      <c r="I500" s="114">
        <v>7</v>
      </c>
      <c r="J500" s="79">
        <f t="shared" si="162"/>
        <v>1262.9000000000001</v>
      </c>
      <c r="K500" s="79">
        <v>2023</v>
      </c>
      <c r="L500" s="82">
        <f t="shared" si="163"/>
        <v>0.62427088482451809</v>
      </c>
      <c r="M500" s="82">
        <f t="shared" si="164"/>
        <v>9.3640632723677703E-2</v>
      </c>
      <c r="N500" s="82">
        <f t="shared" si="165"/>
        <v>0.71791151754819582</v>
      </c>
      <c r="O500" s="85"/>
      <c r="P500" s="82">
        <f t="shared" si="166"/>
        <v>0.71791151754819582</v>
      </c>
      <c r="Q500" s="118">
        <v>2</v>
      </c>
      <c r="R500" s="84" t="s">
        <v>145</v>
      </c>
      <c r="S500" s="86"/>
      <c r="T500" s="86"/>
      <c r="U500" s="86"/>
      <c r="V500" s="86"/>
      <c r="W500" s="85"/>
      <c r="X500" s="85"/>
      <c r="Y500" s="85"/>
      <c r="Z500" s="85"/>
      <c r="AA500" s="85"/>
      <c r="AB500" s="85"/>
    </row>
    <row r="501" spans="1:28" ht="15">
      <c r="A501" s="119">
        <v>13</v>
      </c>
      <c r="B501" s="80" t="s">
        <v>146</v>
      </c>
      <c r="C501" s="85"/>
      <c r="D501" s="85"/>
      <c r="E501" s="120"/>
      <c r="F501" s="91"/>
      <c r="G501" s="120"/>
      <c r="H501" s="85"/>
      <c r="I501" s="121"/>
      <c r="J501" s="79">
        <f t="shared" si="162"/>
        <v>0</v>
      </c>
      <c r="K501" s="85"/>
      <c r="L501" s="82"/>
      <c r="M501" s="82">
        <f t="shared" si="164"/>
        <v>0</v>
      </c>
      <c r="N501" s="82">
        <f t="shared" si="165"/>
        <v>0</v>
      </c>
      <c r="O501" s="85"/>
      <c r="P501" s="79">
        <v>6</v>
      </c>
      <c r="Q501" s="90">
        <v>0</v>
      </c>
      <c r="R501" s="84" t="s">
        <v>5</v>
      </c>
      <c r="S501" s="85"/>
      <c r="T501" s="85"/>
      <c r="U501" s="85"/>
      <c r="V501" s="85"/>
      <c r="W501" s="85"/>
      <c r="X501" s="85"/>
      <c r="Y501" s="85"/>
      <c r="Z501" s="85"/>
      <c r="AA501" s="85"/>
      <c r="AB501" s="85"/>
    </row>
    <row r="502" spans="1:28" ht="15">
      <c r="A502" s="119">
        <v>14</v>
      </c>
      <c r="B502" s="80" t="s">
        <v>78</v>
      </c>
      <c r="C502" s="85"/>
      <c r="D502" s="85"/>
      <c r="E502" s="113">
        <v>0.5</v>
      </c>
      <c r="F502" s="87">
        <v>0.15</v>
      </c>
      <c r="G502" s="113">
        <v>0.5</v>
      </c>
      <c r="H502" s="79">
        <v>76</v>
      </c>
      <c r="I502" s="114">
        <v>7</v>
      </c>
      <c r="J502" s="79">
        <f t="shared" si="162"/>
        <v>27.375</v>
      </c>
      <c r="K502" s="79">
        <v>2023</v>
      </c>
      <c r="L502" s="82">
        <f>J502/K502</f>
        <v>1.3531883341571923E-2</v>
      </c>
      <c r="M502" s="82">
        <f t="shared" si="164"/>
        <v>2.0297825012357885E-3</v>
      </c>
      <c r="N502" s="82">
        <f t="shared" si="165"/>
        <v>1.5561665842807711E-2</v>
      </c>
      <c r="O502" s="85"/>
      <c r="P502" s="79">
        <v>2</v>
      </c>
      <c r="Q502" s="90">
        <v>2</v>
      </c>
      <c r="R502" s="84" t="s">
        <v>147</v>
      </c>
      <c r="S502" s="85"/>
      <c r="T502" s="85"/>
      <c r="U502" s="85"/>
      <c r="V502" s="85"/>
      <c r="W502" s="85"/>
      <c r="X502" s="85"/>
      <c r="Y502" s="85"/>
      <c r="Z502" s="85"/>
      <c r="AA502" s="85"/>
      <c r="AB502" s="85"/>
    </row>
    <row r="503" spans="1:28" ht="13.2">
      <c r="A503" s="332" t="s">
        <v>80</v>
      </c>
      <c r="B503" s="312"/>
      <c r="C503" s="98">
        <v>98</v>
      </c>
      <c r="D503" s="98">
        <v>98</v>
      </c>
      <c r="E503" s="99"/>
      <c r="F503" s="100"/>
      <c r="G503" s="99"/>
      <c r="H503" s="100"/>
      <c r="I503" s="100"/>
      <c r="J503" s="100"/>
      <c r="K503" s="100"/>
      <c r="L503" s="100"/>
      <c r="M503" s="100"/>
      <c r="N503" s="100"/>
      <c r="O503" s="122"/>
      <c r="P503" s="102">
        <f>SUM(P489:P502)</f>
        <v>82.952265261987151</v>
      </c>
      <c r="Q503" s="103"/>
      <c r="R503" s="98" t="s">
        <v>148</v>
      </c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</row>
    <row r="504" spans="1:28" ht="13.2">
      <c r="A504" s="104"/>
      <c r="B504" s="104"/>
      <c r="C504" s="91"/>
      <c r="D504" s="91"/>
      <c r="E504" s="105"/>
      <c r="F504" s="91"/>
      <c r="G504" s="105"/>
      <c r="H504" s="91"/>
      <c r="I504" s="91"/>
      <c r="J504" s="91"/>
      <c r="K504" s="91"/>
      <c r="L504" s="91"/>
      <c r="M504" s="91"/>
      <c r="N504" s="91"/>
      <c r="O504" s="123"/>
      <c r="P504" s="123"/>
      <c r="Q504" s="124"/>
      <c r="R504" s="108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 spans="1:28" ht="13.2">
      <c r="A505" s="109"/>
      <c r="B505" s="125" t="s">
        <v>81</v>
      </c>
      <c r="C505" s="109"/>
      <c r="D505" s="109"/>
      <c r="E505" s="110"/>
      <c r="F505" s="109"/>
      <c r="G505" s="110"/>
      <c r="H505" s="109"/>
      <c r="I505" s="109"/>
      <c r="J505" s="109"/>
      <c r="K505" s="109"/>
      <c r="L505" s="109"/>
      <c r="M505" s="109"/>
      <c r="N505" s="109"/>
      <c r="O505" s="109"/>
      <c r="P505" s="109"/>
      <c r="Q505" s="126"/>
      <c r="R505" s="108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11"/>
    </row>
    <row r="506" spans="1:28" ht="15">
      <c r="A506" s="79">
        <v>13</v>
      </c>
      <c r="B506" s="80" t="s">
        <v>82</v>
      </c>
      <c r="C506" s="79">
        <v>7</v>
      </c>
      <c r="D506" s="79">
        <v>7</v>
      </c>
      <c r="E506" s="127">
        <v>0.97</v>
      </c>
      <c r="F506" s="114">
        <v>8</v>
      </c>
      <c r="G506" s="127">
        <v>0.97</v>
      </c>
      <c r="H506" s="79">
        <v>79</v>
      </c>
      <c r="I506" s="114">
        <v>7</v>
      </c>
      <c r="J506" s="79">
        <f t="shared" ref="J506:J507" si="167">F506*G506*365</f>
        <v>2832.4</v>
      </c>
      <c r="K506" s="79">
        <v>2002</v>
      </c>
      <c r="L506" s="82">
        <f t="shared" ref="L506:L507" si="168">J506/K506</f>
        <v>1.4147852147852149</v>
      </c>
      <c r="M506" s="82">
        <f t="shared" ref="M506:M507" si="169">L506*15/100</f>
        <v>0.21221778221778223</v>
      </c>
      <c r="N506" s="82">
        <f t="shared" ref="N506:N507" si="170">L506+M506</f>
        <v>1.6270029970029971</v>
      </c>
      <c r="O506" s="79">
        <v>4</v>
      </c>
      <c r="P506" s="82">
        <f t="shared" ref="P506:P507" si="171">N506+O506</f>
        <v>5.6270029970029967</v>
      </c>
      <c r="Q506" s="90">
        <v>9</v>
      </c>
      <c r="R506" s="79" t="s">
        <v>149</v>
      </c>
      <c r="S506" s="85"/>
      <c r="T506" s="85"/>
      <c r="U506" s="85"/>
      <c r="V506" s="85"/>
      <c r="W506" s="85"/>
      <c r="X506" s="85"/>
      <c r="Y506" s="85"/>
      <c r="Z506" s="85"/>
      <c r="AA506" s="85"/>
      <c r="AB506" s="86"/>
    </row>
    <row r="507" spans="1:28" ht="15">
      <c r="A507" s="79">
        <v>14</v>
      </c>
      <c r="B507" s="80" t="s">
        <v>83</v>
      </c>
      <c r="C507" s="79">
        <v>30</v>
      </c>
      <c r="D507" s="85"/>
      <c r="E507" s="127">
        <v>6.71</v>
      </c>
      <c r="F507" s="114">
        <v>3</v>
      </c>
      <c r="G507" s="127">
        <v>6.71</v>
      </c>
      <c r="H507" s="79">
        <v>79</v>
      </c>
      <c r="I507" s="114">
        <v>7</v>
      </c>
      <c r="J507" s="79">
        <f t="shared" si="167"/>
        <v>7347.45</v>
      </c>
      <c r="K507" s="79">
        <v>2002</v>
      </c>
      <c r="L507" s="82">
        <f t="shared" si="168"/>
        <v>3.6700549450549449</v>
      </c>
      <c r="M507" s="82">
        <f t="shared" si="169"/>
        <v>0.55050824175824176</v>
      </c>
      <c r="N507" s="82">
        <f t="shared" si="170"/>
        <v>4.2205631868131865</v>
      </c>
      <c r="O507" s="79">
        <v>4</v>
      </c>
      <c r="P507" s="82">
        <f t="shared" si="171"/>
        <v>8.2205631868131874</v>
      </c>
      <c r="Q507" s="90">
        <v>8</v>
      </c>
      <c r="R507" s="79" t="s">
        <v>150</v>
      </c>
      <c r="S507" s="85"/>
      <c r="T507" s="85"/>
      <c r="U507" s="85"/>
      <c r="V507" s="85"/>
      <c r="W507" s="85"/>
      <c r="X507" s="85"/>
      <c r="Y507" s="85"/>
      <c r="Z507" s="85"/>
      <c r="AA507" s="85"/>
      <c r="AB507" s="86"/>
    </row>
    <row r="508" spans="1:28" ht="13.2">
      <c r="A508" s="332" t="s">
        <v>84</v>
      </c>
      <c r="B508" s="312"/>
      <c r="C508" s="100"/>
      <c r="D508" s="100"/>
      <c r="E508" s="99"/>
      <c r="F508" s="100"/>
      <c r="G508" s="99"/>
      <c r="H508" s="100"/>
      <c r="I508" s="100"/>
      <c r="J508" s="100"/>
      <c r="K508" s="100"/>
      <c r="L508" s="100"/>
      <c r="M508" s="100"/>
      <c r="N508" s="100"/>
      <c r="O508" s="122"/>
      <c r="P508" s="102">
        <f>SUM(P506:P507)</f>
        <v>13.847566183816184</v>
      </c>
      <c r="Q508" s="103"/>
      <c r="R508" s="98" t="s">
        <v>151</v>
      </c>
      <c r="S508" s="100"/>
      <c r="T508" s="100"/>
      <c r="U508" s="100"/>
      <c r="V508" s="100"/>
      <c r="W508" s="100"/>
      <c r="X508" s="100"/>
      <c r="Y508" s="100"/>
      <c r="Z508" s="100"/>
      <c r="AA508" s="100"/>
      <c r="AB508" s="100"/>
    </row>
    <row r="509" spans="1:28" ht="13.2">
      <c r="A509" s="128"/>
      <c r="B509" s="129"/>
      <c r="C509" s="128"/>
      <c r="D509" s="128"/>
      <c r="E509" s="130"/>
      <c r="F509" s="128"/>
      <c r="G509" s="130"/>
      <c r="H509" s="128"/>
      <c r="I509" s="128"/>
      <c r="J509" s="128"/>
      <c r="K509" s="128"/>
      <c r="L509" s="128"/>
      <c r="M509" s="128"/>
      <c r="N509" s="128"/>
      <c r="O509" s="128"/>
      <c r="P509" s="128"/>
      <c r="Q509" s="131"/>
      <c r="R509" s="108"/>
      <c r="S509" s="128"/>
      <c r="T509" s="128"/>
      <c r="U509" s="128"/>
      <c r="V509" s="128"/>
      <c r="W509" s="128"/>
      <c r="X509" s="128"/>
      <c r="Y509" s="128"/>
      <c r="Z509" s="128"/>
      <c r="AA509" s="128"/>
      <c r="AB509" s="129"/>
    </row>
    <row r="510" spans="1:28" ht="13.2">
      <c r="A510" s="109"/>
      <c r="B510" s="77" t="s">
        <v>85</v>
      </c>
      <c r="C510" s="109"/>
      <c r="D510" s="109"/>
      <c r="E510" s="110"/>
      <c r="F510" s="109"/>
      <c r="G510" s="110"/>
      <c r="H510" s="109"/>
      <c r="I510" s="109"/>
      <c r="J510" s="109"/>
      <c r="K510" s="109"/>
      <c r="L510" s="109"/>
      <c r="M510" s="109"/>
      <c r="N510" s="109"/>
      <c r="O510" s="109"/>
      <c r="P510" s="109"/>
      <c r="Q510" s="126"/>
      <c r="R510" s="108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11"/>
    </row>
    <row r="511" spans="1:28" ht="15">
      <c r="A511" s="79">
        <v>15</v>
      </c>
      <c r="B511" s="80" t="s">
        <v>86</v>
      </c>
      <c r="C511" s="79">
        <v>3</v>
      </c>
      <c r="D511" s="79">
        <v>3</v>
      </c>
      <c r="E511" s="113">
        <v>10.77</v>
      </c>
      <c r="F511" s="114">
        <v>4</v>
      </c>
      <c r="G511" s="113">
        <v>10.77</v>
      </c>
      <c r="H511" s="79">
        <v>79</v>
      </c>
      <c r="I511" s="114">
        <v>7</v>
      </c>
      <c r="J511" s="132">
        <f>F511*G511*365</f>
        <v>15724.199999999999</v>
      </c>
      <c r="K511" s="79">
        <v>2002</v>
      </c>
      <c r="L511" s="82">
        <f>J511/K511</f>
        <v>7.8542457542457536</v>
      </c>
      <c r="M511" s="82">
        <f>L511*25/100</f>
        <v>1.9635614385614384</v>
      </c>
      <c r="N511" s="82">
        <f>L511+M511</f>
        <v>9.8178071928071926</v>
      </c>
      <c r="O511" s="79">
        <v>4</v>
      </c>
      <c r="P511" s="82">
        <f>N511+O511</f>
        <v>13.817807192807193</v>
      </c>
      <c r="Q511" s="90">
        <v>17</v>
      </c>
      <c r="R511" s="79" t="s">
        <v>152</v>
      </c>
      <c r="S511" s="86"/>
      <c r="T511" s="86"/>
      <c r="U511" s="86"/>
      <c r="V511" s="86"/>
      <c r="W511" s="86"/>
      <c r="X511" s="86"/>
      <c r="Y511" s="86"/>
      <c r="Z511" s="85"/>
      <c r="AA511" s="85"/>
      <c r="AB511" s="86"/>
    </row>
    <row r="512" spans="1:28" ht="15">
      <c r="A512" s="85"/>
      <c r="B512" s="80" t="s">
        <v>87</v>
      </c>
      <c r="C512" s="79">
        <v>5</v>
      </c>
      <c r="D512" s="85"/>
      <c r="E512" s="120"/>
      <c r="F512" s="121"/>
      <c r="G512" s="120"/>
      <c r="H512" s="85"/>
      <c r="I512" s="121"/>
      <c r="J512" s="79">
        <v>0</v>
      </c>
      <c r="K512" s="85"/>
      <c r="L512" s="85"/>
      <c r="M512" s="85"/>
      <c r="N512" s="85"/>
      <c r="O512" s="79">
        <v>8</v>
      </c>
      <c r="P512" s="79">
        <v>8</v>
      </c>
      <c r="Q512" s="133"/>
      <c r="R512" s="79" t="s">
        <v>153</v>
      </c>
      <c r="S512" s="86"/>
      <c r="T512" s="86"/>
      <c r="U512" s="86"/>
      <c r="V512" s="86"/>
      <c r="W512" s="86"/>
      <c r="X512" s="86"/>
      <c r="Y512" s="86"/>
      <c r="Z512" s="85"/>
      <c r="AA512" s="85"/>
      <c r="AB512" s="86"/>
    </row>
    <row r="513" spans="1:28" ht="13.2">
      <c r="A513" s="332" t="s">
        <v>88</v>
      </c>
      <c r="B513" s="312"/>
      <c r="C513" s="100"/>
      <c r="D513" s="100"/>
      <c r="E513" s="99"/>
      <c r="F513" s="100"/>
      <c r="G513" s="99"/>
      <c r="H513" s="100"/>
      <c r="I513" s="100"/>
      <c r="J513" s="98" t="s">
        <v>154</v>
      </c>
      <c r="K513" s="100"/>
      <c r="L513" s="100"/>
      <c r="M513" s="100"/>
      <c r="N513" s="100"/>
      <c r="O513" s="122"/>
      <c r="P513" s="102">
        <f>SUM(P511:P512)</f>
        <v>21.817807192807194</v>
      </c>
      <c r="Q513" s="134"/>
      <c r="R513" s="98" t="s">
        <v>155</v>
      </c>
      <c r="S513" s="98" t="s">
        <v>155</v>
      </c>
      <c r="T513" s="100"/>
      <c r="U513" s="100"/>
      <c r="V513" s="100"/>
      <c r="W513" s="100"/>
      <c r="X513" s="100"/>
      <c r="Y513" s="100"/>
      <c r="Z513" s="100"/>
      <c r="AA513" s="100"/>
      <c r="AB513" s="100"/>
    </row>
    <row r="514" spans="1:28" ht="13.2">
      <c r="A514" s="85"/>
      <c r="B514" s="80" t="s">
        <v>89</v>
      </c>
      <c r="C514" s="85"/>
      <c r="D514" s="85"/>
      <c r="E514" s="135"/>
      <c r="F514" s="85"/>
      <c r="G514" s="135"/>
      <c r="H514" s="85"/>
      <c r="I514" s="85"/>
      <c r="J514" s="85"/>
      <c r="K514" s="85"/>
      <c r="L514" s="85"/>
      <c r="M514" s="85"/>
      <c r="N514" s="85"/>
      <c r="O514" s="85"/>
      <c r="P514" s="79">
        <v>4</v>
      </c>
      <c r="Q514" s="90">
        <v>6</v>
      </c>
      <c r="R514" s="85"/>
      <c r="S514" s="86"/>
      <c r="T514" s="86"/>
      <c r="U514" s="86"/>
      <c r="V514" s="86"/>
      <c r="W514" s="86"/>
      <c r="X514" s="86"/>
      <c r="Y514" s="86"/>
      <c r="Z514" s="85"/>
      <c r="AA514" s="85"/>
      <c r="AB514" s="86"/>
    </row>
    <row r="515" spans="1:28" ht="15">
      <c r="A515" s="79">
        <v>16</v>
      </c>
      <c r="B515" s="80" t="s">
        <v>156</v>
      </c>
      <c r="C515" s="79">
        <v>14</v>
      </c>
      <c r="D515" s="79">
        <v>14</v>
      </c>
      <c r="E515" s="127">
        <v>48.19</v>
      </c>
      <c r="F515" s="136">
        <v>0.5</v>
      </c>
      <c r="G515" s="127">
        <v>48.19</v>
      </c>
      <c r="H515" s="79">
        <v>79</v>
      </c>
      <c r="I515" s="136">
        <v>7</v>
      </c>
      <c r="J515" s="79">
        <f>F515*G515*365</f>
        <v>8794.6749999999993</v>
      </c>
      <c r="K515" s="79">
        <v>2002</v>
      </c>
      <c r="L515" s="132">
        <f>J515/K515</f>
        <v>4.3929445554445552</v>
      </c>
      <c r="M515" s="82">
        <f>L515*15/100</f>
        <v>0.65894168331668324</v>
      </c>
      <c r="N515" s="132">
        <f>L515+M515</f>
        <v>5.051886238761238</v>
      </c>
      <c r="O515" s="136">
        <v>4</v>
      </c>
      <c r="P515" s="132">
        <f>N515+O515</f>
        <v>9.051886238761238</v>
      </c>
      <c r="Q515" s="90">
        <v>6</v>
      </c>
      <c r="R515" s="79" t="s">
        <v>157</v>
      </c>
      <c r="S515" s="85"/>
      <c r="T515" s="85"/>
      <c r="U515" s="85"/>
      <c r="V515" s="85"/>
      <c r="W515" s="85"/>
      <c r="X515" s="85"/>
      <c r="Y515" s="85"/>
      <c r="Z515" s="85"/>
      <c r="AA515" s="85"/>
      <c r="AB515" s="85"/>
    </row>
    <row r="516" spans="1:28" ht="13.2">
      <c r="A516" s="85"/>
      <c r="B516" s="80" t="s">
        <v>158</v>
      </c>
      <c r="C516" s="115"/>
      <c r="D516" s="115"/>
      <c r="E516" s="85"/>
      <c r="F516" s="128"/>
      <c r="G516" s="85"/>
      <c r="H516" s="85"/>
      <c r="I516" s="128"/>
      <c r="J516" s="85"/>
      <c r="K516" s="85"/>
      <c r="L516" s="85"/>
      <c r="M516" s="85"/>
      <c r="N516" s="85"/>
      <c r="O516" s="136">
        <v>8</v>
      </c>
      <c r="P516" s="79">
        <v>16</v>
      </c>
      <c r="Q516" s="90">
        <v>5</v>
      </c>
      <c r="R516" s="79" t="s">
        <v>159</v>
      </c>
      <c r="S516" s="85"/>
      <c r="T516" s="85"/>
      <c r="U516" s="85"/>
      <c r="V516" s="85"/>
      <c r="W516" s="85"/>
      <c r="X516" s="85"/>
      <c r="Y516" s="85"/>
      <c r="Z516" s="85"/>
      <c r="AA516" s="85"/>
      <c r="AB516" s="85"/>
    </row>
    <row r="517" spans="1:28" ht="13.2">
      <c r="A517" s="101"/>
      <c r="B517" s="137" t="s">
        <v>94</v>
      </c>
      <c r="C517" s="100"/>
      <c r="D517" s="100"/>
      <c r="E517" s="100"/>
      <c r="F517" s="100"/>
      <c r="G517" s="100"/>
      <c r="H517" s="100"/>
      <c r="I517" s="100"/>
      <c r="J517" s="98" t="s">
        <v>160</v>
      </c>
      <c r="K517" s="100"/>
      <c r="L517" s="100"/>
      <c r="M517" s="100"/>
      <c r="N517" s="100"/>
      <c r="O517" s="100"/>
      <c r="P517" s="102">
        <f>SUM(P514:P516)</f>
        <v>29.051886238761238</v>
      </c>
      <c r="Q517" s="103"/>
      <c r="R517" s="98" t="s">
        <v>161</v>
      </c>
      <c r="S517" s="98" t="s">
        <v>161</v>
      </c>
      <c r="T517" s="100"/>
      <c r="U517" s="100"/>
      <c r="V517" s="100"/>
      <c r="W517" s="100"/>
      <c r="X517" s="100"/>
      <c r="Y517" s="100"/>
      <c r="Z517" s="100"/>
      <c r="AA517" s="100"/>
      <c r="AB517" s="100"/>
    </row>
    <row r="518" spans="1:28" ht="13.2">
      <c r="A518" s="119">
        <v>17</v>
      </c>
      <c r="B518" s="138" t="s">
        <v>95</v>
      </c>
      <c r="C518" s="95"/>
      <c r="D518" s="95"/>
      <c r="E518" s="9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90">
        <v>1</v>
      </c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</row>
    <row r="519" spans="1:28" ht="26.4">
      <c r="A519" s="119">
        <v>18</v>
      </c>
      <c r="B519" s="138" t="s">
        <v>96</v>
      </c>
      <c r="C519" s="95"/>
      <c r="D519" s="95"/>
      <c r="E519" s="9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139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</row>
    <row r="520" spans="1:28" ht="13.2">
      <c r="A520" s="333" t="s">
        <v>98</v>
      </c>
      <c r="B520" s="311"/>
      <c r="C520" s="311"/>
      <c r="D520" s="311"/>
      <c r="E520" s="312"/>
      <c r="F520" s="85"/>
      <c r="G520" s="85"/>
      <c r="H520" s="85"/>
      <c r="I520" s="85"/>
      <c r="J520" s="85"/>
      <c r="K520" s="85"/>
      <c r="L520" s="85"/>
      <c r="M520" s="85"/>
      <c r="N520" s="85"/>
      <c r="O520" s="141"/>
      <c r="P520" s="82">
        <f>P486+P503+P508+P513+P517</f>
        <v>306.70765237487427</v>
      </c>
      <c r="Q520" s="79">
        <f>SUM(Q475:Q519)</f>
        <v>218</v>
      </c>
      <c r="R520" s="142">
        <v>0.65749999999999997</v>
      </c>
      <c r="S520" s="82">
        <f>Q520/P520*100</f>
        <v>71.077457087229405</v>
      </c>
      <c r="T520" s="79"/>
      <c r="U520" s="85"/>
      <c r="V520" s="85"/>
      <c r="W520" s="85"/>
      <c r="X520" s="85"/>
      <c r="Y520" s="85"/>
      <c r="Z520" s="85"/>
      <c r="AA520" s="85"/>
      <c r="AB520" s="85"/>
    </row>
    <row r="521" spans="1:28" ht="13.2">
      <c r="A521" s="327" t="s">
        <v>100</v>
      </c>
      <c r="B521" s="311"/>
      <c r="C521" s="311"/>
      <c r="D521" s="311"/>
      <c r="E521" s="311"/>
      <c r="F521" s="311"/>
      <c r="G521" s="311"/>
      <c r="H521" s="311"/>
      <c r="I521" s="311"/>
      <c r="J521" s="311"/>
      <c r="K521" s="311"/>
      <c r="L521" s="311"/>
      <c r="M521" s="311"/>
      <c r="N521" s="311"/>
      <c r="O521" s="312"/>
      <c r="P521" s="143">
        <f>P520*70/100</f>
        <v>214.69535666241197</v>
      </c>
      <c r="Q521" s="143">
        <f>Q520-P521</f>
        <v>3.3046433375880326</v>
      </c>
      <c r="R521" s="143">
        <f>Q521/P521*100</f>
        <v>1.5392244103277326</v>
      </c>
      <c r="S521" s="90"/>
      <c r="T521" s="133"/>
      <c r="U521" s="133"/>
      <c r="V521" s="133"/>
      <c r="W521" s="133"/>
      <c r="X521" s="133"/>
      <c r="Y521" s="133"/>
      <c r="Z521" s="133"/>
      <c r="AA521" s="133"/>
      <c r="AB521" s="133"/>
    </row>
    <row r="522" spans="1:28" ht="13.2">
      <c r="A522" s="144"/>
      <c r="B522" s="144"/>
      <c r="C522" s="144"/>
      <c r="D522" s="144"/>
      <c r="E522" s="144"/>
      <c r="F522" s="145"/>
      <c r="G522" s="145"/>
      <c r="H522" s="145"/>
      <c r="I522" s="145"/>
      <c r="J522" s="145"/>
      <c r="K522" s="145"/>
      <c r="L522" s="145"/>
      <c r="M522" s="310" t="s">
        <v>101</v>
      </c>
      <c r="N522" s="311"/>
      <c r="O522" s="312"/>
      <c r="P522" s="151">
        <f>Q520/P520*100</f>
        <v>71.077457087229405</v>
      </c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  <c r="AA522" s="145"/>
      <c r="AB522" s="145"/>
    </row>
    <row r="523" spans="1:28" ht="13.2">
      <c r="A523" s="147"/>
      <c r="B523" s="147"/>
      <c r="C523" s="147"/>
      <c r="D523" s="147"/>
      <c r="E523" s="147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</row>
    <row r="524" spans="1:28" ht="13.2">
      <c r="A524" s="147"/>
      <c r="B524" s="147"/>
      <c r="C524" s="148"/>
      <c r="D524" s="148"/>
      <c r="E524" s="147"/>
      <c r="F524" s="149"/>
      <c r="G524" s="149"/>
      <c r="H524" s="149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</row>
    <row r="525" spans="1:28" ht="13.2">
      <c r="A525" s="328" t="s">
        <v>102</v>
      </c>
      <c r="B525" s="320"/>
      <c r="C525" s="313" t="s">
        <v>103</v>
      </c>
      <c r="D525" s="312"/>
      <c r="E525" s="313" t="s">
        <v>104</v>
      </c>
      <c r="F525" s="312"/>
      <c r="G525" s="313" t="s">
        <v>110</v>
      </c>
      <c r="H525" s="311"/>
      <c r="I525" s="312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</row>
    <row r="526" spans="1:28" ht="15">
      <c r="A526" s="321"/>
      <c r="B526" s="323"/>
      <c r="C526" s="329">
        <v>12344660</v>
      </c>
      <c r="D526" s="312"/>
      <c r="E526" s="334">
        <v>19968063555</v>
      </c>
      <c r="F526" s="312"/>
      <c r="G526" s="314" t="s">
        <v>164</v>
      </c>
      <c r="H526" s="311"/>
      <c r="I526" s="312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</row>
    <row r="527" spans="1:28" ht="13.2">
      <c r="A527" s="150"/>
      <c r="B527" s="150"/>
      <c r="C527" s="150"/>
      <c r="D527" s="150"/>
      <c r="E527" s="150"/>
      <c r="F527" s="150"/>
      <c r="G527" s="150"/>
      <c r="H527" s="150"/>
      <c r="I527" s="150"/>
      <c r="J527" s="150"/>
      <c r="K527" s="150"/>
      <c r="L527" s="150"/>
      <c r="M527" s="150"/>
      <c r="N527" s="150"/>
      <c r="O527" s="150"/>
      <c r="P527" s="150"/>
      <c r="Q527" s="150"/>
      <c r="R527" s="150"/>
      <c r="S527" s="150"/>
      <c r="T527" s="150"/>
      <c r="U527" s="150"/>
      <c r="V527" s="150"/>
      <c r="W527" s="150"/>
      <c r="X527" s="150"/>
      <c r="Y527" s="150"/>
      <c r="Z527" s="150"/>
      <c r="AA527" s="150"/>
      <c r="AB527" s="150"/>
    </row>
    <row r="528" spans="1:28" ht="13.2">
      <c r="A528" s="152"/>
      <c r="B528" s="152"/>
      <c r="C528" s="152"/>
      <c r="D528" s="152"/>
      <c r="E528" s="152"/>
      <c r="F528" s="152"/>
      <c r="G528" s="152"/>
      <c r="H528" s="152"/>
      <c r="I528" s="152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  <c r="AA528" s="152"/>
      <c r="AB528" s="152"/>
    </row>
    <row r="529" spans="1:28" ht="13.2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</row>
    <row r="530" spans="1:28" ht="13.2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</row>
    <row r="531" spans="1:28" ht="13.2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</row>
    <row r="532" spans="1:28" ht="13.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</row>
    <row r="533" spans="1:28" ht="13.2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</row>
    <row r="534" spans="1:28" ht="13.2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</row>
    <row r="535" spans="1:28" ht="13.2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</row>
    <row r="536" spans="1:28" ht="13.2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</row>
    <row r="537" spans="1:28" ht="13.2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</row>
    <row r="538" spans="1:28" ht="13.2">
      <c r="A538" s="315" t="s">
        <v>113</v>
      </c>
      <c r="B538" s="316"/>
      <c r="C538" s="316"/>
      <c r="D538" s="316"/>
      <c r="E538" s="316"/>
      <c r="F538" s="316"/>
      <c r="G538" s="316"/>
      <c r="H538" s="316"/>
      <c r="I538" s="316"/>
      <c r="J538" s="316"/>
      <c r="K538" s="316"/>
      <c r="L538" s="316"/>
      <c r="M538" s="316"/>
      <c r="N538" s="316"/>
      <c r="O538" s="316"/>
      <c r="P538" s="316"/>
      <c r="Q538" s="316"/>
      <c r="R538" s="316"/>
      <c r="S538" s="316"/>
      <c r="T538" s="316"/>
      <c r="U538" s="316"/>
      <c r="V538" s="316"/>
      <c r="W538" s="316"/>
      <c r="X538" s="316"/>
      <c r="Y538" s="316"/>
      <c r="Z538" s="316"/>
      <c r="AA538" s="316"/>
      <c r="AB538" s="316"/>
    </row>
    <row r="539" spans="1:28" ht="13.2">
      <c r="A539" s="315" t="s">
        <v>165</v>
      </c>
      <c r="B539" s="316"/>
      <c r="C539" s="316"/>
      <c r="D539" s="316"/>
      <c r="E539" s="316"/>
      <c r="F539" s="316"/>
      <c r="G539" s="316"/>
      <c r="H539" s="316"/>
      <c r="I539" s="316"/>
      <c r="J539" s="316"/>
      <c r="K539" s="316"/>
      <c r="L539" s="316"/>
      <c r="M539" s="316"/>
      <c r="N539" s="316"/>
      <c r="O539" s="316"/>
      <c r="P539" s="316"/>
      <c r="Q539" s="316"/>
      <c r="R539" s="316"/>
      <c r="S539" s="316"/>
      <c r="T539" s="316"/>
      <c r="U539" s="316"/>
      <c r="V539" s="316"/>
      <c r="W539" s="316"/>
      <c r="X539" s="316"/>
      <c r="Y539" s="316"/>
      <c r="Z539" s="316"/>
      <c r="AA539" s="316"/>
      <c r="AB539" s="316"/>
    </row>
    <row r="540" spans="1:28" ht="13.2">
      <c r="A540" s="72"/>
      <c r="B540" s="72"/>
      <c r="C540" s="72"/>
      <c r="D540" s="72"/>
      <c r="E540" s="72"/>
      <c r="F540" s="73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</row>
    <row r="541" spans="1:28" ht="13.2">
      <c r="A541" s="324" t="s">
        <v>6</v>
      </c>
      <c r="B541" s="324" t="s">
        <v>9</v>
      </c>
      <c r="C541" s="317" t="s">
        <v>10</v>
      </c>
      <c r="D541" s="312"/>
      <c r="E541" s="324" t="s">
        <v>11</v>
      </c>
      <c r="F541" s="74" t="s">
        <v>12</v>
      </c>
      <c r="G541" s="74" t="s">
        <v>13</v>
      </c>
      <c r="H541" s="74" t="s">
        <v>14</v>
      </c>
      <c r="I541" s="74" t="s">
        <v>15</v>
      </c>
      <c r="J541" s="75"/>
      <c r="K541" s="76"/>
      <c r="L541" s="317" t="s">
        <v>16</v>
      </c>
      <c r="M541" s="311"/>
      <c r="N541" s="311"/>
      <c r="O541" s="312"/>
      <c r="P541" s="324" t="s">
        <v>17</v>
      </c>
      <c r="Q541" s="324" t="s">
        <v>18</v>
      </c>
      <c r="R541" s="324" t="s">
        <v>19</v>
      </c>
      <c r="S541" s="318" t="s">
        <v>20</v>
      </c>
      <c r="T541" s="319"/>
      <c r="U541" s="319"/>
      <c r="V541" s="319"/>
      <c r="W541" s="319"/>
      <c r="X541" s="320"/>
      <c r="Y541" s="324" t="s">
        <v>21</v>
      </c>
      <c r="Z541" s="324" t="s">
        <v>22</v>
      </c>
      <c r="AA541" s="324" t="s">
        <v>23</v>
      </c>
      <c r="AB541" s="324" t="s">
        <v>24</v>
      </c>
    </row>
    <row r="542" spans="1:28" ht="26.4">
      <c r="A542" s="325"/>
      <c r="B542" s="325"/>
      <c r="C542" s="324" t="s">
        <v>25</v>
      </c>
      <c r="D542" s="324" t="s">
        <v>26</v>
      </c>
      <c r="E542" s="325"/>
      <c r="F542" s="74" t="s">
        <v>27</v>
      </c>
      <c r="G542" s="74" t="s">
        <v>28</v>
      </c>
      <c r="H542" s="74" t="s">
        <v>29</v>
      </c>
      <c r="I542" s="74" t="s">
        <v>30</v>
      </c>
      <c r="J542" s="74" t="s">
        <v>31</v>
      </c>
      <c r="K542" s="77" t="s">
        <v>115</v>
      </c>
      <c r="L542" s="74" t="s">
        <v>33</v>
      </c>
      <c r="M542" s="74" t="s">
        <v>34</v>
      </c>
      <c r="N542" s="77" t="s">
        <v>35</v>
      </c>
      <c r="O542" s="74" t="s">
        <v>36</v>
      </c>
      <c r="P542" s="325"/>
      <c r="Q542" s="325"/>
      <c r="R542" s="325"/>
      <c r="S542" s="321"/>
      <c r="T542" s="322"/>
      <c r="U542" s="322"/>
      <c r="V542" s="322"/>
      <c r="W542" s="322"/>
      <c r="X542" s="323"/>
      <c r="Y542" s="325"/>
      <c r="Z542" s="325"/>
      <c r="AA542" s="325"/>
      <c r="AB542" s="325"/>
    </row>
    <row r="543" spans="1:28" ht="13.2">
      <c r="A543" s="326"/>
      <c r="B543" s="326"/>
      <c r="C543" s="326"/>
      <c r="D543" s="326"/>
      <c r="E543" s="326"/>
      <c r="F543" s="74" t="s">
        <v>37</v>
      </c>
      <c r="G543" s="74" t="s">
        <v>38</v>
      </c>
      <c r="H543" s="74" t="s">
        <v>39</v>
      </c>
      <c r="I543" s="74" t="s">
        <v>40</v>
      </c>
      <c r="J543" s="74" t="s">
        <v>41</v>
      </c>
      <c r="K543" s="74" t="s">
        <v>42</v>
      </c>
      <c r="L543" s="74" t="s">
        <v>43</v>
      </c>
      <c r="M543" s="78">
        <v>0.15</v>
      </c>
      <c r="N543" s="74" t="s">
        <v>44</v>
      </c>
      <c r="O543" s="74" t="s">
        <v>45</v>
      </c>
      <c r="P543" s="326"/>
      <c r="Q543" s="326"/>
      <c r="R543" s="326"/>
      <c r="S543" s="74" t="s">
        <v>46</v>
      </c>
      <c r="T543" s="74" t="s">
        <v>47</v>
      </c>
      <c r="U543" s="74" t="s">
        <v>48</v>
      </c>
      <c r="V543" s="74" t="s">
        <v>49</v>
      </c>
      <c r="W543" s="74" t="s">
        <v>50</v>
      </c>
      <c r="X543" s="74" t="s">
        <v>51</v>
      </c>
      <c r="Y543" s="326"/>
      <c r="Z543" s="326"/>
      <c r="AA543" s="326"/>
      <c r="AB543" s="326"/>
    </row>
    <row r="544" spans="1:28" ht="13.2">
      <c r="A544" s="75"/>
      <c r="B544" s="74" t="s">
        <v>52</v>
      </c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6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</row>
    <row r="545" spans="1:28" ht="15">
      <c r="A545" s="79">
        <v>1</v>
      </c>
      <c r="B545" s="80" t="s">
        <v>53</v>
      </c>
      <c r="C545" s="79">
        <v>14</v>
      </c>
      <c r="D545" s="79">
        <v>14</v>
      </c>
      <c r="E545" s="81">
        <v>17.73</v>
      </c>
      <c r="F545" s="79">
        <v>4</v>
      </c>
      <c r="G545" s="81">
        <v>17.73</v>
      </c>
      <c r="H545" s="79">
        <v>79</v>
      </c>
      <c r="I545" s="79">
        <v>7</v>
      </c>
      <c r="J545" s="79">
        <f t="shared" ref="J545:J556" si="172">F545*G545*365</f>
        <v>25885.8</v>
      </c>
      <c r="K545" s="79">
        <v>2002</v>
      </c>
      <c r="L545" s="82">
        <f t="shared" ref="L545:L556" si="173">J545/K545</f>
        <v>12.929970029970029</v>
      </c>
      <c r="M545" s="82">
        <f t="shared" ref="M545:M556" si="174">L545*15/100</f>
        <v>1.9394955044955042</v>
      </c>
      <c r="N545" s="82">
        <f t="shared" ref="N545:N556" si="175">L545+M545</f>
        <v>14.869465534465533</v>
      </c>
      <c r="O545" s="79">
        <v>4</v>
      </c>
      <c r="P545" s="82">
        <f t="shared" ref="P545:P556" si="176">N545+O545</f>
        <v>18.869465534465533</v>
      </c>
      <c r="Q545" s="90">
        <v>10</v>
      </c>
      <c r="R545" s="84" t="s">
        <v>116</v>
      </c>
      <c r="S545" s="79">
        <v>1</v>
      </c>
      <c r="T545" s="79">
        <v>2</v>
      </c>
      <c r="U545" s="79">
        <v>1</v>
      </c>
      <c r="V545" s="85"/>
      <c r="W545" s="79">
        <v>12</v>
      </c>
      <c r="X545" s="79">
        <v>5</v>
      </c>
      <c r="Y545" s="79">
        <v>21</v>
      </c>
      <c r="Z545" s="79">
        <v>3</v>
      </c>
      <c r="AA545" s="79">
        <v>15</v>
      </c>
      <c r="AB545" s="86"/>
    </row>
    <row r="546" spans="1:28" ht="15">
      <c r="A546" s="79">
        <v>2</v>
      </c>
      <c r="B546" s="80" t="s">
        <v>54</v>
      </c>
      <c r="C546" s="87">
        <v>28</v>
      </c>
      <c r="D546" s="87">
        <v>28</v>
      </c>
      <c r="E546" s="88">
        <v>20.37</v>
      </c>
      <c r="F546" s="79">
        <v>4</v>
      </c>
      <c r="G546" s="88">
        <v>20.37</v>
      </c>
      <c r="H546" s="79">
        <v>79</v>
      </c>
      <c r="I546" s="79">
        <v>7</v>
      </c>
      <c r="J546" s="79">
        <f t="shared" si="172"/>
        <v>29740.2</v>
      </c>
      <c r="K546" s="79">
        <v>2002</v>
      </c>
      <c r="L546" s="82">
        <f t="shared" si="173"/>
        <v>14.855244755244756</v>
      </c>
      <c r="M546" s="82">
        <f t="shared" si="174"/>
        <v>2.2282867132867135</v>
      </c>
      <c r="N546" s="82">
        <f t="shared" si="175"/>
        <v>17.083531468531469</v>
      </c>
      <c r="O546" s="79">
        <v>4</v>
      </c>
      <c r="P546" s="82">
        <f t="shared" si="176"/>
        <v>21.083531468531469</v>
      </c>
      <c r="Q546" s="90">
        <v>7</v>
      </c>
      <c r="R546" s="84" t="s">
        <v>117</v>
      </c>
      <c r="S546" s="85"/>
      <c r="T546" s="85"/>
      <c r="U546" s="85"/>
      <c r="V546" s="85"/>
      <c r="W546" s="85"/>
      <c r="X546" s="85"/>
      <c r="Y546" s="85"/>
      <c r="Z546" s="85"/>
      <c r="AA546" s="85"/>
      <c r="AB546" s="86"/>
    </row>
    <row r="547" spans="1:28" ht="15">
      <c r="A547" s="79">
        <v>3</v>
      </c>
      <c r="B547" s="80" t="s">
        <v>55</v>
      </c>
      <c r="C547" s="87">
        <v>27</v>
      </c>
      <c r="D547" s="87">
        <v>27</v>
      </c>
      <c r="E547" s="88">
        <v>6.6</v>
      </c>
      <c r="F547" s="79">
        <v>4</v>
      </c>
      <c r="G547" s="88">
        <v>6.6</v>
      </c>
      <c r="H547" s="79">
        <v>79</v>
      </c>
      <c r="I547" s="89">
        <v>7</v>
      </c>
      <c r="J547" s="79">
        <f t="shared" si="172"/>
        <v>9636</v>
      </c>
      <c r="K547" s="79">
        <v>2002</v>
      </c>
      <c r="L547" s="82">
        <f t="shared" si="173"/>
        <v>4.813186813186813</v>
      </c>
      <c r="M547" s="82">
        <f t="shared" si="174"/>
        <v>0.72197802197802186</v>
      </c>
      <c r="N547" s="82">
        <f t="shared" si="175"/>
        <v>5.535164835164835</v>
      </c>
      <c r="O547" s="79">
        <v>4</v>
      </c>
      <c r="P547" s="82">
        <f t="shared" si="176"/>
        <v>9.535164835164835</v>
      </c>
      <c r="Q547" s="90">
        <v>7</v>
      </c>
      <c r="R547" s="84" t="s">
        <v>118</v>
      </c>
      <c r="S547" s="85"/>
      <c r="T547" s="85"/>
      <c r="U547" s="85"/>
      <c r="V547" s="85"/>
      <c r="W547" s="85"/>
      <c r="X547" s="85"/>
      <c r="Y547" s="85"/>
      <c r="Z547" s="85"/>
      <c r="AA547" s="85"/>
      <c r="AB547" s="86"/>
    </row>
    <row r="548" spans="1:28" ht="15">
      <c r="A548" s="79">
        <v>4</v>
      </c>
      <c r="B548" s="80" t="s">
        <v>119</v>
      </c>
      <c r="C548" s="87">
        <v>10</v>
      </c>
      <c r="D548" s="87">
        <v>10</v>
      </c>
      <c r="E548" s="88">
        <v>20.27</v>
      </c>
      <c r="F548" s="79">
        <v>4</v>
      </c>
      <c r="G548" s="88">
        <v>20.27</v>
      </c>
      <c r="H548" s="79">
        <v>79</v>
      </c>
      <c r="I548" s="79">
        <v>7</v>
      </c>
      <c r="J548" s="79">
        <f t="shared" si="172"/>
        <v>29594.2</v>
      </c>
      <c r="K548" s="79">
        <v>2002</v>
      </c>
      <c r="L548" s="82">
        <f t="shared" si="173"/>
        <v>14.782317682317682</v>
      </c>
      <c r="M548" s="82">
        <f t="shared" si="174"/>
        <v>2.2173476523476525</v>
      </c>
      <c r="N548" s="82">
        <f t="shared" si="175"/>
        <v>16.999665334665334</v>
      </c>
      <c r="O548" s="79">
        <v>4</v>
      </c>
      <c r="P548" s="82">
        <f t="shared" si="176"/>
        <v>20.999665334665334</v>
      </c>
      <c r="Q548" s="90">
        <v>9</v>
      </c>
      <c r="R548" s="84" t="s">
        <v>120</v>
      </c>
      <c r="S548" s="85"/>
      <c r="T548" s="85"/>
      <c r="U548" s="85"/>
      <c r="V548" s="85"/>
      <c r="W548" s="85"/>
      <c r="X548" s="85"/>
      <c r="Y548" s="85"/>
      <c r="Z548" s="85"/>
      <c r="AA548" s="85"/>
      <c r="AB548" s="86"/>
    </row>
    <row r="549" spans="1:28" ht="15">
      <c r="A549" s="79">
        <v>5</v>
      </c>
      <c r="B549" s="80" t="s">
        <v>121</v>
      </c>
      <c r="C549" s="87">
        <v>32</v>
      </c>
      <c r="D549" s="87">
        <v>32</v>
      </c>
      <c r="E549" s="88">
        <v>2.33</v>
      </c>
      <c r="F549" s="79">
        <v>4</v>
      </c>
      <c r="G549" s="88">
        <v>2.33</v>
      </c>
      <c r="H549" s="79">
        <v>79</v>
      </c>
      <c r="I549" s="79">
        <v>7</v>
      </c>
      <c r="J549" s="79">
        <f t="shared" si="172"/>
        <v>3401.8</v>
      </c>
      <c r="K549" s="79">
        <v>2002</v>
      </c>
      <c r="L549" s="82">
        <f t="shared" si="173"/>
        <v>1.6992007992007994</v>
      </c>
      <c r="M549" s="82">
        <f t="shared" si="174"/>
        <v>0.25488011988011988</v>
      </c>
      <c r="N549" s="82">
        <f t="shared" si="175"/>
        <v>1.9540809190809192</v>
      </c>
      <c r="O549" s="79">
        <v>4</v>
      </c>
      <c r="P549" s="82">
        <f t="shared" si="176"/>
        <v>5.9540809190809192</v>
      </c>
      <c r="Q549" s="90">
        <v>10</v>
      </c>
      <c r="R549" s="84" t="s">
        <v>166</v>
      </c>
      <c r="S549" s="85"/>
      <c r="T549" s="85"/>
      <c r="U549" s="85"/>
      <c r="V549" s="85"/>
      <c r="W549" s="85"/>
      <c r="X549" s="85"/>
      <c r="Y549" s="85"/>
      <c r="Z549" s="85"/>
      <c r="AA549" s="85"/>
      <c r="AB549" s="86"/>
    </row>
    <row r="550" spans="1:28" ht="15">
      <c r="A550" s="79">
        <v>6</v>
      </c>
      <c r="B550" s="80" t="s">
        <v>57</v>
      </c>
      <c r="C550" s="87">
        <v>25</v>
      </c>
      <c r="D550" s="87">
        <v>25</v>
      </c>
      <c r="E550" s="88">
        <v>20.93</v>
      </c>
      <c r="F550" s="79">
        <v>4</v>
      </c>
      <c r="G550" s="88">
        <v>20.93</v>
      </c>
      <c r="H550" s="79">
        <v>79</v>
      </c>
      <c r="I550" s="79">
        <v>7</v>
      </c>
      <c r="J550" s="79">
        <f t="shared" si="172"/>
        <v>30557.8</v>
      </c>
      <c r="K550" s="79">
        <v>2002</v>
      </c>
      <c r="L550" s="82">
        <f t="shared" si="173"/>
        <v>15.263636363636364</v>
      </c>
      <c r="M550" s="82">
        <f t="shared" si="174"/>
        <v>2.2895454545454546</v>
      </c>
      <c r="N550" s="82">
        <f t="shared" si="175"/>
        <v>17.55318181818182</v>
      </c>
      <c r="O550" s="79">
        <v>4</v>
      </c>
      <c r="P550" s="82">
        <f t="shared" si="176"/>
        <v>21.55318181818182</v>
      </c>
      <c r="Q550" s="90">
        <v>13</v>
      </c>
      <c r="R550" s="84" t="s">
        <v>122</v>
      </c>
      <c r="S550" s="85"/>
      <c r="T550" s="85"/>
      <c r="U550" s="85"/>
      <c r="V550" s="85"/>
      <c r="W550" s="85"/>
      <c r="X550" s="85"/>
      <c r="Y550" s="85"/>
      <c r="Z550" s="85"/>
      <c r="AA550" s="85"/>
      <c r="AB550" s="86"/>
    </row>
    <row r="551" spans="1:28" ht="15">
      <c r="A551" s="79">
        <v>7</v>
      </c>
      <c r="B551" s="80" t="s">
        <v>58</v>
      </c>
      <c r="C551" s="87">
        <v>8</v>
      </c>
      <c r="D551" s="87">
        <v>8</v>
      </c>
      <c r="E551" s="88">
        <v>1.77</v>
      </c>
      <c r="F551" s="79">
        <v>14</v>
      </c>
      <c r="G551" s="88">
        <v>1.77</v>
      </c>
      <c r="H551" s="79">
        <v>79</v>
      </c>
      <c r="I551" s="79">
        <v>7</v>
      </c>
      <c r="J551" s="79">
        <f t="shared" si="172"/>
        <v>9044.7000000000007</v>
      </c>
      <c r="K551" s="79">
        <v>2002</v>
      </c>
      <c r="L551" s="82">
        <f t="shared" si="173"/>
        <v>4.517832167832168</v>
      </c>
      <c r="M551" s="82">
        <f t="shared" si="174"/>
        <v>0.67767482517482525</v>
      </c>
      <c r="N551" s="82">
        <f t="shared" si="175"/>
        <v>5.195506993006993</v>
      </c>
      <c r="O551" s="79">
        <v>4</v>
      </c>
      <c r="P551" s="82">
        <f t="shared" si="176"/>
        <v>9.1955069930069939</v>
      </c>
      <c r="Q551" s="90">
        <v>13</v>
      </c>
      <c r="R551" s="84" t="s">
        <v>123</v>
      </c>
      <c r="S551" s="91"/>
      <c r="T551" s="91"/>
      <c r="U551" s="85"/>
      <c r="V551" s="85"/>
      <c r="W551" s="85"/>
      <c r="X551" s="85"/>
      <c r="Y551" s="85"/>
      <c r="Z551" s="85"/>
      <c r="AA551" s="85"/>
      <c r="AB551" s="86"/>
    </row>
    <row r="552" spans="1:28" ht="15">
      <c r="A552" s="79">
        <v>8</v>
      </c>
      <c r="B552" s="92" t="s">
        <v>59</v>
      </c>
      <c r="C552" s="79">
        <v>4</v>
      </c>
      <c r="D552" s="79">
        <v>4</v>
      </c>
      <c r="E552" s="88">
        <v>0.87</v>
      </c>
      <c r="F552" s="79">
        <v>14</v>
      </c>
      <c r="G552" s="88">
        <v>0.87</v>
      </c>
      <c r="H552" s="79">
        <v>79</v>
      </c>
      <c r="I552" s="79">
        <v>7</v>
      </c>
      <c r="J552" s="79">
        <f t="shared" si="172"/>
        <v>4445.7</v>
      </c>
      <c r="K552" s="79">
        <v>2002</v>
      </c>
      <c r="L552" s="82">
        <f t="shared" si="173"/>
        <v>2.2206293706293705</v>
      </c>
      <c r="M552" s="82">
        <f t="shared" si="174"/>
        <v>0.33309440559440562</v>
      </c>
      <c r="N552" s="82">
        <f t="shared" si="175"/>
        <v>2.5537237762237761</v>
      </c>
      <c r="O552" s="79">
        <v>4</v>
      </c>
      <c r="P552" s="82">
        <f t="shared" si="176"/>
        <v>6.5537237762237766</v>
      </c>
      <c r="Q552" s="90">
        <v>4</v>
      </c>
      <c r="R552" s="84" t="s">
        <v>124</v>
      </c>
      <c r="S552" s="93">
        <v>56</v>
      </c>
      <c r="T552" s="94" t="s">
        <v>125</v>
      </c>
      <c r="U552" s="85"/>
      <c r="V552" s="95"/>
      <c r="W552" s="85"/>
      <c r="X552" s="85"/>
      <c r="Y552" s="85"/>
      <c r="Z552" s="85"/>
      <c r="AA552" s="85"/>
      <c r="AB552" s="86"/>
    </row>
    <row r="553" spans="1:28" ht="15">
      <c r="A553" s="79">
        <v>9</v>
      </c>
      <c r="B553" s="92" t="s">
        <v>60</v>
      </c>
      <c r="C553" s="79">
        <v>9</v>
      </c>
      <c r="D553" s="79">
        <v>9</v>
      </c>
      <c r="E553" s="88">
        <v>2.57</v>
      </c>
      <c r="F553" s="79">
        <v>14</v>
      </c>
      <c r="G553" s="88">
        <v>2.57</v>
      </c>
      <c r="H553" s="79">
        <v>79</v>
      </c>
      <c r="I553" s="79">
        <v>7</v>
      </c>
      <c r="J553" s="79">
        <f t="shared" si="172"/>
        <v>13132.699999999999</v>
      </c>
      <c r="K553" s="79">
        <v>2002</v>
      </c>
      <c r="L553" s="82">
        <f t="shared" si="173"/>
        <v>6.5597902097902097</v>
      </c>
      <c r="M553" s="82">
        <f t="shared" si="174"/>
        <v>0.98396853146853147</v>
      </c>
      <c r="N553" s="82">
        <f t="shared" si="175"/>
        <v>7.543758741258741</v>
      </c>
      <c r="O553" s="79">
        <v>4</v>
      </c>
      <c r="P553" s="82">
        <f t="shared" si="176"/>
        <v>11.543758741258742</v>
      </c>
      <c r="Q553" s="90">
        <v>1</v>
      </c>
      <c r="R553" s="84" t="s">
        <v>126</v>
      </c>
      <c r="S553" s="93">
        <v>26</v>
      </c>
      <c r="T553" s="94" t="s">
        <v>127</v>
      </c>
      <c r="U553" s="85"/>
      <c r="V553" s="85"/>
      <c r="W553" s="85"/>
      <c r="X553" s="85"/>
      <c r="Y553" s="85"/>
      <c r="Z553" s="85"/>
      <c r="AA553" s="85"/>
      <c r="AB553" s="86"/>
    </row>
    <row r="554" spans="1:28" ht="15">
      <c r="A554" s="85"/>
      <c r="B554" s="92" t="s">
        <v>61</v>
      </c>
      <c r="C554" s="79">
        <v>5</v>
      </c>
      <c r="D554" s="79">
        <v>5</v>
      </c>
      <c r="E554" s="88">
        <v>3.7</v>
      </c>
      <c r="F554" s="79">
        <v>14</v>
      </c>
      <c r="G554" s="88">
        <v>3.7</v>
      </c>
      <c r="H554" s="79">
        <v>79</v>
      </c>
      <c r="I554" s="79">
        <v>7</v>
      </c>
      <c r="J554" s="79">
        <f t="shared" si="172"/>
        <v>18907</v>
      </c>
      <c r="K554" s="79">
        <v>2002</v>
      </c>
      <c r="L554" s="82">
        <f t="shared" si="173"/>
        <v>9.4440559440559433</v>
      </c>
      <c r="M554" s="82">
        <f t="shared" si="174"/>
        <v>1.4166083916083914</v>
      </c>
      <c r="N554" s="82">
        <f t="shared" si="175"/>
        <v>10.860664335664335</v>
      </c>
      <c r="O554" s="79">
        <v>4</v>
      </c>
      <c r="P554" s="82">
        <f t="shared" si="176"/>
        <v>14.860664335664335</v>
      </c>
      <c r="Q554" s="90">
        <v>2</v>
      </c>
      <c r="R554" s="84" t="s">
        <v>128</v>
      </c>
      <c r="S554" s="96"/>
      <c r="T554" s="97"/>
      <c r="U554" s="85"/>
      <c r="V554" s="85"/>
      <c r="W554" s="85"/>
      <c r="X554" s="85"/>
      <c r="Y554" s="85"/>
      <c r="Z554" s="85"/>
      <c r="AA554" s="85"/>
      <c r="AB554" s="86"/>
    </row>
    <row r="555" spans="1:28" ht="15">
      <c r="A555" s="79">
        <v>10</v>
      </c>
      <c r="B555" s="92" t="s">
        <v>62</v>
      </c>
      <c r="C555" s="79">
        <v>10</v>
      </c>
      <c r="D555" s="79">
        <v>10</v>
      </c>
      <c r="E555" s="88">
        <v>7.53</v>
      </c>
      <c r="F555" s="79">
        <v>4.5</v>
      </c>
      <c r="G555" s="88">
        <v>7.53</v>
      </c>
      <c r="H555" s="79">
        <v>79</v>
      </c>
      <c r="I555" s="79">
        <v>7</v>
      </c>
      <c r="J555" s="79">
        <f t="shared" si="172"/>
        <v>12368.025</v>
      </c>
      <c r="K555" s="79">
        <v>2002</v>
      </c>
      <c r="L555" s="82">
        <f t="shared" si="173"/>
        <v>6.1778346653346654</v>
      </c>
      <c r="M555" s="82">
        <f t="shared" si="174"/>
        <v>0.92667519980019974</v>
      </c>
      <c r="N555" s="82">
        <f t="shared" si="175"/>
        <v>7.1045098651348653</v>
      </c>
      <c r="O555" s="79">
        <v>4</v>
      </c>
      <c r="P555" s="82">
        <f t="shared" si="176"/>
        <v>11.104509865134865</v>
      </c>
      <c r="Q555" s="90">
        <v>9</v>
      </c>
      <c r="R555" s="84" t="s">
        <v>129</v>
      </c>
      <c r="S555" s="93" t="s">
        <v>130</v>
      </c>
      <c r="T555" s="94" t="s">
        <v>131</v>
      </c>
      <c r="U555" s="85"/>
      <c r="V555" s="85"/>
      <c r="W555" s="85"/>
      <c r="X555" s="85"/>
      <c r="Y555" s="85"/>
      <c r="Z555" s="85"/>
      <c r="AA555" s="85"/>
      <c r="AB555" s="86"/>
    </row>
    <row r="556" spans="1:28" ht="15">
      <c r="A556" s="79">
        <v>11</v>
      </c>
      <c r="B556" s="92" t="s">
        <v>63</v>
      </c>
      <c r="C556" s="79">
        <v>28</v>
      </c>
      <c r="D556" s="79">
        <v>28</v>
      </c>
      <c r="E556" s="88">
        <v>18.399999999999999</v>
      </c>
      <c r="F556" s="79">
        <v>4</v>
      </c>
      <c r="G556" s="88">
        <v>18.399999999999999</v>
      </c>
      <c r="H556" s="79">
        <v>79</v>
      </c>
      <c r="I556" s="79">
        <v>7</v>
      </c>
      <c r="J556" s="79">
        <f t="shared" si="172"/>
        <v>26863.999999999996</v>
      </c>
      <c r="K556" s="79">
        <v>2002</v>
      </c>
      <c r="L556" s="82">
        <f t="shared" si="173"/>
        <v>13.418581418581416</v>
      </c>
      <c r="M556" s="82">
        <f t="shared" si="174"/>
        <v>2.0127872127872122</v>
      </c>
      <c r="N556" s="82">
        <f t="shared" si="175"/>
        <v>15.431368631368628</v>
      </c>
      <c r="O556" s="79">
        <v>4</v>
      </c>
      <c r="P556" s="82">
        <f t="shared" si="176"/>
        <v>19.431368631368628</v>
      </c>
      <c r="Q556" s="90">
        <v>16</v>
      </c>
      <c r="R556" s="84" t="s">
        <v>132</v>
      </c>
      <c r="S556" s="91"/>
      <c r="T556" s="85"/>
      <c r="U556" s="85"/>
      <c r="V556" s="85"/>
      <c r="W556" s="85"/>
      <c r="X556" s="85"/>
      <c r="Y556" s="85"/>
      <c r="Z556" s="85"/>
      <c r="AA556" s="85"/>
      <c r="AB556" s="86"/>
    </row>
    <row r="557" spans="1:28" ht="13.2">
      <c r="A557" s="332" t="s">
        <v>64</v>
      </c>
      <c r="B557" s="312"/>
      <c r="C557" s="98">
        <v>200</v>
      </c>
      <c r="D557" s="98">
        <v>200</v>
      </c>
      <c r="E557" s="99"/>
      <c r="F557" s="100"/>
      <c r="G557" s="99"/>
      <c r="H557" s="101"/>
      <c r="I557" s="100"/>
      <c r="J557" s="100"/>
      <c r="K557" s="100"/>
      <c r="L557" s="100"/>
      <c r="M557" s="100"/>
      <c r="N557" s="100"/>
      <c r="O557" s="100"/>
      <c r="P557" s="102">
        <f>SUM(P545:P556)</f>
        <v>170.68462225274726</v>
      </c>
      <c r="Q557" s="103"/>
      <c r="R557" s="98" t="s">
        <v>133</v>
      </c>
      <c r="S557" s="100"/>
      <c r="T557" s="100"/>
      <c r="U557" s="100"/>
      <c r="V557" s="100"/>
      <c r="W557" s="100"/>
      <c r="X557" s="100"/>
      <c r="Y557" s="100"/>
      <c r="Z557" s="100"/>
      <c r="AA557" s="100"/>
      <c r="AB557" s="101"/>
    </row>
    <row r="558" spans="1:28" ht="13.2">
      <c r="A558" s="104"/>
      <c r="B558" s="104"/>
      <c r="C558" s="91"/>
      <c r="D558" s="91"/>
      <c r="E558" s="105"/>
      <c r="F558" s="91"/>
      <c r="G558" s="105"/>
      <c r="H558" s="106"/>
      <c r="I558" s="91"/>
      <c r="J558" s="91"/>
      <c r="K558" s="91"/>
      <c r="L558" s="91"/>
      <c r="M558" s="91"/>
      <c r="N558" s="91"/>
      <c r="O558" s="91"/>
      <c r="P558" s="91"/>
      <c r="Q558" s="107"/>
      <c r="R558" s="108"/>
      <c r="S558" s="91"/>
      <c r="T558" s="86"/>
      <c r="U558" s="91"/>
      <c r="V558" s="91"/>
      <c r="W558" s="91"/>
      <c r="X558" s="91"/>
      <c r="Y558" s="91"/>
      <c r="Z558" s="91"/>
      <c r="AA558" s="91"/>
      <c r="AB558" s="106"/>
    </row>
    <row r="559" spans="1:28" ht="13.2">
      <c r="A559" s="75"/>
      <c r="B559" s="77" t="s">
        <v>65</v>
      </c>
      <c r="C559" s="109"/>
      <c r="D559" s="109"/>
      <c r="E559" s="110"/>
      <c r="F559" s="109"/>
      <c r="G559" s="110"/>
      <c r="H559" s="111"/>
      <c r="I559" s="109"/>
      <c r="J559" s="109"/>
      <c r="K559" s="109"/>
      <c r="L559" s="109"/>
      <c r="M559" s="109"/>
      <c r="N559" s="109"/>
      <c r="O559" s="109"/>
      <c r="P559" s="109"/>
      <c r="Q559" s="112"/>
      <c r="R559" s="108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</row>
    <row r="560" spans="1:28" ht="15">
      <c r="A560" s="79">
        <v>1</v>
      </c>
      <c r="B560" s="80" t="s">
        <v>66</v>
      </c>
      <c r="C560" s="79">
        <v>2</v>
      </c>
      <c r="D560" s="79">
        <v>2</v>
      </c>
      <c r="E560" s="113">
        <v>9.36</v>
      </c>
      <c r="F560" s="87">
        <v>0.15</v>
      </c>
      <c r="G560" s="113">
        <v>9.36</v>
      </c>
      <c r="H560" s="79">
        <v>76</v>
      </c>
      <c r="I560" s="114">
        <v>7</v>
      </c>
      <c r="J560" s="79">
        <f t="shared" ref="J560:J573" si="177">F560*G560*365</f>
        <v>512.45999999999992</v>
      </c>
      <c r="K560" s="79">
        <v>2023</v>
      </c>
      <c r="L560" s="82">
        <f t="shared" ref="L560:L571" si="178">J560/K560</f>
        <v>0.25331685615422633</v>
      </c>
      <c r="M560" s="82">
        <f t="shared" ref="M560:M573" si="179">L560*15/100</f>
        <v>3.7997528423133947E-2</v>
      </c>
      <c r="N560" s="82">
        <f t="shared" ref="N560:N573" si="180">L560+M560</f>
        <v>0.29131438457736025</v>
      </c>
      <c r="O560" s="115"/>
      <c r="P560" s="82">
        <f t="shared" ref="P560:P571" si="181">N560+O560</f>
        <v>0.29131438457736025</v>
      </c>
      <c r="Q560" s="90">
        <v>3</v>
      </c>
      <c r="R560" s="84" t="s">
        <v>134</v>
      </c>
      <c r="S560" s="85"/>
      <c r="T560" s="85"/>
      <c r="U560" s="85"/>
      <c r="V560" s="85"/>
      <c r="W560" s="85"/>
      <c r="X560" s="85"/>
      <c r="Y560" s="85"/>
      <c r="Z560" s="85"/>
      <c r="AA560" s="85"/>
      <c r="AB560" s="117"/>
    </row>
    <row r="561" spans="1:28" ht="15">
      <c r="A561" s="79">
        <v>2</v>
      </c>
      <c r="B561" s="80" t="s">
        <v>67</v>
      </c>
      <c r="C561" s="79">
        <v>1</v>
      </c>
      <c r="D561" s="79">
        <v>1</v>
      </c>
      <c r="E561" s="113">
        <v>7.88</v>
      </c>
      <c r="F561" s="87">
        <v>0.15</v>
      </c>
      <c r="G561" s="113">
        <v>7.88</v>
      </c>
      <c r="H561" s="79">
        <v>76</v>
      </c>
      <c r="I561" s="114">
        <v>7</v>
      </c>
      <c r="J561" s="79">
        <f t="shared" si="177"/>
        <v>431.42999999999995</v>
      </c>
      <c r="K561" s="79">
        <v>2023</v>
      </c>
      <c r="L561" s="82">
        <f t="shared" si="178"/>
        <v>0.21326248146317348</v>
      </c>
      <c r="M561" s="82">
        <f t="shared" si="179"/>
        <v>3.1989372219476023E-2</v>
      </c>
      <c r="N561" s="82">
        <f t="shared" si="180"/>
        <v>0.24525185368264951</v>
      </c>
      <c r="O561" s="85"/>
      <c r="P561" s="82">
        <f t="shared" si="181"/>
        <v>0.24525185368264951</v>
      </c>
      <c r="Q561" s="90">
        <v>2</v>
      </c>
      <c r="R561" s="84" t="s">
        <v>135</v>
      </c>
      <c r="S561" s="85"/>
      <c r="T561" s="85"/>
      <c r="U561" s="85"/>
      <c r="V561" s="85"/>
      <c r="W561" s="85"/>
      <c r="X561" s="85"/>
      <c r="Y561" s="85"/>
      <c r="Z561" s="85"/>
      <c r="AA561" s="85"/>
      <c r="AB561" s="117"/>
    </row>
    <row r="562" spans="1:28" ht="15">
      <c r="A562" s="79">
        <v>3</v>
      </c>
      <c r="B562" s="80" t="s">
        <v>68</v>
      </c>
      <c r="C562" s="79">
        <v>16</v>
      </c>
      <c r="D562" s="79">
        <v>16</v>
      </c>
      <c r="E562" s="113">
        <v>254.04</v>
      </c>
      <c r="F562" s="87">
        <v>0.15</v>
      </c>
      <c r="G562" s="113">
        <v>254.04</v>
      </c>
      <c r="H562" s="79">
        <v>76</v>
      </c>
      <c r="I562" s="114">
        <v>7</v>
      </c>
      <c r="J562" s="79">
        <f t="shared" si="177"/>
        <v>13908.689999999999</v>
      </c>
      <c r="K562" s="79">
        <v>2023</v>
      </c>
      <c r="L562" s="82">
        <f t="shared" si="178"/>
        <v>6.8752792881858618</v>
      </c>
      <c r="M562" s="82">
        <f t="shared" si="179"/>
        <v>1.0312918932278792</v>
      </c>
      <c r="N562" s="82">
        <f t="shared" si="180"/>
        <v>7.9065711814137405</v>
      </c>
      <c r="O562" s="79">
        <v>5</v>
      </c>
      <c r="P562" s="82">
        <f t="shared" si="181"/>
        <v>12.90657118141374</v>
      </c>
      <c r="Q562" s="90">
        <v>10</v>
      </c>
      <c r="R562" s="84" t="s">
        <v>136</v>
      </c>
      <c r="S562" s="85"/>
      <c r="T562" s="85"/>
      <c r="U562" s="85"/>
      <c r="V562" s="85"/>
      <c r="W562" s="85"/>
      <c r="X562" s="85"/>
      <c r="Y562" s="85"/>
      <c r="Z562" s="85"/>
      <c r="AA562" s="85"/>
      <c r="AB562" s="117"/>
    </row>
    <row r="563" spans="1:28" ht="15">
      <c r="A563" s="79">
        <v>4</v>
      </c>
      <c r="B563" s="80" t="s">
        <v>69</v>
      </c>
      <c r="C563" s="79">
        <v>4</v>
      </c>
      <c r="D563" s="79">
        <v>4</v>
      </c>
      <c r="E563" s="113">
        <v>46.44</v>
      </c>
      <c r="F563" s="87">
        <v>0.15</v>
      </c>
      <c r="G563" s="113">
        <v>46.44</v>
      </c>
      <c r="H563" s="79">
        <v>76</v>
      </c>
      <c r="I563" s="114">
        <v>7</v>
      </c>
      <c r="J563" s="79">
        <f t="shared" si="177"/>
        <v>2542.5899999999997</v>
      </c>
      <c r="K563" s="79">
        <v>2023</v>
      </c>
      <c r="L563" s="82">
        <f t="shared" si="178"/>
        <v>1.2568413247651999</v>
      </c>
      <c r="M563" s="82">
        <f t="shared" si="179"/>
        <v>0.18852619871477999</v>
      </c>
      <c r="N563" s="82">
        <f t="shared" si="180"/>
        <v>1.4453675234799799</v>
      </c>
      <c r="O563" s="79">
        <v>4</v>
      </c>
      <c r="P563" s="82">
        <f t="shared" si="181"/>
        <v>5.4453675234799803</v>
      </c>
      <c r="Q563" s="90">
        <v>2</v>
      </c>
      <c r="R563" s="84" t="s">
        <v>137</v>
      </c>
      <c r="S563" s="85"/>
      <c r="T563" s="85"/>
      <c r="U563" s="85"/>
      <c r="V563" s="85"/>
      <c r="W563" s="85"/>
      <c r="X563" s="85"/>
      <c r="Y563" s="85"/>
      <c r="Z563" s="85"/>
      <c r="AA563" s="85"/>
      <c r="AB563" s="117"/>
    </row>
    <row r="564" spans="1:28" ht="15">
      <c r="A564" s="79">
        <v>5</v>
      </c>
      <c r="B564" s="80" t="s">
        <v>70</v>
      </c>
      <c r="C564" s="79">
        <v>8</v>
      </c>
      <c r="D564" s="79">
        <v>8</v>
      </c>
      <c r="E564" s="113">
        <v>68.599999999999994</v>
      </c>
      <c r="F564" s="87">
        <v>0.15</v>
      </c>
      <c r="G564" s="113">
        <v>68.599999999999994</v>
      </c>
      <c r="H564" s="79">
        <v>76</v>
      </c>
      <c r="I564" s="114">
        <v>7</v>
      </c>
      <c r="J564" s="79">
        <f t="shared" si="177"/>
        <v>3755.85</v>
      </c>
      <c r="K564" s="79">
        <v>2023</v>
      </c>
      <c r="L564" s="82">
        <f t="shared" si="178"/>
        <v>1.8565743944636677</v>
      </c>
      <c r="M564" s="82">
        <f t="shared" si="179"/>
        <v>0.27848615916955016</v>
      </c>
      <c r="N564" s="82">
        <f t="shared" si="180"/>
        <v>2.1350605536332177</v>
      </c>
      <c r="O564" s="79">
        <v>4</v>
      </c>
      <c r="P564" s="82">
        <f t="shared" si="181"/>
        <v>6.1350605536332177</v>
      </c>
      <c r="Q564" s="90">
        <v>6</v>
      </c>
      <c r="R564" s="84" t="s">
        <v>138</v>
      </c>
      <c r="S564" s="85"/>
      <c r="T564" s="85"/>
      <c r="U564" s="85"/>
      <c r="V564" s="85"/>
      <c r="W564" s="85"/>
      <c r="X564" s="85"/>
      <c r="Y564" s="85"/>
      <c r="Z564" s="85"/>
      <c r="AA564" s="85"/>
      <c r="AB564" s="117"/>
    </row>
    <row r="565" spans="1:28" ht="15">
      <c r="A565" s="79">
        <v>6</v>
      </c>
      <c r="B565" s="80" t="s">
        <v>71</v>
      </c>
      <c r="C565" s="79">
        <v>7</v>
      </c>
      <c r="D565" s="79">
        <v>7</v>
      </c>
      <c r="E565" s="113">
        <v>15.6</v>
      </c>
      <c r="F565" s="87">
        <v>0.15</v>
      </c>
      <c r="G565" s="113">
        <v>15.6</v>
      </c>
      <c r="H565" s="79">
        <v>76</v>
      </c>
      <c r="I565" s="114">
        <v>7</v>
      </c>
      <c r="J565" s="79">
        <f t="shared" si="177"/>
        <v>854.09999999999991</v>
      </c>
      <c r="K565" s="79">
        <v>2023</v>
      </c>
      <c r="L565" s="82">
        <f t="shared" si="178"/>
        <v>0.42219476025704394</v>
      </c>
      <c r="M565" s="82">
        <f t="shared" si="179"/>
        <v>6.3329214038556583E-2</v>
      </c>
      <c r="N565" s="82">
        <f t="shared" si="180"/>
        <v>0.48552397429560051</v>
      </c>
      <c r="O565" s="79">
        <v>4</v>
      </c>
      <c r="P565" s="82">
        <f t="shared" si="181"/>
        <v>4.4855239742956003</v>
      </c>
      <c r="Q565" s="90">
        <v>7</v>
      </c>
      <c r="R565" s="84" t="s">
        <v>139</v>
      </c>
      <c r="S565" s="85"/>
      <c r="T565" s="85"/>
      <c r="U565" s="85"/>
      <c r="V565" s="85"/>
      <c r="W565" s="85"/>
      <c r="X565" s="85"/>
      <c r="Y565" s="85"/>
      <c r="Z565" s="85"/>
      <c r="AA565" s="85"/>
      <c r="AB565" s="117"/>
    </row>
    <row r="566" spans="1:28" ht="15">
      <c r="A566" s="79">
        <v>7</v>
      </c>
      <c r="B566" s="80" t="s">
        <v>72</v>
      </c>
      <c r="C566" s="79">
        <v>10</v>
      </c>
      <c r="D566" s="79">
        <v>10</v>
      </c>
      <c r="E566" s="113">
        <v>0</v>
      </c>
      <c r="F566" s="87">
        <v>0.15</v>
      </c>
      <c r="G566" s="113">
        <v>0</v>
      </c>
      <c r="H566" s="79">
        <v>76</v>
      </c>
      <c r="I566" s="114">
        <v>7</v>
      </c>
      <c r="J566" s="79">
        <f t="shared" si="177"/>
        <v>0</v>
      </c>
      <c r="K566" s="79">
        <v>2023</v>
      </c>
      <c r="L566" s="82">
        <f t="shared" si="178"/>
        <v>0</v>
      </c>
      <c r="M566" s="82">
        <f t="shared" si="179"/>
        <v>0</v>
      </c>
      <c r="N566" s="82">
        <f t="shared" si="180"/>
        <v>0</v>
      </c>
      <c r="O566" s="79">
        <v>4</v>
      </c>
      <c r="P566" s="82">
        <f t="shared" si="181"/>
        <v>4</v>
      </c>
      <c r="Q566" s="90">
        <v>6</v>
      </c>
      <c r="R566" s="84" t="s">
        <v>140</v>
      </c>
      <c r="S566" s="85"/>
      <c r="T566" s="85"/>
      <c r="U566" s="85"/>
      <c r="V566" s="85"/>
      <c r="W566" s="85"/>
      <c r="X566" s="85"/>
      <c r="Y566" s="85"/>
      <c r="Z566" s="85"/>
      <c r="AA566" s="85"/>
      <c r="AB566" s="117"/>
    </row>
    <row r="567" spans="1:28" ht="15">
      <c r="A567" s="79">
        <v>8</v>
      </c>
      <c r="B567" s="80" t="s">
        <v>73</v>
      </c>
      <c r="C567" s="79">
        <v>7</v>
      </c>
      <c r="D567" s="79">
        <v>7</v>
      </c>
      <c r="E567" s="113">
        <v>134.76</v>
      </c>
      <c r="F567" s="87">
        <v>0.15</v>
      </c>
      <c r="G567" s="113">
        <v>134.76</v>
      </c>
      <c r="H567" s="79">
        <v>76</v>
      </c>
      <c r="I567" s="114">
        <v>7</v>
      </c>
      <c r="J567" s="79">
        <f t="shared" si="177"/>
        <v>7378.11</v>
      </c>
      <c r="K567" s="79">
        <v>2023</v>
      </c>
      <c r="L567" s="82">
        <f t="shared" si="178"/>
        <v>3.6471131982204645</v>
      </c>
      <c r="M567" s="82">
        <f t="shared" si="179"/>
        <v>0.54706697973306961</v>
      </c>
      <c r="N567" s="82">
        <f t="shared" si="180"/>
        <v>4.1941801779535339</v>
      </c>
      <c r="O567" s="79">
        <v>4</v>
      </c>
      <c r="P567" s="82">
        <f t="shared" si="181"/>
        <v>8.1941801779535339</v>
      </c>
      <c r="Q567" s="90">
        <v>8</v>
      </c>
      <c r="R567" s="84" t="s">
        <v>141</v>
      </c>
      <c r="S567" s="85"/>
      <c r="T567" s="85"/>
      <c r="U567" s="85"/>
      <c r="V567" s="85"/>
      <c r="W567" s="85"/>
      <c r="X567" s="85"/>
      <c r="Y567" s="85"/>
      <c r="Z567" s="85"/>
      <c r="AA567" s="85"/>
      <c r="AB567" s="85"/>
    </row>
    <row r="568" spans="1:28" ht="15">
      <c r="A568" s="79">
        <v>9</v>
      </c>
      <c r="B568" s="80" t="s">
        <v>74</v>
      </c>
      <c r="C568" s="79">
        <v>5</v>
      </c>
      <c r="D568" s="79">
        <v>5</v>
      </c>
      <c r="E568" s="113">
        <v>24.84</v>
      </c>
      <c r="F568" s="87">
        <v>0.15</v>
      </c>
      <c r="G568" s="113">
        <v>24.84</v>
      </c>
      <c r="H568" s="79">
        <v>76</v>
      </c>
      <c r="I568" s="114">
        <v>7</v>
      </c>
      <c r="J568" s="79">
        <f t="shared" si="177"/>
        <v>1359.99</v>
      </c>
      <c r="K568" s="79">
        <v>2023</v>
      </c>
      <c r="L568" s="82">
        <f t="shared" si="178"/>
        <v>0.67226396440929315</v>
      </c>
      <c r="M568" s="82">
        <f t="shared" si="179"/>
        <v>0.10083959466139397</v>
      </c>
      <c r="N568" s="82">
        <f t="shared" si="180"/>
        <v>0.77310355907068717</v>
      </c>
      <c r="O568" s="79">
        <v>4</v>
      </c>
      <c r="P568" s="82">
        <f t="shared" si="181"/>
        <v>4.7731035590706874</v>
      </c>
      <c r="Q568" s="90">
        <v>4</v>
      </c>
      <c r="R568" s="84" t="s">
        <v>142</v>
      </c>
      <c r="S568" s="85"/>
      <c r="T568" s="85"/>
      <c r="U568" s="85"/>
      <c r="V568" s="85"/>
      <c r="W568" s="85"/>
      <c r="X568" s="85"/>
      <c r="Y568" s="85"/>
      <c r="Z568" s="85"/>
      <c r="AA568" s="85"/>
      <c r="AB568" s="85"/>
    </row>
    <row r="569" spans="1:28" ht="15">
      <c r="A569" s="79">
        <v>10</v>
      </c>
      <c r="B569" s="80" t="s">
        <v>75</v>
      </c>
      <c r="C569" s="79">
        <v>27</v>
      </c>
      <c r="D569" s="79">
        <v>27</v>
      </c>
      <c r="E569" s="113">
        <v>45.08</v>
      </c>
      <c r="F569" s="87">
        <v>2</v>
      </c>
      <c r="G569" s="113">
        <v>45.08</v>
      </c>
      <c r="H569" s="79">
        <v>76</v>
      </c>
      <c r="I569" s="114">
        <v>7</v>
      </c>
      <c r="J569" s="79">
        <f t="shared" si="177"/>
        <v>32908.400000000001</v>
      </c>
      <c r="K569" s="79">
        <v>2023</v>
      </c>
      <c r="L569" s="82">
        <f t="shared" si="178"/>
        <v>16.267128027681661</v>
      </c>
      <c r="M569" s="82">
        <f t="shared" si="179"/>
        <v>2.4400692041522491</v>
      </c>
      <c r="N569" s="82">
        <f t="shared" si="180"/>
        <v>18.707197231833909</v>
      </c>
      <c r="O569" s="79">
        <v>2</v>
      </c>
      <c r="P569" s="82">
        <f t="shared" si="181"/>
        <v>20.707197231833909</v>
      </c>
      <c r="Q569" s="90">
        <v>12</v>
      </c>
      <c r="R569" s="84" t="s">
        <v>143</v>
      </c>
      <c r="S569" s="85"/>
      <c r="T569" s="85"/>
      <c r="U569" s="85"/>
      <c r="V569" s="85"/>
      <c r="W569" s="85"/>
      <c r="X569" s="85"/>
      <c r="Y569" s="85"/>
      <c r="Z569" s="85"/>
      <c r="AA569" s="85"/>
      <c r="AB569" s="85"/>
    </row>
    <row r="570" spans="1:28" ht="15">
      <c r="A570" s="79">
        <v>11</v>
      </c>
      <c r="B570" s="80" t="s">
        <v>76</v>
      </c>
      <c r="C570" s="79">
        <v>6</v>
      </c>
      <c r="D570" s="79">
        <v>6</v>
      </c>
      <c r="E570" s="113">
        <v>8.4</v>
      </c>
      <c r="F570" s="87">
        <v>2</v>
      </c>
      <c r="G570" s="113">
        <v>8.4</v>
      </c>
      <c r="H570" s="79">
        <v>76</v>
      </c>
      <c r="I570" s="114">
        <v>7</v>
      </c>
      <c r="J570" s="79">
        <f t="shared" si="177"/>
        <v>6132</v>
      </c>
      <c r="K570" s="79">
        <v>2023</v>
      </c>
      <c r="L570" s="82">
        <f t="shared" si="178"/>
        <v>3.0311418685121105</v>
      </c>
      <c r="M570" s="82">
        <f t="shared" si="179"/>
        <v>0.45467128027681658</v>
      </c>
      <c r="N570" s="82">
        <f t="shared" si="180"/>
        <v>3.4858131487889272</v>
      </c>
      <c r="O570" s="85"/>
      <c r="P570" s="82">
        <f t="shared" si="181"/>
        <v>3.4858131487889272</v>
      </c>
      <c r="Q570" s="90">
        <v>2</v>
      </c>
      <c r="R570" s="84" t="s">
        <v>144</v>
      </c>
      <c r="S570" s="86"/>
      <c r="T570" s="86"/>
      <c r="U570" s="86"/>
      <c r="V570" s="86"/>
      <c r="W570" s="85"/>
      <c r="X570" s="85"/>
      <c r="Y570" s="85"/>
      <c r="Z570" s="85"/>
      <c r="AA570" s="85"/>
      <c r="AB570" s="85"/>
    </row>
    <row r="571" spans="1:28" ht="15.6">
      <c r="A571" s="79">
        <v>12</v>
      </c>
      <c r="B571" s="80" t="s">
        <v>77</v>
      </c>
      <c r="C571" s="79">
        <v>5</v>
      </c>
      <c r="D571" s="79">
        <v>5</v>
      </c>
      <c r="E571" s="113">
        <v>2.36</v>
      </c>
      <c r="F571" s="87">
        <v>2</v>
      </c>
      <c r="G571" s="113">
        <v>2.36</v>
      </c>
      <c r="H571" s="79">
        <v>76</v>
      </c>
      <c r="I571" s="114">
        <v>7</v>
      </c>
      <c r="J571" s="79">
        <f t="shared" si="177"/>
        <v>1722.8</v>
      </c>
      <c r="K571" s="79">
        <v>2023</v>
      </c>
      <c r="L571" s="82">
        <f t="shared" si="178"/>
        <v>0.85160652496292633</v>
      </c>
      <c r="M571" s="82">
        <f t="shared" si="179"/>
        <v>0.12774097874443893</v>
      </c>
      <c r="N571" s="82">
        <f t="shared" si="180"/>
        <v>0.97934750370736523</v>
      </c>
      <c r="O571" s="85"/>
      <c r="P571" s="82">
        <f t="shared" si="181"/>
        <v>0.97934750370736523</v>
      </c>
      <c r="Q571" s="118">
        <v>2</v>
      </c>
      <c r="R571" s="84" t="s">
        <v>145</v>
      </c>
      <c r="S571" s="86"/>
      <c r="T571" s="86"/>
      <c r="U571" s="86"/>
      <c r="V571" s="86"/>
      <c r="W571" s="85"/>
      <c r="X571" s="85"/>
      <c r="Y571" s="85"/>
      <c r="Z571" s="85"/>
      <c r="AA571" s="85"/>
      <c r="AB571" s="85"/>
    </row>
    <row r="572" spans="1:28" ht="15">
      <c r="A572" s="119">
        <v>13</v>
      </c>
      <c r="B572" s="80" t="s">
        <v>146</v>
      </c>
      <c r="C572" s="85"/>
      <c r="D572" s="85"/>
      <c r="E572" s="120"/>
      <c r="F572" s="91"/>
      <c r="G572" s="120"/>
      <c r="H572" s="85"/>
      <c r="I572" s="121"/>
      <c r="J572" s="79">
        <f t="shared" si="177"/>
        <v>0</v>
      </c>
      <c r="K572" s="85"/>
      <c r="L572" s="82"/>
      <c r="M572" s="82">
        <f t="shared" si="179"/>
        <v>0</v>
      </c>
      <c r="N572" s="82">
        <f t="shared" si="180"/>
        <v>0</v>
      </c>
      <c r="O572" s="85"/>
      <c r="P572" s="79">
        <v>6</v>
      </c>
      <c r="Q572" s="90">
        <v>0</v>
      </c>
      <c r="R572" s="84" t="s">
        <v>5</v>
      </c>
      <c r="S572" s="85"/>
      <c r="T572" s="85"/>
      <c r="U572" s="85"/>
      <c r="V572" s="85"/>
      <c r="W572" s="85"/>
      <c r="X572" s="85"/>
      <c r="Y572" s="85"/>
      <c r="Z572" s="85"/>
      <c r="AA572" s="85"/>
      <c r="AB572" s="85"/>
    </row>
    <row r="573" spans="1:28" ht="15">
      <c r="A573" s="119">
        <v>14</v>
      </c>
      <c r="B573" s="80" t="s">
        <v>78</v>
      </c>
      <c r="C573" s="85"/>
      <c r="D573" s="85"/>
      <c r="E573" s="113">
        <v>0.32</v>
      </c>
      <c r="F573" s="87">
        <v>0.15</v>
      </c>
      <c r="G573" s="113">
        <v>0.32</v>
      </c>
      <c r="H573" s="79">
        <v>76</v>
      </c>
      <c r="I573" s="114">
        <v>7</v>
      </c>
      <c r="J573" s="79">
        <f t="shared" si="177"/>
        <v>17.52</v>
      </c>
      <c r="K573" s="79">
        <v>2023</v>
      </c>
      <c r="L573" s="82">
        <f>J573/K573</f>
        <v>8.6604053386060299E-3</v>
      </c>
      <c r="M573" s="82">
        <f t="shared" si="179"/>
        <v>1.2990608007909044E-3</v>
      </c>
      <c r="N573" s="82">
        <f t="shared" si="180"/>
        <v>9.9594661393969351E-3</v>
      </c>
      <c r="O573" s="85"/>
      <c r="P573" s="79">
        <v>2</v>
      </c>
      <c r="Q573" s="90">
        <v>2</v>
      </c>
      <c r="R573" s="84" t="s">
        <v>147</v>
      </c>
      <c r="S573" s="85"/>
      <c r="T573" s="85"/>
      <c r="U573" s="85"/>
      <c r="V573" s="85"/>
      <c r="W573" s="85"/>
      <c r="X573" s="85"/>
      <c r="Y573" s="85"/>
      <c r="Z573" s="85"/>
      <c r="AA573" s="85"/>
      <c r="AB573" s="85"/>
    </row>
    <row r="574" spans="1:28" ht="13.2">
      <c r="A574" s="332" t="s">
        <v>80</v>
      </c>
      <c r="B574" s="312"/>
      <c r="C574" s="98">
        <v>98</v>
      </c>
      <c r="D574" s="98">
        <v>98</v>
      </c>
      <c r="E574" s="99"/>
      <c r="F574" s="100"/>
      <c r="G574" s="99"/>
      <c r="H574" s="100"/>
      <c r="I574" s="100"/>
      <c r="J574" s="100"/>
      <c r="K574" s="100"/>
      <c r="L574" s="100"/>
      <c r="M574" s="100"/>
      <c r="N574" s="100"/>
      <c r="O574" s="122"/>
      <c r="P574" s="102">
        <f>SUM(P560:P573)</f>
        <v>79.648731092436947</v>
      </c>
      <c r="Q574" s="103"/>
      <c r="R574" s="98" t="s">
        <v>148</v>
      </c>
      <c r="S574" s="100"/>
      <c r="T574" s="100"/>
      <c r="U574" s="100"/>
      <c r="V574" s="100"/>
      <c r="W574" s="100"/>
      <c r="X574" s="100"/>
      <c r="Y574" s="100"/>
      <c r="Z574" s="100"/>
      <c r="AA574" s="100"/>
      <c r="AB574" s="100"/>
    </row>
    <row r="575" spans="1:28" ht="13.2">
      <c r="A575" s="104"/>
      <c r="B575" s="104"/>
      <c r="C575" s="91"/>
      <c r="D575" s="91"/>
      <c r="E575" s="105"/>
      <c r="F575" s="91"/>
      <c r="G575" s="105"/>
      <c r="H575" s="91"/>
      <c r="I575" s="91"/>
      <c r="J575" s="91"/>
      <c r="K575" s="91"/>
      <c r="L575" s="91"/>
      <c r="M575" s="91"/>
      <c r="N575" s="91"/>
      <c r="O575" s="123"/>
      <c r="P575" s="123"/>
      <c r="Q575" s="124"/>
      <c r="R575" s="108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 spans="1:28" ht="13.2">
      <c r="A576" s="109"/>
      <c r="B576" s="125" t="s">
        <v>81</v>
      </c>
      <c r="C576" s="109"/>
      <c r="D576" s="109"/>
      <c r="E576" s="110"/>
      <c r="F576" s="109"/>
      <c r="G576" s="110"/>
      <c r="H576" s="109"/>
      <c r="I576" s="109"/>
      <c r="J576" s="109"/>
      <c r="K576" s="109"/>
      <c r="L576" s="109"/>
      <c r="M576" s="109"/>
      <c r="N576" s="109"/>
      <c r="O576" s="109"/>
      <c r="P576" s="109"/>
      <c r="Q576" s="126"/>
      <c r="R576" s="108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11"/>
    </row>
    <row r="577" spans="1:28" ht="15">
      <c r="A577" s="79">
        <v>13</v>
      </c>
      <c r="B577" s="80" t="s">
        <v>82</v>
      </c>
      <c r="C577" s="79">
        <v>7</v>
      </c>
      <c r="D577" s="79">
        <v>7</v>
      </c>
      <c r="E577" s="127">
        <v>0.97</v>
      </c>
      <c r="F577" s="114">
        <v>8</v>
      </c>
      <c r="G577" s="127">
        <v>0.97</v>
      </c>
      <c r="H577" s="79">
        <v>79</v>
      </c>
      <c r="I577" s="114">
        <v>7</v>
      </c>
      <c r="J577" s="79">
        <f t="shared" ref="J577:J578" si="182">F577*G577*365</f>
        <v>2832.4</v>
      </c>
      <c r="K577" s="79">
        <v>2002</v>
      </c>
      <c r="L577" s="82">
        <f t="shared" ref="L577:L578" si="183">J577/K577</f>
        <v>1.4147852147852149</v>
      </c>
      <c r="M577" s="82">
        <f t="shared" ref="M577:M578" si="184">L577*15/100</f>
        <v>0.21221778221778223</v>
      </c>
      <c r="N577" s="82">
        <f t="shared" ref="N577:N578" si="185">L577+M577</f>
        <v>1.6270029970029971</v>
      </c>
      <c r="O577" s="79">
        <v>4</v>
      </c>
      <c r="P577" s="82">
        <f t="shared" ref="P577:P578" si="186">N577+O577</f>
        <v>5.6270029970029967</v>
      </c>
      <c r="Q577" s="90">
        <v>9</v>
      </c>
      <c r="R577" s="79" t="s">
        <v>149</v>
      </c>
      <c r="S577" s="85"/>
      <c r="T577" s="85"/>
      <c r="U577" s="85"/>
      <c r="V577" s="85"/>
      <c r="W577" s="85"/>
      <c r="X577" s="85"/>
      <c r="Y577" s="85"/>
      <c r="Z577" s="85"/>
      <c r="AA577" s="85"/>
      <c r="AB577" s="86"/>
    </row>
    <row r="578" spans="1:28" ht="15">
      <c r="A578" s="79">
        <v>14</v>
      </c>
      <c r="B578" s="80" t="s">
        <v>83</v>
      </c>
      <c r="C578" s="79">
        <v>30</v>
      </c>
      <c r="D578" s="85"/>
      <c r="E578" s="127">
        <v>6.77</v>
      </c>
      <c r="F578" s="114">
        <v>3</v>
      </c>
      <c r="G578" s="127">
        <v>6.77</v>
      </c>
      <c r="H578" s="79">
        <v>79</v>
      </c>
      <c r="I578" s="114">
        <v>7</v>
      </c>
      <c r="J578" s="79">
        <f t="shared" si="182"/>
        <v>7413.15</v>
      </c>
      <c r="K578" s="79">
        <v>2002</v>
      </c>
      <c r="L578" s="82">
        <f t="shared" si="183"/>
        <v>3.7028721278721277</v>
      </c>
      <c r="M578" s="82">
        <f t="shared" si="184"/>
        <v>0.55543081918081916</v>
      </c>
      <c r="N578" s="82">
        <f t="shared" si="185"/>
        <v>4.2583029470529468</v>
      </c>
      <c r="O578" s="79">
        <v>4</v>
      </c>
      <c r="P578" s="82">
        <f t="shared" si="186"/>
        <v>8.2583029470529468</v>
      </c>
      <c r="Q578" s="90">
        <v>8</v>
      </c>
      <c r="R578" s="79" t="s">
        <v>150</v>
      </c>
      <c r="S578" s="85"/>
      <c r="T578" s="85"/>
      <c r="U578" s="85"/>
      <c r="V578" s="85"/>
      <c r="W578" s="85"/>
      <c r="X578" s="85"/>
      <c r="Y578" s="85"/>
      <c r="Z578" s="85"/>
      <c r="AA578" s="85"/>
      <c r="AB578" s="86"/>
    </row>
    <row r="579" spans="1:28" ht="13.2">
      <c r="A579" s="332" t="s">
        <v>84</v>
      </c>
      <c r="B579" s="312"/>
      <c r="C579" s="100"/>
      <c r="D579" s="100"/>
      <c r="E579" s="99"/>
      <c r="F579" s="100"/>
      <c r="G579" s="99"/>
      <c r="H579" s="100"/>
      <c r="I579" s="100"/>
      <c r="J579" s="100"/>
      <c r="K579" s="100"/>
      <c r="L579" s="100"/>
      <c r="M579" s="100"/>
      <c r="N579" s="100"/>
      <c r="O579" s="122"/>
      <c r="P579" s="102">
        <f>SUM(P577:P578)</f>
        <v>13.885305944055943</v>
      </c>
      <c r="Q579" s="103"/>
      <c r="R579" s="98" t="s">
        <v>151</v>
      </c>
      <c r="S579" s="100"/>
      <c r="T579" s="100"/>
      <c r="U579" s="100"/>
      <c r="V579" s="100"/>
      <c r="W579" s="100"/>
      <c r="X579" s="100"/>
      <c r="Y579" s="100"/>
      <c r="Z579" s="100"/>
      <c r="AA579" s="100"/>
      <c r="AB579" s="100"/>
    </row>
    <row r="580" spans="1:28" ht="13.2">
      <c r="A580" s="128"/>
      <c r="B580" s="129"/>
      <c r="C580" s="128"/>
      <c r="D580" s="128"/>
      <c r="E580" s="130"/>
      <c r="F580" s="128"/>
      <c r="G580" s="130"/>
      <c r="H580" s="128"/>
      <c r="I580" s="128"/>
      <c r="J580" s="128"/>
      <c r="K580" s="128"/>
      <c r="L580" s="128"/>
      <c r="M580" s="128"/>
      <c r="N580" s="128"/>
      <c r="O580" s="128"/>
      <c r="P580" s="128"/>
      <c r="Q580" s="131"/>
      <c r="R580" s="108"/>
      <c r="S580" s="128"/>
      <c r="T580" s="128"/>
      <c r="U580" s="128"/>
      <c r="V580" s="128"/>
      <c r="W580" s="128"/>
      <c r="X580" s="128"/>
      <c r="Y580" s="128"/>
      <c r="Z580" s="128"/>
      <c r="AA580" s="128"/>
      <c r="AB580" s="129"/>
    </row>
    <row r="581" spans="1:28" ht="13.2">
      <c r="A581" s="109"/>
      <c r="B581" s="77" t="s">
        <v>85</v>
      </c>
      <c r="C581" s="109"/>
      <c r="D581" s="109"/>
      <c r="E581" s="110"/>
      <c r="F581" s="109"/>
      <c r="G581" s="110"/>
      <c r="H581" s="109"/>
      <c r="I581" s="109"/>
      <c r="J581" s="109"/>
      <c r="K581" s="109"/>
      <c r="L581" s="109"/>
      <c r="M581" s="109"/>
      <c r="N581" s="109"/>
      <c r="O581" s="109"/>
      <c r="P581" s="109"/>
      <c r="Q581" s="126"/>
      <c r="R581" s="108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11"/>
    </row>
    <row r="582" spans="1:28" ht="15">
      <c r="A582" s="79">
        <v>15</v>
      </c>
      <c r="B582" s="80" t="s">
        <v>86</v>
      </c>
      <c r="C582" s="79">
        <v>3</v>
      </c>
      <c r="D582" s="79">
        <v>3</v>
      </c>
      <c r="E582" s="113">
        <v>12.07</v>
      </c>
      <c r="F582" s="114">
        <v>4</v>
      </c>
      <c r="G582" s="113">
        <v>12.07</v>
      </c>
      <c r="H582" s="79">
        <v>79</v>
      </c>
      <c r="I582" s="114">
        <v>7</v>
      </c>
      <c r="J582" s="132">
        <f>F582*G582*365</f>
        <v>17622.2</v>
      </c>
      <c r="K582" s="79">
        <v>2002</v>
      </c>
      <c r="L582" s="82">
        <f>J582/K582</f>
        <v>8.802297702297702</v>
      </c>
      <c r="M582" s="82">
        <f>L582*25/100</f>
        <v>2.2005744255744255</v>
      </c>
      <c r="N582" s="82">
        <f>L582+M582</f>
        <v>11.002872127872127</v>
      </c>
      <c r="O582" s="79">
        <v>4</v>
      </c>
      <c r="P582" s="82">
        <f>N582+O582</f>
        <v>15.002872127872127</v>
      </c>
      <c r="Q582" s="90">
        <v>17</v>
      </c>
      <c r="R582" s="79" t="s">
        <v>152</v>
      </c>
      <c r="S582" s="86"/>
      <c r="T582" s="86"/>
      <c r="U582" s="86"/>
      <c r="V582" s="86"/>
      <c r="W582" s="86"/>
      <c r="X582" s="86"/>
      <c r="Y582" s="86"/>
      <c r="Z582" s="85"/>
      <c r="AA582" s="85"/>
      <c r="AB582" s="86"/>
    </row>
    <row r="583" spans="1:28" ht="15">
      <c r="A583" s="85"/>
      <c r="B583" s="80" t="s">
        <v>87</v>
      </c>
      <c r="C583" s="79">
        <v>5</v>
      </c>
      <c r="D583" s="85"/>
      <c r="E583" s="120"/>
      <c r="F583" s="121"/>
      <c r="G583" s="120"/>
      <c r="H583" s="85"/>
      <c r="I583" s="121"/>
      <c r="J583" s="79">
        <v>0</v>
      </c>
      <c r="K583" s="85"/>
      <c r="L583" s="85"/>
      <c r="M583" s="85"/>
      <c r="N583" s="85"/>
      <c r="O583" s="79">
        <v>8</v>
      </c>
      <c r="P583" s="79">
        <v>8</v>
      </c>
      <c r="Q583" s="133"/>
      <c r="R583" s="79" t="s">
        <v>153</v>
      </c>
      <c r="S583" s="86"/>
      <c r="T583" s="86"/>
      <c r="U583" s="86"/>
      <c r="V583" s="86"/>
      <c r="W583" s="86"/>
      <c r="X583" s="86"/>
      <c r="Y583" s="86"/>
      <c r="Z583" s="85"/>
      <c r="AA583" s="85"/>
      <c r="AB583" s="86"/>
    </row>
    <row r="584" spans="1:28" ht="13.2">
      <c r="A584" s="332" t="s">
        <v>88</v>
      </c>
      <c r="B584" s="312"/>
      <c r="C584" s="100"/>
      <c r="D584" s="100"/>
      <c r="E584" s="99"/>
      <c r="F584" s="100"/>
      <c r="G584" s="99"/>
      <c r="H584" s="100"/>
      <c r="I584" s="100"/>
      <c r="J584" s="98" t="s">
        <v>154</v>
      </c>
      <c r="K584" s="100"/>
      <c r="L584" s="100"/>
      <c r="M584" s="100"/>
      <c r="N584" s="100"/>
      <c r="O584" s="122"/>
      <c r="P584" s="102">
        <f>SUM(P582:P583)</f>
        <v>23.002872127872127</v>
      </c>
      <c r="Q584" s="134"/>
      <c r="R584" s="98" t="s">
        <v>155</v>
      </c>
      <c r="S584" s="98" t="s">
        <v>155</v>
      </c>
      <c r="T584" s="100"/>
      <c r="U584" s="100"/>
      <c r="V584" s="100"/>
      <c r="W584" s="100"/>
      <c r="X584" s="100"/>
      <c r="Y584" s="100"/>
      <c r="Z584" s="100"/>
      <c r="AA584" s="100"/>
      <c r="AB584" s="100"/>
    </row>
    <row r="585" spans="1:28" ht="13.2">
      <c r="A585" s="85"/>
      <c r="B585" s="80" t="s">
        <v>89</v>
      </c>
      <c r="C585" s="85"/>
      <c r="D585" s="85"/>
      <c r="E585" s="135"/>
      <c r="F585" s="85"/>
      <c r="G585" s="135"/>
      <c r="H585" s="85"/>
      <c r="I585" s="85"/>
      <c r="J585" s="85"/>
      <c r="K585" s="85"/>
      <c r="L585" s="85"/>
      <c r="M585" s="85"/>
      <c r="N585" s="85"/>
      <c r="O585" s="85"/>
      <c r="P585" s="79">
        <v>4</v>
      </c>
      <c r="Q585" s="90">
        <v>5</v>
      </c>
      <c r="R585" s="85"/>
      <c r="S585" s="86"/>
      <c r="T585" s="86"/>
      <c r="U585" s="86"/>
      <c r="V585" s="86"/>
      <c r="W585" s="86"/>
      <c r="X585" s="86"/>
      <c r="Y585" s="86"/>
      <c r="Z585" s="85"/>
      <c r="AA585" s="85"/>
      <c r="AB585" s="86"/>
    </row>
    <row r="586" spans="1:28" ht="15">
      <c r="A586" s="79">
        <v>16</v>
      </c>
      <c r="B586" s="80" t="s">
        <v>156</v>
      </c>
      <c r="C586" s="79">
        <v>14</v>
      </c>
      <c r="D586" s="79">
        <v>14</v>
      </c>
      <c r="E586" s="127">
        <v>45.97</v>
      </c>
      <c r="F586" s="136">
        <v>0.5</v>
      </c>
      <c r="G586" s="127">
        <v>45.97</v>
      </c>
      <c r="H586" s="79">
        <v>79</v>
      </c>
      <c r="I586" s="136">
        <v>7</v>
      </c>
      <c r="J586" s="79">
        <f>F586*G586*365</f>
        <v>8389.5249999999996</v>
      </c>
      <c r="K586" s="79">
        <v>2002</v>
      </c>
      <c r="L586" s="132">
        <f>J586/K586</f>
        <v>4.190571928071928</v>
      </c>
      <c r="M586" s="82">
        <f>L586*15/100</f>
        <v>0.62858578921078923</v>
      </c>
      <c r="N586" s="132">
        <f>L586+M586</f>
        <v>4.8191577172827174</v>
      </c>
      <c r="O586" s="136">
        <v>4</v>
      </c>
      <c r="P586" s="132">
        <f>N586+O586</f>
        <v>8.8191577172827174</v>
      </c>
      <c r="Q586" s="90">
        <v>6</v>
      </c>
      <c r="R586" s="79" t="s">
        <v>157</v>
      </c>
      <c r="S586" s="85"/>
      <c r="T586" s="85"/>
      <c r="U586" s="85"/>
      <c r="V586" s="85"/>
      <c r="W586" s="85"/>
      <c r="X586" s="85"/>
      <c r="Y586" s="85"/>
      <c r="Z586" s="85"/>
      <c r="AA586" s="85"/>
      <c r="AB586" s="85"/>
    </row>
    <row r="587" spans="1:28" ht="13.2">
      <c r="A587" s="85"/>
      <c r="B587" s="80" t="s">
        <v>158</v>
      </c>
      <c r="C587" s="115"/>
      <c r="D587" s="115"/>
      <c r="E587" s="85"/>
      <c r="F587" s="128"/>
      <c r="G587" s="85"/>
      <c r="H587" s="85"/>
      <c r="I587" s="128"/>
      <c r="J587" s="85"/>
      <c r="K587" s="85"/>
      <c r="L587" s="85"/>
      <c r="M587" s="85"/>
      <c r="N587" s="85"/>
      <c r="O587" s="136">
        <v>8</v>
      </c>
      <c r="P587" s="79">
        <v>16</v>
      </c>
      <c r="Q587" s="90">
        <v>5</v>
      </c>
      <c r="R587" s="79" t="s">
        <v>159</v>
      </c>
      <c r="S587" s="85"/>
      <c r="T587" s="85"/>
      <c r="U587" s="85"/>
      <c r="V587" s="85"/>
      <c r="W587" s="85"/>
      <c r="X587" s="85"/>
      <c r="Y587" s="85"/>
      <c r="Z587" s="85"/>
      <c r="AA587" s="85"/>
      <c r="AB587" s="85"/>
    </row>
    <row r="588" spans="1:28" ht="13.2">
      <c r="A588" s="101"/>
      <c r="B588" s="137" t="s">
        <v>94</v>
      </c>
      <c r="C588" s="100"/>
      <c r="D588" s="100"/>
      <c r="E588" s="100"/>
      <c r="F588" s="100"/>
      <c r="G588" s="100"/>
      <c r="H588" s="100"/>
      <c r="I588" s="100"/>
      <c r="J588" s="98" t="s">
        <v>160</v>
      </c>
      <c r="K588" s="100"/>
      <c r="L588" s="100"/>
      <c r="M588" s="100"/>
      <c r="N588" s="100"/>
      <c r="O588" s="100"/>
      <c r="P588" s="102">
        <f>SUM(P585:P587)</f>
        <v>28.819157717282717</v>
      </c>
      <c r="Q588" s="103"/>
      <c r="R588" s="98" t="s">
        <v>161</v>
      </c>
      <c r="S588" s="98" t="s">
        <v>161</v>
      </c>
      <c r="T588" s="100"/>
      <c r="U588" s="100"/>
      <c r="V588" s="100"/>
      <c r="W588" s="100"/>
      <c r="X588" s="100"/>
      <c r="Y588" s="100"/>
      <c r="Z588" s="100"/>
      <c r="AA588" s="100"/>
      <c r="AB588" s="100"/>
    </row>
    <row r="589" spans="1:28" ht="13.2">
      <c r="A589" s="119">
        <v>17</v>
      </c>
      <c r="B589" s="138" t="s">
        <v>95</v>
      </c>
      <c r="C589" s="95"/>
      <c r="D589" s="95"/>
      <c r="E589" s="9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90">
        <v>1</v>
      </c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</row>
    <row r="590" spans="1:28" ht="26.4">
      <c r="A590" s="119">
        <v>18</v>
      </c>
      <c r="B590" s="138" t="s">
        <v>96</v>
      </c>
      <c r="C590" s="95"/>
      <c r="D590" s="95"/>
      <c r="E590" s="9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139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</row>
    <row r="591" spans="1:28" ht="13.2">
      <c r="A591" s="333" t="s">
        <v>98</v>
      </c>
      <c r="B591" s="311"/>
      <c r="C591" s="311"/>
      <c r="D591" s="311"/>
      <c r="E591" s="312"/>
      <c r="F591" s="85"/>
      <c r="G591" s="85"/>
      <c r="H591" s="85"/>
      <c r="I591" s="85"/>
      <c r="J591" s="85"/>
      <c r="K591" s="85"/>
      <c r="L591" s="85"/>
      <c r="M591" s="85"/>
      <c r="N591" s="85"/>
      <c r="O591" s="141"/>
      <c r="P591" s="82">
        <f>P557+P574+P579+P584+P588</f>
        <v>316.040689134395</v>
      </c>
      <c r="Q591" s="79">
        <f>SUM(Q545:Q590)</f>
        <v>218</v>
      </c>
      <c r="R591" s="142">
        <v>0.65749999999999997</v>
      </c>
      <c r="S591" s="82">
        <f>Q591/P591*100</f>
        <v>68.978459892959037</v>
      </c>
      <c r="T591" s="79"/>
      <c r="U591" s="85"/>
      <c r="V591" s="85"/>
      <c r="W591" s="85"/>
      <c r="X591" s="85"/>
      <c r="Y591" s="85"/>
      <c r="Z591" s="85"/>
      <c r="AA591" s="85"/>
      <c r="AB591" s="85"/>
    </row>
    <row r="592" spans="1:28" ht="13.2">
      <c r="A592" s="327" t="s">
        <v>100</v>
      </c>
      <c r="B592" s="311"/>
      <c r="C592" s="311"/>
      <c r="D592" s="311"/>
      <c r="E592" s="311"/>
      <c r="F592" s="311"/>
      <c r="G592" s="311"/>
      <c r="H592" s="311"/>
      <c r="I592" s="311"/>
      <c r="J592" s="311"/>
      <c r="K592" s="311"/>
      <c r="L592" s="311"/>
      <c r="M592" s="311"/>
      <c r="N592" s="311"/>
      <c r="O592" s="312"/>
      <c r="P592" s="143">
        <f>P591*70/100</f>
        <v>221.22848239407648</v>
      </c>
      <c r="Q592" s="143">
        <f>Q591-P592</f>
        <v>-3.2284823940764795</v>
      </c>
      <c r="R592" s="143">
        <f>Q592/P592*100</f>
        <v>-1.4593430100585114</v>
      </c>
      <c r="S592" s="90"/>
      <c r="T592" s="133"/>
      <c r="U592" s="133"/>
      <c r="V592" s="133"/>
      <c r="W592" s="133"/>
      <c r="X592" s="133"/>
      <c r="Y592" s="133"/>
      <c r="Z592" s="133"/>
      <c r="AA592" s="133"/>
      <c r="AB592" s="133"/>
    </row>
    <row r="593" spans="1:28" ht="13.2">
      <c r="A593" s="144"/>
      <c r="B593" s="144"/>
      <c r="C593" s="144"/>
      <c r="D593" s="144"/>
      <c r="E593" s="144"/>
      <c r="F593" s="145"/>
      <c r="G593" s="145"/>
      <c r="H593" s="145"/>
      <c r="I593" s="145"/>
      <c r="J593" s="145"/>
      <c r="K593" s="145"/>
      <c r="L593" s="145"/>
      <c r="M593" s="310" t="s">
        <v>101</v>
      </c>
      <c r="N593" s="311"/>
      <c r="O593" s="312"/>
      <c r="P593" s="151">
        <f>Q591/P591*100</f>
        <v>68.978459892959037</v>
      </c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  <c r="AA593" s="145"/>
      <c r="AB593" s="145"/>
    </row>
    <row r="594" spans="1:28" ht="13.2">
      <c r="A594" s="147"/>
      <c r="B594" s="147"/>
      <c r="C594" s="147"/>
      <c r="D594" s="147"/>
      <c r="E594" s="147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</row>
    <row r="595" spans="1:28" ht="13.2">
      <c r="A595" s="147"/>
      <c r="B595" s="147"/>
      <c r="C595" s="148"/>
      <c r="D595" s="148"/>
      <c r="E595" s="147"/>
      <c r="F595" s="149"/>
      <c r="G595" s="149"/>
      <c r="H595" s="149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</row>
    <row r="596" spans="1:28" ht="13.2">
      <c r="A596" s="328" t="s">
        <v>102</v>
      </c>
      <c r="B596" s="320"/>
      <c r="C596" s="313" t="s">
        <v>103</v>
      </c>
      <c r="D596" s="312"/>
      <c r="E596" s="313" t="s">
        <v>104</v>
      </c>
      <c r="F596" s="312"/>
      <c r="G596" s="313" t="s">
        <v>110</v>
      </c>
      <c r="H596" s="311"/>
      <c r="I596" s="312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</row>
    <row r="597" spans="1:28" ht="15">
      <c r="A597" s="321"/>
      <c r="B597" s="323"/>
      <c r="C597" s="329">
        <v>11879972</v>
      </c>
      <c r="D597" s="312"/>
      <c r="E597" s="396">
        <v>31895944030</v>
      </c>
      <c r="F597" s="312"/>
      <c r="G597" s="331">
        <v>8.0000000000000004E-4</v>
      </c>
      <c r="H597" s="311"/>
      <c r="I597" s="312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</row>
    <row r="598" spans="1:28" ht="13.2">
      <c r="A598" s="150"/>
      <c r="B598" s="150"/>
      <c r="C598" s="150"/>
      <c r="D598" s="150"/>
      <c r="E598" s="150"/>
      <c r="F598" s="150"/>
      <c r="G598" s="150"/>
      <c r="H598" s="150"/>
      <c r="I598" s="150"/>
      <c r="J598" s="150"/>
      <c r="K598" s="150"/>
      <c r="L598" s="150"/>
      <c r="M598" s="150"/>
      <c r="N598" s="150"/>
      <c r="O598" s="150"/>
      <c r="P598" s="150"/>
      <c r="Q598" s="150"/>
      <c r="R598" s="150"/>
      <c r="S598" s="150"/>
      <c r="T598" s="150"/>
      <c r="U598" s="150"/>
      <c r="V598" s="150"/>
      <c r="W598" s="150"/>
      <c r="X598" s="150"/>
      <c r="Y598" s="150"/>
      <c r="Z598" s="150"/>
      <c r="AA598" s="150"/>
      <c r="AB598" s="150"/>
    </row>
    <row r="599" spans="1:28" ht="13.2">
      <c r="A599" s="152"/>
      <c r="B599" s="152"/>
      <c r="C599" s="152"/>
      <c r="D599" s="152"/>
      <c r="E599" s="152"/>
      <c r="F599" s="152"/>
      <c r="G599" s="152"/>
      <c r="H599" s="152"/>
      <c r="I599" s="152"/>
      <c r="J599" s="152"/>
      <c r="K599" s="152"/>
      <c r="L599" s="152"/>
      <c r="M599" s="152"/>
      <c r="N599" s="152"/>
      <c r="O599" s="152"/>
      <c r="P599" s="152"/>
      <c r="Q599" s="152"/>
      <c r="R599" s="152"/>
      <c r="S599" s="152"/>
      <c r="T599" s="152"/>
      <c r="U599" s="152"/>
      <c r="V599" s="152"/>
      <c r="W599" s="152"/>
      <c r="X599" s="152"/>
      <c r="Y599" s="152"/>
      <c r="Z599" s="152"/>
      <c r="AA599" s="152"/>
      <c r="AB599" s="152"/>
    </row>
    <row r="600" spans="1:28" ht="13.2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</row>
    <row r="601" spans="1:28" ht="13.2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</row>
    <row r="602" spans="1:28" ht="13.2">
      <c r="A602" s="361" t="s">
        <v>113</v>
      </c>
      <c r="B602" s="316"/>
      <c r="C602" s="316"/>
      <c r="D602" s="316"/>
      <c r="E602" s="316"/>
      <c r="F602" s="316"/>
      <c r="G602" s="316"/>
      <c r="H602" s="316"/>
      <c r="I602" s="316"/>
      <c r="J602" s="316"/>
      <c r="K602" s="316"/>
      <c r="L602" s="316"/>
      <c r="M602" s="316"/>
      <c r="N602" s="316"/>
      <c r="O602" s="316"/>
      <c r="P602" s="316"/>
      <c r="Q602" s="316"/>
      <c r="R602" s="316"/>
      <c r="S602" s="316"/>
      <c r="T602" s="316"/>
      <c r="U602" s="316"/>
      <c r="V602" s="316"/>
      <c r="W602" s="316"/>
      <c r="X602" s="316"/>
      <c r="Y602" s="316"/>
      <c r="Z602" s="316"/>
      <c r="AA602" s="316"/>
      <c r="AB602" s="316"/>
    </row>
    <row r="603" spans="1:28" ht="13.2">
      <c r="A603" s="361" t="s">
        <v>167</v>
      </c>
      <c r="B603" s="316"/>
      <c r="C603" s="316"/>
      <c r="D603" s="316"/>
      <c r="E603" s="316"/>
      <c r="F603" s="316"/>
      <c r="G603" s="316"/>
      <c r="H603" s="316"/>
      <c r="I603" s="316"/>
      <c r="J603" s="316"/>
      <c r="K603" s="316"/>
      <c r="L603" s="316"/>
      <c r="M603" s="316"/>
      <c r="N603" s="316"/>
      <c r="O603" s="316"/>
      <c r="P603" s="316"/>
      <c r="Q603" s="316"/>
      <c r="R603" s="316"/>
      <c r="S603" s="316"/>
      <c r="T603" s="316"/>
      <c r="U603" s="316"/>
      <c r="V603" s="316"/>
      <c r="W603" s="316"/>
      <c r="X603" s="316"/>
      <c r="Y603" s="316"/>
      <c r="Z603" s="316"/>
      <c r="AA603" s="316"/>
      <c r="AB603" s="316"/>
    </row>
    <row r="604" spans="1:28" ht="13.2">
      <c r="A604" s="72"/>
      <c r="B604" s="72"/>
      <c r="C604" s="72"/>
      <c r="D604" s="72"/>
      <c r="E604" s="72"/>
      <c r="F604" s="73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</row>
    <row r="605" spans="1:28" ht="13.2">
      <c r="A605" s="324" t="s">
        <v>6</v>
      </c>
      <c r="B605" s="324" t="s">
        <v>9</v>
      </c>
      <c r="C605" s="317" t="s">
        <v>10</v>
      </c>
      <c r="D605" s="312"/>
      <c r="E605" s="324" t="s">
        <v>11</v>
      </c>
      <c r="F605" s="74" t="s">
        <v>12</v>
      </c>
      <c r="G605" s="74" t="s">
        <v>13</v>
      </c>
      <c r="H605" s="74" t="s">
        <v>14</v>
      </c>
      <c r="I605" s="74" t="s">
        <v>15</v>
      </c>
      <c r="J605" s="75"/>
      <c r="K605" s="76"/>
      <c r="L605" s="317" t="s">
        <v>16</v>
      </c>
      <c r="M605" s="311"/>
      <c r="N605" s="311"/>
      <c r="O605" s="312"/>
      <c r="P605" s="324" t="s">
        <v>17</v>
      </c>
      <c r="Q605" s="324" t="s">
        <v>18</v>
      </c>
      <c r="R605" s="324" t="s">
        <v>19</v>
      </c>
      <c r="S605" s="318" t="s">
        <v>20</v>
      </c>
      <c r="T605" s="319"/>
      <c r="U605" s="319"/>
      <c r="V605" s="319"/>
      <c r="W605" s="319"/>
      <c r="X605" s="320"/>
      <c r="Y605" s="324" t="s">
        <v>21</v>
      </c>
      <c r="Z605" s="324" t="s">
        <v>22</v>
      </c>
      <c r="AA605" s="324" t="s">
        <v>23</v>
      </c>
      <c r="AB605" s="324" t="s">
        <v>24</v>
      </c>
    </row>
    <row r="606" spans="1:28" ht="26.4">
      <c r="A606" s="325"/>
      <c r="B606" s="325"/>
      <c r="C606" s="324" t="s">
        <v>25</v>
      </c>
      <c r="D606" s="324" t="s">
        <v>26</v>
      </c>
      <c r="E606" s="325"/>
      <c r="F606" s="74" t="s">
        <v>27</v>
      </c>
      <c r="G606" s="74" t="s">
        <v>28</v>
      </c>
      <c r="H606" s="74" t="s">
        <v>29</v>
      </c>
      <c r="I606" s="74" t="s">
        <v>30</v>
      </c>
      <c r="J606" s="74" t="s">
        <v>31</v>
      </c>
      <c r="K606" s="77" t="s">
        <v>115</v>
      </c>
      <c r="L606" s="74" t="s">
        <v>33</v>
      </c>
      <c r="M606" s="74" t="s">
        <v>34</v>
      </c>
      <c r="N606" s="77" t="s">
        <v>35</v>
      </c>
      <c r="O606" s="74" t="s">
        <v>36</v>
      </c>
      <c r="P606" s="325"/>
      <c r="Q606" s="325"/>
      <c r="R606" s="325"/>
      <c r="S606" s="321"/>
      <c r="T606" s="322"/>
      <c r="U606" s="322"/>
      <c r="V606" s="322"/>
      <c r="W606" s="322"/>
      <c r="X606" s="323"/>
      <c r="Y606" s="325"/>
      <c r="Z606" s="325"/>
      <c r="AA606" s="325"/>
      <c r="AB606" s="325"/>
    </row>
    <row r="607" spans="1:28" ht="13.2">
      <c r="A607" s="326"/>
      <c r="B607" s="326"/>
      <c r="C607" s="326"/>
      <c r="D607" s="326"/>
      <c r="E607" s="326"/>
      <c r="F607" s="74" t="s">
        <v>37</v>
      </c>
      <c r="G607" s="74" t="s">
        <v>38</v>
      </c>
      <c r="H607" s="74" t="s">
        <v>39</v>
      </c>
      <c r="I607" s="74" t="s">
        <v>40</v>
      </c>
      <c r="J607" s="74" t="s">
        <v>41</v>
      </c>
      <c r="K607" s="74" t="s">
        <v>42</v>
      </c>
      <c r="L607" s="74" t="s">
        <v>43</v>
      </c>
      <c r="M607" s="78">
        <v>0.15</v>
      </c>
      <c r="N607" s="74" t="s">
        <v>44</v>
      </c>
      <c r="O607" s="74" t="s">
        <v>45</v>
      </c>
      <c r="P607" s="326"/>
      <c r="Q607" s="326"/>
      <c r="R607" s="326"/>
      <c r="S607" s="74" t="s">
        <v>46</v>
      </c>
      <c r="T607" s="74" t="s">
        <v>47</v>
      </c>
      <c r="U607" s="74" t="s">
        <v>48</v>
      </c>
      <c r="V607" s="74" t="s">
        <v>49</v>
      </c>
      <c r="W607" s="74" t="s">
        <v>50</v>
      </c>
      <c r="X607" s="74" t="s">
        <v>51</v>
      </c>
      <c r="Y607" s="326"/>
      <c r="Z607" s="326"/>
      <c r="AA607" s="326"/>
      <c r="AB607" s="326"/>
    </row>
    <row r="608" spans="1:28" ht="13.2">
      <c r="A608" s="75"/>
      <c r="B608" s="74" t="s">
        <v>52</v>
      </c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6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</row>
    <row r="609" spans="1:28" ht="15">
      <c r="A609" s="79">
        <v>1</v>
      </c>
      <c r="B609" s="80" t="s">
        <v>53</v>
      </c>
      <c r="C609" s="79">
        <v>14</v>
      </c>
      <c r="D609" s="79">
        <v>14</v>
      </c>
      <c r="E609" s="153">
        <v>19.190000000000001</v>
      </c>
      <c r="F609" s="79">
        <v>4</v>
      </c>
      <c r="G609" s="153">
        <v>19.190000000000001</v>
      </c>
      <c r="H609" s="79">
        <v>79</v>
      </c>
      <c r="I609" s="79">
        <v>7</v>
      </c>
      <c r="J609" s="79">
        <f t="shared" ref="J609:J620" si="187">F609*G609*365</f>
        <v>28017.4</v>
      </c>
      <c r="K609" s="79">
        <v>2002</v>
      </c>
      <c r="L609" s="82">
        <f t="shared" ref="L609:L620" si="188">J609/K609</f>
        <v>13.994705294705295</v>
      </c>
      <c r="M609" s="82">
        <f t="shared" ref="M609:M620" si="189">L609*15/100</f>
        <v>2.0992057942057945</v>
      </c>
      <c r="N609" s="82">
        <f t="shared" ref="N609:N620" si="190">L609+M609</f>
        <v>16.093911088911089</v>
      </c>
      <c r="O609" s="79">
        <v>4</v>
      </c>
      <c r="P609" s="82">
        <f t="shared" ref="P609:P620" si="191">N609+O609</f>
        <v>20.093911088911089</v>
      </c>
      <c r="Q609" s="90">
        <v>11</v>
      </c>
      <c r="R609" s="84" t="s">
        <v>116</v>
      </c>
      <c r="S609" s="79">
        <v>1</v>
      </c>
      <c r="T609" s="79">
        <v>2</v>
      </c>
      <c r="U609" s="79">
        <v>1</v>
      </c>
      <c r="V609" s="85"/>
      <c r="W609" s="79">
        <v>12</v>
      </c>
      <c r="X609" s="79">
        <v>5</v>
      </c>
      <c r="Y609" s="79">
        <v>21</v>
      </c>
      <c r="Z609" s="79">
        <v>3</v>
      </c>
      <c r="AA609" s="79">
        <v>15</v>
      </c>
      <c r="AB609" s="86"/>
    </row>
    <row r="610" spans="1:28" ht="15">
      <c r="A610" s="79">
        <v>2</v>
      </c>
      <c r="B610" s="80" t="s">
        <v>54</v>
      </c>
      <c r="C610" s="87">
        <v>28</v>
      </c>
      <c r="D610" s="87">
        <v>28</v>
      </c>
      <c r="E610" s="154">
        <v>21.74</v>
      </c>
      <c r="F610" s="79">
        <v>4</v>
      </c>
      <c r="G610" s="154">
        <v>21.74</v>
      </c>
      <c r="H610" s="79">
        <v>79</v>
      </c>
      <c r="I610" s="79">
        <v>7</v>
      </c>
      <c r="J610" s="79">
        <f t="shared" si="187"/>
        <v>31740.399999999998</v>
      </c>
      <c r="K610" s="79">
        <v>2002</v>
      </c>
      <c r="L610" s="82">
        <f t="shared" si="188"/>
        <v>15.854345654345654</v>
      </c>
      <c r="M610" s="82">
        <f t="shared" si="189"/>
        <v>2.3781518481518482</v>
      </c>
      <c r="N610" s="82">
        <f t="shared" si="190"/>
        <v>18.232497502497502</v>
      </c>
      <c r="O610" s="79">
        <v>4</v>
      </c>
      <c r="P610" s="82">
        <f t="shared" si="191"/>
        <v>22.232497502497502</v>
      </c>
      <c r="Q610" s="90">
        <v>8</v>
      </c>
      <c r="R610" s="84" t="s">
        <v>117</v>
      </c>
      <c r="S610" s="85"/>
      <c r="T610" s="85"/>
      <c r="U610" s="85"/>
      <c r="V610" s="85"/>
      <c r="W610" s="85"/>
      <c r="X610" s="85"/>
      <c r="Y610" s="85"/>
      <c r="Z610" s="85"/>
      <c r="AA610" s="85"/>
      <c r="AB610" s="86"/>
    </row>
    <row r="611" spans="1:28" ht="15">
      <c r="A611" s="79">
        <v>3</v>
      </c>
      <c r="B611" s="80" t="s">
        <v>55</v>
      </c>
      <c r="C611" s="87">
        <v>27</v>
      </c>
      <c r="D611" s="87">
        <v>27</v>
      </c>
      <c r="E611" s="154">
        <v>15.65</v>
      </c>
      <c r="F611" s="79">
        <v>4</v>
      </c>
      <c r="G611" s="154">
        <v>15.65</v>
      </c>
      <c r="H611" s="79">
        <v>79</v>
      </c>
      <c r="I611" s="89">
        <v>7</v>
      </c>
      <c r="J611" s="79">
        <f t="shared" si="187"/>
        <v>22849</v>
      </c>
      <c r="K611" s="79">
        <v>2002</v>
      </c>
      <c r="L611" s="82">
        <f t="shared" si="188"/>
        <v>11.413086913086913</v>
      </c>
      <c r="M611" s="82">
        <f t="shared" si="189"/>
        <v>1.711963036963037</v>
      </c>
      <c r="N611" s="82">
        <f t="shared" si="190"/>
        <v>13.125049950049949</v>
      </c>
      <c r="O611" s="79">
        <v>4</v>
      </c>
      <c r="P611" s="82">
        <f t="shared" si="191"/>
        <v>17.125049950049949</v>
      </c>
      <c r="Q611" s="90">
        <v>8</v>
      </c>
      <c r="R611" s="84" t="s">
        <v>118</v>
      </c>
      <c r="S611" s="85"/>
      <c r="T611" s="85"/>
      <c r="U611" s="85"/>
      <c r="V611" s="85"/>
      <c r="W611" s="85"/>
      <c r="X611" s="85"/>
      <c r="Y611" s="85"/>
      <c r="Z611" s="85"/>
      <c r="AA611" s="85"/>
      <c r="AB611" s="86"/>
    </row>
    <row r="612" spans="1:28" ht="15">
      <c r="A612" s="79">
        <v>4</v>
      </c>
      <c r="B612" s="80" t="s">
        <v>119</v>
      </c>
      <c r="C612" s="87">
        <v>10</v>
      </c>
      <c r="D612" s="87">
        <v>10</v>
      </c>
      <c r="E612" s="154">
        <v>10.81</v>
      </c>
      <c r="F612" s="79">
        <v>4</v>
      </c>
      <c r="G612" s="154">
        <v>10.81</v>
      </c>
      <c r="H612" s="79">
        <v>79</v>
      </c>
      <c r="I612" s="79">
        <v>7</v>
      </c>
      <c r="J612" s="79">
        <f t="shared" si="187"/>
        <v>15782.6</v>
      </c>
      <c r="K612" s="79">
        <v>2002</v>
      </c>
      <c r="L612" s="82">
        <f t="shared" si="188"/>
        <v>7.8834165834165839</v>
      </c>
      <c r="M612" s="82">
        <f t="shared" si="189"/>
        <v>1.1825124875124875</v>
      </c>
      <c r="N612" s="82">
        <f t="shared" si="190"/>
        <v>9.0659290709290712</v>
      </c>
      <c r="O612" s="79">
        <v>4</v>
      </c>
      <c r="P612" s="82">
        <f t="shared" si="191"/>
        <v>13.065929070929071</v>
      </c>
      <c r="Q612" s="90">
        <v>9</v>
      </c>
      <c r="R612" s="84" t="s">
        <v>120</v>
      </c>
      <c r="S612" s="85"/>
      <c r="T612" s="85"/>
      <c r="U612" s="85"/>
      <c r="V612" s="85"/>
      <c r="W612" s="85"/>
      <c r="X612" s="85"/>
      <c r="Y612" s="85"/>
      <c r="Z612" s="85"/>
      <c r="AA612" s="85"/>
      <c r="AB612" s="86"/>
    </row>
    <row r="613" spans="1:28" ht="15">
      <c r="A613" s="79">
        <v>5</v>
      </c>
      <c r="B613" s="80" t="s">
        <v>121</v>
      </c>
      <c r="C613" s="87">
        <v>32</v>
      </c>
      <c r="D613" s="87">
        <v>32</v>
      </c>
      <c r="E613" s="154">
        <v>22.06</v>
      </c>
      <c r="F613" s="79">
        <v>4</v>
      </c>
      <c r="G613" s="154">
        <v>22.06</v>
      </c>
      <c r="H613" s="79">
        <v>79</v>
      </c>
      <c r="I613" s="79">
        <v>7</v>
      </c>
      <c r="J613" s="79">
        <f t="shared" si="187"/>
        <v>32207.599999999999</v>
      </c>
      <c r="K613" s="79">
        <v>2002</v>
      </c>
      <c r="L613" s="82">
        <f t="shared" si="188"/>
        <v>16.087712287712286</v>
      </c>
      <c r="M613" s="82">
        <f t="shared" si="189"/>
        <v>2.4131568431568429</v>
      </c>
      <c r="N613" s="82">
        <f t="shared" si="190"/>
        <v>18.500869130869127</v>
      </c>
      <c r="O613" s="79">
        <v>4</v>
      </c>
      <c r="P613" s="82">
        <f t="shared" si="191"/>
        <v>22.500869130869127</v>
      </c>
      <c r="Q613" s="90">
        <v>12</v>
      </c>
      <c r="R613" s="84" t="s">
        <v>166</v>
      </c>
      <c r="S613" s="85"/>
      <c r="T613" s="85"/>
      <c r="U613" s="85"/>
      <c r="V613" s="85"/>
      <c r="W613" s="85"/>
      <c r="X613" s="85"/>
      <c r="Y613" s="85"/>
      <c r="Z613" s="85"/>
      <c r="AA613" s="85"/>
      <c r="AB613" s="86"/>
    </row>
    <row r="614" spans="1:28" ht="15">
      <c r="A614" s="79">
        <v>6</v>
      </c>
      <c r="B614" s="80" t="s">
        <v>57</v>
      </c>
      <c r="C614" s="87">
        <v>25</v>
      </c>
      <c r="D614" s="87">
        <v>25</v>
      </c>
      <c r="E614" s="154">
        <v>18.87</v>
      </c>
      <c r="F614" s="79">
        <v>4</v>
      </c>
      <c r="G614" s="154">
        <v>18.87</v>
      </c>
      <c r="H614" s="79">
        <v>79</v>
      </c>
      <c r="I614" s="79">
        <v>7</v>
      </c>
      <c r="J614" s="79">
        <f t="shared" si="187"/>
        <v>27550.2</v>
      </c>
      <c r="K614" s="79">
        <v>2002</v>
      </c>
      <c r="L614" s="82">
        <f t="shared" si="188"/>
        <v>13.761338661338662</v>
      </c>
      <c r="M614" s="82">
        <f t="shared" si="189"/>
        <v>2.0642007992007994</v>
      </c>
      <c r="N614" s="82">
        <f t="shared" si="190"/>
        <v>15.825539460539462</v>
      </c>
      <c r="O614" s="79">
        <v>4</v>
      </c>
      <c r="P614" s="82">
        <f t="shared" si="191"/>
        <v>19.82553946053946</v>
      </c>
      <c r="Q614" s="90">
        <v>10</v>
      </c>
      <c r="R614" s="84" t="s">
        <v>122</v>
      </c>
      <c r="S614" s="85"/>
      <c r="T614" s="85"/>
      <c r="U614" s="85"/>
      <c r="V614" s="85"/>
      <c r="W614" s="85"/>
      <c r="X614" s="85"/>
      <c r="Y614" s="85"/>
      <c r="Z614" s="85"/>
      <c r="AA614" s="85"/>
      <c r="AB614" s="86"/>
    </row>
    <row r="615" spans="1:28" ht="15">
      <c r="A615" s="79">
        <v>7</v>
      </c>
      <c r="B615" s="80" t="s">
        <v>58</v>
      </c>
      <c r="C615" s="87">
        <v>8</v>
      </c>
      <c r="D615" s="87">
        <v>8</v>
      </c>
      <c r="E615" s="154">
        <v>3.13</v>
      </c>
      <c r="F615" s="79">
        <v>14</v>
      </c>
      <c r="G615" s="154">
        <v>3.13</v>
      </c>
      <c r="H615" s="79">
        <v>79</v>
      </c>
      <c r="I615" s="79">
        <v>7</v>
      </c>
      <c r="J615" s="79">
        <f t="shared" si="187"/>
        <v>15994.3</v>
      </c>
      <c r="K615" s="79">
        <v>2002</v>
      </c>
      <c r="L615" s="82">
        <f t="shared" si="188"/>
        <v>7.9891608391608386</v>
      </c>
      <c r="M615" s="82">
        <f t="shared" si="189"/>
        <v>1.1983741258741258</v>
      </c>
      <c r="N615" s="82">
        <f t="shared" si="190"/>
        <v>9.1875349650349651</v>
      </c>
      <c r="O615" s="79">
        <v>4</v>
      </c>
      <c r="P615" s="82">
        <f t="shared" si="191"/>
        <v>13.187534965034965</v>
      </c>
      <c r="Q615" s="90">
        <v>13</v>
      </c>
      <c r="R615" s="84" t="s">
        <v>123</v>
      </c>
      <c r="S615" s="91"/>
      <c r="T615" s="91"/>
      <c r="U615" s="85"/>
      <c r="V615" s="85"/>
      <c r="W615" s="85"/>
      <c r="X615" s="85"/>
      <c r="Y615" s="85"/>
      <c r="Z615" s="85"/>
      <c r="AA615" s="85"/>
      <c r="AB615" s="86"/>
    </row>
    <row r="616" spans="1:28" ht="15">
      <c r="A616" s="79">
        <v>8</v>
      </c>
      <c r="B616" s="92" t="s">
        <v>59</v>
      </c>
      <c r="C616" s="79">
        <v>4</v>
      </c>
      <c r="D616" s="79">
        <v>4</v>
      </c>
      <c r="E616" s="154">
        <v>1.1000000000000001</v>
      </c>
      <c r="F616" s="79">
        <v>14</v>
      </c>
      <c r="G616" s="154">
        <v>1.1000000000000001</v>
      </c>
      <c r="H616" s="79">
        <v>79</v>
      </c>
      <c r="I616" s="79">
        <v>7</v>
      </c>
      <c r="J616" s="79">
        <f t="shared" si="187"/>
        <v>5621.0000000000009</v>
      </c>
      <c r="K616" s="79">
        <v>2002</v>
      </c>
      <c r="L616" s="82">
        <f t="shared" si="188"/>
        <v>2.8076923076923079</v>
      </c>
      <c r="M616" s="82">
        <f t="shared" si="189"/>
        <v>0.42115384615384621</v>
      </c>
      <c r="N616" s="82">
        <f t="shared" si="190"/>
        <v>3.2288461538461544</v>
      </c>
      <c r="O616" s="79">
        <v>4</v>
      </c>
      <c r="P616" s="82">
        <f t="shared" si="191"/>
        <v>7.2288461538461544</v>
      </c>
      <c r="Q616" s="90">
        <v>4</v>
      </c>
      <c r="R616" s="84" t="s">
        <v>124</v>
      </c>
      <c r="S616" s="93">
        <v>56</v>
      </c>
      <c r="T616" s="94" t="s">
        <v>125</v>
      </c>
      <c r="U616" s="85"/>
      <c r="V616" s="95"/>
      <c r="W616" s="85"/>
      <c r="X616" s="85"/>
      <c r="Y616" s="85"/>
      <c r="Z616" s="85"/>
      <c r="AA616" s="85"/>
      <c r="AB616" s="86"/>
    </row>
    <row r="617" spans="1:28" ht="15">
      <c r="A617" s="79">
        <v>9</v>
      </c>
      <c r="B617" s="92" t="s">
        <v>60</v>
      </c>
      <c r="C617" s="79">
        <v>9</v>
      </c>
      <c r="D617" s="79">
        <v>9</v>
      </c>
      <c r="E617" s="154">
        <v>3.16</v>
      </c>
      <c r="F617" s="79">
        <v>14</v>
      </c>
      <c r="G617" s="154">
        <v>3.16</v>
      </c>
      <c r="H617" s="79">
        <v>79</v>
      </c>
      <c r="I617" s="79">
        <v>7</v>
      </c>
      <c r="J617" s="79">
        <f t="shared" si="187"/>
        <v>16147.6</v>
      </c>
      <c r="K617" s="79">
        <v>2002</v>
      </c>
      <c r="L617" s="82">
        <f t="shared" si="188"/>
        <v>8.0657342657342657</v>
      </c>
      <c r="M617" s="82">
        <f t="shared" si="189"/>
        <v>1.2098601398601398</v>
      </c>
      <c r="N617" s="82">
        <f t="shared" si="190"/>
        <v>9.275594405594406</v>
      </c>
      <c r="O617" s="79">
        <v>4</v>
      </c>
      <c r="P617" s="82">
        <f t="shared" si="191"/>
        <v>13.275594405594406</v>
      </c>
      <c r="Q617" s="90">
        <v>2</v>
      </c>
      <c r="R617" s="84" t="s">
        <v>126</v>
      </c>
      <c r="S617" s="93">
        <v>26</v>
      </c>
      <c r="T617" s="94" t="s">
        <v>127</v>
      </c>
      <c r="U617" s="85"/>
      <c r="V617" s="85"/>
      <c r="W617" s="85"/>
      <c r="X617" s="85"/>
      <c r="Y617" s="85"/>
      <c r="Z617" s="85"/>
      <c r="AA617" s="85"/>
      <c r="AB617" s="86"/>
    </row>
    <row r="618" spans="1:28" ht="15">
      <c r="A618" s="85"/>
      <c r="B618" s="92" t="s">
        <v>61</v>
      </c>
      <c r="C618" s="79">
        <v>5</v>
      </c>
      <c r="D618" s="79">
        <v>5</v>
      </c>
      <c r="E618" s="154">
        <v>2.71</v>
      </c>
      <c r="F618" s="79">
        <v>14</v>
      </c>
      <c r="G618" s="154">
        <v>2.71</v>
      </c>
      <c r="H618" s="79">
        <v>79</v>
      </c>
      <c r="I618" s="79">
        <v>7</v>
      </c>
      <c r="J618" s="79">
        <f t="shared" si="187"/>
        <v>13848.099999999999</v>
      </c>
      <c r="K618" s="79">
        <v>2002</v>
      </c>
      <c r="L618" s="82">
        <f t="shared" si="188"/>
        <v>6.9171328671328665</v>
      </c>
      <c r="M618" s="82">
        <f t="shared" si="189"/>
        <v>1.0375699300699299</v>
      </c>
      <c r="N618" s="82">
        <f t="shared" si="190"/>
        <v>7.9547027972027964</v>
      </c>
      <c r="O618" s="79">
        <v>4</v>
      </c>
      <c r="P618" s="82">
        <f t="shared" si="191"/>
        <v>11.954702797202795</v>
      </c>
      <c r="Q618" s="90">
        <v>2</v>
      </c>
      <c r="R618" s="84" t="s">
        <v>128</v>
      </c>
      <c r="S618" s="96"/>
      <c r="T618" s="97"/>
      <c r="U618" s="85"/>
      <c r="V618" s="85"/>
      <c r="W618" s="85"/>
      <c r="X618" s="85"/>
      <c r="Y618" s="85"/>
      <c r="Z618" s="85"/>
      <c r="AA618" s="85"/>
      <c r="AB618" s="86"/>
    </row>
    <row r="619" spans="1:28" ht="15">
      <c r="A619" s="79">
        <v>10</v>
      </c>
      <c r="B619" s="92" t="s">
        <v>62</v>
      </c>
      <c r="C619" s="79">
        <v>10</v>
      </c>
      <c r="D619" s="79">
        <v>10</v>
      </c>
      <c r="E619" s="154">
        <v>7.81</v>
      </c>
      <c r="F619" s="79">
        <v>4.5</v>
      </c>
      <c r="G619" s="154">
        <v>7.81</v>
      </c>
      <c r="H619" s="79">
        <v>79</v>
      </c>
      <c r="I619" s="79">
        <v>7</v>
      </c>
      <c r="J619" s="79">
        <f t="shared" si="187"/>
        <v>12827.924999999999</v>
      </c>
      <c r="K619" s="79">
        <v>2002</v>
      </c>
      <c r="L619" s="82">
        <f t="shared" si="188"/>
        <v>6.4075549450549447</v>
      </c>
      <c r="M619" s="82">
        <f t="shared" si="189"/>
        <v>0.96113324175824177</v>
      </c>
      <c r="N619" s="82">
        <f t="shared" si="190"/>
        <v>7.3686881868131868</v>
      </c>
      <c r="O619" s="79">
        <v>4</v>
      </c>
      <c r="P619" s="82">
        <f t="shared" si="191"/>
        <v>11.368688186813188</v>
      </c>
      <c r="Q619" s="90">
        <v>9</v>
      </c>
      <c r="R619" s="84" t="s">
        <v>129</v>
      </c>
      <c r="S619" s="93" t="s">
        <v>130</v>
      </c>
      <c r="T619" s="94" t="s">
        <v>131</v>
      </c>
      <c r="U619" s="85"/>
      <c r="V619" s="85"/>
      <c r="W619" s="85"/>
      <c r="X619" s="85"/>
      <c r="Y619" s="85"/>
      <c r="Z619" s="85"/>
      <c r="AA619" s="85"/>
      <c r="AB619" s="86"/>
    </row>
    <row r="620" spans="1:28" ht="15">
      <c r="A620" s="79">
        <v>11</v>
      </c>
      <c r="B620" s="92" t="s">
        <v>63</v>
      </c>
      <c r="C620" s="79">
        <v>28</v>
      </c>
      <c r="D620" s="79">
        <v>28</v>
      </c>
      <c r="E620" s="154">
        <v>19</v>
      </c>
      <c r="F620" s="79">
        <v>4</v>
      </c>
      <c r="G620" s="154">
        <v>19</v>
      </c>
      <c r="H620" s="79">
        <v>79</v>
      </c>
      <c r="I620" s="79">
        <v>7</v>
      </c>
      <c r="J620" s="79">
        <f t="shared" si="187"/>
        <v>27740</v>
      </c>
      <c r="K620" s="79">
        <v>2002</v>
      </c>
      <c r="L620" s="82">
        <f t="shared" si="188"/>
        <v>13.856143856143856</v>
      </c>
      <c r="M620" s="82">
        <f t="shared" si="189"/>
        <v>2.0784215784215783</v>
      </c>
      <c r="N620" s="82">
        <f t="shared" si="190"/>
        <v>15.934565434565434</v>
      </c>
      <c r="O620" s="79">
        <v>4</v>
      </c>
      <c r="P620" s="82">
        <f t="shared" si="191"/>
        <v>19.934565434565435</v>
      </c>
      <c r="Q620" s="90">
        <v>14</v>
      </c>
      <c r="R620" s="84" t="s">
        <v>132</v>
      </c>
      <c r="S620" s="91"/>
      <c r="T620" s="85"/>
      <c r="U620" s="85"/>
      <c r="V620" s="85"/>
      <c r="W620" s="85"/>
      <c r="X620" s="85"/>
      <c r="Y620" s="85"/>
      <c r="Z620" s="85"/>
      <c r="AA620" s="85"/>
      <c r="AB620" s="86"/>
    </row>
    <row r="621" spans="1:28" ht="13.2">
      <c r="A621" s="332" t="s">
        <v>64</v>
      </c>
      <c r="B621" s="312"/>
      <c r="C621" s="98">
        <v>200</v>
      </c>
      <c r="D621" s="98">
        <v>200</v>
      </c>
      <c r="E621" s="99"/>
      <c r="F621" s="100"/>
      <c r="G621" s="99"/>
      <c r="H621" s="101"/>
      <c r="I621" s="100"/>
      <c r="J621" s="100"/>
      <c r="K621" s="100"/>
      <c r="L621" s="100"/>
      <c r="M621" s="100"/>
      <c r="N621" s="100"/>
      <c r="O621" s="100"/>
      <c r="P621" s="102">
        <f>SUM(P609:P620)</f>
        <v>191.79372814685311</v>
      </c>
      <c r="Q621" s="103"/>
      <c r="R621" s="98" t="s">
        <v>133</v>
      </c>
      <c r="S621" s="100"/>
      <c r="T621" s="100"/>
      <c r="U621" s="100"/>
      <c r="V621" s="100"/>
      <c r="W621" s="100"/>
      <c r="X621" s="100"/>
      <c r="Y621" s="100"/>
      <c r="Z621" s="100"/>
      <c r="AA621" s="100"/>
      <c r="AB621" s="101"/>
    </row>
    <row r="622" spans="1:28" ht="13.2">
      <c r="A622" s="104"/>
      <c r="B622" s="104"/>
      <c r="C622" s="91"/>
      <c r="D622" s="91"/>
      <c r="E622" s="105"/>
      <c r="F622" s="91"/>
      <c r="G622" s="105"/>
      <c r="H622" s="106"/>
      <c r="I622" s="91"/>
      <c r="J622" s="91"/>
      <c r="K622" s="91"/>
      <c r="L622" s="91"/>
      <c r="M622" s="91"/>
      <c r="N622" s="91"/>
      <c r="O622" s="91"/>
      <c r="P622" s="91"/>
      <c r="Q622" s="107"/>
      <c r="R622" s="108"/>
      <c r="S622" s="91"/>
      <c r="T622" s="86"/>
      <c r="U622" s="91"/>
      <c r="V622" s="91"/>
      <c r="W622" s="91"/>
      <c r="X622" s="91"/>
      <c r="Y622" s="91"/>
      <c r="Z622" s="91"/>
      <c r="AA622" s="91"/>
      <c r="AB622" s="106"/>
    </row>
    <row r="623" spans="1:28" ht="13.2">
      <c r="A623" s="75"/>
      <c r="B623" s="77" t="s">
        <v>65</v>
      </c>
      <c r="C623" s="109"/>
      <c r="D623" s="109"/>
      <c r="E623" s="110"/>
      <c r="F623" s="109"/>
      <c r="G623" s="110"/>
      <c r="H623" s="111"/>
      <c r="I623" s="109"/>
      <c r="J623" s="109"/>
      <c r="K623" s="109"/>
      <c r="L623" s="109"/>
      <c r="M623" s="109"/>
      <c r="N623" s="109"/>
      <c r="O623" s="109"/>
      <c r="P623" s="109"/>
      <c r="Q623" s="112"/>
      <c r="R623" s="108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</row>
    <row r="624" spans="1:28" ht="15">
      <c r="A624" s="79">
        <v>1</v>
      </c>
      <c r="B624" s="80" t="s">
        <v>66</v>
      </c>
      <c r="C624" s="79">
        <v>2</v>
      </c>
      <c r="D624" s="79">
        <v>2</v>
      </c>
      <c r="E624" s="120">
        <v>9.23</v>
      </c>
      <c r="F624" s="87">
        <v>0.15</v>
      </c>
      <c r="G624" s="120">
        <v>9.23</v>
      </c>
      <c r="H624" s="79">
        <v>76</v>
      </c>
      <c r="I624" s="114">
        <v>7</v>
      </c>
      <c r="J624" s="79">
        <f t="shared" ref="J624:J637" si="192">F624*G624*365</f>
        <v>505.34250000000003</v>
      </c>
      <c r="K624" s="79">
        <v>2023</v>
      </c>
      <c r="L624" s="82">
        <f t="shared" ref="L624:L635" si="193">J624/K624</f>
        <v>0.24979856648541771</v>
      </c>
      <c r="M624" s="82">
        <f t="shared" ref="M624:M637" si="194">L624*15/100</f>
        <v>3.7469784972812656E-2</v>
      </c>
      <c r="N624" s="82">
        <f t="shared" ref="N624:N637" si="195">L624+M624</f>
        <v>0.28726835145823038</v>
      </c>
      <c r="O624" s="115"/>
      <c r="P624" s="82">
        <f t="shared" ref="P624:P635" si="196">N624+O624</f>
        <v>0.28726835145823038</v>
      </c>
      <c r="Q624" s="90">
        <v>3</v>
      </c>
      <c r="R624" s="84" t="s">
        <v>134</v>
      </c>
      <c r="S624" s="85"/>
      <c r="T624" s="85"/>
      <c r="U624" s="85"/>
      <c r="V624" s="85"/>
      <c r="W624" s="85"/>
      <c r="X624" s="85"/>
      <c r="Y624" s="85"/>
      <c r="Z624" s="85"/>
      <c r="AA624" s="85"/>
      <c r="AB624" s="117"/>
    </row>
    <row r="625" spans="1:28" ht="15">
      <c r="A625" s="79">
        <v>2</v>
      </c>
      <c r="B625" s="80" t="s">
        <v>67</v>
      </c>
      <c r="C625" s="79">
        <v>1</v>
      </c>
      <c r="D625" s="79">
        <v>1</v>
      </c>
      <c r="E625" s="120">
        <v>7.77</v>
      </c>
      <c r="F625" s="87">
        <v>0.15</v>
      </c>
      <c r="G625" s="120">
        <v>7.77</v>
      </c>
      <c r="H625" s="79">
        <v>76</v>
      </c>
      <c r="I625" s="114">
        <v>7</v>
      </c>
      <c r="J625" s="79">
        <f t="shared" si="192"/>
        <v>425.40749999999997</v>
      </c>
      <c r="K625" s="79">
        <v>2023</v>
      </c>
      <c r="L625" s="82">
        <f t="shared" si="193"/>
        <v>0.21028546712802768</v>
      </c>
      <c r="M625" s="82">
        <f t="shared" si="194"/>
        <v>3.1542820069204149E-2</v>
      </c>
      <c r="N625" s="82">
        <f t="shared" si="195"/>
        <v>0.24182828719723182</v>
      </c>
      <c r="O625" s="85"/>
      <c r="P625" s="82">
        <f t="shared" si="196"/>
        <v>0.24182828719723182</v>
      </c>
      <c r="Q625" s="90">
        <v>2</v>
      </c>
      <c r="R625" s="84" t="s">
        <v>135</v>
      </c>
      <c r="S625" s="85"/>
      <c r="T625" s="85"/>
      <c r="U625" s="85"/>
      <c r="V625" s="85"/>
      <c r="W625" s="85"/>
      <c r="X625" s="85"/>
      <c r="Y625" s="85"/>
      <c r="Z625" s="85"/>
      <c r="AA625" s="85"/>
      <c r="AB625" s="117"/>
    </row>
    <row r="626" spans="1:28" ht="15">
      <c r="A626" s="79">
        <v>3</v>
      </c>
      <c r="B626" s="80" t="s">
        <v>68</v>
      </c>
      <c r="C626" s="79">
        <v>16</v>
      </c>
      <c r="D626" s="79">
        <v>16</v>
      </c>
      <c r="E626" s="120">
        <v>257.92</v>
      </c>
      <c r="F626" s="87">
        <v>0.15</v>
      </c>
      <c r="G626" s="120">
        <v>257.92</v>
      </c>
      <c r="H626" s="79">
        <v>76</v>
      </c>
      <c r="I626" s="114">
        <v>7</v>
      </c>
      <c r="J626" s="79">
        <f t="shared" si="192"/>
        <v>14121.12</v>
      </c>
      <c r="K626" s="79">
        <v>2023</v>
      </c>
      <c r="L626" s="82">
        <f t="shared" si="193"/>
        <v>6.9802867029164615</v>
      </c>
      <c r="M626" s="82">
        <f t="shared" si="194"/>
        <v>1.0470430054374693</v>
      </c>
      <c r="N626" s="82">
        <f t="shared" si="195"/>
        <v>8.0273297083539301</v>
      </c>
      <c r="O626" s="79">
        <v>5</v>
      </c>
      <c r="P626" s="82">
        <f t="shared" si="196"/>
        <v>13.02732970835393</v>
      </c>
      <c r="Q626" s="90">
        <v>10</v>
      </c>
      <c r="R626" s="84" t="s">
        <v>136</v>
      </c>
      <c r="S626" s="85"/>
      <c r="T626" s="85"/>
      <c r="U626" s="85"/>
      <c r="V626" s="85"/>
      <c r="W626" s="85"/>
      <c r="X626" s="85"/>
      <c r="Y626" s="85"/>
      <c r="Z626" s="85"/>
      <c r="AA626" s="85"/>
      <c r="AB626" s="117"/>
    </row>
    <row r="627" spans="1:28" ht="15">
      <c r="A627" s="79">
        <v>4</v>
      </c>
      <c r="B627" s="80" t="s">
        <v>69</v>
      </c>
      <c r="C627" s="79">
        <v>4</v>
      </c>
      <c r="D627" s="79">
        <v>4</v>
      </c>
      <c r="E627" s="120">
        <v>39.119999999999997</v>
      </c>
      <c r="F627" s="87">
        <v>0.15</v>
      </c>
      <c r="G627" s="120">
        <v>39.119999999999997</v>
      </c>
      <c r="H627" s="79">
        <v>76</v>
      </c>
      <c r="I627" s="114">
        <v>7</v>
      </c>
      <c r="J627" s="79">
        <f t="shared" si="192"/>
        <v>2141.8199999999997</v>
      </c>
      <c r="K627" s="79">
        <v>2023</v>
      </c>
      <c r="L627" s="82">
        <f t="shared" si="193"/>
        <v>1.058734552644587</v>
      </c>
      <c r="M627" s="82">
        <f t="shared" si="194"/>
        <v>0.15881018289668805</v>
      </c>
      <c r="N627" s="82">
        <f t="shared" si="195"/>
        <v>1.2175447355412752</v>
      </c>
      <c r="O627" s="79">
        <v>4</v>
      </c>
      <c r="P627" s="82">
        <f t="shared" si="196"/>
        <v>5.2175447355412752</v>
      </c>
      <c r="Q627" s="90">
        <v>2</v>
      </c>
      <c r="R627" s="84" t="s">
        <v>137</v>
      </c>
      <c r="S627" s="85"/>
      <c r="T627" s="85"/>
      <c r="U627" s="85"/>
      <c r="V627" s="85"/>
      <c r="W627" s="85"/>
      <c r="X627" s="85"/>
      <c r="Y627" s="85"/>
      <c r="Z627" s="85"/>
      <c r="AA627" s="85"/>
      <c r="AB627" s="117"/>
    </row>
    <row r="628" spans="1:28" ht="15">
      <c r="A628" s="79">
        <v>5</v>
      </c>
      <c r="B628" s="80" t="s">
        <v>70</v>
      </c>
      <c r="C628" s="79">
        <v>8</v>
      </c>
      <c r="D628" s="79">
        <v>8</v>
      </c>
      <c r="E628" s="120">
        <v>65.349999999999994</v>
      </c>
      <c r="F628" s="87">
        <v>0.15</v>
      </c>
      <c r="G628" s="120">
        <v>65.349999999999994</v>
      </c>
      <c r="H628" s="79">
        <v>76</v>
      </c>
      <c r="I628" s="114">
        <v>7</v>
      </c>
      <c r="J628" s="79">
        <f t="shared" si="192"/>
        <v>3577.9124999999995</v>
      </c>
      <c r="K628" s="79">
        <v>2023</v>
      </c>
      <c r="L628" s="82">
        <f t="shared" si="193"/>
        <v>1.76861715274345</v>
      </c>
      <c r="M628" s="82">
        <f t="shared" si="194"/>
        <v>0.26529257291151753</v>
      </c>
      <c r="N628" s="82">
        <f t="shared" si="195"/>
        <v>2.0339097256549676</v>
      </c>
      <c r="O628" s="79">
        <v>4</v>
      </c>
      <c r="P628" s="82">
        <f t="shared" si="196"/>
        <v>6.0339097256549676</v>
      </c>
      <c r="Q628" s="90">
        <v>6</v>
      </c>
      <c r="R628" s="84" t="s">
        <v>138</v>
      </c>
      <c r="S628" s="85"/>
      <c r="T628" s="85"/>
      <c r="U628" s="85"/>
      <c r="V628" s="85"/>
      <c r="W628" s="85"/>
      <c r="X628" s="85"/>
      <c r="Y628" s="85"/>
      <c r="Z628" s="85"/>
      <c r="AA628" s="85"/>
      <c r="AB628" s="117"/>
    </row>
    <row r="629" spans="1:28" ht="15">
      <c r="A629" s="79">
        <v>6</v>
      </c>
      <c r="B629" s="80" t="s">
        <v>71</v>
      </c>
      <c r="C629" s="79">
        <v>7</v>
      </c>
      <c r="D629" s="79">
        <v>7</v>
      </c>
      <c r="E629" s="120">
        <v>14.81</v>
      </c>
      <c r="F629" s="87">
        <v>0.15</v>
      </c>
      <c r="G629" s="120">
        <v>14.81</v>
      </c>
      <c r="H629" s="79">
        <v>76</v>
      </c>
      <c r="I629" s="114">
        <v>7</v>
      </c>
      <c r="J629" s="79">
        <f t="shared" si="192"/>
        <v>810.84749999999997</v>
      </c>
      <c r="K629" s="79">
        <v>2023</v>
      </c>
      <c r="L629" s="82">
        <f t="shared" si="193"/>
        <v>0.40081438457736035</v>
      </c>
      <c r="M629" s="82">
        <f t="shared" si="194"/>
        <v>6.0122157686604047E-2</v>
      </c>
      <c r="N629" s="82">
        <f t="shared" si="195"/>
        <v>0.46093654226396441</v>
      </c>
      <c r="O629" s="79">
        <v>4</v>
      </c>
      <c r="P629" s="82">
        <f t="shared" si="196"/>
        <v>4.4609365422639646</v>
      </c>
      <c r="Q629" s="90">
        <v>8</v>
      </c>
      <c r="R629" s="84" t="s">
        <v>139</v>
      </c>
      <c r="S629" s="85"/>
      <c r="T629" s="85"/>
      <c r="U629" s="85"/>
      <c r="V629" s="85"/>
      <c r="W629" s="85"/>
      <c r="X629" s="85"/>
      <c r="Y629" s="85"/>
      <c r="Z629" s="85"/>
      <c r="AA629" s="85"/>
      <c r="AB629" s="117"/>
    </row>
    <row r="630" spans="1:28" ht="15">
      <c r="A630" s="79">
        <v>7</v>
      </c>
      <c r="B630" s="80" t="s">
        <v>72</v>
      </c>
      <c r="C630" s="79">
        <v>10</v>
      </c>
      <c r="D630" s="79">
        <v>10</v>
      </c>
      <c r="E630" s="120">
        <v>0</v>
      </c>
      <c r="F630" s="87">
        <v>0.15</v>
      </c>
      <c r="G630" s="120">
        <v>0</v>
      </c>
      <c r="H630" s="79">
        <v>76</v>
      </c>
      <c r="I630" s="114">
        <v>7</v>
      </c>
      <c r="J630" s="79">
        <f t="shared" si="192"/>
        <v>0</v>
      </c>
      <c r="K630" s="79">
        <v>2023</v>
      </c>
      <c r="L630" s="82">
        <f t="shared" si="193"/>
        <v>0</v>
      </c>
      <c r="M630" s="82">
        <f t="shared" si="194"/>
        <v>0</v>
      </c>
      <c r="N630" s="82">
        <f t="shared" si="195"/>
        <v>0</v>
      </c>
      <c r="O630" s="79">
        <v>4</v>
      </c>
      <c r="P630" s="82">
        <f t="shared" si="196"/>
        <v>4</v>
      </c>
      <c r="Q630" s="90">
        <v>6</v>
      </c>
      <c r="R630" s="84" t="s">
        <v>140</v>
      </c>
      <c r="S630" s="85"/>
      <c r="T630" s="85"/>
      <c r="U630" s="85"/>
      <c r="V630" s="85"/>
      <c r="W630" s="85"/>
      <c r="X630" s="85"/>
      <c r="Y630" s="85"/>
      <c r="Z630" s="85"/>
      <c r="AA630" s="85"/>
      <c r="AB630" s="117"/>
    </row>
    <row r="631" spans="1:28" ht="15">
      <c r="A631" s="79">
        <v>8</v>
      </c>
      <c r="B631" s="80" t="s">
        <v>73</v>
      </c>
      <c r="C631" s="79">
        <v>7</v>
      </c>
      <c r="D631" s="79">
        <v>7</v>
      </c>
      <c r="E631" s="120">
        <v>131.85</v>
      </c>
      <c r="F631" s="87">
        <v>0.15</v>
      </c>
      <c r="G631" s="120">
        <v>131.85</v>
      </c>
      <c r="H631" s="79">
        <v>76</v>
      </c>
      <c r="I631" s="114">
        <v>7</v>
      </c>
      <c r="J631" s="79">
        <f t="shared" si="192"/>
        <v>7218.7875000000004</v>
      </c>
      <c r="K631" s="79">
        <v>2023</v>
      </c>
      <c r="L631" s="82">
        <f t="shared" si="193"/>
        <v>3.5683576371725163</v>
      </c>
      <c r="M631" s="82">
        <f t="shared" si="194"/>
        <v>0.5352536455758774</v>
      </c>
      <c r="N631" s="82">
        <f t="shared" si="195"/>
        <v>4.1036112827483935</v>
      </c>
      <c r="O631" s="79">
        <v>4</v>
      </c>
      <c r="P631" s="82">
        <f t="shared" si="196"/>
        <v>8.1036112827483926</v>
      </c>
      <c r="Q631" s="90">
        <v>6</v>
      </c>
      <c r="R631" s="84" t="s">
        <v>141</v>
      </c>
      <c r="S631" s="85"/>
      <c r="T631" s="85"/>
      <c r="U631" s="85"/>
      <c r="V631" s="85"/>
      <c r="W631" s="85"/>
      <c r="X631" s="85"/>
      <c r="Y631" s="85"/>
      <c r="Z631" s="85"/>
      <c r="AA631" s="85"/>
      <c r="AB631" s="85"/>
    </row>
    <row r="632" spans="1:28" ht="15">
      <c r="A632" s="79">
        <v>9</v>
      </c>
      <c r="B632" s="80" t="s">
        <v>74</v>
      </c>
      <c r="C632" s="79">
        <v>5</v>
      </c>
      <c r="D632" s="79">
        <v>5</v>
      </c>
      <c r="E632" s="120">
        <v>24.5</v>
      </c>
      <c r="F632" s="87">
        <v>0.15</v>
      </c>
      <c r="G632" s="120">
        <v>24.5</v>
      </c>
      <c r="H632" s="79">
        <v>76</v>
      </c>
      <c r="I632" s="114">
        <v>7</v>
      </c>
      <c r="J632" s="79">
        <f t="shared" si="192"/>
        <v>1341.375</v>
      </c>
      <c r="K632" s="79">
        <v>2023</v>
      </c>
      <c r="L632" s="82">
        <f t="shared" si="193"/>
        <v>0.66306228373702425</v>
      </c>
      <c r="M632" s="82">
        <f t="shared" si="194"/>
        <v>9.9459342560553624E-2</v>
      </c>
      <c r="N632" s="82">
        <f t="shared" si="195"/>
        <v>0.76252162629757791</v>
      </c>
      <c r="O632" s="79">
        <v>4</v>
      </c>
      <c r="P632" s="82">
        <f t="shared" si="196"/>
        <v>4.7625216262975778</v>
      </c>
      <c r="Q632" s="90">
        <v>5</v>
      </c>
      <c r="R632" s="84" t="s">
        <v>142</v>
      </c>
      <c r="S632" s="85"/>
      <c r="T632" s="85"/>
      <c r="U632" s="85"/>
      <c r="V632" s="85"/>
      <c r="W632" s="85"/>
      <c r="X632" s="85"/>
      <c r="Y632" s="85"/>
      <c r="Z632" s="85"/>
      <c r="AA632" s="85"/>
      <c r="AB632" s="85"/>
    </row>
    <row r="633" spans="1:28" ht="15">
      <c r="A633" s="79">
        <v>10</v>
      </c>
      <c r="B633" s="80" t="s">
        <v>75</v>
      </c>
      <c r="C633" s="79">
        <v>27</v>
      </c>
      <c r="D633" s="79">
        <v>27</v>
      </c>
      <c r="E633" s="120">
        <v>42.92</v>
      </c>
      <c r="F633" s="87">
        <v>2</v>
      </c>
      <c r="G633" s="120">
        <v>42.92</v>
      </c>
      <c r="H633" s="79">
        <v>76</v>
      </c>
      <c r="I633" s="114">
        <v>7</v>
      </c>
      <c r="J633" s="79">
        <f t="shared" si="192"/>
        <v>31331.600000000002</v>
      </c>
      <c r="K633" s="79">
        <v>2023</v>
      </c>
      <c r="L633" s="82">
        <f t="shared" si="193"/>
        <v>15.487691547207119</v>
      </c>
      <c r="M633" s="82">
        <f t="shared" si="194"/>
        <v>2.3231537320810678</v>
      </c>
      <c r="N633" s="82">
        <f t="shared" si="195"/>
        <v>17.810845279288188</v>
      </c>
      <c r="O633" s="79">
        <v>2</v>
      </c>
      <c r="P633" s="82">
        <f t="shared" si="196"/>
        <v>19.810845279288188</v>
      </c>
      <c r="Q633" s="90">
        <v>12</v>
      </c>
      <c r="R633" s="84" t="s">
        <v>143</v>
      </c>
      <c r="S633" s="85"/>
      <c r="T633" s="85"/>
      <c r="U633" s="85"/>
      <c r="V633" s="85"/>
      <c r="W633" s="85"/>
      <c r="X633" s="85"/>
      <c r="Y633" s="85"/>
      <c r="Z633" s="85"/>
      <c r="AA633" s="85"/>
      <c r="AB633" s="85"/>
    </row>
    <row r="634" spans="1:28" ht="15">
      <c r="A634" s="79">
        <v>11</v>
      </c>
      <c r="B634" s="80" t="s">
        <v>76</v>
      </c>
      <c r="C634" s="79">
        <v>6</v>
      </c>
      <c r="D634" s="79">
        <v>6</v>
      </c>
      <c r="E634" s="120">
        <v>7.23</v>
      </c>
      <c r="F634" s="87">
        <v>2</v>
      </c>
      <c r="G634" s="120">
        <v>7.23</v>
      </c>
      <c r="H634" s="79">
        <v>76</v>
      </c>
      <c r="I634" s="114">
        <v>7</v>
      </c>
      <c r="J634" s="79">
        <f t="shared" si="192"/>
        <v>5277.9000000000005</v>
      </c>
      <c r="K634" s="79">
        <v>2023</v>
      </c>
      <c r="L634" s="82">
        <f t="shared" si="193"/>
        <v>2.6089471082550668</v>
      </c>
      <c r="M634" s="82">
        <f t="shared" si="194"/>
        <v>0.39134206623826001</v>
      </c>
      <c r="N634" s="82">
        <f t="shared" si="195"/>
        <v>3.0002891744933269</v>
      </c>
      <c r="O634" s="85"/>
      <c r="P634" s="82">
        <f t="shared" si="196"/>
        <v>3.0002891744933269</v>
      </c>
      <c r="Q634" s="90">
        <v>2</v>
      </c>
      <c r="R634" s="84" t="s">
        <v>144</v>
      </c>
      <c r="S634" s="86"/>
      <c r="T634" s="86"/>
      <c r="U634" s="86"/>
      <c r="V634" s="86"/>
      <c r="W634" s="85"/>
      <c r="X634" s="85"/>
      <c r="Y634" s="85"/>
      <c r="Z634" s="85"/>
      <c r="AA634" s="85"/>
      <c r="AB634" s="85"/>
    </row>
    <row r="635" spans="1:28" ht="15.6">
      <c r="A635" s="79">
        <v>12</v>
      </c>
      <c r="B635" s="80" t="s">
        <v>77</v>
      </c>
      <c r="C635" s="79">
        <v>5</v>
      </c>
      <c r="D635" s="79">
        <v>5</v>
      </c>
      <c r="E635" s="120">
        <v>2.23</v>
      </c>
      <c r="F635" s="87">
        <v>2</v>
      </c>
      <c r="G635" s="120">
        <v>2.23</v>
      </c>
      <c r="H635" s="79">
        <v>76</v>
      </c>
      <c r="I635" s="114">
        <v>7</v>
      </c>
      <c r="J635" s="79">
        <f t="shared" si="192"/>
        <v>1627.9</v>
      </c>
      <c r="K635" s="79">
        <v>2023</v>
      </c>
      <c r="L635" s="82">
        <f t="shared" si="193"/>
        <v>0.80469599604547704</v>
      </c>
      <c r="M635" s="82">
        <f t="shared" si="194"/>
        <v>0.12070439940682155</v>
      </c>
      <c r="N635" s="82">
        <f t="shared" si="195"/>
        <v>0.92540039545229857</v>
      </c>
      <c r="O635" s="85"/>
      <c r="P635" s="82">
        <f t="shared" si="196"/>
        <v>0.92540039545229857</v>
      </c>
      <c r="Q635" s="118">
        <v>2</v>
      </c>
      <c r="R635" s="84" t="s">
        <v>145</v>
      </c>
      <c r="S635" s="86"/>
      <c r="T635" s="86"/>
      <c r="U635" s="86"/>
      <c r="V635" s="86"/>
      <c r="W635" s="85"/>
      <c r="X635" s="85"/>
      <c r="Y635" s="85"/>
      <c r="Z635" s="85"/>
      <c r="AA635" s="85"/>
      <c r="AB635" s="85"/>
    </row>
    <row r="636" spans="1:28" ht="15">
      <c r="A636" s="119">
        <v>13</v>
      </c>
      <c r="B636" s="80" t="s">
        <v>146</v>
      </c>
      <c r="C636" s="85"/>
      <c r="D636" s="85"/>
      <c r="E636" s="120">
        <v>0</v>
      </c>
      <c r="F636" s="91"/>
      <c r="G636" s="120">
        <v>0</v>
      </c>
      <c r="H636" s="85"/>
      <c r="I636" s="121"/>
      <c r="J636" s="79">
        <f t="shared" si="192"/>
        <v>0</v>
      </c>
      <c r="K636" s="85"/>
      <c r="L636" s="82"/>
      <c r="M636" s="82">
        <f t="shared" si="194"/>
        <v>0</v>
      </c>
      <c r="N636" s="82">
        <f t="shared" si="195"/>
        <v>0</v>
      </c>
      <c r="O636" s="85"/>
      <c r="P636" s="79">
        <v>6</v>
      </c>
      <c r="Q636" s="90">
        <v>0</v>
      </c>
      <c r="R636" s="84" t="s">
        <v>5</v>
      </c>
      <c r="S636" s="85"/>
      <c r="T636" s="85"/>
      <c r="U636" s="85"/>
      <c r="V636" s="85"/>
      <c r="W636" s="85"/>
      <c r="X636" s="85"/>
      <c r="Y636" s="85"/>
      <c r="Z636" s="85"/>
      <c r="AA636" s="85"/>
      <c r="AB636" s="85"/>
    </row>
    <row r="637" spans="1:28" ht="15">
      <c r="A637" s="119">
        <v>14</v>
      </c>
      <c r="B637" s="80" t="s">
        <v>78</v>
      </c>
      <c r="C637" s="85"/>
      <c r="D637" s="85"/>
      <c r="E637" s="120">
        <v>0.73</v>
      </c>
      <c r="F637" s="87">
        <v>0.15</v>
      </c>
      <c r="G637" s="120">
        <v>0.73</v>
      </c>
      <c r="H637" s="79">
        <v>76</v>
      </c>
      <c r="I637" s="114">
        <v>7</v>
      </c>
      <c r="J637" s="79">
        <f t="shared" si="192"/>
        <v>39.967500000000001</v>
      </c>
      <c r="K637" s="79">
        <v>2023</v>
      </c>
      <c r="L637" s="82">
        <f>J637/K637</f>
        <v>1.9756549678695008E-2</v>
      </c>
      <c r="M637" s="82">
        <f t="shared" si="194"/>
        <v>2.9634824518042515E-3</v>
      </c>
      <c r="N637" s="82">
        <f t="shared" si="195"/>
        <v>2.2720032130499258E-2</v>
      </c>
      <c r="O637" s="85"/>
      <c r="P637" s="79">
        <v>2</v>
      </c>
      <c r="Q637" s="90">
        <v>2</v>
      </c>
      <c r="R637" s="84" t="s">
        <v>147</v>
      </c>
      <c r="S637" s="85"/>
      <c r="T637" s="85"/>
      <c r="U637" s="85"/>
      <c r="V637" s="85"/>
      <c r="W637" s="85"/>
      <c r="X637" s="85"/>
      <c r="Y637" s="85"/>
      <c r="Z637" s="85"/>
      <c r="AA637" s="85"/>
      <c r="AB637" s="85"/>
    </row>
    <row r="638" spans="1:28" ht="13.2">
      <c r="A638" s="332" t="s">
        <v>80</v>
      </c>
      <c r="B638" s="312"/>
      <c r="C638" s="98">
        <v>98</v>
      </c>
      <c r="D638" s="98">
        <v>98</v>
      </c>
      <c r="E638" s="99"/>
      <c r="F638" s="100"/>
      <c r="G638" s="99"/>
      <c r="H638" s="100"/>
      <c r="I638" s="100"/>
      <c r="J638" s="100"/>
      <c r="K638" s="100"/>
      <c r="L638" s="100"/>
      <c r="M638" s="100"/>
      <c r="N638" s="100"/>
      <c r="O638" s="122"/>
      <c r="P638" s="102">
        <f>SUM(P624:P637)</f>
        <v>77.871485108749397</v>
      </c>
      <c r="Q638" s="103"/>
      <c r="R638" s="98" t="s">
        <v>148</v>
      </c>
      <c r="S638" s="100"/>
      <c r="T638" s="100"/>
      <c r="U638" s="100"/>
      <c r="V638" s="100"/>
      <c r="W638" s="100"/>
      <c r="X638" s="100"/>
      <c r="Y638" s="100"/>
      <c r="Z638" s="100"/>
      <c r="AA638" s="100"/>
      <c r="AB638" s="100"/>
    </row>
    <row r="639" spans="1:28" ht="13.2">
      <c r="A639" s="104"/>
      <c r="B639" s="104"/>
      <c r="C639" s="91"/>
      <c r="D639" s="91"/>
      <c r="E639" s="105"/>
      <c r="F639" s="91"/>
      <c r="G639" s="105"/>
      <c r="H639" s="91"/>
      <c r="I639" s="91"/>
      <c r="J639" s="91"/>
      <c r="K639" s="91"/>
      <c r="L639" s="91"/>
      <c r="M639" s="91"/>
      <c r="N639" s="91"/>
      <c r="O639" s="123"/>
      <c r="P639" s="123"/>
      <c r="Q639" s="124"/>
      <c r="R639" s="108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 spans="1:28" ht="13.2">
      <c r="A640" s="109"/>
      <c r="B640" s="125" t="s">
        <v>81</v>
      </c>
      <c r="C640" s="109"/>
      <c r="D640" s="109"/>
      <c r="E640" s="110"/>
      <c r="F640" s="109"/>
      <c r="G640" s="110"/>
      <c r="H640" s="109"/>
      <c r="I640" s="109"/>
      <c r="J640" s="109"/>
      <c r="K640" s="109"/>
      <c r="L640" s="109"/>
      <c r="M640" s="109"/>
      <c r="N640" s="109"/>
      <c r="O640" s="109"/>
      <c r="P640" s="109"/>
      <c r="Q640" s="126"/>
      <c r="R640" s="108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11"/>
    </row>
    <row r="641" spans="1:28" ht="15">
      <c r="A641" s="79">
        <v>13</v>
      </c>
      <c r="B641" s="80" t="s">
        <v>82</v>
      </c>
      <c r="C641" s="79">
        <v>7</v>
      </c>
      <c r="D641" s="79">
        <v>7</v>
      </c>
      <c r="E641" s="155">
        <v>0.87</v>
      </c>
      <c r="F641" s="114">
        <v>8</v>
      </c>
      <c r="G641" s="155">
        <v>0.87</v>
      </c>
      <c r="H641" s="79">
        <v>79</v>
      </c>
      <c r="I641" s="114">
        <v>7</v>
      </c>
      <c r="J641" s="79">
        <f t="shared" ref="J641:J642" si="197">F641*G641*365</f>
        <v>2540.4</v>
      </c>
      <c r="K641" s="79">
        <v>2002</v>
      </c>
      <c r="L641" s="82">
        <f t="shared" ref="L641:L642" si="198">J641/K641</f>
        <v>1.2689310689310689</v>
      </c>
      <c r="M641" s="82">
        <f t="shared" ref="M641:M642" si="199">L641*15/100</f>
        <v>0.19033966033966035</v>
      </c>
      <c r="N641" s="82">
        <f t="shared" ref="N641:N642" si="200">L641+M641</f>
        <v>1.4592707292707292</v>
      </c>
      <c r="O641" s="79">
        <v>4</v>
      </c>
      <c r="P641" s="82">
        <f t="shared" ref="P641:P642" si="201">N641+O641</f>
        <v>5.4592707292707292</v>
      </c>
      <c r="Q641" s="90">
        <v>9</v>
      </c>
      <c r="R641" s="79" t="s">
        <v>149</v>
      </c>
      <c r="S641" s="85"/>
      <c r="T641" s="85"/>
      <c r="U641" s="85"/>
      <c r="V641" s="85"/>
      <c r="W641" s="85"/>
      <c r="X641" s="85"/>
      <c r="Y641" s="85"/>
      <c r="Z641" s="85"/>
      <c r="AA641" s="85"/>
      <c r="AB641" s="86"/>
    </row>
    <row r="642" spans="1:28" ht="15">
      <c r="A642" s="79">
        <v>14</v>
      </c>
      <c r="B642" s="80" t="s">
        <v>83</v>
      </c>
      <c r="C642" s="79">
        <v>30</v>
      </c>
      <c r="D642" s="85"/>
      <c r="E642" s="155">
        <v>6.26</v>
      </c>
      <c r="F642" s="114">
        <v>3</v>
      </c>
      <c r="G642" s="155">
        <v>6.26</v>
      </c>
      <c r="H642" s="79">
        <v>79</v>
      </c>
      <c r="I642" s="114">
        <v>7</v>
      </c>
      <c r="J642" s="79">
        <f t="shared" si="197"/>
        <v>6854.7000000000007</v>
      </c>
      <c r="K642" s="79">
        <v>2002</v>
      </c>
      <c r="L642" s="82">
        <f t="shared" si="198"/>
        <v>3.4239260739260744</v>
      </c>
      <c r="M642" s="82">
        <f t="shared" si="199"/>
        <v>0.51358891108891114</v>
      </c>
      <c r="N642" s="82">
        <f t="shared" si="200"/>
        <v>3.9375149850149853</v>
      </c>
      <c r="O642" s="79">
        <v>4</v>
      </c>
      <c r="P642" s="82">
        <f t="shared" si="201"/>
        <v>7.9375149850149853</v>
      </c>
      <c r="Q642" s="90">
        <v>8</v>
      </c>
      <c r="R642" s="79" t="s">
        <v>150</v>
      </c>
      <c r="S642" s="85"/>
      <c r="T642" s="85"/>
      <c r="U642" s="85"/>
      <c r="V642" s="85"/>
      <c r="W642" s="85"/>
      <c r="X642" s="85"/>
      <c r="Y642" s="85"/>
      <c r="Z642" s="85"/>
      <c r="AA642" s="85"/>
      <c r="AB642" s="86"/>
    </row>
    <row r="643" spans="1:28" ht="13.2">
      <c r="A643" s="332" t="s">
        <v>84</v>
      </c>
      <c r="B643" s="312"/>
      <c r="C643" s="100"/>
      <c r="D643" s="100"/>
      <c r="E643" s="99"/>
      <c r="F643" s="100"/>
      <c r="G643" s="99"/>
      <c r="H643" s="100"/>
      <c r="I643" s="100"/>
      <c r="J643" s="100"/>
      <c r="K643" s="100"/>
      <c r="L643" s="100"/>
      <c r="M643" s="100"/>
      <c r="N643" s="100"/>
      <c r="O643" s="122"/>
      <c r="P643" s="102">
        <f>SUM(P641:P642)</f>
        <v>13.396785714285715</v>
      </c>
      <c r="Q643" s="103"/>
      <c r="R643" s="98" t="s">
        <v>151</v>
      </c>
      <c r="S643" s="100"/>
      <c r="T643" s="100"/>
      <c r="U643" s="100"/>
      <c r="V643" s="100"/>
      <c r="W643" s="100"/>
      <c r="X643" s="100"/>
      <c r="Y643" s="100"/>
      <c r="Z643" s="100"/>
      <c r="AA643" s="100"/>
      <c r="AB643" s="100"/>
    </row>
    <row r="644" spans="1:28" ht="13.2">
      <c r="A644" s="128"/>
      <c r="B644" s="129"/>
      <c r="C644" s="128"/>
      <c r="D644" s="128"/>
      <c r="E644" s="130"/>
      <c r="F644" s="128"/>
      <c r="G644" s="130"/>
      <c r="H644" s="128"/>
      <c r="I644" s="128"/>
      <c r="J644" s="128"/>
      <c r="K644" s="128"/>
      <c r="L644" s="128"/>
      <c r="M644" s="128"/>
      <c r="N644" s="128"/>
      <c r="O644" s="128"/>
      <c r="P644" s="128"/>
      <c r="Q644" s="131"/>
      <c r="R644" s="108"/>
      <c r="S644" s="128"/>
      <c r="T644" s="128"/>
      <c r="U644" s="128"/>
      <c r="V644" s="128"/>
      <c r="W644" s="128"/>
      <c r="X644" s="128"/>
      <c r="Y644" s="128"/>
      <c r="Z644" s="128"/>
      <c r="AA644" s="128"/>
      <c r="AB644" s="129"/>
    </row>
    <row r="645" spans="1:28" ht="13.2">
      <c r="A645" s="109"/>
      <c r="B645" s="77" t="s">
        <v>85</v>
      </c>
      <c r="C645" s="109"/>
      <c r="D645" s="109"/>
      <c r="E645" s="110"/>
      <c r="F645" s="109"/>
      <c r="G645" s="110"/>
      <c r="H645" s="109"/>
      <c r="I645" s="109"/>
      <c r="J645" s="109"/>
      <c r="K645" s="109"/>
      <c r="L645" s="109"/>
      <c r="M645" s="109"/>
      <c r="N645" s="109"/>
      <c r="O645" s="109"/>
      <c r="P645" s="109"/>
      <c r="Q645" s="126"/>
      <c r="R645" s="108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11"/>
    </row>
    <row r="646" spans="1:28" ht="15">
      <c r="A646" s="79">
        <v>15</v>
      </c>
      <c r="B646" s="80" t="s">
        <v>86</v>
      </c>
      <c r="C646" s="79">
        <v>3</v>
      </c>
      <c r="D646" s="79">
        <v>3</v>
      </c>
      <c r="E646" s="120">
        <v>10.68</v>
      </c>
      <c r="F646" s="114">
        <v>4</v>
      </c>
      <c r="G646" s="120">
        <v>10.68</v>
      </c>
      <c r="H646" s="79">
        <v>79</v>
      </c>
      <c r="I646" s="114">
        <v>7</v>
      </c>
      <c r="J646" s="132">
        <f>F646*G646*365</f>
        <v>15592.8</v>
      </c>
      <c r="K646" s="79">
        <v>2002</v>
      </c>
      <c r="L646" s="82">
        <f>J646/K646</f>
        <v>7.7886113886113879</v>
      </c>
      <c r="M646" s="82">
        <f>L646*25/100</f>
        <v>1.947152847152847</v>
      </c>
      <c r="N646" s="82">
        <f>L646+M646</f>
        <v>9.7357642357642344</v>
      </c>
      <c r="O646" s="79">
        <v>4</v>
      </c>
      <c r="P646" s="82">
        <f>N646+O646</f>
        <v>13.735764235764234</v>
      </c>
      <c r="Q646" s="90">
        <v>17</v>
      </c>
      <c r="R646" s="79" t="s">
        <v>152</v>
      </c>
      <c r="S646" s="86"/>
      <c r="T646" s="86"/>
      <c r="U646" s="86"/>
      <c r="V646" s="86"/>
      <c r="W646" s="86"/>
      <c r="X646" s="86"/>
      <c r="Y646" s="86"/>
      <c r="Z646" s="85"/>
      <c r="AA646" s="85"/>
      <c r="AB646" s="86"/>
    </row>
    <row r="647" spans="1:28" ht="15">
      <c r="A647" s="85"/>
      <c r="B647" s="80" t="s">
        <v>87</v>
      </c>
      <c r="C647" s="79">
        <v>5</v>
      </c>
      <c r="D647" s="85"/>
      <c r="E647" s="120"/>
      <c r="F647" s="121"/>
      <c r="G647" s="120"/>
      <c r="H647" s="85"/>
      <c r="I647" s="121"/>
      <c r="J647" s="79">
        <v>0</v>
      </c>
      <c r="K647" s="85"/>
      <c r="L647" s="85"/>
      <c r="M647" s="85"/>
      <c r="N647" s="85"/>
      <c r="O647" s="79">
        <v>8</v>
      </c>
      <c r="P647" s="79">
        <v>8</v>
      </c>
      <c r="Q647" s="133"/>
      <c r="R647" s="79" t="s">
        <v>153</v>
      </c>
      <c r="S647" s="86"/>
      <c r="T647" s="86"/>
      <c r="U647" s="86"/>
      <c r="V647" s="86"/>
      <c r="W647" s="86"/>
      <c r="X647" s="86"/>
      <c r="Y647" s="86"/>
      <c r="Z647" s="85"/>
      <c r="AA647" s="85"/>
      <c r="AB647" s="86"/>
    </row>
    <row r="648" spans="1:28" ht="13.2">
      <c r="A648" s="332" t="s">
        <v>88</v>
      </c>
      <c r="B648" s="312"/>
      <c r="C648" s="100"/>
      <c r="D648" s="100"/>
      <c r="E648" s="99"/>
      <c r="F648" s="100"/>
      <c r="G648" s="99"/>
      <c r="H648" s="100"/>
      <c r="I648" s="100"/>
      <c r="J648" s="98" t="s">
        <v>154</v>
      </c>
      <c r="K648" s="100"/>
      <c r="L648" s="100"/>
      <c r="M648" s="100"/>
      <c r="N648" s="100"/>
      <c r="O648" s="122"/>
      <c r="P648" s="102">
        <f>SUM(P646:P647)</f>
        <v>21.735764235764236</v>
      </c>
      <c r="Q648" s="134"/>
      <c r="R648" s="98" t="s">
        <v>155</v>
      </c>
      <c r="S648" s="98" t="s">
        <v>155</v>
      </c>
      <c r="T648" s="100"/>
      <c r="U648" s="100"/>
      <c r="V648" s="100"/>
      <c r="W648" s="100"/>
      <c r="X648" s="100"/>
      <c r="Y648" s="100"/>
      <c r="Z648" s="100"/>
      <c r="AA648" s="100"/>
      <c r="AB648" s="100"/>
    </row>
    <row r="649" spans="1:28" ht="13.2">
      <c r="A649" s="85"/>
      <c r="B649" s="80" t="s">
        <v>89</v>
      </c>
      <c r="C649" s="85"/>
      <c r="D649" s="85"/>
      <c r="E649" s="135"/>
      <c r="F649" s="85"/>
      <c r="G649" s="135"/>
      <c r="H649" s="85"/>
      <c r="I649" s="85"/>
      <c r="J649" s="85"/>
      <c r="K649" s="85"/>
      <c r="L649" s="85"/>
      <c r="M649" s="85"/>
      <c r="N649" s="85"/>
      <c r="O649" s="85"/>
      <c r="P649" s="79">
        <v>4</v>
      </c>
      <c r="Q649" s="90">
        <v>5</v>
      </c>
      <c r="R649" s="85"/>
      <c r="S649" s="86"/>
      <c r="T649" s="86"/>
      <c r="U649" s="86"/>
      <c r="V649" s="86"/>
      <c r="W649" s="86"/>
      <c r="X649" s="86"/>
      <c r="Y649" s="86"/>
      <c r="Z649" s="85"/>
      <c r="AA649" s="85"/>
      <c r="AB649" s="86"/>
    </row>
    <row r="650" spans="1:28" ht="15">
      <c r="A650" s="79">
        <v>16</v>
      </c>
      <c r="B650" s="80" t="s">
        <v>156</v>
      </c>
      <c r="C650" s="79">
        <v>14</v>
      </c>
      <c r="D650" s="79">
        <v>14</v>
      </c>
      <c r="E650" s="155">
        <v>40.700000000000003</v>
      </c>
      <c r="F650" s="136">
        <v>0.5</v>
      </c>
      <c r="G650" s="155">
        <v>40.700000000000003</v>
      </c>
      <c r="H650" s="79">
        <v>79</v>
      </c>
      <c r="I650" s="136">
        <v>7</v>
      </c>
      <c r="J650" s="79">
        <f>F650*G650*365</f>
        <v>7427.7500000000009</v>
      </c>
      <c r="K650" s="79">
        <v>2002</v>
      </c>
      <c r="L650" s="132">
        <f>J650/K650</f>
        <v>3.7101648351648358</v>
      </c>
      <c r="M650" s="82">
        <f>L650*15/100</f>
        <v>0.55652472527472541</v>
      </c>
      <c r="N650" s="132">
        <f>L650+M650</f>
        <v>4.2666895604395609</v>
      </c>
      <c r="O650" s="136">
        <v>4</v>
      </c>
      <c r="P650" s="132">
        <f>N650+O650</f>
        <v>8.2666895604395609</v>
      </c>
      <c r="Q650" s="90">
        <v>6</v>
      </c>
      <c r="R650" s="79" t="s">
        <v>157</v>
      </c>
      <c r="S650" s="85"/>
      <c r="T650" s="85"/>
      <c r="U650" s="85"/>
      <c r="V650" s="85"/>
      <c r="W650" s="85"/>
      <c r="X650" s="85"/>
      <c r="Y650" s="85"/>
      <c r="Z650" s="85"/>
      <c r="AA650" s="85"/>
      <c r="AB650" s="85"/>
    </row>
    <row r="651" spans="1:28" ht="13.2">
      <c r="A651" s="85"/>
      <c r="B651" s="80" t="s">
        <v>158</v>
      </c>
      <c r="C651" s="115"/>
      <c r="D651" s="115"/>
      <c r="E651" s="85"/>
      <c r="F651" s="128"/>
      <c r="G651" s="85"/>
      <c r="H651" s="85"/>
      <c r="I651" s="128"/>
      <c r="J651" s="85"/>
      <c r="K651" s="85"/>
      <c r="L651" s="85"/>
      <c r="M651" s="85"/>
      <c r="N651" s="85"/>
      <c r="O651" s="136">
        <v>8</v>
      </c>
      <c r="P651" s="79">
        <v>16</v>
      </c>
      <c r="Q651" s="90">
        <v>5</v>
      </c>
      <c r="R651" s="79" t="s">
        <v>159</v>
      </c>
      <c r="S651" s="85"/>
      <c r="T651" s="85"/>
      <c r="U651" s="85"/>
      <c r="V651" s="85"/>
      <c r="W651" s="85"/>
      <c r="X651" s="85"/>
      <c r="Y651" s="85"/>
      <c r="Z651" s="85"/>
      <c r="AA651" s="85"/>
      <c r="AB651" s="85"/>
    </row>
    <row r="652" spans="1:28" ht="13.2">
      <c r="A652" s="101"/>
      <c r="B652" s="137" t="s">
        <v>94</v>
      </c>
      <c r="C652" s="100"/>
      <c r="D652" s="100"/>
      <c r="E652" s="100"/>
      <c r="F652" s="100"/>
      <c r="G652" s="100"/>
      <c r="H652" s="100"/>
      <c r="I652" s="100"/>
      <c r="J652" s="98" t="s">
        <v>160</v>
      </c>
      <c r="K652" s="100"/>
      <c r="L652" s="100"/>
      <c r="M652" s="100"/>
      <c r="N652" s="100"/>
      <c r="O652" s="100"/>
      <c r="P652" s="102">
        <f>SUM(P649:P651)</f>
        <v>28.266689560439559</v>
      </c>
      <c r="Q652" s="103"/>
      <c r="R652" s="98" t="s">
        <v>161</v>
      </c>
      <c r="S652" s="98" t="s">
        <v>161</v>
      </c>
      <c r="T652" s="100"/>
      <c r="U652" s="100"/>
      <c r="V652" s="100"/>
      <c r="W652" s="100"/>
      <c r="X652" s="100"/>
      <c r="Y652" s="100"/>
      <c r="Z652" s="100"/>
      <c r="AA652" s="100"/>
      <c r="AB652" s="100"/>
    </row>
    <row r="653" spans="1:28" ht="13.2">
      <c r="A653" s="119">
        <v>17</v>
      </c>
      <c r="B653" s="138" t="s">
        <v>95</v>
      </c>
      <c r="C653" s="95"/>
      <c r="D653" s="95"/>
      <c r="E653" s="9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90">
        <v>1</v>
      </c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</row>
    <row r="654" spans="1:28" ht="26.4">
      <c r="A654" s="119">
        <v>18</v>
      </c>
      <c r="B654" s="138" t="s">
        <v>96</v>
      </c>
      <c r="C654" s="95"/>
      <c r="D654" s="95"/>
      <c r="E654" s="9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139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</row>
    <row r="655" spans="1:28" ht="13.2">
      <c r="A655" s="333" t="s">
        <v>98</v>
      </c>
      <c r="B655" s="311"/>
      <c r="C655" s="311"/>
      <c r="D655" s="311"/>
      <c r="E655" s="312"/>
      <c r="F655" s="85"/>
      <c r="G655" s="85"/>
      <c r="H655" s="85"/>
      <c r="I655" s="85"/>
      <c r="J655" s="85"/>
      <c r="K655" s="85"/>
      <c r="L655" s="85"/>
      <c r="M655" s="85"/>
      <c r="N655" s="85"/>
      <c r="O655" s="141"/>
      <c r="P655" s="82">
        <f>P621+P638+P643+P648+P652</f>
        <v>333.06445276609202</v>
      </c>
      <c r="Q655" s="79">
        <f>SUM(Q609:Q654)</f>
        <v>219</v>
      </c>
      <c r="R655" s="142">
        <v>0.65749999999999997</v>
      </c>
      <c r="S655" s="82">
        <f>Q655/P655*100</f>
        <v>65.75303914338815</v>
      </c>
      <c r="T655" s="79"/>
      <c r="U655" s="85"/>
      <c r="V655" s="85"/>
      <c r="W655" s="85"/>
      <c r="X655" s="85"/>
      <c r="Y655" s="85"/>
      <c r="Z655" s="85"/>
      <c r="AA655" s="85"/>
      <c r="AB655" s="85"/>
    </row>
    <row r="656" spans="1:28" ht="13.2">
      <c r="A656" s="327" t="s">
        <v>100</v>
      </c>
      <c r="B656" s="311"/>
      <c r="C656" s="311"/>
      <c r="D656" s="311"/>
      <c r="E656" s="311"/>
      <c r="F656" s="311"/>
      <c r="G656" s="311"/>
      <c r="H656" s="311"/>
      <c r="I656" s="311"/>
      <c r="J656" s="311"/>
      <c r="K656" s="311"/>
      <c r="L656" s="311"/>
      <c r="M656" s="311"/>
      <c r="N656" s="311"/>
      <c r="O656" s="312"/>
      <c r="P656" s="143">
        <f>P655*70/100</f>
        <v>233.14511693626443</v>
      </c>
      <c r="Q656" s="143">
        <f>Q655-P656</f>
        <v>-14.145116936264429</v>
      </c>
      <c r="R656" s="143">
        <f>Q656/P656*100</f>
        <v>-6.0670869380169439</v>
      </c>
      <c r="S656" s="90"/>
      <c r="T656" s="133"/>
      <c r="U656" s="133"/>
      <c r="V656" s="133"/>
      <c r="W656" s="133"/>
      <c r="X656" s="133"/>
      <c r="Y656" s="133"/>
      <c r="Z656" s="133"/>
      <c r="AA656" s="133"/>
      <c r="AB656" s="133"/>
    </row>
    <row r="657" spans="1:28" ht="13.2">
      <c r="A657" s="144"/>
      <c r="B657" s="144"/>
      <c r="C657" s="144"/>
      <c r="D657" s="144"/>
      <c r="E657" s="144"/>
      <c r="F657" s="145"/>
      <c r="G657" s="145"/>
      <c r="H657" s="145"/>
      <c r="I657" s="145"/>
      <c r="J657" s="145"/>
      <c r="K657" s="145"/>
      <c r="L657" s="145"/>
      <c r="M657" s="310" t="s">
        <v>101</v>
      </c>
      <c r="N657" s="311"/>
      <c r="O657" s="312"/>
      <c r="P657" s="151">
        <f>Q655/P655*100</f>
        <v>65.75303914338815</v>
      </c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  <c r="AA657" s="145"/>
      <c r="AB657" s="145"/>
    </row>
    <row r="658" spans="1:28" ht="13.2">
      <c r="A658" s="147"/>
      <c r="B658" s="147"/>
      <c r="C658" s="147"/>
      <c r="D658" s="147"/>
      <c r="E658" s="147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</row>
    <row r="659" spans="1:28" ht="13.2">
      <c r="A659" s="147"/>
      <c r="B659" s="147"/>
      <c r="C659" s="148"/>
      <c r="D659" s="148"/>
      <c r="E659" s="147"/>
      <c r="F659" s="149"/>
      <c r="G659" s="149"/>
      <c r="H659" s="149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</row>
    <row r="660" spans="1:28" ht="13.2">
      <c r="A660" s="328" t="s">
        <v>102</v>
      </c>
      <c r="B660" s="320"/>
      <c r="C660" s="313" t="s">
        <v>103</v>
      </c>
      <c r="D660" s="312"/>
      <c r="E660" s="313" t="s">
        <v>104</v>
      </c>
      <c r="F660" s="312"/>
      <c r="G660" s="313" t="s">
        <v>110</v>
      </c>
      <c r="H660" s="311"/>
      <c r="I660" s="312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</row>
    <row r="661" spans="1:28" ht="15">
      <c r="A661" s="321"/>
      <c r="B661" s="323"/>
      <c r="C661" s="329">
        <v>26018093</v>
      </c>
      <c r="D661" s="312"/>
      <c r="E661" s="330">
        <v>31895944030</v>
      </c>
      <c r="F661" s="312"/>
      <c r="G661" s="331">
        <v>8.0000000000000004E-4</v>
      </c>
      <c r="H661" s="311"/>
      <c r="I661" s="312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</row>
    <row r="662" spans="1:28" ht="13.2">
      <c r="A662" s="150"/>
      <c r="B662" s="150"/>
      <c r="C662" s="150"/>
      <c r="D662" s="150"/>
      <c r="E662" s="150"/>
      <c r="F662" s="150"/>
      <c r="G662" s="150"/>
      <c r="H662" s="150"/>
      <c r="I662" s="150"/>
      <c r="J662" s="150"/>
      <c r="K662" s="150"/>
      <c r="L662" s="150"/>
      <c r="M662" s="150"/>
      <c r="N662" s="150"/>
      <c r="O662" s="150"/>
      <c r="P662" s="150"/>
      <c r="Q662" s="150"/>
      <c r="R662" s="150"/>
      <c r="S662" s="150"/>
      <c r="T662" s="150"/>
      <c r="U662" s="150"/>
      <c r="V662" s="150"/>
      <c r="W662" s="150"/>
      <c r="X662" s="150"/>
      <c r="Y662" s="150"/>
      <c r="Z662" s="150"/>
      <c r="AA662" s="150"/>
      <c r="AB662" s="150"/>
    </row>
    <row r="663" spans="1:28" ht="13.2">
      <c r="A663" s="152"/>
      <c r="B663" s="152"/>
      <c r="C663" s="152"/>
      <c r="D663" s="152"/>
      <c r="E663" s="152"/>
      <c r="F663" s="152"/>
      <c r="G663" s="152"/>
      <c r="H663" s="152"/>
      <c r="I663" s="152"/>
      <c r="J663" s="152"/>
      <c r="K663" s="152"/>
      <c r="L663" s="152"/>
      <c r="M663" s="152"/>
      <c r="N663" s="152"/>
      <c r="O663" s="152"/>
      <c r="P663" s="152"/>
      <c r="Q663" s="152"/>
      <c r="R663" s="152"/>
      <c r="S663" s="152"/>
      <c r="T663" s="152"/>
      <c r="U663" s="152"/>
      <c r="V663" s="152"/>
      <c r="W663" s="152"/>
      <c r="X663" s="152"/>
      <c r="Y663" s="152"/>
      <c r="Z663" s="152"/>
      <c r="AA663" s="152"/>
      <c r="AB663" s="152"/>
    </row>
    <row r="664" spans="1:28" ht="13.2">
      <c r="A664" s="361" t="s">
        <v>168</v>
      </c>
      <c r="B664" s="316"/>
      <c r="C664" s="316"/>
      <c r="D664" s="316"/>
      <c r="E664" s="316"/>
      <c r="F664" s="316"/>
      <c r="G664" s="316"/>
      <c r="H664" s="316"/>
      <c r="I664" s="316"/>
      <c r="J664" s="316"/>
      <c r="K664" s="316"/>
      <c r="L664" s="316"/>
      <c r="M664" s="316"/>
      <c r="N664" s="316"/>
      <c r="O664" s="316"/>
      <c r="P664" s="316"/>
      <c r="Q664" s="316"/>
      <c r="R664" s="316"/>
      <c r="S664" s="316"/>
      <c r="T664" s="316"/>
      <c r="U664" s="316"/>
      <c r="V664" s="316"/>
      <c r="W664" s="316"/>
      <c r="X664" s="316"/>
      <c r="Y664" s="316"/>
      <c r="Z664" s="316"/>
      <c r="AA664" s="316"/>
      <c r="AB664" s="316"/>
    </row>
    <row r="665" spans="1:28" ht="13.2">
      <c r="A665" s="361" t="s">
        <v>113</v>
      </c>
      <c r="B665" s="316"/>
      <c r="C665" s="316"/>
      <c r="D665" s="316"/>
      <c r="E665" s="316"/>
      <c r="F665" s="316"/>
      <c r="G665" s="316"/>
      <c r="H665" s="316"/>
      <c r="I665" s="316"/>
      <c r="J665" s="316"/>
      <c r="K665" s="316"/>
      <c r="L665" s="316"/>
      <c r="M665" s="316"/>
      <c r="N665" s="316"/>
      <c r="O665" s="316"/>
      <c r="P665" s="316"/>
      <c r="Q665" s="316"/>
      <c r="R665" s="316"/>
      <c r="S665" s="316"/>
      <c r="T665" s="316"/>
      <c r="U665" s="316"/>
      <c r="V665" s="316"/>
      <c r="W665" s="316"/>
      <c r="X665" s="316"/>
      <c r="Y665" s="316"/>
      <c r="Z665" s="316"/>
      <c r="AA665" s="316"/>
      <c r="AB665" s="316"/>
    </row>
    <row r="666" spans="1:28" ht="13.2">
      <c r="A666" s="361" t="s">
        <v>169</v>
      </c>
      <c r="B666" s="316"/>
      <c r="C666" s="316"/>
      <c r="D666" s="316"/>
      <c r="E666" s="316"/>
      <c r="F666" s="316"/>
      <c r="G666" s="316"/>
      <c r="H666" s="316"/>
      <c r="I666" s="316"/>
      <c r="J666" s="316"/>
      <c r="K666" s="316"/>
      <c r="L666" s="316"/>
      <c r="M666" s="316"/>
      <c r="N666" s="316"/>
      <c r="O666" s="316"/>
      <c r="P666" s="316"/>
      <c r="Q666" s="316"/>
      <c r="R666" s="316"/>
      <c r="S666" s="316"/>
      <c r="T666" s="316"/>
      <c r="U666" s="316"/>
      <c r="V666" s="316"/>
      <c r="W666" s="316"/>
      <c r="X666" s="316"/>
      <c r="Y666" s="316"/>
      <c r="Z666" s="316"/>
      <c r="AA666" s="316"/>
      <c r="AB666" s="316"/>
    </row>
    <row r="667" spans="1:28" ht="13.2">
      <c r="A667" s="72"/>
      <c r="B667" s="72"/>
      <c r="C667" s="72"/>
      <c r="D667" s="72"/>
      <c r="E667" s="72"/>
      <c r="F667" s="73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</row>
    <row r="668" spans="1:28" ht="13.2">
      <c r="A668" s="324" t="s">
        <v>6</v>
      </c>
      <c r="B668" s="324" t="s">
        <v>9</v>
      </c>
      <c r="C668" s="317" t="s">
        <v>10</v>
      </c>
      <c r="D668" s="312"/>
      <c r="E668" s="324" t="s">
        <v>11</v>
      </c>
      <c r="F668" s="74" t="s">
        <v>12</v>
      </c>
      <c r="G668" s="74" t="s">
        <v>13</v>
      </c>
      <c r="H668" s="74" t="s">
        <v>14</v>
      </c>
      <c r="I668" s="74" t="s">
        <v>15</v>
      </c>
      <c r="J668" s="75"/>
      <c r="K668" s="76"/>
      <c r="L668" s="317" t="s">
        <v>16</v>
      </c>
      <c r="M668" s="311"/>
      <c r="N668" s="311"/>
      <c r="O668" s="312"/>
      <c r="P668" s="324" t="s">
        <v>17</v>
      </c>
      <c r="Q668" s="324" t="s">
        <v>18</v>
      </c>
      <c r="R668" s="324" t="s">
        <v>19</v>
      </c>
      <c r="S668" s="318" t="s">
        <v>20</v>
      </c>
      <c r="T668" s="319"/>
      <c r="U668" s="319"/>
      <c r="V668" s="319"/>
      <c r="W668" s="319"/>
      <c r="X668" s="320"/>
      <c r="Y668" s="324" t="s">
        <v>21</v>
      </c>
      <c r="Z668" s="324" t="s">
        <v>22</v>
      </c>
      <c r="AA668" s="324" t="s">
        <v>23</v>
      </c>
      <c r="AB668" s="324" t="s">
        <v>24</v>
      </c>
    </row>
    <row r="669" spans="1:28" ht="26.4">
      <c r="A669" s="325"/>
      <c r="B669" s="325"/>
      <c r="C669" s="324" t="s">
        <v>25</v>
      </c>
      <c r="D669" s="324" t="s">
        <v>26</v>
      </c>
      <c r="E669" s="325"/>
      <c r="F669" s="74" t="s">
        <v>27</v>
      </c>
      <c r="G669" s="74" t="s">
        <v>28</v>
      </c>
      <c r="H669" s="74" t="s">
        <v>29</v>
      </c>
      <c r="I669" s="74" t="s">
        <v>30</v>
      </c>
      <c r="J669" s="74" t="s">
        <v>31</v>
      </c>
      <c r="K669" s="77" t="s">
        <v>115</v>
      </c>
      <c r="L669" s="74" t="s">
        <v>33</v>
      </c>
      <c r="M669" s="74" t="s">
        <v>34</v>
      </c>
      <c r="N669" s="77" t="s">
        <v>35</v>
      </c>
      <c r="O669" s="74" t="s">
        <v>36</v>
      </c>
      <c r="P669" s="325"/>
      <c r="Q669" s="325"/>
      <c r="R669" s="325"/>
      <c r="S669" s="321"/>
      <c r="T669" s="322"/>
      <c r="U669" s="322"/>
      <c r="V669" s="322"/>
      <c r="W669" s="322"/>
      <c r="X669" s="323"/>
      <c r="Y669" s="325"/>
      <c r="Z669" s="325"/>
      <c r="AA669" s="325"/>
      <c r="AB669" s="325"/>
    </row>
    <row r="670" spans="1:28" ht="13.2">
      <c r="A670" s="326"/>
      <c r="B670" s="326"/>
      <c r="C670" s="326"/>
      <c r="D670" s="326"/>
      <c r="E670" s="326"/>
      <c r="F670" s="74" t="s">
        <v>37</v>
      </c>
      <c r="G670" s="74" t="s">
        <v>38</v>
      </c>
      <c r="H670" s="74" t="s">
        <v>39</v>
      </c>
      <c r="I670" s="74" t="s">
        <v>40</v>
      </c>
      <c r="J670" s="74" t="s">
        <v>41</v>
      </c>
      <c r="K670" s="74" t="s">
        <v>42</v>
      </c>
      <c r="L670" s="74" t="s">
        <v>43</v>
      </c>
      <c r="M670" s="78">
        <v>0.15</v>
      </c>
      <c r="N670" s="74" t="s">
        <v>44</v>
      </c>
      <c r="O670" s="74" t="s">
        <v>45</v>
      </c>
      <c r="P670" s="326"/>
      <c r="Q670" s="326"/>
      <c r="R670" s="326"/>
      <c r="S670" s="74" t="s">
        <v>46</v>
      </c>
      <c r="T670" s="74" t="s">
        <v>47</v>
      </c>
      <c r="U670" s="74" t="s">
        <v>48</v>
      </c>
      <c r="V670" s="74" t="s">
        <v>49</v>
      </c>
      <c r="W670" s="74" t="s">
        <v>50</v>
      </c>
      <c r="X670" s="74" t="s">
        <v>51</v>
      </c>
      <c r="Y670" s="326"/>
      <c r="Z670" s="326"/>
      <c r="AA670" s="326"/>
      <c r="AB670" s="326"/>
    </row>
    <row r="671" spans="1:28" ht="13.2">
      <c r="A671" s="75"/>
      <c r="B671" s="74" t="s">
        <v>52</v>
      </c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6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</row>
    <row r="672" spans="1:28" ht="13.2">
      <c r="A672" s="79">
        <v>1</v>
      </c>
      <c r="B672" s="80" t="s">
        <v>53</v>
      </c>
      <c r="C672" s="79">
        <v>14</v>
      </c>
      <c r="D672" s="79">
        <v>14</v>
      </c>
      <c r="E672" s="79" t="s">
        <v>170</v>
      </c>
      <c r="F672" s="79">
        <v>4</v>
      </c>
      <c r="G672" s="79" t="s">
        <v>170</v>
      </c>
      <c r="H672" s="79">
        <v>79</v>
      </c>
      <c r="I672" s="79">
        <v>7</v>
      </c>
      <c r="J672" s="79">
        <v>29.302</v>
      </c>
      <c r="K672" s="79">
        <v>2002</v>
      </c>
      <c r="L672" s="79" t="s">
        <v>171</v>
      </c>
      <c r="M672" s="79" t="s">
        <v>172</v>
      </c>
      <c r="N672" s="79" t="s">
        <v>173</v>
      </c>
      <c r="O672" s="79">
        <v>4</v>
      </c>
      <c r="P672" s="79" t="s">
        <v>174</v>
      </c>
      <c r="Q672" s="79">
        <v>11</v>
      </c>
      <c r="R672" s="84" t="s">
        <v>116</v>
      </c>
      <c r="S672" s="79">
        <v>1</v>
      </c>
      <c r="T672" s="79">
        <v>2</v>
      </c>
      <c r="U672" s="79">
        <v>1</v>
      </c>
      <c r="V672" s="85"/>
      <c r="W672" s="79">
        <v>12</v>
      </c>
      <c r="X672" s="79">
        <v>5</v>
      </c>
      <c r="Y672" s="79">
        <v>21</v>
      </c>
      <c r="Z672" s="79">
        <v>3</v>
      </c>
      <c r="AA672" s="79">
        <v>15</v>
      </c>
      <c r="AB672" s="86"/>
    </row>
    <row r="673" spans="1:28" ht="13.2">
      <c r="A673" s="79">
        <v>2</v>
      </c>
      <c r="B673" s="80" t="s">
        <v>54</v>
      </c>
      <c r="C673" s="87">
        <v>28</v>
      </c>
      <c r="D673" s="87">
        <v>28</v>
      </c>
      <c r="E673" s="79" t="s">
        <v>175</v>
      </c>
      <c r="F673" s="79">
        <v>4</v>
      </c>
      <c r="G673" s="79" t="s">
        <v>175</v>
      </c>
      <c r="H673" s="79">
        <v>79</v>
      </c>
      <c r="I673" s="79">
        <v>7</v>
      </c>
      <c r="J673" s="79">
        <v>30.032</v>
      </c>
      <c r="K673" s="79">
        <v>2002</v>
      </c>
      <c r="L673" s="79" t="s">
        <v>176</v>
      </c>
      <c r="M673" s="79" t="s">
        <v>177</v>
      </c>
      <c r="N673" s="79" t="s">
        <v>178</v>
      </c>
      <c r="O673" s="79">
        <v>4</v>
      </c>
      <c r="P673" s="79" t="s">
        <v>179</v>
      </c>
      <c r="Q673" s="79">
        <v>8</v>
      </c>
      <c r="R673" s="84" t="s">
        <v>117</v>
      </c>
      <c r="S673" s="85"/>
      <c r="T673" s="85"/>
      <c r="U673" s="85"/>
      <c r="V673" s="85"/>
      <c r="W673" s="85"/>
      <c r="X673" s="85"/>
      <c r="Y673" s="85"/>
      <c r="Z673" s="85"/>
      <c r="AA673" s="85"/>
      <c r="AB673" s="86"/>
    </row>
    <row r="674" spans="1:28" ht="13.2">
      <c r="A674" s="79">
        <v>3</v>
      </c>
      <c r="B674" s="80" t="s">
        <v>55</v>
      </c>
      <c r="C674" s="87">
        <v>27</v>
      </c>
      <c r="D674" s="87">
        <v>27</v>
      </c>
      <c r="E674" s="79" t="s">
        <v>180</v>
      </c>
      <c r="F674" s="79">
        <v>4</v>
      </c>
      <c r="G674" s="79" t="s">
        <v>180</v>
      </c>
      <c r="H674" s="79">
        <v>79</v>
      </c>
      <c r="I674" s="89">
        <v>7</v>
      </c>
      <c r="J674" s="79">
        <v>27.901</v>
      </c>
      <c r="K674" s="79">
        <v>2002</v>
      </c>
      <c r="L674" s="79" t="s">
        <v>181</v>
      </c>
      <c r="M674" s="79" t="s">
        <v>182</v>
      </c>
      <c r="N674" s="79" t="s">
        <v>183</v>
      </c>
      <c r="O674" s="79">
        <v>4</v>
      </c>
      <c r="P674" s="79" t="s">
        <v>184</v>
      </c>
      <c r="Q674" s="79">
        <v>8</v>
      </c>
      <c r="R674" s="84" t="s">
        <v>118</v>
      </c>
      <c r="S674" s="85"/>
      <c r="T674" s="85"/>
      <c r="U674" s="85"/>
      <c r="V674" s="85"/>
      <c r="W674" s="85"/>
      <c r="X674" s="85"/>
      <c r="Y674" s="85"/>
      <c r="Z674" s="85"/>
      <c r="AA674" s="85"/>
      <c r="AB674" s="86"/>
    </row>
    <row r="675" spans="1:28" ht="13.2">
      <c r="A675" s="79">
        <v>4</v>
      </c>
      <c r="B675" s="80" t="s">
        <v>119</v>
      </c>
      <c r="C675" s="87">
        <v>10</v>
      </c>
      <c r="D675" s="87">
        <v>10</v>
      </c>
      <c r="E675" s="79" t="s">
        <v>185</v>
      </c>
      <c r="F675" s="79">
        <v>4</v>
      </c>
      <c r="G675" s="79" t="s">
        <v>185</v>
      </c>
      <c r="H675" s="79">
        <v>79</v>
      </c>
      <c r="I675" s="79">
        <v>7</v>
      </c>
      <c r="J675" s="79">
        <v>11.738</v>
      </c>
      <c r="K675" s="79">
        <v>2002</v>
      </c>
      <c r="L675" s="79" t="s">
        <v>186</v>
      </c>
      <c r="M675" s="79" t="s">
        <v>187</v>
      </c>
      <c r="N675" s="79" t="s">
        <v>188</v>
      </c>
      <c r="O675" s="79">
        <v>4</v>
      </c>
      <c r="P675" s="79" t="s">
        <v>189</v>
      </c>
      <c r="Q675" s="79">
        <v>9</v>
      </c>
      <c r="R675" s="84" t="s">
        <v>120</v>
      </c>
      <c r="S675" s="85"/>
      <c r="T675" s="85"/>
      <c r="U675" s="85"/>
      <c r="V675" s="85"/>
      <c r="W675" s="85"/>
      <c r="X675" s="85"/>
      <c r="Y675" s="85"/>
      <c r="Z675" s="85"/>
      <c r="AA675" s="85"/>
      <c r="AB675" s="86"/>
    </row>
    <row r="676" spans="1:28" ht="13.2">
      <c r="A676" s="79">
        <v>5</v>
      </c>
      <c r="B676" s="80" t="s">
        <v>121</v>
      </c>
      <c r="C676" s="87">
        <v>32</v>
      </c>
      <c r="D676" s="87">
        <v>32</v>
      </c>
      <c r="E676" s="79" t="s">
        <v>190</v>
      </c>
      <c r="F676" s="79">
        <v>4</v>
      </c>
      <c r="G676" s="79" t="s">
        <v>190</v>
      </c>
      <c r="H676" s="79">
        <v>79</v>
      </c>
      <c r="I676" s="79">
        <v>7</v>
      </c>
      <c r="J676" s="79">
        <v>37.902000000000001</v>
      </c>
      <c r="K676" s="79">
        <v>2002</v>
      </c>
      <c r="L676" s="79" t="s">
        <v>191</v>
      </c>
      <c r="M676" s="79" t="s">
        <v>192</v>
      </c>
      <c r="N676" s="79" t="s">
        <v>193</v>
      </c>
      <c r="O676" s="79">
        <v>4</v>
      </c>
      <c r="P676" s="79" t="s">
        <v>194</v>
      </c>
      <c r="Q676" s="79">
        <v>13</v>
      </c>
      <c r="R676" s="84" t="s">
        <v>166</v>
      </c>
      <c r="S676" s="85"/>
      <c r="T676" s="85"/>
      <c r="U676" s="85"/>
      <c r="V676" s="85"/>
      <c r="W676" s="85"/>
      <c r="X676" s="85"/>
      <c r="Y676" s="85"/>
      <c r="Z676" s="85"/>
      <c r="AA676" s="85"/>
      <c r="AB676" s="86"/>
    </row>
    <row r="677" spans="1:28" ht="13.2">
      <c r="A677" s="79">
        <v>6</v>
      </c>
      <c r="B677" s="80" t="s">
        <v>57</v>
      </c>
      <c r="C677" s="87">
        <v>25</v>
      </c>
      <c r="D677" s="87">
        <v>25</v>
      </c>
      <c r="E677" s="79" t="s">
        <v>195</v>
      </c>
      <c r="F677" s="79">
        <v>3</v>
      </c>
      <c r="G677" s="79" t="s">
        <v>195</v>
      </c>
      <c r="H677" s="79">
        <v>79</v>
      </c>
      <c r="I677" s="79">
        <v>7</v>
      </c>
      <c r="J677" s="79">
        <v>18.341000000000001</v>
      </c>
      <c r="K677" s="79">
        <v>2002</v>
      </c>
      <c r="L677" s="79" t="s">
        <v>196</v>
      </c>
      <c r="M677" s="79" t="s">
        <v>197</v>
      </c>
      <c r="N677" s="79" t="s">
        <v>198</v>
      </c>
      <c r="O677" s="79">
        <v>4</v>
      </c>
      <c r="P677" s="79" t="s">
        <v>199</v>
      </c>
      <c r="Q677" s="79">
        <v>11</v>
      </c>
      <c r="R677" s="84" t="s">
        <v>122</v>
      </c>
      <c r="S677" s="85"/>
      <c r="T677" s="85"/>
      <c r="U677" s="85"/>
      <c r="V677" s="85"/>
      <c r="W677" s="85"/>
      <c r="X677" s="85"/>
      <c r="Y677" s="85"/>
      <c r="Z677" s="85"/>
      <c r="AA677" s="85"/>
      <c r="AB677" s="86"/>
    </row>
    <row r="678" spans="1:28" ht="13.2">
      <c r="A678" s="79">
        <v>7</v>
      </c>
      <c r="B678" s="80" t="s">
        <v>58</v>
      </c>
      <c r="C678" s="87">
        <v>8</v>
      </c>
      <c r="D678" s="87">
        <v>8</v>
      </c>
      <c r="E678" s="79">
        <v>4</v>
      </c>
      <c r="F678" s="79">
        <v>14</v>
      </c>
      <c r="G678" s="79">
        <v>4</v>
      </c>
      <c r="H678" s="79">
        <v>79</v>
      </c>
      <c r="I678" s="79">
        <v>7</v>
      </c>
      <c r="J678" s="79">
        <v>20.440000000000001</v>
      </c>
      <c r="K678" s="79">
        <v>2002</v>
      </c>
      <c r="L678" s="79" t="s">
        <v>200</v>
      </c>
      <c r="M678" s="79" t="s">
        <v>201</v>
      </c>
      <c r="N678" s="79" t="s">
        <v>202</v>
      </c>
      <c r="O678" s="79">
        <v>4</v>
      </c>
      <c r="P678" s="79" t="s">
        <v>203</v>
      </c>
      <c r="Q678" s="79">
        <v>5</v>
      </c>
      <c r="R678" s="84" t="s">
        <v>123</v>
      </c>
      <c r="S678" s="91"/>
      <c r="T678" s="91"/>
      <c r="U678" s="85"/>
      <c r="V678" s="85"/>
      <c r="W678" s="85"/>
      <c r="X678" s="85"/>
      <c r="Y678" s="85"/>
      <c r="Z678" s="85"/>
      <c r="AA678" s="85"/>
      <c r="AB678" s="86"/>
    </row>
    <row r="679" spans="1:28" ht="13.2">
      <c r="A679" s="79">
        <v>8</v>
      </c>
      <c r="B679" s="92" t="s">
        <v>59</v>
      </c>
      <c r="C679" s="79">
        <v>4</v>
      </c>
      <c r="D679" s="79">
        <v>4</v>
      </c>
      <c r="E679" s="79" t="s">
        <v>204</v>
      </c>
      <c r="F679" s="79">
        <v>14</v>
      </c>
      <c r="G679" s="79" t="s">
        <v>204</v>
      </c>
      <c r="H679" s="79">
        <v>79</v>
      </c>
      <c r="I679" s="79">
        <v>7</v>
      </c>
      <c r="J679" s="79">
        <v>5.6719999999999997</v>
      </c>
      <c r="K679" s="79">
        <v>2002</v>
      </c>
      <c r="L679" s="79" t="s">
        <v>205</v>
      </c>
      <c r="M679" s="79" t="s">
        <v>206</v>
      </c>
      <c r="N679" s="79" t="s">
        <v>207</v>
      </c>
      <c r="O679" s="79">
        <v>4</v>
      </c>
      <c r="P679" s="79" t="s">
        <v>208</v>
      </c>
      <c r="Q679" s="79">
        <v>3</v>
      </c>
      <c r="R679" s="84" t="s">
        <v>124</v>
      </c>
      <c r="S679" s="93">
        <v>56</v>
      </c>
      <c r="T679" s="94" t="s">
        <v>125</v>
      </c>
      <c r="U679" s="85"/>
      <c r="V679" s="95"/>
      <c r="W679" s="85"/>
      <c r="X679" s="85"/>
      <c r="Y679" s="85"/>
      <c r="Z679" s="85"/>
      <c r="AA679" s="85"/>
      <c r="AB679" s="86"/>
    </row>
    <row r="680" spans="1:28" ht="13.2">
      <c r="A680" s="79">
        <v>9</v>
      </c>
      <c r="B680" s="92" t="s">
        <v>60</v>
      </c>
      <c r="C680" s="79">
        <v>9</v>
      </c>
      <c r="D680" s="79">
        <v>9</v>
      </c>
      <c r="E680" s="79" t="s">
        <v>209</v>
      </c>
      <c r="F680" s="156">
        <v>14</v>
      </c>
      <c r="G680" s="79" t="s">
        <v>209</v>
      </c>
      <c r="H680" s="79">
        <v>79</v>
      </c>
      <c r="I680" s="79">
        <v>7</v>
      </c>
      <c r="J680" s="79">
        <v>34.493000000000002</v>
      </c>
      <c r="K680" s="79">
        <v>2002</v>
      </c>
      <c r="L680" s="79" t="s">
        <v>210</v>
      </c>
      <c r="M680" s="79" t="s">
        <v>211</v>
      </c>
      <c r="N680" s="79" t="s">
        <v>212</v>
      </c>
      <c r="O680" s="79">
        <v>4</v>
      </c>
      <c r="P680" s="79" t="s">
        <v>213</v>
      </c>
      <c r="Q680" s="79">
        <v>9</v>
      </c>
      <c r="R680" s="84" t="s">
        <v>126</v>
      </c>
      <c r="S680" s="93">
        <v>26</v>
      </c>
      <c r="T680" s="94" t="s">
        <v>127</v>
      </c>
      <c r="U680" s="85"/>
      <c r="V680" s="85"/>
      <c r="W680" s="85"/>
      <c r="X680" s="85"/>
      <c r="Y680" s="85"/>
      <c r="Z680" s="85"/>
      <c r="AA680" s="85"/>
      <c r="AB680" s="86"/>
    </row>
    <row r="681" spans="1:28" ht="13.2">
      <c r="A681" s="85"/>
      <c r="B681" s="92" t="s">
        <v>61</v>
      </c>
      <c r="C681" s="79">
        <v>5</v>
      </c>
      <c r="D681" s="79">
        <v>5</v>
      </c>
      <c r="E681" s="79" t="s">
        <v>214</v>
      </c>
      <c r="F681" s="79">
        <v>14</v>
      </c>
      <c r="G681" s="79" t="s">
        <v>214</v>
      </c>
      <c r="H681" s="79">
        <v>79</v>
      </c>
      <c r="I681" s="79">
        <v>7</v>
      </c>
      <c r="J681" s="79">
        <v>13.49</v>
      </c>
      <c r="K681" s="79">
        <v>2002</v>
      </c>
      <c r="L681" s="79" t="s">
        <v>188</v>
      </c>
      <c r="M681" s="79" t="s">
        <v>215</v>
      </c>
      <c r="N681" s="79" t="s">
        <v>216</v>
      </c>
      <c r="O681" s="79">
        <v>4</v>
      </c>
      <c r="P681" s="79" t="s">
        <v>217</v>
      </c>
      <c r="Q681" s="79">
        <v>2</v>
      </c>
      <c r="R681" s="84" t="s">
        <v>128</v>
      </c>
      <c r="S681" s="96"/>
      <c r="T681" s="97"/>
      <c r="U681" s="85"/>
      <c r="V681" s="85"/>
      <c r="W681" s="85"/>
      <c r="X681" s="85"/>
      <c r="Y681" s="85"/>
      <c r="Z681" s="85"/>
      <c r="AA681" s="85"/>
      <c r="AB681" s="86"/>
    </row>
    <row r="682" spans="1:28" ht="13.2">
      <c r="A682" s="79">
        <v>10</v>
      </c>
      <c r="B682" s="92" t="s">
        <v>62</v>
      </c>
      <c r="C682" s="79">
        <v>10</v>
      </c>
      <c r="D682" s="79">
        <v>10</v>
      </c>
      <c r="E682" s="79" t="s">
        <v>218</v>
      </c>
      <c r="F682" s="79" t="s">
        <v>219</v>
      </c>
      <c r="G682" s="79" t="s">
        <v>218</v>
      </c>
      <c r="H682" s="79">
        <v>79</v>
      </c>
      <c r="I682" s="79">
        <v>7</v>
      </c>
      <c r="J682" s="79">
        <v>9.6739999999999995</v>
      </c>
      <c r="K682" s="79">
        <v>2002</v>
      </c>
      <c r="L682" s="79" t="s">
        <v>220</v>
      </c>
      <c r="M682" s="79" t="s">
        <v>221</v>
      </c>
      <c r="N682" s="79" t="s">
        <v>222</v>
      </c>
      <c r="O682" s="79">
        <v>4</v>
      </c>
      <c r="P682" s="79" t="s">
        <v>223</v>
      </c>
      <c r="Q682" s="79">
        <v>9</v>
      </c>
      <c r="R682" s="84" t="s">
        <v>129</v>
      </c>
      <c r="S682" s="93" t="s">
        <v>130</v>
      </c>
      <c r="T682" s="94" t="s">
        <v>131</v>
      </c>
      <c r="U682" s="85"/>
      <c r="V682" s="85"/>
      <c r="W682" s="85"/>
      <c r="X682" s="85"/>
      <c r="Y682" s="85"/>
      <c r="Z682" s="85"/>
      <c r="AA682" s="85"/>
      <c r="AB682" s="86"/>
    </row>
    <row r="683" spans="1:28" ht="13.2">
      <c r="A683" s="79">
        <v>11</v>
      </c>
      <c r="B683" s="92" t="s">
        <v>63</v>
      </c>
      <c r="C683" s="79">
        <v>28</v>
      </c>
      <c r="D683" s="79">
        <v>28</v>
      </c>
      <c r="E683" s="79" t="s">
        <v>224</v>
      </c>
      <c r="F683" s="79">
        <v>4</v>
      </c>
      <c r="G683" s="79" t="s">
        <v>224</v>
      </c>
      <c r="H683" s="79">
        <v>79</v>
      </c>
      <c r="I683" s="79">
        <v>7</v>
      </c>
      <c r="J683" s="79">
        <v>22.937000000000001</v>
      </c>
      <c r="K683" s="79">
        <v>2002</v>
      </c>
      <c r="L683" s="79" t="s">
        <v>225</v>
      </c>
      <c r="M683" s="79" t="s">
        <v>226</v>
      </c>
      <c r="N683" s="79" t="s">
        <v>227</v>
      </c>
      <c r="O683" s="79">
        <v>4</v>
      </c>
      <c r="P683" s="79" t="s">
        <v>228</v>
      </c>
      <c r="Q683" s="79">
        <v>13</v>
      </c>
      <c r="R683" s="84" t="s">
        <v>132</v>
      </c>
      <c r="S683" s="91"/>
      <c r="T683" s="85"/>
      <c r="U683" s="85"/>
      <c r="V683" s="85"/>
      <c r="W683" s="85"/>
      <c r="X683" s="85"/>
      <c r="Y683" s="85"/>
      <c r="Z683" s="85"/>
      <c r="AA683" s="85"/>
      <c r="AB683" s="86"/>
    </row>
    <row r="684" spans="1:28" ht="13.2">
      <c r="A684" s="332" t="s">
        <v>64</v>
      </c>
      <c r="B684" s="312"/>
      <c r="C684" s="98">
        <v>200</v>
      </c>
      <c r="D684" s="98">
        <v>200</v>
      </c>
      <c r="E684" s="100"/>
      <c r="F684" s="100"/>
      <c r="G684" s="100"/>
      <c r="H684" s="101"/>
      <c r="I684" s="100"/>
      <c r="J684" s="100"/>
      <c r="K684" s="100"/>
      <c r="L684" s="100"/>
      <c r="M684" s="100"/>
      <c r="N684" s="100"/>
      <c r="O684" s="100"/>
      <c r="P684" s="157" t="s">
        <v>229</v>
      </c>
      <c r="Q684" s="157">
        <v>101</v>
      </c>
      <c r="R684" s="98" t="s">
        <v>133</v>
      </c>
      <c r="S684" s="100"/>
      <c r="T684" s="100"/>
      <c r="U684" s="100"/>
      <c r="V684" s="100"/>
      <c r="W684" s="100"/>
      <c r="X684" s="100"/>
      <c r="Y684" s="100"/>
      <c r="Z684" s="100"/>
      <c r="AA684" s="100"/>
      <c r="AB684" s="101"/>
    </row>
    <row r="685" spans="1:28" ht="13.2">
      <c r="A685" s="104"/>
      <c r="B685" s="104"/>
      <c r="C685" s="91"/>
      <c r="D685" s="91"/>
      <c r="E685" s="91"/>
      <c r="F685" s="91"/>
      <c r="G685" s="91"/>
      <c r="H685" s="106"/>
      <c r="I685" s="91"/>
      <c r="J685" s="91"/>
      <c r="K685" s="91"/>
      <c r="L685" s="91"/>
      <c r="M685" s="91"/>
      <c r="N685" s="91"/>
      <c r="O685" s="91"/>
      <c r="P685" s="91"/>
      <c r="Q685" s="91"/>
      <c r="R685" s="108"/>
      <c r="S685" s="91"/>
      <c r="T685" s="86"/>
      <c r="U685" s="91"/>
      <c r="V685" s="91"/>
      <c r="W685" s="91"/>
      <c r="X685" s="91"/>
      <c r="Y685" s="91"/>
      <c r="Z685" s="91"/>
      <c r="AA685" s="91"/>
      <c r="AB685" s="106"/>
    </row>
    <row r="686" spans="1:28" ht="13.2">
      <c r="A686" s="75"/>
      <c r="B686" s="77" t="s">
        <v>65</v>
      </c>
      <c r="C686" s="109"/>
      <c r="D686" s="109"/>
      <c r="E686" s="109"/>
      <c r="F686" s="109"/>
      <c r="G686" s="109"/>
      <c r="H686" s="111"/>
      <c r="I686" s="109"/>
      <c r="J686" s="109"/>
      <c r="K686" s="109"/>
      <c r="L686" s="109"/>
      <c r="M686" s="109"/>
      <c r="N686" s="109"/>
      <c r="O686" s="109"/>
      <c r="P686" s="109"/>
      <c r="Q686" s="109"/>
      <c r="R686" s="108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</row>
    <row r="687" spans="1:28" ht="13.2">
      <c r="A687" s="79">
        <v>1</v>
      </c>
      <c r="B687" s="80" t="s">
        <v>66</v>
      </c>
      <c r="C687" s="79">
        <v>2</v>
      </c>
      <c r="D687" s="79">
        <v>2</v>
      </c>
      <c r="E687" s="79" t="s">
        <v>230</v>
      </c>
      <c r="F687" s="87" t="s">
        <v>231</v>
      </c>
      <c r="G687" s="79" t="s">
        <v>230</v>
      </c>
      <c r="H687" s="79">
        <v>76</v>
      </c>
      <c r="I687" s="114">
        <v>7</v>
      </c>
      <c r="J687" s="79" t="s">
        <v>232</v>
      </c>
      <c r="K687" s="79">
        <v>2023</v>
      </c>
      <c r="L687" s="79" t="s">
        <v>233</v>
      </c>
      <c r="M687" s="79" t="s">
        <v>234</v>
      </c>
      <c r="N687" s="79" t="s">
        <v>235</v>
      </c>
      <c r="O687" s="115"/>
      <c r="P687" s="79" t="s">
        <v>235</v>
      </c>
      <c r="Q687" s="79">
        <v>3</v>
      </c>
      <c r="R687" s="84" t="s">
        <v>134</v>
      </c>
      <c r="S687" s="85"/>
      <c r="T687" s="85"/>
      <c r="U687" s="85"/>
      <c r="V687" s="85"/>
      <c r="W687" s="85"/>
      <c r="X687" s="85"/>
      <c r="Y687" s="85"/>
      <c r="Z687" s="85"/>
      <c r="AA687" s="85"/>
      <c r="AB687" s="117"/>
    </row>
    <row r="688" spans="1:28" ht="13.2">
      <c r="A688" s="79">
        <v>2</v>
      </c>
      <c r="B688" s="80" t="s">
        <v>67</v>
      </c>
      <c r="C688" s="79">
        <v>1</v>
      </c>
      <c r="D688" s="79">
        <v>1</v>
      </c>
      <c r="E688" s="79" t="s">
        <v>236</v>
      </c>
      <c r="F688" s="87" t="s">
        <v>231</v>
      </c>
      <c r="G688" s="79" t="s">
        <v>236</v>
      </c>
      <c r="H688" s="79">
        <v>76</v>
      </c>
      <c r="I688" s="114">
        <v>7</v>
      </c>
      <c r="J688" s="79" t="s">
        <v>237</v>
      </c>
      <c r="K688" s="79">
        <v>2023</v>
      </c>
      <c r="L688" s="79" t="s">
        <v>238</v>
      </c>
      <c r="M688" s="79" t="s">
        <v>239</v>
      </c>
      <c r="N688" s="79" t="s">
        <v>240</v>
      </c>
      <c r="O688" s="85"/>
      <c r="P688" s="79" t="s">
        <v>240</v>
      </c>
      <c r="Q688" s="79">
        <v>2</v>
      </c>
      <c r="R688" s="84" t="s">
        <v>135</v>
      </c>
      <c r="S688" s="85"/>
      <c r="T688" s="85"/>
      <c r="U688" s="85"/>
      <c r="V688" s="85"/>
      <c r="W688" s="85"/>
      <c r="X688" s="85"/>
      <c r="Y688" s="85"/>
      <c r="Z688" s="85"/>
      <c r="AA688" s="85"/>
      <c r="AB688" s="117"/>
    </row>
    <row r="689" spans="1:28" ht="13.2">
      <c r="A689" s="79">
        <v>3</v>
      </c>
      <c r="B689" s="80" t="s">
        <v>68</v>
      </c>
      <c r="C689" s="79">
        <v>16</v>
      </c>
      <c r="D689" s="79">
        <v>16</v>
      </c>
      <c r="E689" s="79" t="s">
        <v>241</v>
      </c>
      <c r="F689" s="87" t="s">
        <v>231</v>
      </c>
      <c r="G689" s="79" t="s">
        <v>241</v>
      </c>
      <c r="H689" s="79">
        <v>76</v>
      </c>
      <c r="I689" s="114">
        <v>7</v>
      </c>
      <c r="J689" s="79" t="s">
        <v>242</v>
      </c>
      <c r="K689" s="79">
        <v>2023</v>
      </c>
      <c r="L689" s="79" t="s">
        <v>243</v>
      </c>
      <c r="M689" s="79" t="s">
        <v>244</v>
      </c>
      <c r="N689" s="79" t="s">
        <v>245</v>
      </c>
      <c r="O689" s="79">
        <v>5</v>
      </c>
      <c r="P689" s="79" t="s">
        <v>246</v>
      </c>
      <c r="Q689" s="79">
        <v>11</v>
      </c>
      <c r="R689" s="84" t="s">
        <v>136</v>
      </c>
      <c r="S689" s="85"/>
      <c r="T689" s="85"/>
      <c r="U689" s="85"/>
      <c r="V689" s="85"/>
      <c r="W689" s="85"/>
      <c r="X689" s="85"/>
      <c r="Y689" s="85"/>
      <c r="Z689" s="85"/>
      <c r="AA689" s="85"/>
      <c r="AB689" s="117"/>
    </row>
    <row r="690" spans="1:28" ht="13.2">
      <c r="A690" s="79">
        <v>4</v>
      </c>
      <c r="B690" s="80" t="s">
        <v>69</v>
      </c>
      <c r="C690" s="79">
        <v>4</v>
      </c>
      <c r="D690" s="79">
        <v>4</v>
      </c>
      <c r="E690" s="79" t="s">
        <v>247</v>
      </c>
      <c r="F690" s="87" t="s">
        <v>231</v>
      </c>
      <c r="G690" s="79" t="s">
        <v>247</v>
      </c>
      <c r="H690" s="79">
        <v>76</v>
      </c>
      <c r="I690" s="114">
        <v>7</v>
      </c>
      <c r="J690" s="79" t="s">
        <v>248</v>
      </c>
      <c r="K690" s="79">
        <v>2023</v>
      </c>
      <c r="L690" s="79" t="s">
        <v>249</v>
      </c>
      <c r="M690" s="79" t="s">
        <v>250</v>
      </c>
      <c r="N690" s="79" t="s">
        <v>251</v>
      </c>
      <c r="O690" s="79">
        <v>4</v>
      </c>
      <c r="P690" s="79" t="s">
        <v>252</v>
      </c>
      <c r="Q690" s="79">
        <v>2</v>
      </c>
      <c r="R690" s="84" t="s">
        <v>137</v>
      </c>
      <c r="S690" s="85"/>
      <c r="T690" s="85"/>
      <c r="U690" s="85"/>
      <c r="V690" s="85"/>
      <c r="W690" s="85"/>
      <c r="X690" s="85"/>
      <c r="Y690" s="85"/>
      <c r="Z690" s="85"/>
      <c r="AA690" s="85"/>
      <c r="AB690" s="117"/>
    </row>
    <row r="691" spans="1:28" ht="13.2">
      <c r="A691" s="79">
        <v>5</v>
      </c>
      <c r="B691" s="80" t="s">
        <v>70</v>
      </c>
      <c r="C691" s="79">
        <v>8</v>
      </c>
      <c r="D691" s="79">
        <v>8</v>
      </c>
      <c r="E691" s="79" t="s">
        <v>253</v>
      </c>
      <c r="F691" s="87" t="s">
        <v>231</v>
      </c>
      <c r="G691" s="79" t="s">
        <v>253</v>
      </c>
      <c r="H691" s="79">
        <v>76</v>
      </c>
      <c r="I691" s="114">
        <v>7</v>
      </c>
      <c r="J691" s="79" t="s">
        <v>254</v>
      </c>
      <c r="K691" s="79">
        <v>2023</v>
      </c>
      <c r="L691" s="79" t="s">
        <v>255</v>
      </c>
      <c r="M691" s="79" t="s">
        <v>137</v>
      </c>
      <c r="N691" s="79" t="s">
        <v>256</v>
      </c>
      <c r="O691" s="79">
        <v>4</v>
      </c>
      <c r="P691" s="79" t="s">
        <v>257</v>
      </c>
      <c r="Q691" s="79">
        <v>6</v>
      </c>
      <c r="R691" s="84" t="s">
        <v>138</v>
      </c>
      <c r="S691" s="85"/>
      <c r="T691" s="85"/>
      <c r="U691" s="85"/>
      <c r="V691" s="85"/>
      <c r="W691" s="85"/>
      <c r="X691" s="85"/>
      <c r="Y691" s="85"/>
      <c r="Z691" s="85"/>
      <c r="AA691" s="85"/>
      <c r="AB691" s="117"/>
    </row>
    <row r="692" spans="1:28" ht="13.2">
      <c r="A692" s="79">
        <v>6</v>
      </c>
      <c r="B692" s="80" t="s">
        <v>71</v>
      </c>
      <c r="C692" s="79">
        <v>7</v>
      </c>
      <c r="D692" s="79">
        <v>7</v>
      </c>
      <c r="E692" s="79" t="s">
        <v>258</v>
      </c>
      <c r="F692" s="87" t="s">
        <v>231</v>
      </c>
      <c r="G692" s="79" t="s">
        <v>258</v>
      </c>
      <c r="H692" s="79">
        <v>76</v>
      </c>
      <c r="I692" s="114">
        <v>7</v>
      </c>
      <c r="J692" s="79" t="s">
        <v>259</v>
      </c>
      <c r="K692" s="79">
        <v>2023</v>
      </c>
      <c r="L692" s="79" t="s">
        <v>260</v>
      </c>
      <c r="M692" s="79" t="s">
        <v>261</v>
      </c>
      <c r="N692" s="79" t="s">
        <v>262</v>
      </c>
      <c r="O692" s="79">
        <v>4</v>
      </c>
      <c r="P692" s="79" t="s">
        <v>263</v>
      </c>
      <c r="Q692" s="79">
        <v>8</v>
      </c>
      <c r="R692" s="84" t="s">
        <v>139</v>
      </c>
      <c r="S692" s="85"/>
      <c r="T692" s="85"/>
      <c r="U692" s="85"/>
      <c r="V692" s="85"/>
      <c r="W692" s="85"/>
      <c r="X692" s="85"/>
      <c r="Y692" s="85"/>
      <c r="Z692" s="85"/>
      <c r="AA692" s="85"/>
      <c r="AB692" s="117"/>
    </row>
    <row r="693" spans="1:28" ht="13.2">
      <c r="A693" s="79">
        <v>7</v>
      </c>
      <c r="B693" s="80" t="s">
        <v>72</v>
      </c>
      <c r="C693" s="79">
        <v>10</v>
      </c>
      <c r="D693" s="79">
        <v>10</v>
      </c>
      <c r="E693" s="79">
        <v>0</v>
      </c>
      <c r="F693" s="87" t="s">
        <v>231</v>
      </c>
      <c r="G693" s="79">
        <v>0</v>
      </c>
      <c r="H693" s="79">
        <v>76</v>
      </c>
      <c r="I693" s="114">
        <v>7</v>
      </c>
      <c r="J693" s="79" t="s">
        <v>5</v>
      </c>
      <c r="K693" s="79">
        <v>2023</v>
      </c>
      <c r="L693" s="79" t="s">
        <v>5</v>
      </c>
      <c r="M693" s="79" t="s">
        <v>5</v>
      </c>
      <c r="N693" s="79" t="s">
        <v>5</v>
      </c>
      <c r="O693" s="79">
        <v>4</v>
      </c>
      <c r="P693" s="79" t="s">
        <v>264</v>
      </c>
      <c r="Q693" s="79">
        <v>6</v>
      </c>
      <c r="R693" s="84" t="s">
        <v>140</v>
      </c>
      <c r="S693" s="85"/>
      <c r="T693" s="85"/>
      <c r="U693" s="85"/>
      <c r="V693" s="85"/>
      <c r="W693" s="85"/>
      <c r="X693" s="85"/>
      <c r="Y693" s="85"/>
      <c r="Z693" s="85"/>
      <c r="AA693" s="85"/>
      <c r="AB693" s="117"/>
    </row>
    <row r="694" spans="1:28" ht="13.2">
      <c r="A694" s="79">
        <v>8</v>
      </c>
      <c r="B694" s="80" t="s">
        <v>73</v>
      </c>
      <c r="C694" s="79">
        <v>7</v>
      </c>
      <c r="D694" s="79">
        <v>7</v>
      </c>
      <c r="E694" s="79" t="s">
        <v>265</v>
      </c>
      <c r="F694" s="87" t="s">
        <v>231</v>
      </c>
      <c r="G694" s="79" t="s">
        <v>265</v>
      </c>
      <c r="H694" s="79">
        <v>76</v>
      </c>
      <c r="I694" s="114">
        <v>7</v>
      </c>
      <c r="J694" s="79" t="s">
        <v>266</v>
      </c>
      <c r="K694" s="79">
        <v>2023</v>
      </c>
      <c r="L694" s="79" t="s">
        <v>267</v>
      </c>
      <c r="M694" s="79" t="s">
        <v>250</v>
      </c>
      <c r="N694" s="79" t="s">
        <v>251</v>
      </c>
      <c r="O694" s="79">
        <v>4</v>
      </c>
      <c r="P694" s="79" t="s">
        <v>252</v>
      </c>
      <c r="Q694" s="79">
        <v>7</v>
      </c>
      <c r="R694" s="84" t="s">
        <v>141</v>
      </c>
      <c r="S694" s="85"/>
      <c r="T694" s="85"/>
      <c r="U694" s="85"/>
      <c r="V694" s="85"/>
      <c r="W694" s="85"/>
      <c r="X694" s="85"/>
      <c r="Y694" s="85"/>
      <c r="Z694" s="85"/>
      <c r="AA694" s="85"/>
      <c r="AB694" s="85"/>
    </row>
    <row r="695" spans="1:28" ht="13.2">
      <c r="A695" s="79">
        <v>9</v>
      </c>
      <c r="B695" s="80" t="s">
        <v>74</v>
      </c>
      <c r="C695" s="79">
        <v>5</v>
      </c>
      <c r="D695" s="79">
        <v>5</v>
      </c>
      <c r="E695" s="79" t="s">
        <v>268</v>
      </c>
      <c r="F695" s="87" t="s">
        <v>231</v>
      </c>
      <c r="G695" s="79" t="s">
        <v>268</v>
      </c>
      <c r="H695" s="79">
        <v>76</v>
      </c>
      <c r="I695" s="114">
        <v>7</v>
      </c>
      <c r="J695" s="79" t="s">
        <v>269</v>
      </c>
      <c r="K695" s="79">
        <v>2023</v>
      </c>
      <c r="L695" s="79" t="s">
        <v>270</v>
      </c>
      <c r="M695" s="79" t="s">
        <v>271</v>
      </c>
      <c r="N695" s="79" t="s">
        <v>143</v>
      </c>
      <c r="O695" s="79">
        <v>4</v>
      </c>
      <c r="P695" s="79" t="s">
        <v>272</v>
      </c>
      <c r="Q695" s="79">
        <v>5</v>
      </c>
      <c r="R695" s="84" t="s">
        <v>142</v>
      </c>
      <c r="S695" s="85"/>
      <c r="T695" s="85"/>
      <c r="U695" s="85"/>
      <c r="V695" s="85"/>
      <c r="W695" s="85"/>
      <c r="X695" s="85"/>
      <c r="Y695" s="85"/>
      <c r="Z695" s="85"/>
      <c r="AA695" s="85"/>
      <c r="AB695" s="85"/>
    </row>
    <row r="696" spans="1:28" ht="13.2">
      <c r="A696" s="79">
        <v>10</v>
      </c>
      <c r="B696" s="80" t="s">
        <v>75</v>
      </c>
      <c r="C696" s="79">
        <v>27</v>
      </c>
      <c r="D696" s="79">
        <v>27</v>
      </c>
      <c r="E696" s="79" t="s">
        <v>273</v>
      </c>
      <c r="F696" s="87">
        <v>2</v>
      </c>
      <c r="G696" s="79" t="s">
        <v>273</v>
      </c>
      <c r="H696" s="79">
        <v>76</v>
      </c>
      <c r="I696" s="114">
        <v>7</v>
      </c>
      <c r="J696" s="79" t="s">
        <v>274</v>
      </c>
      <c r="K696" s="79">
        <v>2023</v>
      </c>
      <c r="L696" s="79" t="s">
        <v>275</v>
      </c>
      <c r="M696" s="79" t="s">
        <v>276</v>
      </c>
      <c r="N696" s="79" t="s">
        <v>277</v>
      </c>
      <c r="O696" s="79">
        <v>2</v>
      </c>
      <c r="P696" s="79" t="s">
        <v>278</v>
      </c>
      <c r="Q696" s="79">
        <v>12</v>
      </c>
      <c r="R696" s="84" t="s">
        <v>143</v>
      </c>
      <c r="S696" s="85"/>
      <c r="T696" s="85"/>
      <c r="U696" s="85"/>
      <c r="V696" s="85"/>
      <c r="W696" s="85"/>
      <c r="X696" s="85"/>
      <c r="Y696" s="85"/>
      <c r="Z696" s="85"/>
      <c r="AA696" s="85"/>
      <c r="AB696" s="85"/>
    </row>
    <row r="697" spans="1:28" ht="13.2">
      <c r="A697" s="79">
        <v>11</v>
      </c>
      <c r="B697" s="80" t="s">
        <v>76</v>
      </c>
      <c r="C697" s="79">
        <v>6</v>
      </c>
      <c r="D697" s="79">
        <v>6</v>
      </c>
      <c r="E697" s="79" t="s">
        <v>279</v>
      </c>
      <c r="F697" s="87">
        <v>2</v>
      </c>
      <c r="G697" s="79" t="s">
        <v>279</v>
      </c>
      <c r="H697" s="79">
        <v>76</v>
      </c>
      <c r="I697" s="114">
        <v>7</v>
      </c>
      <c r="J697" s="79" t="s">
        <v>280</v>
      </c>
      <c r="K697" s="79">
        <v>2023</v>
      </c>
      <c r="L697" s="79" t="s">
        <v>281</v>
      </c>
      <c r="M697" s="79" t="s">
        <v>282</v>
      </c>
      <c r="N697" s="79" t="s">
        <v>283</v>
      </c>
      <c r="O697" s="85"/>
      <c r="P697" s="79" t="s">
        <v>283</v>
      </c>
      <c r="Q697" s="79">
        <v>2</v>
      </c>
      <c r="R697" s="84" t="s">
        <v>144</v>
      </c>
      <c r="S697" s="86"/>
      <c r="T697" s="86"/>
      <c r="U697" s="86"/>
      <c r="V697" s="86"/>
      <c r="W697" s="85"/>
      <c r="X697" s="85"/>
      <c r="Y697" s="85"/>
      <c r="Z697" s="85"/>
      <c r="AA697" s="85"/>
      <c r="AB697" s="85"/>
    </row>
    <row r="698" spans="1:28" ht="13.2">
      <c r="A698" s="79">
        <v>12</v>
      </c>
      <c r="B698" s="80" t="s">
        <v>77</v>
      </c>
      <c r="C698" s="79">
        <v>5</v>
      </c>
      <c r="D698" s="79">
        <v>5</v>
      </c>
      <c r="E698" s="79" t="s">
        <v>284</v>
      </c>
      <c r="F698" s="87">
        <v>2</v>
      </c>
      <c r="G698" s="79" t="s">
        <v>284</v>
      </c>
      <c r="H698" s="79">
        <v>76</v>
      </c>
      <c r="I698" s="114">
        <v>7</v>
      </c>
      <c r="J698" s="79" t="s">
        <v>285</v>
      </c>
      <c r="K698" s="79">
        <v>2023</v>
      </c>
      <c r="L698" s="79" t="s">
        <v>286</v>
      </c>
      <c r="M698" s="79" t="s">
        <v>287</v>
      </c>
      <c r="N698" s="79" t="s">
        <v>288</v>
      </c>
      <c r="O698" s="85"/>
      <c r="P698" s="79" t="s">
        <v>288</v>
      </c>
      <c r="Q698" s="79">
        <v>2</v>
      </c>
      <c r="R698" s="84" t="s">
        <v>145</v>
      </c>
      <c r="S698" s="86"/>
      <c r="T698" s="86"/>
      <c r="U698" s="86"/>
      <c r="V698" s="86"/>
      <c r="W698" s="85"/>
      <c r="X698" s="85"/>
      <c r="Y698" s="85"/>
      <c r="Z698" s="85"/>
      <c r="AA698" s="85"/>
      <c r="AB698" s="85"/>
    </row>
    <row r="699" spans="1:28" ht="13.2">
      <c r="A699" s="119">
        <v>13</v>
      </c>
      <c r="B699" s="80" t="s">
        <v>146</v>
      </c>
      <c r="C699" s="85"/>
      <c r="D699" s="85"/>
      <c r="E699" s="85"/>
      <c r="F699" s="91"/>
      <c r="G699" s="85"/>
      <c r="H699" s="85"/>
      <c r="I699" s="121"/>
      <c r="J699" s="79" t="s">
        <v>5</v>
      </c>
      <c r="K699" s="85"/>
      <c r="L699" s="85"/>
      <c r="M699" s="85"/>
      <c r="N699" s="85"/>
      <c r="O699" s="85"/>
      <c r="P699" s="79" t="s">
        <v>289</v>
      </c>
      <c r="Q699" s="79">
        <v>0</v>
      </c>
      <c r="R699" s="84" t="s">
        <v>5</v>
      </c>
      <c r="S699" s="85"/>
      <c r="T699" s="85"/>
      <c r="U699" s="85"/>
      <c r="V699" s="85"/>
      <c r="W699" s="85"/>
      <c r="X699" s="85"/>
      <c r="Y699" s="85"/>
      <c r="Z699" s="85"/>
      <c r="AA699" s="85"/>
      <c r="AB699" s="85"/>
    </row>
    <row r="700" spans="1:28" ht="13.2">
      <c r="A700" s="119">
        <v>14</v>
      </c>
      <c r="B700" s="80" t="s">
        <v>78</v>
      </c>
      <c r="C700" s="85"/>
      <c r="D700" s="85"/>
      <c r="E700" s="79" t="s">
        <v>290</v>
      </c>
      <c r="F700" s="87" t="s">
        <v>231</v>
      </c>
      <c r="G700" s="79" t="s">
        <v>290</v>
      </c>
      <c r="H700" s="79">
        <v>76</v>
      </c>
      <c r="I700" s="114">
        <v>7</v>
      </c>
      <c r="J700" s="79" t="s">
        <v>291</v>
      </c>
      <c r="K700" s="79">
        <v>2023</v>
      </c>
      <c r="L700" s="79" t="s">
        <v>234</v>
      </c>
      <c r="M700" s="79" t="s">
        <v>292</v>
      </c>
      <c r="N700" s="79" t="s">
        <v>293</v>
      </c>
      <c r="O700" s="85"/>
      <c r="P700" s="79" t="s">
        <v>294</v>
      </c>
      <c r="Q700" s="79">
        <v>2</v>
      </c>
      <c r="R700" s="84" t="s">
        <v>147</v>
      </c>
      <c r="S700" s="85"/>
      <c r="T700" s="85"/>
      <c r="U700" s="85"/>
      <c r="V700" s="85"/>
      <c r="W700" s="85"/>
      <c r="X700" s="85"/>
      <c r="Y700" s="85"/>
      <c r="Z700" s="85"/>
      <c r="AA700" s="85"/>
      <c r="AB700" s="85"/>
    </row>
    <row r="701" spans="1:28" ht="13.2">
      <c r="A701" s="332" t="s">
        <v>80</v>
      </c>
      <c r="B701" s="312"/>
      <c r="C701" s="98">
        <v>98</v>
      </c>
      <c r="D701" s="98">
        <v>98</v>
      </c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22"/>
      <c r="P701" s="157" t="s">
        <v>295</v>
      </c>
      <c r="Q701" s="157">
        <v>68</v>
      </c>
      <c r="R701" s="98" t="s">
        <v>148</v>
      </c>
      <c r="S701" s="100"/>
      <c r="T701" s="100"/>
      <c r="U701" s="100"/>
      <c r="V701" s="100"/>
      <c r="W701" s="100"/>
      <c r="X701" s="100"/>
      <c r="Y701" s="100"/>
      <c r="Z701" s="100"/>
      <c r="AA701" s="100"/>
      <c r="AB701" s="100"/>
    </row>
    <row r="702" spans="1:28" ht="13.2">
      <c r="A702" s="104"/>
      <c r="B702" s="104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123"/>
      <c r="P702" s="123"/>
      <c r="Q702" s="158"/>
      <c r="R702" s="108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 spans="1:28" ht="13.2">
      <c r="A703" s="109"/>
      <c r="B703" s="125" t="s">
        <v>81</v>
      </c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59"/>
      <c r="R703" s="108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11"/>
    </row>
    <row r="704" spans="1:28" ht="13.2">
      <c r="A704" s="79">
        <v>13</v>
      </c>
      <c r="B704" s="80" t="s">
        <v>82</v>
      </c>
      <c r="C704" s="79">
        <v>7</v>
      </c>
      <c r="D704" s="79">
        <v>7</v>
      </c>
      <c r="E704" s="79" t="s">
        <v>296</v>
      </c>
      <c r="F704" s="114">
        <v>8</v>
      </c>
      <c r="G704" s="79" t="s">
        <v>296</v>
      </c>
      <c r="H704" s="79">
        <v>79</v>
      </c>
      <c r="I704" s="114">
        <v>7</v>
      </c>
      <c r="J704" s="79" t="s">
        <v>297</v>
      </c>
      <c r="K704" s="79">
        <v>2002</v>
      </c>
      <c r="L704" s="79" t="s">
        <v>298</v>
      </c>
      <c r="M704" s="79" t="s">
        <v>238</v>
      </c>
      <c r="N704" s="79" t="s">
        <v>299</v>
      </c>
      <c r="O704" s="79">
        <v>4</v>
      </c>
      <c r="P704" s="79" t="s">
        <v>300</v>
      </c>
      <c r="Q704" s="79">
        <v>9</v>
      </c>
      <c r="R704" s="79" t="s">
        <v>149</v>
      </c>
      <c r="S704" s="85"/>
      <c r="T704" s="85"/>
      <c r="U704" s="85"/>
      <c r="V704" s="85"/>
      <c r="W704" s="85"/>
      <c r="X704" s="85"/>
      <c r="Y704" s="85"/>
      <c r="Z704" s="85"/>
      <c r="AA704" s="85"/>
      <c r="AB704" s="86"/>
    </row>
    <row r="705" spans="1:28" ht="13.2">
      <c r="A705" s="79">
        <v>14</v>
      </c>
      <c r="B705" s="80" t="s">
        <v>83</v>
      </c>
      <c r="C705" s="79">
        <v>30</v>
      </c>
      <c r="D705" s="85"/>
      <c r="E705" s="79" t="s">
        <v>301</v>
      </c>
      <c r="F705" s="114">
        <v>3</v>
      </c>
      <c r="G705" s="79" t="s">
        <v>301</v>
      </c>
      <c r="H705" s="79">
        <v>79</v>
      </c>
      <c r="I705" s="114">
        <v>7</v>
      </c>
      <c r="J705" s="79" t="s">
        <v>302</v>
      </c>
      <c r="K705" s="79">
        <v>2002</v>
      </c>
      <c r="L705" s="79" t="s">
        <v>303</v>
      </c>
      <c r="M705" s="79" t="s">
        <v>106</v>
      </c>
      <c r="N705" s="79" t="s">
        <v>304</v>
      </c>
      <c r="O705" s="79">
        <v>4</v>
      </c>
      <c r="P705" s="79" t="s">
        <v>305</v>
      </c>
      <c r="Q705" s="79">
        <v>9</v>
      </c>
      <c r="R705" s="79" t="s">
        <v>150</v>
      </c>
      <c r="S705" s="85"/>
      <c r="T705" s="85"/>
      <c r="U705" s="85"/>
      <c r="V705" s="85"/>
      <c r="W705" s="85"/>
      <c r="X705" s="85"/>
      <c r="Y705" s="85"/>
      <c r="Z705" s="85"/>
      <c r="AA705" s="85"/>
      <c r="AB705" s="86"/>
    </row>
    <row r="706" spans="1:28" ht="13.2">
      <c r="A706" s="332" t="s">
        <v>84</v>
      </c>
      <c r="B706" s="312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22"/>
      <c r="P706" s="157" t="s">
        <v>306</v>
      </c>
      <c r="Q706" s="157">
        <v>18</v>
      </c>
      <c r="R706" s="98" t="s">
        <v>151</v>
      </c>
      <c r="S706" s="100"/>
      <c r="T706" s="100"/>
      <c r="U706" s="100"/>
      <c r="V706" s="100"/>
      <c r="W706" s="100"/>
      <c r="X706" s="100"/>
      <c r="Y706" s="100"/>
      <c r="Z706" s="100"/>
      <c r="AA706" s="100"/>
      <c r="AB706" s="100"/>
    </row>
    <row r="707" spans="1:28" ht="13.2">
      <c r="A707" s="128"/>
      <c r="B707" s="129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60"/>
      <c r="R707" s="108"/>
      <c r="S707" s="128"/>
      <c r="T707" s="128"/>
      <c r="U707" s="128"/>
      <c r="V707" s="128"/>
      <c r="W707" s="128"/>
      <c r="X707" s="128"/>
      <c r="Y707" s="128"/>
      <c r="Z707" s="128"/>
      <c r="AA707" s="128"/>
      <c r="AB707" s="129"/>
    </row>
    <row r="708" spans="1:28" ht="13.2">
      <c r="A708" s="109"/>
      <c r="B708" s="77" t="s">
        <v>85</v>
      </c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59"/>
      <c r="R708" s="108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11"/>
    </row>
    <row r="709" spans="1:28" ht="13.2">
      <c r="A709" s="79">
        <v>15</v>
      </c>
      <c r="B709" s="80" t="s">
        <v>86</v>
      </c>
      <c r="C709" s="79">
        <v>3</v>
      </c>
      <c r="D709" s="79">
        <v>3</v>
      </c>
      <c r="E709" s="79" t="s">
        <v>307</v>
      </c>
      <c r="F709" s="114">
        <v>4</v>
      </c>
      <c r="G709" s="79" t="s">
        <v>307</v>
      </c>
      <c r="H709" s="79">
        <v>79</v>
      </c>
      <c r="I709" s="114">
        <v>7</v>
      </c>
      <c r="J709" s="79" t="s">
        <v>154</v>
      </c>
      <c r="K709" s="79">
        <v>2002</v>
      </c>
      <c r="L709" s="79" t="s">
        <v>308</v>
      </c>
      <c r="M709" s="79" t="s">
        <v>309</v>
      </c>
      <c r="N709" s="79" t="s">
        <v>310</v>
      </c>
      <c r="O709" s="79">
        <v>4</v>
      </c>
      <c r="P709" s="79" t="s">
        <v>311</v>
      </c>
      <c r="Q709" s="79">
        <v>17</v>
      </c>
      <c r="R709" s="79" t="s">
        <v>152</v>
      </c>
      <c r="S709" s="86"/>
      <c r="T709" s="86"/>
      <c r="U709" s="86"/>
      <c r="V709" s="86"/>
      <c r="W709" s="86"/>
      <c r="X709" s="86"/>
      <c r="Y709" s="86"/>
      <c r="Z709" s="85"/>
      <c r="AA709" s="85"/>
      <c r="AB709" s="86"/>
    </row>
    <row r="710" spans="1:28" ht="13.2">
      <c r="A710" s="85"/>
      <c r="B710" s="80" t="s">
        <v>87</v>
      </c>
      <c r="C710" s="79">
        <v>5</v>
      </c>
      <c r="D710" s="85"/>
      <c r="E710" s="85"/>
      <c r="F710" s="121"/>
      <c r="G710" s="85"/>
      <c r="H710" s="85"/>
      <c r="I710" s="121"/>
      <c r="J710" s="79">
        <v>0</v>
      </c>
      <c r="K710" s="85"/>
      <c r="L710" s="85"/>
      <c r="M710" s="85"/>
      <c r="N710" s="85"/>
      <c r="O710" s="79">
        <v>8</v>
      </c>
      <c r="P710" s="79" t="s">
        <v>2</v>
      </c>
      <c r="Q710" s="85"/>
      <c r="R710" s="79" t="s">
        <v>153</v>
      </c>
      <c r="S710" s="86"/>
      <c r="T710" s="86"/>
      <c r="U710" s="86"/>
      <c r="V710" s="86"/>
      <c r="W710" s="86"/>
      <c r="X710" s="86"/>
      <c r="Y710" s="86"/>
      <c r="Z710" s="85"/>
      <c r="AA710" s="85"/>
      <c r="AB710" s="86"/>
    </row>
    <row r="711" spans="1:28" ht="13.2">
      <c r="A711" s="332" t="s">
        <v>88</v>
      </c>
      <c r="B711" s="312"/>
      <c r="C711" s="100"/>
      <c r="D711" s="100"/>
      <c r="E711" s="100"/>
      <c r="F711" s="100"/>
      <c r="G711" s="100"/>
      <c r="H711" s="100"/>
      <c r="I711" s="100"/>
      <c r="J711" s="98" t="s">
        <v>154</v>
      </c>
      <c r="K711" s="100"/>
      <c r="L711" s="100"/>
      <c r="M711" s="100"/>
      <c r="N711" s="100"/>
      <c r="O711" s="122"/>
      <c r="P711" s="157" t="s">
        <v>312</v>
      </c>
      <c r="Q711" s="161">
        <v>17</v>
      </c>
      <c r="R711" s="98" t="s">
        <v>155</v>
      </c>
      <c r="S711" s="98" t="s">
        <v>155</v>
      </c>
      <c r="T711" s="100"/>
      <c r="U711" s="100"/>
      <c r="V711" s="100"/>
      <c r="W711" s="100"/>
      <c r="X711" s="100"/>
      <c r="Y711" s="100"/>
      <c r="Z711" s="100"/>
      <c r="AA711" s="100"/>
      <c r="AB711" s="100"/>
    </row>
    <row r="712" spans="1:28" ht="13.2">
      <c r="A712" s="85"/>
      <c r="B712" s="80" t="s">
        <v>89</v>
      </c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79" t="s">
        <v>264</v>
      </c>
      <c r="Q712" s="79">
        <v>5</v>
      </c>
      <c r="R712" s="85"/>
      <c r="S712" s="86"/>
      <c r="T712" s="86"/>
      <c r="U712" s="86"/>
      <c r="V712" s="86"/>
      <c r="W712" s="86"/>
      <c r="X712" s="86"/>
      <c r="Y712" s="86"/>
      <c r="Z712" s="85"/>
      <c r="AA712" s="85"/>
      <c r="AB712" s="86"/>
    </row>
    <row r="713" spans="1:28" ht="13.2">
      <c r="A713" s="79">
        <v>16</v>
      </c>
      <c r="B713" s="80" t="s">
        <v>156</v>
      </c>
      <c r="C713" s="79">
        <v>14</v>
      </c>
      <c r="D713" s="79">
        <v>14</v>
      </c>
      <c r="E713" s="79" t="s">
        <v>313</v>
      </c>
      <c r="F713" s="136" t="s">
        <v>314</v>
      </c>
      <c r="G713" s="79" t="s">
        <v>313</v>
      </c>
      <c r="H713" s="79">
        <v>79</v>
      </c>
      <c r="I713" s="136">
        <v>7</v>
      </c>
      <c r="J713" s="79" t="s">
        <v>160</v>
      </c>
      <c r="K713" s="79">
        <v>2002</v>
      </c>
      <c r="L713" s="79" t="s">
        <v>315</v>
      </c>
      <c r="M713" s="79" t="s">
        <v>316</v>
      </c>
      <c r="N713" s="79" t="s">
        <v>317</v>
      </c>
      <c r="O713" s="136">
        <v>4</v>
      </c>
      <c r="P713" s="79" t="s">
        <v>318</v>
      </c>
      <c r="Q713" s="79">
        <v>6</v>
      </c>
      <c r="R713" s="79" t="s">
        <v>157</v>
      </c>
      <c r="S713" s="85"/>
      <c r="T713" s="85"/>
      <c r="U713" s="85"/>
      <c r="V713" s="85"/>
      <c r="W713" s="85"/>
      <c r="X713" s="85"/>
      <c r="Y713" s="85"/>
      <c r="Z713" s="85"/>
      <c r="AA713" s="85"/>
      <c r="AB713" s="85"/>
    </row>
    <row r="714" spans="1:28" ht="13.2">
      <c r="A714" s="85"/>
      <c r="B714" s="80" t="s">
        <v>158</v>
      </c>
      <c r="C714" s="115"/>
      <c r="D714" s="115"/>
      <c r="E714" s="85"/>
      <c r="F714" s="128"/>
      <c r="G714" s="85"/>
      <c r="H714" s="85"/>
      <c r="I714" s="128"/>
      <c r="J714" s="85"/>
      <c r="K714" s="85"/>
      <c r="L714" s="85"/>
      <c r="M714" s="85"/>
      <c r="N714" s="85"/>
      <c r="O714" s="136">
        <v>8</v>
      </c>
      <c r="P714" s="79" t="s">
        <v>319</v>
      </c>
      <c r="Q714" s="79">
        <v>5</v>
      </c>
      <c r="R714" s="79" t="s">
        <v>159</v>
      </c>
      <c r="S714" s="85"/>
      <c r="T714" s="85"/>
      <c r="U714" s="85"/>
      <c r="V714" s="85"/>
      <c r="W714" s="85"/>
      <c r="X714" s="85"/>
      <c r="Y714" s="85"/>
      <c r="Z714" s="85"/>
      <c r="AA714" s="85"/>
      <c r="AB714" s="85"/>
    </row>
    <row r="715" spans="1:28" ht="13.2">
      <c r="A715" s="101"/>
      <c r="B715" s="137" t="s">
        <v>94</v>
      </c>
      <c r="C715" s="100"/>
      <c r="D715" s="100"/>
      <c r="E715" s="100"/>
      <c r="F715" s="100"/>
      <c r="G715" s="100"/>
      <c r="H715" s="100"/>
      <c r="I715" s="100"/>
      <c r="J715" s="98" t="s">
        <v>160</v>
      </c>
      <c r="K715" s="100"/>
      <c r="L715" s="100"/>
      <c r="M715" s="100"/>
      <c r="N715" s="100"/>
      <c r="O715" s="100"/>
      <c r="P715" s="157" t="s">
        <v>320</v>
      </c>
      <c r="Q715" s="157">
        <v>16</v>
      </c>
      <c r="R715" s="98" t="s">
        <v>161</v>
      </c>
      <c r="S715" s="98" t="s">
        <v>161</v>
      </c>
      <c r="T715" s="100"/>
      <c r="U715" s="100"/>
      <c r="V715" s="100"/>
      <c r="W715" s="100"/>
      <c r="X715" s="100"/>
      <c r="Y715" s="100"/>
      <c r="Z715" s="100"/>
      <c r="AA715" s="100"/>
      <c r="AB715" s="100"/>
    </row>
    <row r="716" spans="1:28" ht="13.2">
      <c r="A716" s="119">
        <v>17</v>
      </c>
      <c r="B716" s="138" t="s">
        <v>95</v>
      </c>
      <c r="C716" s="95"/>
      <c r="D716" s="95"/>
      <c r="E716" s="9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79">
        <v>1</v>
      </c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</row>
    <row r="717" spans="1:28" ht="26.4">
      <c r="A717" s="119">
        <v>18</v>
      </c>
      <c r="B717" s="138" t="s">
        <v>96</v>
      </c>
      <c r="C717" s="95"/>
      <c r="D717" s="95"/>
      <c r="E717" s="9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139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</row>
    <row r="718" spans="1:28" ht="13.2">
      <c r="A718" s="333" t="s">
        <v>98</v>
      </c>
      <c r="B718" s="311"/>
      <c r="C718" s="311"/>
      <c r="D718" s="311"/>
      <c r="E718" s="312"/>
      <c r="F718" s="85"/>
      <c r="G718" s="85"/>
      <c r="H718" s="85"/>
      <c r="I718" s="85"/>
      <c r="J718" s="85"/>
      <c r="K718" s="85"/>
      <c r="L718" s="85"/>
      <c r="M718" s="85"/>
      <c r="N718" s="85"/>
      <c r="O718" s="141"/>
      <c r="P718" s="79" t="s">
        <v>321</v>
      </c>
      <c r="Q718" s="79">
        <v>221</v>
      </c>
      <c r="R718" s="79" t="s">
        <v>322</v>
      </c>
      <c r="S718" s="79">
        <v>210</v>
      </c>
      <c r="T718" s="79">
        <v>72</v>
      </c>
      <c r="U718" s="85"/>
      <c r="V718" s="85"/>
      <c r="W718" s="85"/>
      <c r="X718" s="85"/>
      <c r="Y718" s="85"/>
      <c r="Z718" s="85"/>
      <c r="AA718" s="85"/>
      <c r="AB718" s="85"/>
    </row>
    <row r="719" spans="1:28" ht="13.2">
      <c r="A719" s="327" t="s">
        <v>100</v>
      </c>
      <c r="B719" s="311"/>
      <c r="C719" s="311"/>
      <c r="D719" s="311"/>
      <c r="E719" s="311"/>
      <c r="F719" s="311"/>
      <c r="G719" s="311"/>
      <c r="H719" s="311"/>
      <c r="I719" s="311"/>
      <c r="J719" s="311"/>
      <c r="K719" s="311"/>
      <c r="L719" s="311"/>
      <c r="M719" s="311"/>
      <c r="N719" s="311"/>
      <c r="O719" s="312"/>
      <c r="P719" s="90" t="s">
        <v>323</v>
      </c>
      <c r="Q719" s="90" t="s">
        <v>324</v>
      </c>
      <c r="R719" s="90" t="s">
        <v>325</v>
      </c>
      <c r="S719" s="90" t="s">
        <v>326</v>
      </c>
      <c r="T719" s="133"/>
      <c r="U719" s="133"/>
      <c r="V719" s="133"/>
      <c r="W719" s="133"/>
      <c r="X719" s="133"/>
      <c r="Y719" s="133"/>
      <c r="Z719" s="133"/>
      <c r="AA719" s="133"/>
      <c r="AB719" s="133"/>
    </row>
    <row r="720" spans="1:28" ht="13.2">
      <c r="A720" s="144"/>
      <c r="B720" s="144"/>
      <c r="C720" s="144"/>
      <c r="D720" s="144"/>
      <c r="E720" s="144"/>
      <c r="F720" s="145"/>
      <c r="G720" s="145"/>
      <c r="H720" s="145"/>
      <c r="I720" s="145"/>
      <c r="J720" s="145"/>
      <c r="K720" s="145"/>
      <c r="L720" s="145"/>
      <c r="M720" s="310" t="s">
        <v>101</v>
      </c>
      <c r="N720" s="311"/>
      <c r="O720" s="312"/>
      <c r="P720" s="162" t="s">
        <v>322</v>
      </c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  <c r="AA720" s="145"/>
      <c r="AB720" s="145"/>
    </row>
    <row r="721" spans="1:28" ht="13.2">
      <c r="A721" s="147"/>
      <c r="B721" s="147"/>
      <c r="C721" s="147"/>
      <c r="D721" s="147"/>
      <c r="E721" s="147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</row>
    <row r="722" spans="1:28" ht="13.2">
      <c r="A722" s="147"/>
      <c r="B722" s="147"/>
      <c r="C722" s="148"/>
      <c r="D722" s="148"/>
      <c r="E722" s="147"/>
      <c r="F722" s="149"/>
      <c r="G722" s="149"/>
      <c r="H722" s="149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</row>
    <row r="723" spans="1:28" ht="13.2">
      <c r="A723" s="328" t="s">
        <v>102</v>
      </c>
      <c r="B723" s="320"/>
      <c r="C723" s="313" t="s">
        <v>103</v>
      </c>
      <c r="D723" s="312"/>
      <c r="E723" s="313" t="s">
        <v>104</v>
      </c>
      <c r="F723" s="312"/>
      <c r="G723" s="313" t="s">
        <v>110</v>
      </c>
      <c r="H723" s="311"/>
      <c r="I723" s="312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</row>
    <row r="724" spans="1:28" ht="15">
      <c r="A724" s="321"/>
      <c r="B724" s="323"/>
      <c r="C724" s="329" t="s">
        <v>327</v>
      </c>
      <c r="D724" s="312"/>
      <c r="E724" s="330">
        <v>33437673396</v>
      </c>
      <c r="F724" s="312"/>
      <c r="G724" s="388" t="s">
        <v>328</v>
      </c>
      <c r="H724" s="311"/>
      <c r="I724" s="312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</row>
    <row r="725" spans="1:28" ht="13.2">
      <c r="A725" s="150"/>
      <c r="B725" s="150"/>
      <c r="C725" s="150"/>
      <c r="D725" s="150"/>
      <c r="E725" s="150"/>
      <c r="F725" s="150"/>
      <c r="G725" s="150"/>
      <c r="H725" s="150"/>
      <c r="I725" s="150"/>
      <c r="J725" s="150"/>
      <c r="K725" s="150"/>
      <c r="L725" s="150"/>
      <c r="M725" s="150"/>
      <c r="N725" s="150"/>
      <c r="O725" s="150"/>
      <c r="P725" s="150"/>
      <c r="Q725" s="150"/>
      <c r="R725" s="150"/>
      <c r="S725" s="150"/>
      <c r="T725" s="150"/>
      <c r="U725" s="150"/>
      <c r="V725" s="150"/>
      <c r="W725" s="150"/>
      <c r="X725" s="150"/>
      <c r="Y725" s="150"/>
      <c r="Z725" s="150"/>
      <c r="AA725" s="150"/>
      <c r="AB725" s="150"/>
    </row>
    <row r="726" spans="1:28" ht="13.2">
      <c r="A726" s="150"/>
      <c r="B726" s="150"/>
      <c r="C726" s="150"/>
      <c r="D726" s="150"/>
      <c r="E726" s="150"/>
      <c r="F726" s="150"/>
      <c r="G726" s="150"/>
      <c r="H726" s="150"/>
      <c r="I726" s="150"/>
      <c r="J726" s="150"/>
      <c r="K726" s="150"/>
      <c r="L726" s="150"/>
      <c r="M726" s="150"/>
      <c r="N726" s="150"/>
      <c r="O726" s="150"/>
      <c r="P726" s="150"/>
      <c r="Q726" s="150"/>
      <c r="R726" s="150"/>
      <c r="S726" s="150"/>
      <c r="T726" s="150"/>
      <c r="U726" s="150"/>
      <c r="V726" s="150"/>
      <c r="W726" s="150"/>
      <c r="X726" s="150"/>
      <c r="Y726" s="150"/>
      <c r="Z726" s="150"/>
      <c r="AA726" s="150"/>
      <c r="AB726" s="150"/>
    </row>
    <row r="727" spans="1:28" ht="13.2">
      <c r="A727" s="389" t="s">
        <v>168</v>
      </c>
      <c r="B727" s="316"/>
      <c r="C727" s="316"/>
      <c r="D727" s="316"/>
      <c r="E727" s="316"/>
      <c r="F727" s="316"/>
      <c r="G727" s="316"/>
      <c r="H727" s="316"/>
      <c r="I727" s="316"/>
      <c r="J727" s="316"/>
      <c r="K727" s="316"/>
      <c r="L727" s="316"/>
      <c r="M727" s="316"/>
      <c r="N727" s="316"/>
      <c r="O727" s="316"/>
      <c r="P727" s="316"/>
      <c r="Q727" s="316"/>
      <c r="R727" s="316"/>
      <c r="S727" s="316"/>
      <c r="T727" s="316"/>
      <c r="U727" s="316"/>
      <c r="V727" s="316"/>
      <c r="W727" s="316"/>
      <c r="X727" s="316"/>
      <c r="Y727" s="316"/>
      <c r="Z727" s="316"/>
      <c r="AA727" s="316"/>
      <c r="AB727" s="316"/>
    </row>
    <row r="728" spans="1:28" ht="13.2">
      <c r="A728" s="389" t="s">
        <v>113</v>
      </c>
      <c r="B728" s="316"/>
      <c r="C728" s="316"/>
      <c r="D728" s="316"/>
      <c r="E728" s="316"/>
      <c r="F728" s="316"/>
      <c r="G728" s="316"/>
      <c r="H728" s="316"/>
      <c r="I728" s="316"/>
      <c r="J728" s="316"/>
      <c r="K728" s="316"/>
      <c r="L728" s="316"/>
      <c r="M728" s="316"/>
      <c r="N728" s="316"/>
      <c r="O728" s="316"/>
      <c r="P728" s="316"/>
      <c r="Q728" s="316"/>
      <c r="R728" s="316"/>
      <c r="S728" s="316"/>
      <c r="T728" s="316"/>
      <c r="U728" s="316"/>
      <c r="V728" s="316"/>
      <c r="W728" s="316"/>
      <c r="X728" s="316"/>
      <c r="Y728" s="316"/>
      <c r="Z728" s="316"/>
      <c r="AA728" s="316"/>
      <c r="AB728" s="316"/>
    </row>
    <row r="729" spans="1:28" ht="13.2">
      <c r="A729" s="389" t="s">
        <v>329</v>
      </c>
      <c r="B729" s="316"/>
      <c r="C729" s="316"/>
      <c r="D729" s="316"/>
      <c r="E729" s="316"/>
      <c r="F729" s="316"/>
      <c r="G729" s="316"/>
      <c r="H729" s="316"/>
      <c r="I729" s="316"/>
      <c r="J729" s="316"/>
      <c r="K729" s="316"/>
      <c r="L729" s="316"/>
      <c r="M729" s="316"/>
      <c r="N729" s="316"/>
      <c r="O729" s="316"/>
      <c r="P729" s="316"/>
      <c r="Q729" s="316"/>
      <c r="R729" s="316"/>
      <c r="S729" s="316"/>
      <c r="T729" s="316"/>
      <c r="U729" s="316"/>
      <c r="V729" s="316"/>
      <c r="W729" s="316"/>
      <c r="X729" s="316"/>
      <c r="Y729" s="316"/>
      <c r="Z729" s="316"/>
      <c r="AA729" s="316"/>
      <c r="AB729" s="316"/>
    </row>
    <row r="730" spans="1:28" ht="13.2">
      <c r="A730" s="163"/>
      <c r="B730" s="163"/>
      <c r="C730" s="163"/>
      <c r="D730" s="163"/>
      <c r="E730" s="163"/>
      <c r="F730" s="164"/>
      <c r="G730" s="163"/>
      <c r="H730" s="163"/>
      <c r="I730" s="163"/>
      <c r="J730" s="163"/>
      <c r="K730" s="163"/>
      <c r="L730" s="163"/>
      <c r="M730" s="163"/>
      <c r="N730" s="163"/>
      <c r="O730" s="163"/>
      <c r="P730" s="163"/>
      <c r="Q730" s="163"/>
      <c r="R730" s="163"/>
      <c r="S730" s="163"/>
      <c r="T730" s="163"/>
      <c r="U730" s="163"/>
      <c r="V730" s="163"/>
      <c r="W730" s="163"/>
      <c r="X730" s="163"/>
      <c r="Y730" s="163"/>
      <c r="Z730" s="163"/>
      <c r="AA730" s="163"/>
      <c r="AB730" s="163"/>
    </row>
    <row r="731" spans="1:28" ht="13.2">
      <c r="A731" s="165">
        <v>1</v>
      </c>
      <c r="B731" s="165">
        <v>2</v>
      </c>
      <c r="C731" s="165">
        <v>3</v>
      </c>
      <c r="D731" s="165">
        <v>4</v>
      </c>
      <c r="E731" s="165">
        <v>5</v>
      </c>
      <c r="F731" s="165">
        <v>6</v>
      </c>
      <c r="G731" s="165">
        <v>7</v>
      </c>
      <c r="H731" s="165">
        <v>8</v>
      </c>
      <c r="I731" s="165">
        <v>9</v>
      </c>
      <c r="J731" s="395">
        <v>10</v>
      </c>
      <c r="K731" s="316"/>
      <c r="L731" s="316"/>
      <c r="M731" s="316"/>
      <c r="N731" s="316"/>
      <c r="O731" s="165">
        <v>11</v>
      </c>
      <c r="P731" s="165">
        <v>12</v>
      </c>
      <c r="Q731" s="165">
        <v>13</v>
      </c>
      <c r="R731" s="166"/>
      <c r="S731" s="395">
        <v>14</v>
      </c>
      <c r="T731" s="316"/>
      <c r="U731" s="316"/>
      <c r="V731" s="316"/>
      <c r="W731" s="316"/>
      <c r="X731" s="316"/>
      <c r="Y731" s="165">
        <v>15</v>
      </c>
      <c r="Z731" s="165">
        <v>16</v>
      </c>
      <c r="AA731" s="165">
        <v>17</v>
      </c>
      <c r="AB731" s="165">
        <v>18</v>
      </c>
    </row>
    <row r="732" spans="1:28" ht="13.2">
      <c r="A732" s="357" t="s">
        <v>6</v>
      </c>
      <c r="B732" s="357" t="s">
        <v>9</v>
      </c>
      <c r="C732" s="357" t="s">
        <v>10</v>
      </c>
      <c r="D732" s="316"/>
      <c r="E732" s="357" t="s">
        <v>11</v>
      </c>
      <c r="F732" s="167" t="s">
        <v>12</v>
      </c>
      <c r="G732" s="167" t="s">
        <v>13</v>
      </c>
      <c r="H732" s="167" t="s">
        <v>14</v>
      </c>
      <c r="I732" s="167" t="s">
        <v>15</v>
      </c>
      <c r="J732" s="168"/>
      <c r="K732" s="169"/>
      <c r="L732" s="357" t="s">
        <v>16</v>
      </c>
      <c r="M732" s="316"/>
      <c r="N732" s="316"/>
      <c r="O732" s="316"/>
      <c r="P732" s="357" t="s">
        <v>17</v>
      </c>
      <c r="Q732" s="357" t="s">
        <v>18</v>
      </c>
      <c r="R732" s="357" t="s">
        <v>19</v>
      </c>
      <c r="S732" s="357" t="s">
        <v>20</v>
      </c>
      <c r="T732" s="316"/>
      <c r="U732" s="316"/>
      <c r="V732" s="316"/>
      <c r="W732" s="316"/>
      <c r="X732" s="316"/>
      <c r="Y732" s="357" t="s">
        <v>21</v>
      </c>
      <c r="Z732" s="357" t="s">
        <v>22</v>
      </c>
      <c r="AA732" s="357" t="s">
        <v>23</v>
      </c>
      <c r="AB732" s="357" t="s">
        <v>24</v>
      </c>
    </row>
    <row r="733" spans="1:28" ht="13.2">
      <c r="A733" s="316"/>
      <c r="B733" s="316"/>
      <c r="C733" s="357" t="s">
        <v>25</v>
      </c>
      <c r="D733" s="357" t="s">
        <v>26</v>
      </c>
      <c r="E733" s="316"/>
      <c r="F733" s="167" t="s">
        <v>27</v>
      </c>
      <c r="G733" s="167" t="s">
        <v>28</v>
      </c>
      <c r="H733" s="167" t="s">
        <v>29</v>
      </c>
      <c r="I733" s="167" t="s">
        <v>30</v>
      </c>
      <c r="J733" s="167" t="s">
        <v>31</v>
      </c>
      <c r="K733" s="170" t="s">
        <v>115</v>
      </c>
      <c r="L733" s="167" t="s">
        <v>33</v>
      </c>
      <c r="M733" s="167" t="s">
        <v>34</v>
      </c>
      <c r="N733" s="170" t="s">
        <v>35</v>
      </c>
      <c r="O733" s="167" t="s">
        <v>36</v>
      </c>
      <c r="P733" s="316"/>
      <c r="Q733" s="316"/>
      <c r="R733" s="316"/>
      <c r="S733" s="316"/>
      <c r="T733" s="316"/>
      <c r="U733" s="316"/>
      <c r="V733" s="316"/>
      <c r="W733" s="316"/>
      <c r="X733" s="316"/>
      <c r="Y733" s="316"/>
      <c r="Z733" s="316"/>
      <c r="AA733" s="316"/>
      <c r="AB733" s="316"/>
    </row>
    <row r="734" spans="1:28" ht="13.2">
      <c r="A734" s="316"/>
      <c r="B734" s="316"/>
      <c r="C734" s="316"/>
      <c r="D734" s="316"/>
      <c r="E734" s="316"/>
      <c r="F734" s="167" t="s">
        <v>37</v>
      </c>
      <c r="G734" s="167" t="s">
        <v>38</v>
      </c>
      <c r="H734" s="167" t="s">
        <v>39</v>
      </c>
      <c r="I734" s="167" t="s">
        <v>40</v>
      </c>
      <c r="J734" s="167" t="s">
        <v>41</v>
      </c>
      <c r="K734" s="167" t="s">
        <v>42</v>
      </c>
      <c r="L734" s="167" t="s">
        <v>43</v>
      </c>
      <c r="M734" s="171">
        <v>0.15</v>
      </c>
      <c r="N734" s="167" t="s">
        <v>44</v>
      </c>
      <c r="O734" s="167" t="s">
        <v>45</v>
      </c>
      <c r="P734" s="316"/>
      <c r="Q734" s="316"/>
      <c r="R734" s="316"/>
      <c r="S734" s="167" t="s">
        <v>46</v>
      </c>
      <c r="T734" s="167" t="s">
        <v>47</v>
      </c>
      <c r="U734" s="167" t="s">
        <v>48</v>
      </c>
      <c r="V734" s="167" t="s">
        <v>49</v>
      </c>
      <c r="W734" s="167" t="s">
        <v>50</v>
      </c>
      <c r="X734" s="167" t="s">
        <v>51</v>
      </c>
      <c r="Y734" s="316"/>
      <c r="Z734" s="316"/>
      <c r="AA734" s="316"/>
      <c r="AB734" s="316"/>
    </row>
    <row r="735" spans="1:28" ht="13.2">
      <c r="A735" s="168"/>
      <c r="B735" s="167" t="s">
        <v>52</v>
      </c>
      <c r="C735" s="168"/>
      <c r="D735" s="168"/>
      <c r="E735" s="168"/>
      <c r="F735" s="168"/>
      <c r="G735" s="168"/>
      <c r="H735" s="168"/>
      <c r="I735" s="168"/>
      <c r="J735" s="168"/>
      <c r="K735" s="168"/>
      <c r="L735" s="168"/>
      <c r="M735" s="168"/>
      <c r="N735" s="169"/>
      <c r="O735" s="168"/>
      <c r="P735" s="168"/>
      <c r="Q735" s="168"/>
      <c r="R735" s="168"/>
      <c r="S735" s="168"/>
      <c r="T735" s="168"/>
      <c r="U735" s="168"/>
      <c r="V735" s="168"/>
      <c r="W735" s="168"/>
      <c r="X735" s="168"/>
      <c r="Y735" s="168"/>
      <c r="Z735" s="168"/>
      <c r="AA735" s="168"/>
      <c r="AB735" s="168"/>
    </row>
    <row r="736" spans="1:28" ht="13.2">
      <c r="A736" s="172">
        <v>1</v>
      </c>
      <c r="B736" s="173" t="s">
        <v>53</v>
      </c>
      <c r="C736" s="172">
        <v>14</v>
      </c>
      <c r="D736" s="172">
        <v>14</v>
      </c>
      <c r="E736" s="172" t="s">
        <v>330</v>
      </c>
      <c r="F736" s="172">
        <v>4</v>
      </c>
      <c r="G736" s="172" t="s">
        <v>330</v>
      </c>
      <c r="H736" s="172">
        <v>79</v>
      </c>
      <c r="I736" s="172">
        <v>7</v>
      </c>
      <c r="J736" s="174">
        <v>34383</v>
      </c>
      <c r="K736" s="172">
        <v>2002</v>
      </c>
      <c r="L736" s="172" t="s">
        <v>331</v>
      </c>
      <c r="M736" s="172" t="s">
        <v>332</v>
      </c>
      <c r="N736" s="172" t="s">
        <v>333</v>
      </c>
      <c r="O736" s="172">
        <v>4</v>
      </c>
      <c r="P736" s="172" t="s">
        <v>334</v>
      </c>
      <c r="Q736" s="172">
        <v>11</v>
      </c>
      <c r="R736" s="175" t="s">
        <v>335</v>
      </c>
      <c r="S736" s="172">
        <v>1</v>
      </c>
      <c r="T736" s="172">
        <v>3</v>
      </c>
      <c r="U736" s="172">
        <v>1</v>
      </c>
      <c r="V736" s="176"/>
      <c r="W736" s="172">
        <v>12</v>
      </c>
      <c r="X736" s="172">
        <v>5</v>
      </c>
      <c r="Y736" s="172">
        <v>22</v>
      </c>
      <c r="Z736" s="172">
        <v>3</v>
      </c>
      <c r="AA736" s="172">
        <v>15</v>
      </c>
      <c r="AB736" s="164"/>
    </row>
    <row r="737" spans="1:28" ht="13.2">
      <c r="A737" s="172">
        <v>2</v>
      </c>
      <c r="B737" s="173" t="s">
        <v>54</v>
      </c>
      <c r="C737" s="177">
        <v>28</v>
      </c>
      <c r="D737" s="177">
        <v>28</v>
      </c>
      <c r="E737" s="172" t="s">
        <v>336</v>
      </c>
      <c r="F737" s="172">
        <v>4</v>
      </c>
      <c r="G737" s="172" t="s">
        <v>336</v>
      </c>
      <c r="H737" s="172">
        <v>79</v>
      </c>
      <c r="I737" s="172">
        <v>7</v>
      </c>
      <c r="J737" s="174">
        <v>34806</v>
      </c>
      <c r="K737" s="172">
        <v>2002</v>
      </c>
      <c r="L737" s="172" t="s">
        <v>337</v>
      </c>
      <c r="M737" s="172" t="s">
        <v>338</v>
      </c>
      <c r="N737" s="172" t="s">
        <v>339</v>
      </c>
      <c r="O737" s="172">
        <v>4</v>
      </c>
      <c r="P737" s="172" t="s">
        <v>340</v>
      </c>
      <c r="Q737" s="172">
        <v>8</v>
      </c>
      <c r="R737" s="175" t="s">
        <v>341</v>
      </c>
      <c r="S737" s="176"/>
      <c r="T737" s="176"/>
      <c r="U737" s="176"/>
      <c r="V737" s="176"/>
      <c r="W737" s="176"/>
      <c r="X737" s="176"/>
      <c r="Y737" s="176"/>
      <c r="Z737" s="176"/>
      <c r="AA737" s="176"/>
      <c r="AB737" s="164"/>
    </row>
    <row r="738" spans="1:28" ht="13.2">
      <c r="A738" s="172">
        <v>3</v>
      </c>
      <c r="B738" s="173" t="s">
        <v>55</v>
      </c>
      <c r="C738" s="177">
        <v>27</v>
      </c>
      <c r="D738" s="177">
        <v>27</v>
      </c>
      <c r="E738" s="172" t="s">
        <v>342</v>
      </c>
      <c r="F738" s="172">
        <v>4</v>
      </c>
      <c r="G738" s="172" t="s">
        <v>342</v>
      </c>
      <c r="H738" s="172">
        <v>79</v>
      </c>
      <c r="I738" s="172">
        <v>7</v>
      </c>
      <c r="J738" s="174">
        <v>36412</v>
      </c>
      <c r="K738" s="172">
        <v>2002</v>
      </c>
      <c r="L738" s="172" t="s">
        <v>343</v>
      </c>
      <c r="M738" s="172" t="s">
        <v>344</v>
      </c>
      <c r="N738" s="172" t="s">
        <v>345</v>
      </c>
      <c r="O738" s="172">
        <v>4</v>
      </c>
      <c r="P738" s="172" t="s">
        <v>346</v>
      </c>
      <c r="Q738" s="172">
        <v>8</v>
      </c>
      <c r="R738" s="175" t="s">
        <v>347</v>
      </c>
      <c r="S738" s="176"/>
      <c r="T738" s="176"/>
      <c r="U738" s="176"/>
      <c r="V738" s="176"/>
      <c r="W738" s="176"/>
      <c r="X738" s="176"/>
      <c r="Y738" s="176"/>
      <c r="Z738" s="176"/>
      <c r="AA738" s="176"/>
      <c r="AB738" s="164"/>
    </row>
    <row r="739" spans="1:28" ht="13.2">
      <c r="A739" s="172">
        <v>4</v>
      </c>
      <c r="B739" s="173" t="s">
        <v>119</v>
      </c>
      <c r="C739" s="177">
        <v>10</v>
      </c>
      <c r="D739" s="177">
        <v>10</v>
      </c>
      <c r="E739" s="172" t="s">
        <v>348</v>
      </c>
      <c r="F739" s="172">
        <v>4</v>
      </c>
      <c r="G739" s="172" t="s">
        <v>348</v>
      </c>
      <c r="H739" s="172">
        <v>79</v>
      </c>
      <c r="I739" s="172">
        <v>7</v>
      </c>
      <c r="J739" s="174">
        <v>10687</v>
      </c>
      <c r="K739" s="172">
        <v>2002</v>
      </c>
      <c r="L739" s="172" t="s">
        <v>349</v>
      </c>
      <c r="M739" s="172" t="s">
        <v>350</v>
      </c>
      <c r="N739" s="172" t="s">
        <v>351</v>
      </c>
      <c r="O739" s="172">
        <v>4</v>
      </c>
      <c r="P739" s="172" t="s">
        <v>352</v>
      </c>
      <c r="Q739" s="172">
        <v>9</v>
      </c>
      <c r="R739" s="175" t="s">
        <v>353</v>
      </c>
      <c r="S739" s="176"/>
      <c r="T739" s="176"/>
      <c r="U739" s="176"/>
      <c r="V739" s="176"/>
      <c r="W739" s="176"/>
      <c r="X739" s="176"/>
      <c r="Y739" s="176"/>
      <c r="Z739" s="176"/>
      <c r="AA739" s="176"/>
      <c r="AB739" s="164"/>
    </row>
    <row r="740" spans="1:28" ht="13.2">
      <c r="A740" s="172">
        <v>5</v>
      </c>
      <c r="B740" s="173" t="s">
        <v>121</v>
      </c>
      <c r="C740" s="177">
        <v>32</v>
      </c>
      <c r="D740" s="177">
        <v>32</v>
      </c>
      <c r="E740" s="172" t="s">
        <v>354</v>
      </c>
      <c r="F740" s="172">
        <v>4</v>
      </c>
      <c r="G740" s="172" t="s">
        <v>354</v>
      </c>
      <c r="H740" s="172">
        <v>79</v>
      </c>
      <c r="I740" s="172">
        <v>7</v>
      </c>
      <c r="J740" s="172" t="s">
        <v>355</v>
      </c>
      <c r="K740" s="172">
        <v>2002</v>
      </c>
      <c r="L740" s="172" t="s">
        <v>356</v>
      </c>
      <c r="M740" s="172" t="s">
        <v>357</v>
      </c>
      <c r="N740" s="172" t="s">
        <v>358</v>
      </c>
      <c r="O740" s="172">
        <v>4</v>
      </c>
      <c r="P740" s="172" t="s">
        <v>359</v>
      </c>
      <c r="Q740" s="172">
        <v>13</v>
      </c>
      <c r="R740" s="175" t="s">
        <v>360</v>
      </c>
      <c r="S740" s="176"/>
      <c r="T740" s="176"/>
      <c r="U740" s="176"/>
      <c r="V740" s="176"/>
      <c r="W740" s="176"/>
      <c r="X740" s="176"/>
      <c r="Y740" s="176"/>
      <c r="Z740" s="176"/>
      <c r="AA740" s="176"/>
      <c r="AB740" s="164"/>
    </row>
    <row r="741" spans="1:28" ht="13.2">
      <c r="A741" s="172">
        <v>6</v>
      </c>
      <c r="B741" s="173" t="s">
        <v>57</v>
      </c>
      <c r="C741" s="177">
        <v>25</v>
      </c>
      <c r="D741" s="177">
        <v>25</v>
      </c>
      <c r="E741" s="172" t="s">
        <v>361</v>
      </c>
      <c r="F741" s="172">
        <v>3</v>
      </c>
      <c r="G741" s="172" t="s">
        <v>361</v>
      </c>
      <c r="H741" s="172">
        <v>79</v>
      </c>
      <c r="I741" s="172">
        <v>7</v>
      </c>
      <c r="J741" s="174">
        <v>16567</v>
      </c>
      <c r="K741" s="172">
        <v>2002</v>
      </c>
      <c r="L741" s="172" t="s">
        <v>362</v>
      </c>
      <c r="M741" s="172" t="s">
        <v>363</v>
      </c>
      <c r="N741" s="172" t="s">
        <v>364</v>
      </c>
      <c r="O741" s="172">
        <v>4</v>
      </c>
      <c r="P741" s="172" t="s">
        <v>365</v>
      </c>
      <c r="Q741" s="172">
        <v>11</v>
      </c>
      <c r="R741" s="175" t="s">
        <v>366</v>
      </c>
      <c r="S741" s="176"/>
      <c r="T741" s="176"/>
      <c r="U741" s="176"/>
      <c r="V741" s="176"/>
      <c r="W741" s="176"/>
      <c r="X741" s="176"/>
      <c r="Y741" s="176"/>
      <c r="Z741" s="176"/>
      <c r="AA741" s="176"/>
      <c r="AB741" s="164"/>
    </row>
    <row r="742" spans="1:28" ht="13.2">
      <c r="A742" s="172">
        <v>7</v>
      </c>
      <c r="B742" s="173" t="s">
        <v>58</v>
      </c>
      <c r="C742" s="177">
        <v>8</v>
      </c>
      <c r="D742" s="177">
        <v>8</v>
      </c>
      <c r="E742" s="172" t="s">
        <v>367</v>
      </c>
      <c r="F742" s="172">
        <v>14</v>
      </c>
      <c r="G742" s="172" t="s">
        <v>367</v>
      </c>
      <c r="H742" s="172">
        <v>79</v>
      </c>
      <c r="I742" s="172">
        <v>7</v>
      </c>
      <c r="J742" s="174">
        <v>9556</v>
      </c>
      <c r="K742" s="172">
        <v>2002</v>
      </c>
      <c r="L742" s="172" t="s">
        <v>368</v>
      </c>
      <c r="M742" s="172" t="s">
        <v>369</v>
      </c>
      <c r="N742" s="172" t="s">
        <v>370</v>
      </c>
      <c r="O742" s="172">
        <v>4</v>
      </c>
      <c r="P742" s="172" t="s">
        <v>371</v>
      </c>
      <c r="Q742" s="172">
        <v>7</v>
      </c>
      <c r="R742" s="175" t="s">
        <v>372</v>
      </c>
      <c r="S742" s="178"/>
      <c r="T742" s="178"/>
      <c r="U742" s="176"/>
      <c r="V742" s="176"/>
      <c r="W742" s="176"/>
      <c r="X742" s="176"/>
      <c r="Y742" s="176"/>
      <c r="Z742" s="176"/>
      <c r="AA742" s="176"/>
      <c r="AB742" s="164"/>
    </row>
    <row r="743" spans="1:28" ht="13.2">
      <c r="A743" s="172">
        <v>8</v>
      </c>
      <c r="B743" s="179" t="s">
        <v>59</v>
      </c>
      <c r="C743" s="172">
        <v>4</v>
      </c>
      <c r="D743" s="172">
        <v>4</v>
      </c>
      <c r="E743" s="172">
        <v>1</v>
      </c>
      <c r="F743" s="172">
        <v>14</v>
      </c>
      <c r="G743" s="172">
        <v>1</v>
      </c>
      <c r="H743" s="172">
        <v>79</v>
      </c>
      <c r="I743" s="172">
        <v>7</v>
      </c>
      <c r="J743" s="172" t="s">
        <v>373</v>
      </c>
      <c r="K743" s="172">
        <v>2002</v>
      </c>
      <c r="L743" s="172" t="s">
        <v>374</v>
      </c>
      <c r="M743" s="172" t="s">
        <v>375</v>
      </c>
      <c r="N743" s="172" t="s">
        <v>376</v>
      </c>
      <c r="O743" s="172">
        <v>4</v>
      </c>
      <c r="P743" s="172" t="s">
        <v>377</v>
      </c>
      <c r="Q743" s="172">
        <v>3</v>
      </c>
      <c r="R743" s="175" t="s">
        <v>378</v>
      </c>
      <c r="S743" s="180">
        <v>33</v>
      </c>
      <c r="T743" s="181" t="s">
        <v>125</v>
      </c>
      <c r="U743" s="176"/>
      <c r="V743" s="163"/>
      <c r="W743" s="176"/>
      <c r="X743" s="176"/>
      <c r="Y743" s="176"/>
      <c r="Z743" s="176"/>
      <c r="AA743" s="176"/>
      <c r="AB743" s="164"/>
    </row>
    <row r="744" spans="1:28" ht="13.2">
      <c r="A744" s="172">
        <v>9</v>
      </c>
      <c r="B744" s="179" t="s">
        <v>60</v>
      </c>
      <c r="C744" s="172">
        <v>9</v>
      </c>
      <c r="D744" s="172">
        <v>9</v>
      </c>
      <c r="E744" s="172" t="s">
        <v>379</v>
      </c>
      <c r="F744" s="172">
        <v>14</v>
      </c>
      <c r="G744" s="172" t="s">
        <v>379</v>
      </c>
      <c r="H744" s="172">
        <v>79</v>
      </c>
      <c r="I744" s="172">
        <v>7</v>
      </c>
      <c r="J744" s="174">
        <v>26725</v>
      </c>
      <c r="K744" s="172">
        <v>2002</v>
      </c>
      <c r="L744" s="172" t="s">
        <v>380</v>
      </c>
      <c r="M744" s="172" t="s">
        <v>381</v>
      </c>
      <c r="N744" s="172" t="s">
        <v>382</v>
      </c>
      <c r="O744" s="172">
        <v>4</v>
      </c>
      <c r="P744" s="172" t="s">
        <v>383</v>
      </c>
      <c r="Q744" s="172">
        <v>8</v>
      </c>
      <c r="R744" s="175" t="s">
        <v>384</v>
      </c>
      <c r="S744" s="182"/>
      <c r="T744" s="183"/>
      <c r="U744" s="176"/>
      <c r="V744" s="163"/>
      <c r="W744" s="176"/>
      <c r="X744" s="176"/>
      <c r="Y744" s="176"/>
      <c r="Z744" s="176"/>
      <c r="AA744" s="176"/>
      <c r="AB744" s="164"/>
    </row>
    <row r="745" spans="1:28" ht="13.2">
      <c r="A745" s="172">
        <v>10</v>
      </c>
      <c r="B745" s="179" t="s">
        <v>61</v>
      </c>
      <c r="C745" s="172">
        <v>5</v>
      </c>
      <c r="D745" s="172">
        <v>5</v>
      </c>
      <c r="E745" s="172" t="s">
        <v>385</v>
      </c>
      <c r="F745" s="172">
        <v>14</v>
      </c>
      <c r="G745" s="172" t="s">
        <v>385</v>
      </c>
      <c r="H745" s="172">
        <v>79</v>
      </c>
      <c r="I745" s="172">
        <v>7</v>
      </c>
      <c r="J745" s="174">
        <v>6643</v>
      </c>
      <c r="K745" s="172">
        <v>2002</v>
      </c>
      <c r="L745" s="172" t="s">
        <v>386</v>
      </c>
      <c r="M745" s="172" t="s">
        <v>387</v>
      </c>
      <c r="N745" s="172" t="s">
        <v>388</v>
      </c>
      <c r="O745" s="172">
        <v>4</v>
      </c>
      <c r="P745" s="172" t="s">
        <v>389</v>
      </c>
      <c r="Q745" s="172">
        <v>2</v>
      </c>
      <c r="R745" s="175" t="s">
        <v>390</v>
      </c>
      <c r="S745" s="180">
        <v>20</v>
      </c>
      <c r="T745" s="181" t="s">
        <v>127</v>
      </c>
      <c r="U745" s="176"/>
      <c r="V745" s="176"/>
      <c r="W745" s="176"/>
      <c r="X745" s="176"/>
      <c r="Y745" s="176"/>
      <c r="Z745" s="176"/>
      <c r="AA745" s="176"/>
      <c r="AB745" s="164"/>
    </row>
    <row r="746" spans="1:28" ht="13.2">
      <c r="A746" s="172">
        <v>11</v>
      </c>
      <c r="B746" s="179" t="s">
        <v>62</v>
      </c>
      <c r="C746" s="172">
        <v>10</v>
      </c>
      <c r="D746" s="172">
        <v>10</v>
      </c>
      <c r="E746" s="172" t="s">
        <v>391</v>
      </c>
      <c r="F746" s="172" t="s">
        <v>219</v>
      </c>
      <c r="G746" s="172" t="s">
        <v>391</v>
      </c>
      <c r="H746" s="172">
        <v>79</v>
      </c>
      <c r="I746" s="172">
        <v>7</v>
      </c>
      <c r="J746" s="174">
        <v>9001</v>
      </c>
      <c r="K746" s="172">
        <v>2002</v>
      </c>
      <c r="L746" s="172" t="s">
        <v>392</v>
      </c>
      <c r="M746" s="172" t="s">
        <v>393</v>
      </c>
      <c r="N746" s="172" t="s">
        <v>394</v>
      </c>
      <c r="O746" s="172">
        <v>4</v>
      </c>
      <c r="P746" s="172" t="s">
        <v>395</v>
      </c>
      <c r="Q746" s="172">
        <v>8</v>
      </c>
      <c r="R746" s="175" t="s">
        <v>396</v>
      </c>
      <c r="S746" s="180" t="s">
        <v>397</v>
      </c>
      <c r="T746" s="181" t="s">
        <v>131</v>
      </c>
      <c r="U746" s="176"/>
      <c r="V746" s="176"/>
      <c r="W746" s="176"/>
      <c r="X746" s="176"/>
      <c r="Y746" s="176"/>
      <c r="Z746" s="176"/>
      <c r="AA746" s="176"/>
      <c r="AB746" s="164"/>
    </row>
    <row r="747" spans="1:28" ht="13.2">
      <c r="A747" s="172">
        <v>12</v>
      </c>
      <c r="B747" s="179" t="s">
        <v>63</v>
      </c>
      <c r="C747" s="172">
        <v>28</v>
      </c>
      <c r="D747" s="172">
        <v>28</v>
      </c>
      <c r="E747" s="172" t="s">
        <v>398</v>
      </c>
      <c r="F747" s="172">
        <v>4</v>
      </c>
      <c r="G747" s="172" t="s">
        <v>398</v>
      </c>
      <c r="H747" s="172">
        <v>79</v>
      </c>
      <c r="I747" s="172">
        <v>7</v>
      </c>
      <c r="J747" s="174">
        <v>19214</v>
      </c>
      <c r="K747" s="172">
        <v>2002</v>
      </c>
      <c r="L747" s="172" t="s">
        <v>399</v>
      </c>
      <c r="M747" s="172" t="s">
        <v>400</v>
      </c>
      <c r="N747" s="172" t="s">
        <v>401</v>
      </c>
      <c r="O747" s="172">
        <v>4</v>
      </c>
      <c r="P747" s="172" t="s">
        <v>402</v>
      </c>
      <c r="Q747" s="172">
        <v>13</v>
      </c>
      <c r="R747" s="175" t="s">
        <v>403</v>
      </c>
      <c r="S747" s="178"/>
      <c r="T747" s="176"/>
      <c r="U747" s="176"/>
      <c r="V747" s="176"/>
      <c r="W747" s="176"/>
      <c r="X747" s="176"/>
      <c r="Y747" s="176"/>
      <c r="Z747" s="176"/>
      <c r="AA747" s="176"/>
      <c r="AB747" s="164"/>
    </row>
    <row r="748" spans="1:28" ht="13.2">
      <c r="A748" s="344" t="s">
        <v>64</v>
      </c>
      <c r="B748" s="316"/>
      <c r="C748" s="185">
        <v>200</v>
      </c>
      <c r="D748" s="185">
        <v>200</v>
      </c>
      <c r="E748" s="186"/>
      <c r="F748" s="186"/>
      <c r="G748" s="185" t="s">
        <v>404</v>
      </c>
      <c r="H748" s="187"/>
      <c r="I748" s="186"/>
      <c r="J748" s="186"/>
      <c r="K748" s="186"/>
      <c r="L748" s="186"/>
      <c r="M748" s="186"/>
      <c r="N748" s="186"/>
      <c r="O748" s="186"/>
      <c r="P748" s="184" t="s">
        <v>405</v>
      </c>
      <c r="Q748" s="188"/>
      <c r="R748" s="185" t="s">
        <v>406</v>
      </c>
      <c r="S748" s="186"/>
      <c r="T748" s="186"/>
      <c r="U748" s="186"/>
      <c r="V748" s="186"/>
      <c r="W748" s="186"/>
      <c r="X748" s="186"/>
      <c r="Y748" s="186"/>
      <c r="Z748" s="186"/>
      <c r="AA748" s="186"/>
      <c r="AB748" s="187"/>
    </row>
    <row r="749" spans="1:28" ht="13.2">
      <c r="A749" s="189"/>
      <c r="B749" s="189"/>
      <c r="C749" s="178"/>
      <c r="D749" s="178"/>
      <c r="E749" s="178"/>
      <c r="F749" s="178"/>
      <c r="G749" s="178"/>
      <c r="H749" s="190"/>
      <c r="I749" s="178"/>
      <c r="J749" s="178"/>
      <c r="K749" s="178"/>
      <c r="L749" s="178"/>
      <c r="M749" s="178"/>
      <c r="N749" s="178"/>
      <c r="O749" s="178"/>
      <c r="P749" s="178"/>
      <c r="Q749" s="178"/>
      <c r="R749" s="191"/>
      <c r="S749" s="178"/>
      <c r="T749" s="164"/>
      <c r="U749" s="178"/>
      <c r="V749" s="178"/>
      <c r="W749" s="178"/>
      <c r="X749" s="178"/>
      <c r="Y749" s="178"/>
      <c r="Z749" s="178"/>
      <c r="AA749" s="178"/>
      <c r="AB749" s="190"/>
    </row>
    <row r="750" spans="1:28" ht="13.2">
      <c r="A750" s="192"/>
      <c r="B750" s="193" t="s">
        <v>65</v>
      </c>
      <c r="C750" s="194"/>
      <c r="D750" s="194"/>
      <c r="E750" s="194"/>
      <c r="F750" s="194"/>
      <c r="G750" s="194"/>
      <c r="H750" s="195"/>
      <c r="I750" s="194"/>
      <c r="J750" s="194"/>
      <c r="K750" s="194"/>
      <c r="L750" s="194"/>
      <c r="M750" s="194"/>
      <c r="N750" s="194"/>
      <c r="O750" s="194"/>
      <c r="P750" s="194"/>
      <c r="Q750" s="194"/>
      <c r="R750" s="191"/>
      <c r="S750" s="194"/>
      <c r="T750" s="194"/>
      <c r="U750" s="194"/>
      <c r="V750" s="194"/>
      <c r="W750" s="194"/>
      <c r="X750" s="194"/>
      <c r="Y750" s="194"/>
      <c r="Z750" s="194"/>
      <c r="AA750" s="194"/>
      <c r="AB750" s="194"/>
    </row>
    <row r="751" spans="1:28" ht="13.2">
      <c r="A751" s="172">
        <v>1</v>
      </c>
      <c r="B751" s="173" t="s">
        <v>66</v>
      </c>
      <c r="C751" s="172">
        <v>2</v>
      </c>
      <c r="D751" s="172">
        <v>2</v>
      </c>
      <c r="E751" s="172" t="s">
        <v>407</v>
      </c>
      <c r="F751" s="177" t="s">
        <v>231</v>
      </c>
      <c r="G751" s="172" t="s">
        <v>407</v>
      </c>
      <c r="H751" s="172">
        <v>76</v>
      </c>
      <c r="I751" s="196">
        <v>7</v>
      </c>
      <c r="J751" s="172" t="s">
        <v>408</v>
      </c>
      <c r="K751" s="172">
        <v>2023</v>
      </c>
      <c r="L751" s="172" t="s">
        <v>409</v>
      </c>
      <c r="M751" s="172" t="s">
        <v>239</v>
      </c>
      <c r="N751" s="172" t="s">
        <v>410</v>
      </c>
      <c r="O751" s="197"/>
      <c r="P751" s="172" t="s">
        <v>410</v>
      </c>
      <c r="Q751" s="172">
        <v>3</v>
      </c>
      <c r="R751" s="175" t="s">
        <v>411</v>
      </c>
      <c r="S751" s="176"/>
      <c r="T751" s="176"/>
      <c r="U751" s="176"/>
      <c r="V751" s="176"/>
      <c r="W751" s="176"/>
      <c r="X751" s="176"/>
      <c r="Y751" s="176"/>
      <c r="Z751" s="176"/>
      <c r="AA751" s="176"/>
      <c r="AB751" s="198"/>
    </row>
    <row r="752" spans="1:28" ht="13.2">
      <c r="A752" s="172">
        <v>2</v>
      </c>
      <c r="B752" s="173" t="s">
        <v>67</v>
      </c>
      <c r="C752" s="172">
        <v>1</v>
      </c>
      <c r="D752" s="172">
        <v>1</v>
      </c>
      <c r="E752" s="172" t="s">
        <v>412</v>
      </c>
      <c r="F752" s="177" t="s">
        <v>231</v>
      </c>
      <c r="G752" s="172" t="s">
        <v>412</v>
      </c>
      <c r="H752" s="172">
        <v>76</v>
      </c>
      <c r="I752" s="196">
        <v>7</v>
      </c>
      <c r="J752" s="172" t="s">
        <v>413</v>
      </c>
      <c r="K752" s="172">
        <v>2023</v>
      </c>
      <c r="L752" s="172" t="s">
        <v>238</v>
      </c>
      <c r="M752" s="172" t="s">
        <v>239</v>
      </c>
      <c r="N752" s="172" t="s">
        <v>409</v>
      </c>
      <c r="O752" s="176"/>
      <c r="P752" s="172" t="s">
        <v>409</v>
      </c>
      <c r="Q752" s="172">
        <v>2</v>
      </c>
      <c r="R752" s="175" t="s">
        <v>414</v>
      </c>
      <c r="S752" s="176"/>
      <c r="T752" s="176"/>
      <c r="U752" s="176"/>
      <c r="V752" s="176"/>
      <c r="W752" s="176"/>
      <c r="X752" s="176"/>
      <c r="Y752" s="176"/>
      <c r="Z752" s="176"/>
      <c r="AA752" s="176"/>
      <c r="AB752" s="198"/>
    </row>
    <row r="753" spans="1:28" ht="13.2">
      <c r="A753" s="172">
        <v>3</v>
      </c>
      <c r="B753" s="173" t="s">
        <v>68</v>
      </c>
      <c r="C753" s="172">
        <v>16</v>
      </c>
      <c r="D753" s="172">
        <v>16</v>
      </c>
      <c r="E753" s="172" t="s">
        <v>415</v>
      </c>
      <c r="F753" s="177" t="s">
        <v>231</v>
      </c>
      <c r="G753" s="172" t="s">
        <v>415</v>
      </c>
      <c r="H753" s="172">
        <v>76</v>
      </c>
      <c r="I753" s="196">
        <v>7</v>
      </c>
      <c r="J753" s="172" t="s">
        <v>416</v>
      </c>
      <c r="K753" s="172">
        <v>2023</v>
      </c>
      <c r="L753" s="172" t="s">
        <v>417</v>
      </c>
      <c r="M753" s="172" t="s">
        <v>418</v>
      </c>
      <c r="N753" s="172" t="s">
        <v>419</v>
      </c>
      <c r="O753" s="172">
        <v>5</v>
      </c>
      <c r="P753" s="172" t="s">
        <v>420</v>
      </c>
      <c r="Q753" s="172">
        <v>11</v>
      </c>
      <c r="R753" s="175" t="s">
        <v>421</v>
      </c>
      <c r="S753" s="176"/>
      <c r="T753" s="176"/>
      <c r="U753" s="176"/>
      <c r="V753" s="176"/>
      <c r="W753" s="176"/>
      <c r="X753" s="176"/>
      <c r="Y753" s="176"/>
      <c r="Z753" s="176"/>
      <c r="AA753" s="176"/>
      <c r="AB753" s="198"/>
    </row>
    <row r="754" spans="1:28" ht="13.2">
      <c r="A754" s="172">
        <v>4</v>
      </c>
      <c r="B754" s="173" t="s">
        <v>69</v>
      </c>
      <c r="C754" s="172">
        <v>4</v>
      </c>
      <c r="D754" s="172">
        <v>4</v>
      </c>
      <c r="E754" s="172" t="s">
        <v>422</v>
      </c>
      <c r="F754" s="177" t="s">
        <v>231</v>
      </c>
      <c r="G754" s="172" t="s">
        <v>422</v>
      </c>
      <c r="H754" s="172">
        <v>76</v>
      </c>
      <c r="I754" s="196">
        <v>7</v>
      </c>
      <c r="J754" s="172" t="s">
        <v>423</v>
      </c>
      <c r="K754" s="172">
        <v>2023</v>
      </c>
      <c r="L754" s="172" t="s">
        <v>288</v>
      </c>
      <c r="M754" s="172" t="s">
        <v>231</v>
      </c>
      <c r="N754" s="172" t="s">
        <v>424</v>
      </c>
      <c r="O754" s="172">
        <v>4</v>
      </c>
      <c r="P754" s="172" t="s">
        <v>425</v>
      </c>
      <c r="Q754" s="172">
        <v>2</v>
      </c>
      <c r="R754" s="175" t="s">
        <v>426</v>
      </c>
      <c r="S754" s="176"/>
      <c r="T754" s="176"/>
      <c r="U754" s="176"/>
      <c r="V754" s="176"/>
      <c r="W754" s="176"/>
      <c r="X754" s="176"/>
      <c r="Y754" s="176"/>
      <c r="Z754" s="176"/>
      <c r="AA754" s="176"/>
      <c r="AB754" s="198"/>
    </row>
    <row r="755" spans="1:28" ht="13.2">
      <c r="A755" s="172">
        <v>5</v>
      </c>
      <c r="B755" s="173" t="s">
        <v>70</v>
      </c>
      <c r="C755" s="172">
        <v>8</v>
      </c>
      <c r="D755" s="172">
        <v>8</v>
      </c>
      <c r="E755" s="172" t="s">
        <v>427</v>
      </c>
      <c r="F755" s="177" t="s">
        <v>231</v>
      </c>
      <c r="G755" s="172" t="s">
        <v>427</v>
      </c>
      <c r="H755" s="172">
        <v>76</v>
      </c>
      <c r="I755" s="196">
        <v>7</v>
      </c>
      <c r="J755" s="172" t="s">
        <v>428</v>
      </c>
      <c r="K755" s="172">
        <v>2023</v>
      </c>
      <c r="L755" s="172" t="s">
        <v>429</v>
      </c>
      <c r="M755" s="172" t="s">
        <v>137</v>
      </c>
      <c r="N755" s="172" t="s">
        <v>294</v>
      </c>
      <c r="O755" s="172">
        <v>4</v>
      </c>
      <c r="P755" s="172" t="s">
        <v>289</v>
      </c>
      <c r="Q755" s="172">
        <v>6</v>
      </c>
      <c r="R755" s="175" t="s">
        <v>147</v>
      </c>
      <c r="S755" s="176"/>
      <c r="T755" s="176"/>
      <c r="U755" s="176"/>
      <c r="V755" s="176"/>
      <c r="W755" s="176"/>
      <c r="X755" s="176"/>
      <c r="Y755" s="176"/>
      <c r="Z755" s="176"/>
      <c r="AA755" s="176"/>
      <c r="AB755" s="198"/>
    </row>
    <row r="756" spans="1:28" ht="13.2">
      <c r="A756" s="172">
        <v>6</v>
      </c>
      <c r="B756" s="173" t="s">
        <v>71</v>
      </c>
      <c r="C756" s="172">
        <v>7</v>
      </c>
      <c r="D756" s="172">
        <v>7</v>
      </c>
      <c r="E756" s="172" t="s">
        <v>412</v>
      </c>
      <c r="F756" s="177" t="s">
        <v>231</v>
      </c>
      <c r="G756" s="172" t="s">
        <v>412</v>
      </c>
      <c r="H756" s="172">
        <v>76</v>
      </c>
      <c r="I756" s="196">
        <v>7</v>
      </c>
      <c r="J756" s="172" t="s">
        <v>413</v>
      </c>
      <c r="K756" s="172">
        <v>2023</v>
      </c>
      <c r="L756" s="172" t="s">
        <v>238</v>
      </c>
      <c r="M756" s="172" t="s">
        <v>239</v>
      </c>
      <c r="N756" s="172" t="s">
        <v>409</v>
      </c>
      <c r="O756" s="172">
        <v>4</v>
      </c>
      <c r="P756" s="172" t="s">
        <v>430</v>
      </c>
      <c r="Q756" s="172">
        <v>8</v>
      </c>
      <c r="R756" s="175" t="s">
        <v>431</v>
      </c>
      <c r="S756" s="176"/>
      <c r="T756" s="176"/>
      <c r="U756" s="176"/>
      <c r="V756" s="176"/>
      <c r="W756" s="176"/>
      <c r="X756" s="176"/>
      <c r="Y756" s="176"/>
      <c r="Z756" s="176"/>
      <c r="AA756" s="176"/>
      <c r="AB756" s="198"/>
    </row>
    <row r="757" spans="1:28" ht="13.2">
      <c r="A757" s="172">
        <v>7</v>
      </c>
      <c r="B757" s="173" t="s">
        <v>72</v>
      </c>
      <c r="C757" s="172">
        <v>10</v>
      </c>
      <c r="D757" s="172">
        <v>10</v>
      </c>
      <c r="E757" s="172">
        <v>0</v>
      </c>
      <c r="F757" s="177" t="s">
        <v>231</v>
      </c>
      <c r="G757" s="172">
        <v>0</v>
      </c>
      <c r="H757" s="172">
        <v>76</v>
      </c>
      <c r="I757" s="196">
        <v>7</v>
      </c>
      <c r="J757" s="172" t="s">
        <v>5</v>
      </c>
      <c r="K757" s="172">
        <v>2023</v>
      </c>
      <c r="L757" s="172" t="s">
        <v>5</v>
      </c>
      <c r="M757" s="172" t="s">
        <v>5</v>
      </c>
      <c r="N757" s="172" t="s">
        <v>5</v>
      </c>
      <c r="O757" s="172">
        <v>4</v>
      </c>
      <c r="P757" s="172" t="s">
        <v>264</v>
      </c>
      <c r="Q757" s="172">
        <v>6</v>
      </c>
      <c r="R757" s="175" t="s">
        <v>140</v>
      </c>
      <c r="S757" s="176"/>
      <c r="T757" s="176"/>
      <c r="U757" s="176"/>
      <c r="V757" s="176"/>
      <c r="W757" s="176"/>
      <c r="X757" s="176"/>
      <c r="Y757" s="176"/>
      <c r="Z757" s="176"/>
      <c r="AA757" s="176"/>
      <c r="AB757" s="198"/>
    </row>
    <row r="758" spans="1:28" ht="13.2">
      <c r="A758" s="172">
        <v>8</v>
      </c>
      <c r="B758" s="173" t="s">
        <v>73</v>
      </c>
      <c r="C758" s="172">
        <v>7</v>
      </c>
      <c r="D758" s="172">
        <v>7</v>
      </c>
      <c r="E758" s="172" t="s">
        <v>432</v>
      </c>
      <c r="F758" s="177" t="s">
        <v>231</v>
      </c>
      <c r="G758" s="172" t="s">
        <v>432</v>
      </c>
      <c r="H758" s="172">
        <v>76</v>
      </c>
      <c r="I758" s="196">
        <v>7</v>
      </c>
      <c r="J758" s="172" t="s">
        <v>433</v>
      </c>
      <c r="K758" s="172">
        <v>2023</v>
      </c>
      <c r="L758" s="172" t="s">
        <v>434</v>
      </c>
      <c r="M758" s="172" t="s">
        <v>262</v>
      </c>
      <c r="N758" s="172" t="s">
        <v>435</v>
      </c>
      <c r="O758" s="172">
        <v>4</v>
      </c>
      <c r="P758" s="172" t="s">
        <v>436</v>
      </c>
      <c r="Q758" s="172">
        <v>7</v>
      </c>
      <c r="R758" s="175" t="s">
        <v>421</v>
      </c>
      <c r="S758" s="176"/>
      <c r="T758" s="176"/>
      <c r="U758" s="176"/>
      <c r="V758" s="176"/>
      <c r="W758" s="176"/>
      <c r="X758" s="176"/>
      <c r="Y758" s="176"/>
      <c r="Z758" s="176"/>
      <c r="AA758" s="176"/>
      <c r="AB758" s="176"/>
    </row>
    <row r="759" spans="1:28" ht="13.2">
      <c r="A759" s="172">
        <v>9</v>
      </c>
      <c r="B759" s="173" t="s">
        <v>74</v>
      </c>
      <c r="C759" s="172">
        <v>5</v>
      </c>
      <c r="D759" s="172">
        <v>5</v>
      </c>
      <c r="E759" s="172" t="s">
        <v>437</v>
      </c>
      <c r="F759" s="177" t="s">
        <v>231</v>
      </c>
      <c r="G759" s="172" t="s">
        <v>437</v>
      </c>
      <c r="H759" s="172">
        <v>76</v>
      </c>
      <c r="I759" s="196">
        <v>7</v>
      </c>
      <c r="J759" s="172" t="s">
        <v>438</v>
      </c>
      <c r="K759" s="172">
        <v>2023</v>
      </c>
      <c r="L759" s="172" t="s">
        <v>439</v>
      </c>
      <c r="M759" s="172" t="s">
        <v>271</v>
      </c>
      <c r="N759" s="172" t="s">
        <v>244</v>
      </c>
      <c r="O759" s="172">
        <v>4</v>
      </c>
      <c r="P759" s="172" t="s">
        <v>440</v>
      </c>
      <c r="Q759" s="172">
        <v>5</v>
      </c>
      <c r="R759" s="175" t="s">
        <v>441</v>
      </c>
      <c r="S759" s="176"/>
      <c r="T759" s="176"/>
      <c r="U759" s="176"/>
      <c r="V759" s="176"/>
      <c r="W759" s="176"/>
      <c r="X759" s="176"/>
      <c r="Y759" s="176"/>
      <c r="Z759" s="176"/>
      <c r="AA759" s="176"/>
      <c r="AB759" s="176"/>
    </row>
    <row r="760" spans="1:28" ht="13.2">
      <c r="A760" s="172">
        <v>10</v>
      </c>
      <c r="B760" s="173" t="s">
        <v>75</v>
      </c>
      <c r="C760" s="172">
        <v>27</v>
      </c>
      <c r="D760" s="172">
        <v>27</v>
      </c>
      <c r="E760" s="172" t="s">
        <v>442</v>
      </c>
      <c r="F760" s="177">
        <v>2</v>
      </c>
      <c r="G760" s="172" t="s">
        <v>442</v>
      </c>
      <c r="H760" s="172">
        <v>76</v>
      </c>
      <c r="I760" s="196">
        <v>7</v>
      </c>
      <c r="J760" s="172" t="s">
        <v>443</v>
      </c>
      <c r="K760" s="172">
        <v>2023</v>
      </c>
      <c r="L760" s="172" t="s">
        <v>444</v>
      </c>
      <c r="M760" s="172" t="s">
        <v>445</v>
      </c>
      <c r="N760" s="172" t="s">
        <v>446</v>
      </c>
      <c r="O760" s="172">
        <v>2</v>
      </c>
      <c r="P760" s="172" t="s">
        <v>447</v>
      </c>
      <c r="Q760" s="172">
        <v>12</v>
      </c>
      <c r="R760" s="175" t="s">
        <v>244</v>
      </c>
      <c r="S760" s="176"/>
      <c r="T760" s="176"/>
      <c r="U760" s="176"/>
      <c r="V760" s="176"/>
      <c r="W760" s="176"/>
      <c r="X760" s="176"/>
      <c r="Y760" s="176"/>
      <c r="Z760" s="176"/>
      <c r="AA760" s="176"/>
      <c r="AB760" s="176"/>
    </row>
    <row r="761" spans="1:28" ht="13.2">
      <c r="A761" s="172">
        <v>11</v>
      </c>
      <c r="B761" s="173" t="s">
        <v>76</v>
      </c>
      <c r="C761" s="172">
        <v>6</v>
      </c>
      <c r="D761" s="172">
        <v>6</v>
      </c>
      <c r="E761" s="172" t="s">
        <v>448</v>
      </c>
      <c r="F761" s="177">
        <v>2</v>
      </c>
      <c r="G761" s="172" t="s">
        <v>448</v>
      </c>
      <c r="H761" s="172">
        <v>76</v>
      </c>
      <c r="I761" s="196">
        <v>7</v>
      </c>
      <c r="J761" s="172" t="s">
        <v>449</v>
      </c>
      <c r="K761" s="172">
        <v>2023</v>
      </c>
      <c r="L761" s="172" t="s">
        <v>374</v>
      </c>
      <c r="M761" s="172" t="s">
        <v>450</v>
      </c>
      <c r="N761" s="172" t="s">
        <v>376</v>
      </c>
      <c r="O761" s="176"/>
      <c r="P761" s="172" t="s">
        <v>376</v>
      </c>
      <c r="Q761" s="172">
        <v>2</v>
      </c>
      <c r="R761" s="175" t="s">
        <v>451</v>
      </c>
      <c r="S761" s="164"/>
      <c r="T761" s="164"/>
      <c r="U761" s="164"/>
      <c r="V761" s="164"/>
      <c r="W761" s="176"/>
      <c r="X761" s="176"/>
      <c r="Y761" s="176"/>
      <c r="Z761" s="176"/>
      <c r="AA761" s="176"/>
      <c r="AB761" s="176"/>
    </row>
    <row r="762" spans="1:28" ht="13.2">
      <c r="A762" s="172">
        <v>12</v>
      </c>
      <c r="B762" s="173" t="s">
        <v>77</v>
      </c>
      <c r="C762" s="172">
        <v>5</v>
      </c>
      <c r="D762" s="172">
        <v>5</v>
      </c>
      <c r="E762" s="172" t="s">
        <v>452</v>
      </c>
      <c r="F762" s="177">
        <v>2</v>
      </c>
      <c r="G762" s="172" t="s">
        <v>452</v>
      </c>
      <c r="H762" s="172">
        <v>76</v>
      </c>
      <c r="I762" s="196">
        <v>7</v>
      </c>
      <c r="J762" s="172" t="s">
        <v>453</v>
      </c>
      <c r="K762" s="172">
        <v>2023</v>
      </c>
      <c r="L762" s="172" t="s">
        <v>454</v>
      </c>
      <c r="M762" s="172" t="s">
        <v>287</v>
      </c>
      <c r="N762" s="172" t="s">
        <v>455</v>
      </c>
      <c r="O762" s="176"/>
      <c r="P762" s="172" t="s">
        <v>455</v>
      </c>
      <c r="Q762" s="172">
        <v>2</v>
      </c>
      <c r="R762" s="175" t="s">
        <v>456</v>
      </c>
      <c r="S762" s="164"/>
      <c r="T762" s="164"/>
      <c r="U762" s="164"/>
      <c r="V762" s="164"/>
      <c r="W762" s="176"/>
      <c r="X762" s="176"/>
      <c r="Y762" s="176"/>
      <c r="Z762" s="176"/>
      <c r="AA762" s="176"/>
      <c r="AB762" s="176"/>
    </row>
    <row r="763" spans="1:28" ht="13.2">
      <c r="A763" s="150">
        <v>13</v>
      </c>
      <c r="B763" s="173" t="s">
        <v>146</v>
      </c>
      <c r="C763" s="176"/>
      <c r="D763" s="176"/>
      <c r="E763" s="172">
        <v>0</v>
      </c>
      <c r="F763" s="178"/>
      <c r="G763" s="172">
        <v>0</v>
      </c>
      <c r="H763" s="176"/>
      <c r="I763" s="199"/>
      <c r="J763" s="172" t="s">
        <v>5</v>
      </c>
      <c r="K763" s="176"/>
      <c r="L763" s="176"/>
      <c r="M763" s="176"/>
      <c r="N763" s="176"/>
      <c r="O763" s="176"/>
      <c r="P763" s="172" t="s">
        <v>289</v>
      </c>
      <c r="Q763" s="150">
        <v>0</v>
      </c>
      <c r="R763" s="175" t="s">
        <v>5</v>
      </c>
      <c r="S763" s="176"/>
      <c r="T763" s="176"/>
      <c r="U763" s="176"/>
      <c r="V763" s="176"/>
      <c r="W763" s="176"/>
      <c r="X763" s="176"/>
      <c r="Y763" s="176"/>
      <c r="Z763" s="176"/>
      <c r="AA763" s="176"/>
      <c r="AB763" s="176"/>
    </row>
    <row r="764" spans="1:28" ht="13.2">
      <c r="A764" s="150">
        <v>14</v>
      </c>
      <c r="B764" s="173" t="s">
        <v>78</v>
      </c>
      <c r="C764" s="176"/>
      <c r="D764" s="176"/>
      <c r="E764" s="172" t="s">
        <v>457</v>
      </c>
      <c r="F764" s="177" t="s">
        <v>231</v>
      </c>
      <c r="G764" s="172" t="s">
        <v>457</v>
      </c>
      <c r="H764" s="172">
        <v>76</v>
      </c>
      <c r="I764" s="196">
        <v>7</v>
      </c>
      <c r="J764" s="172" t="s">
        <v>458</v>
      </c>
      <c r="K764" s="172">
        <v>2023</v>
      </c>
      <c r="L764" s="172" t="s">
        <v>261</v>
      </c>
      <c r="M764" s="172" t="s">
        <v>292</v>
      </c>
      <c r="N764" s="172" t="s">
        <v>459</v>
      </c>
      <c r="O764" s="176"/>
      <c r="P764" s="172" t="s">
        <v>294</v>
      </c>
      <c r="Q764" s="150">
        <v>2</v>
      </c>
      <c r="R764" s="175" t="s">
        <v>147</v>
      </c>
      <c r="S764" s="176"/>
      <c r="T764" s="176"/>
      <c r="U764" s="176"/>
      <c r="V764" s="176"/>
      <c r="W764" s="176"/>
      <c r="X764" s="176"/>
      <c r="Y764" s="176"/>
      <c r="Z764" s="176"/>
      <c r="AA764" s="176"/>
      <c r="AB764" s="176"/>
    </row>
    <row r="765" spans="1:28" ht="13.2">
      <c r="A765" s="344" t="s">
        <v>80</v>
      </c>
      <c r="B765" s="316"/>
      <c r="C765" s="185">
        <v>98</v>
      </c>
      <c r="D765" s="185">
        <v>98</v>
      </c>
      <c r="E765" s="186"/>
      <c r="F765" s="186"/>
      <c r="G765" s="185" t="s">
        <v>460</v>
      </c>
      <c r="H765" s="186"/>
      <c r="I765" s="186"/>
      <c r="J765" s="186"/>
      <c r="K765" s="186"/>
      <c r="L765" s="186"/>
      <c r="M765" s="186"/>
      <c r="N765" s="186"/>
      <c r="O765" s="200"/>
      <c r="P765" s="184" t="s">
        <v>461</v>
      </c>
      <c r="Q765" s="186"/>
      <c r="R765" s="185" t="s">
        <v>406</v>
      </c>
      <c r="S765" s="186"/>
      <c r="T765" s="186"/>
      <c r="U765" s="186"/>
      <c r="V765" s="186"/>
      <c r="W765" s="186"/>
      <c r="X765" s="186"/>
      <c r="Y765" s="186"/>
      <c r="Z765" s="186"/>
      <c r="AA765" s="186"/>
      <c r="AB765" s="186"/>
    </row>
    <row r="766" spans="1:28" ht="13.2">
      <c r="A766" s="189"/>
      <c r="B766" s="189"/>
      <c r="C766" s="178"/>
      <c r="D766" s="178"/>
      <c r="E766" s="178"/>
      <c r="F766" s="178"/>
      <c r="G766" s="178"/>
      <c r="H766" s="178"/>
      <c r="I766" s="178"/>
      <c r="J766" s="178"/>
      <c r="K766" s="178"/>
      <c r="L766" s="178"/>
      <c r="M766" s="178"/>
      <c r="N766" s="178"/>
      <c r="O766" s="201"/>
      <c r="P766" s="201"/>
      <c r="Q766" s="178"/>
      <c r="R766" s="191"/>
      <c r="S766" s="178"/>
      <c r="T766" s="178"/>
      <c r="U766" s="178"/>
      <c r="V766" s="178"/>
      <c r="W766" s="178"/>
      <c r="X766" s="178"/>
      <c r="Y766" s="178"/>
      <c r="Z766" s="178"/>
      <c r="AA766" s="178"/>
      <c r="AB766" s="178"/>
    </row>
    <row r="767" spans="1:28" ht="13.2">
      <c r="A767" s="194"/>
      <c r="B767" s="202" t="s">
        <v>81</v>
      </c>
      <c r="C767" s="194"/>
      <c r="D767" s="194"/>
      <c r="E767" s="194"/>
      <c r="F767" s="194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1"/>
      <c r="S767" s="194"/>
      <c r="T767" s="194"/>
      <c r="U767" s="194"/>
      <c r="V767" s="194"/>
      <c r="W767" s="194"/>
      <c r="X767" s="194"/>
      <c r="Y767" s="194"/>
      <c r="Z767" s="194"/>
      <c r="AA767" s="194"/>
      <c r="AB767" s="195"/>
    </row>
    <row r="768" spans="1:28" ht="13.2">
      <c r="A768" s="172">
        <v>13</v>
      </c>
      <c r="B768" s="173" t="s">
        <v>82</v>
      </c>
      <c r="C768" s="172">
        <v>7</v>
      </c>
      <c r="D768" s="172">
        <v>7</v>
      </c>
      <c r="E768" s="172" t="s">
        <v>451</v>
      </c>
      <c r="F768" s="196">
        <v>8</v>
      </c>
      <c r="G768" s="172" t="s">
        <v>451</v>
      </c>
      <c r="H768" s="172">
        <v>79</v>
      </c>
      <c r="I768" s="196">
        <v>7</v>
      </c>
      <c r="J768" s="172" t="s">
        <v>462</v>
      </c>
      <c r="K768" s="172">
        <v>2002</v>
      </c>
      <c r="L768" s="172" t="s">
        <v>463</v>
      </c>
      <c r="M768" s="172" t="s">
        <v>231</v>
      </c>
      <c r="N768" s="172" t="s">
        <v>464</v>
      </c>
      <c r="O768" s="172">
        <v>4</v>
      </c>
      <c r="P768" s="172" t="s">
        <v>465</v>
      </c>
      <c r="Q768" s="172">
        <v>9</v>
      </c>
      <c r="R768" s="172" t="s">
        <v>466</v>
      </c>
      <c r="S768" s="176"/>
      <c r="T768" s="176"/>
      <c r="U768" s="176"/>
      <c r="V768" s="176"/>
      <c r="W768" s="176"/>
      <c r="X768" s="176"/>
      <c r="Y768" s="176"/>
      <c r="Z768" s="176"/>
      <c r="AA768" s="176"/>
      <c r="AB768" s="164"/>
    </row>
    <row r="769" spans="1:28" ht="13.2">
      <c r="A769" s="172">
        <v>14</v>
      </c>
      <c r="B769" s="173" t="s">
        <v>83</v>
      </c>
      <c r="C769" s="172">
        <v>30</v>
      </c>
      <c r="D769" s="176"/>
      <c r="E769" s="172" t="s">
        <v>467</v>
      </c>
      <c r="F769" s="196">
        <v>3</v>
      </c>
      <c r="G769" s="172" t="s">
        <v>467</v>
      </c>
      <c r="H769" s="172">
        <v>79</v>
      </c>
      <c r="I769" s="196">
        <v>7</v>
      </c>
      <c r="J769" s="172" t="s">
        <v>468</v>
      </c>
      <c r="K769" s="172">
        <v>2002</v>
      </c>
      <c r="L769" s="172" t="s">
        <v>469</v>
      </c>
      <c r="M769" s="172" t="s">
        <v>426</v>
      </c>
      <c r="N769" s="172" t="s">
        <v>470</v>
      </c>
      <c r="O769" s="172">
        <v>4</v>
      </c>
      <c r="P769" s="172" t="s">
        <v>471</v>
      </c>
      <c r="Q769" s="172">
        <v>8</v>
      </c>
      <c r="R769" s="172" t="s">
        <v>472</v>
      </c>
      <c r="S769" s="176"/>
      <c r="T769" s="176"/>
      <c r="U769" s="176"/>
      <c r="V769" s="176"/>
      <c r="W769" s="176"/>
      <c r="X769" s="176"/>
      <c r="Y769" s="176"/>
      <c r="Z769" s="176"/>
      <c r="AA769" s="176"/>
      <c r="AB769" s="164"/>
    </row>
    <row r="770" spans="1:28" ht="13.2">
      <c r="A770" s="344" t="s">
        <v>84</v>
      </c>
      <c r="B770" s="316"/>
      <c r="C770" s="186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200"/>
      <c r="P770" s="184" t="s">
        <v>473</v>
      </c>
      <c r="Q770" s="188"/>
      <c r="R770" s="185" t="s">
        <v>406</v>
      </c>
      <c r="S770" s="186"/>
      <c r="T770" s="186"/>
      <c r="U770" s="186"/>
      <c r="V770" s="186"/>
      <c r="W770" s="186"/>
      <c r="X770" s="186"/>
      <c r="Y770" s="186"/>
      <c r="Z770" s="186"/>
      <c r="AA770" s="186"/>
      <c r="AB770" s="186"/>
    </row>
    <row r="771" spans="1:28" ht="13.2">
      <c r="A771" s="203"/>
      <c r="B771" s="204"/>
      <c r="C771" s="203"/>
      <c r="D771" s="203"/>
      <c r="E771" s="203"/>
      <c r="F771" s="203"/>
      <c r="G771" s="203"/>
      <c r="H771" s="203"/>
      <c r="I771" s="203"/>
      <c r="J771" s="203"/>
      <c r="K771" s="203"/>
      <c r="L771" s="203"/>
      <c r="M771" s="203"/>
      <c r="N771" s="203"/>
      <c r="O771" s="203"/>
      <c r="P771" s="203"/>
      <c r="Q771" s="203"/>
      <c r="R771" s="191"/>
      <c r="S771" s="203"/>
      <c r="T771" s="203"/>
      <c r="U771" s="203"/>
      <c r="V771" s="203"/>
      <c r="W771" s="203"/>
      <c r="X771" s="203"/>
      <c r="Y771" s="203"/>
      <c r="Z771" s="203"/>
      <c r="AA771" s="203"/>
      <c r="AB771" s="204"/>
    </row>
    <row r="772" spans="1:28" ht="13.2">
      <c r="A772" s="194"/>
      <c r="B772" s="193" t="s">
        <v>85</v>
      </c>
      <c r="C772" s="194"/>
      <c r="D772" s="194"/>
      <c r="E772" s="194"/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1"/>
      <c r="S772" s="194"/>
      <c r="T772" s="194"/>
      <c r="U772" s="194"/>
      <c r="V772" s="194"/>
      <c r="W772" s="194"/>
      <c r="X772" s="194"/>
      <c r="Y772" s="194"/>
      <c r="Z772" s="194"/>
      <c r="AA772" s="194"/>
      <c r="AB772" s="195"/>
    </row>
    <row r="773" spans="1:28" ht="13.2">
      <c r="A773" s="172">
        <v>15</v>
      </c>
      <c r="B773" s="173" t="s">
        <v>86</v>
      </c>
      <c r="C773" s="172">
        <v>3</v>
      </c>
      <c r="D773" s="172">
        <v>3</v>
      </c>
      <c r="E773" s="172" t="s">
        <v>474</v>
      </c>
      <c r="F773" s="196">
        <v>4</v>
      </c>
      <c r="G773" s="172" t="s">
        <v>474</v>
      </c>
      <c r="H773" s="172">
        <v>79</v>
      </c>
      <c r="I773" s="196">
        <v>7</v>
      </c>
      <c r="J773" s="172" t="s">
        <v>475</v>
      </c>
      <c r="K773" s="172">
        <v>2002</v>
      </c>
      <c r="L773" s="172" t="s">
        <v>476</v>
      </c>
      <c r="M773" s="172" t="s">
        <v>255</v>
      </c>
      <c r="N773" s="172" t="s">
        <v>477</v>
      </c>
      <c r="O773" s="172">
        <v>4</v>
      </c>
      <c r="P773" s="172" t="s">
        <v>478</v>
      </c>
      <c r="Q773" s="172">
        <v>16</v>
      </c>
      <c r="R773" s="172" t="s">
        <v>479</v>
      </c>
      <c r="S773" s="164"/>
      <c r="T773" s="164"/>
      <c r="U773" s="164"/>
      <c r="V773" s="164"/>
      <c r="W773" s="164"/>
      <c r="X773" s="164"/>
      <c r="Y773" s="164"/>
      <c r="Z773" s="176"/>
      <c r="AA773" s="176"/>
      <c r="AB773" s="164"/>
    </row>
    <row r="774" spans="1:28" ht="13.2">
      <c r="A774" s="176"/>
      <c r="B774" s="173" t="s">
        <v>87</v>
      </c>
      <c r="C774" s="172">
        <v>5</v>
      </c>
      <c r="D774" s="176"/>
      <c r="E774" s="176"/>
      <c r="F774" s="199"/>
      <c r="G774" s="176"/>
      <c r="H774" s="176"/>
      <c r="I774" s="199"/>
      <c r="J774" s="172">
        <v>0</v>
      </c>
      <c r="K774" s="176"/>
      <c r="L774" s="176"/>
      <c r="M774" s="176"/>
      <c r="N774" s="176"/>
      <c r="O774" s="172">
        <v>8</v>
      </c>
      <c r="P774" s="172" t="s">
        <v>2</v>
      </c>
      <c r="Q774" s="176"/>
      <c r="R774" s="172" t="s">
        <v>153</v>
      </c>
      <c r="S774" s="164"/>
      <c r="T774" s="164"/>
      <c r="U774" s="164"/>
      <c r="V774" s="164"/>
      <c r="W774" s="164"/>
      <c r="X774" s="164"/>
      <c r="Y774" s="164"/>
      <c r="Z774" s="176"/>
      <c r="AA774" s="176"/>
      <c r="AB774" s="164"/>
    </row>
    <row r="775" spans="1:28" ht="13.2">
      <c r="A775" s="344" t="s">
        <v>88</v>
      </c>
      <c r="B775" s="316"/>
      <c r="C775" s="186"/>
      <c r="D775" s="186"/>
      <c r="E775" s="186"/>
      <c r="F775" s="186"/>
      <c r="G775" s="186"/>
      <c r="H775" s="186"/>
      <c r="I775" s="186"/>
      <c r="J775" s="185" t="s">
        <v>475</v>
      </c>
      <c r="K775" s="186"/>
      <c r="L775" s="186"/>
      <c r="M775" s="186"/>
      <c r="N775" s="186"/>
      <c r="O775" s="200"/>
      <c r="P775" s="184" t="s">
        <v>480</v>
      </c>
      <c r="Q775" s="205"/>
      <c r="R775" s="185" t="s">
        <v>406</v>
      </c>
      <c r="S775" s="185" t="s">
        <v>406</v>
      </c>
      <c r="T775" s="186"/>
      <c r="U775" s="186"/>
      <c r="V775" s="186"/>
      <c r="W775" s="186"/>
      <c r="X775" s="186"/>
      <c r="Y775" s="186"/>
      <c r="Z775" s="186"/>
      <c r="AA775" s="186"/>
      <c r="AB775" s="186"/>
    </row>
    <row r="776" spans="1:28" ht="13.2">
      <c r="A776" s="176"/>
      <c r="B776" s="173" t="s">
        <v>89</v>
      </c>
      <c r="C776" s="176"/>
      <c r="D776" s="176"/>
      <c r="E776" s="176"/>
      <c r="F776" s="176"/>
      <c r="G776" s="176"/>
      <c r="H776" s="176"/>
      <c r="I776" s="176"/>
      <c r="J776" s="176"/>
      <c r="K776" s="176"/>
      <c r="L776" s="176"/>
      <c r="M776" s="176"/>
      <c r="N776" s="176"/>
      <c r="O776" s="176"/>
      <c r="P776" s="172" t="s">
        <v>264</v>
      </c>
      <c r="Q776" s="172">
        <v>5</v>
      </c>
      <c r="R776" s="176"/>
      <c r="S776" s="164"/>
      <c r="T776" s="164"/>
      <c r="U776" s="164"/>
      <c r="V776" s="164"/>
      <c r="W776" s="164"/>
      <c r="X776" s="164"/>
      <c r="Y776" s="164"/>
      <c r="Z776" s="176"/>
      <c r="AA776" s="176"/>
      <c r="AB776" s="164"/>
    </row>
    <row r="777" spans="1:28" ht="13.2">
      <c r="A777" s="172">
        <v>16</v>
      </c>
      <c r="B777" s="173" t="s">
        <v>156</v>
      </c>
      <c r="C777" s="172">
        <v>14</v>
      </c>
      <c r="D777" s="172">
        <v>14</v>
      </c>
      <c r="E777" s="172">
        <v>45</v>
      </c>
      <c r="F777" s="206" t="s">
        <v>314</v>
      </c>
      <c r="G777" s="172">
        <v>45</v>
      </c>
      <c r="H777" s="172">
        <v>79</v>
      </c>
      <c r="I777" s="206">
        <v>7</v>
      </c>
      <c r="J777" s="172" t="s">
        <v>481</v>
      </c>
      <c r="K777" s="172">
        <v>2002</v>
      </c>
      <c r="L777" s="172" t="s">
        <v>482</v>
      </c>
      <c r="M777" s="172" t="s">
        <v>143</v>
      </c>
      <c r="N777" s="172" t="s">
        <v>483</v>
      </c>
      <c r="O777" s="206">
        <v>4</v>
      </c>
      <c r="P777" s="172" t="s">
        <v>484</v>
      </c>
      <c r="Q777" s="172">
        <v>6</v>
      </c>
      <c r="R777" s="172" t="s">
        <v>485</v>
      </c>
      <c r="S777" s="176"/>
      <c r="T777" s="176"/>
      <c r="U777" s="176"/>
      <c r="V777" s="176"/>
      <c r="W777" s="176"/>
      <c r="X777" s="176"/>
      <c r="Y777" s="176"/>
      <c r="Z777" s="176"/>
      <c r="AA777" s="176"/>
      <c r="AB777" s="176"/>
    </row>
    <row r="778" spans="1:28" ht="13.2">
      <c r="A778" s="176"/>
      <c r="B778" s="173" t="s">
        <v>158</v>
      </c>
      <c r="C778" s="197"/>
      <c r="D778" s="197"/>
      <c r="E778" s="176"/>
      <c r="F778" s="203"/>
      <c r="G778" s="176"/>
      <c r="H778" s="176"/>
      <c r="I778" s="203"/>
      <c r="J778" s="176"/>
      <c r="K778" s="176"/>
      <c r="L778" s="176"/>
      <c r="M778" s="176"/>
      <c r="N778" s="176"/>
      <c r="O778" s="206">
        <v>8</v>
      </c>
      <c r="P778" s="172" t="s">
        <v>319</v>
      </c>
      <c r="Q778" s="172">
        <v>5</v>
      </c>
      <c r="R778" s="172" t="s">
        <v>159</v>
      </c>
      <c r="S778" s="176"/>
      <c r="T778" s="176"/>
      <c r="U778" s="176"/>
      <c r="V778" s="176"/>
      <c r="W778" s="176"/>
      <c r="X778" s="176"/>
      <c r="Y778" s="176"/>
      <c r="Z778" s="176"/>
      <c r="AA778" s="176"/>
      <c r="AB778" s="176"/>
    </row>
    <row r="779" spans="1:28" ht="13.2">
      <c r="A779" s="187"/>
      <c r="B779" s="207" t="s">
        <v>94</v>
      </c>
      <c r="C779" s="186"/>
      <c r="D779" s="186"/>
      <c r="E779" s="186"/>
      <c r="F779" s="186"/>
      <c r="G779" s="186"/>
      <c r="H779" s="186"/>
      <c r="I779" s="186"/>
      <c r="J779" s="185" t="s">
        <v>481</v>
      </c>
      <c r="K779" s="186"/>
      <c r="L779" s="186"/>
      <c r="M779" s="186"/>
      <c r="N779" s="186"/>
      <c r="O779" s="186"/>
      <c r="P779" s="184" t="s">
        <v>486</v>
      </c>
      <c r="Q779" s="188"/>
      <c r="R779" s="185" t="s">
        <v>406</v>
      </c>
      <c r="S779" s="185" t="s">
        <v>406</v>
      </c>
      <c r="T779" s="186"/>
      <c r="U779" s="186"/>
      <c r="V779" s="186"/>
      <c r="W779" s="186"/>
      <c r="X779" s="186"/>
      <c r="Y779" s="186"/>
      <c r="Z779" s="186"/>
      <c r="AA779" s="186"/>
      <c r="AB779" s="186"/>
    </row>
    <row r="780" spans="1:28" ht="13.2">
      <c r="A780" s="150">
        <v>17</v>
      </c>
      <c r="B780" s="208" t="s">
        <v>95</v>
      </c>
      <c r="C780" s="163"/>
      <c r="D780" s="163"/>
      <c r="E780" s="163"/>
      <c r="F780" s="176"/>
      <c r="G780" s="176"/>
      <c r="H780" s="176"/>
      <c r="I780" s="176"/>
      <c r="J780" s="176"/>
      <c r="K780" s="176"/>
      <c r="L780" s="176"/>
      <c r="M780" s="176"/>
      <c r="N780" s="176"/>
      <c r="O780" s="176"/>
      <c r="P780" s="176"/>
      <c r="Q780" s="172">
        <v>1</v>
      </c>
      <c r="R780" s="176"/>
      <c r="S780" s="176"/>
      <c r="T780" s="176"/>
      <c r="U780" s="176"/>
      <c r="V780" s="176"/>
      <c r="W780" s="176"/>
      <c r="X780" s="176"/>
      <c r="Y780" s="176"/>
      <c r="Z780" s="176"/>
      <c r="AA780" s="176"/>
      <c r="AB780" s="176"/>
    </row>
    <row r="781" spans="1:28" ht="13.2">
      <c r="A781" s="150">
        <v>18</v>
      </c>
      <c r="B781" s="208" t="s">
        <v>96</v>
      </c>
      <c r="C781" s="163"/>
      <c r="D781" s="163"/>
      <c r="E781" s="163"/>
      <c r="F781" s="176"/>
      <c r="G781" s="176"/>
      <c r="H781" s="176"/>
      <c r="I781" s="176"/>
      <c r="J781" s="176"/>
      <c r="K781" s="176"/>
      <c r="L781" s="176"/>
      <c r="M781" s="176"/>
      <c r="N781" s="176"/>
      <c r="O781" s="176"/>
      <c r="P781" s="176"/>
      <c r="Q781" s="163"/>
      <c r="R781" s="176"/>
      <c r="S781" s="176"/>
      <c r="T781" s="176"/>
      <c r="U781" s="176"/>
      <c r="V781" s="176"/>
      <c r="W781" s="176"/>
      <c r="X781" s="176"/>
      <c r="Y781" s="176"/>
      <c r="Z781" s="176"/>
      <c r="AA781" s="176"/>
      <c r="AB781" s="176"/>
    </row>
    <row r="782" spans="1:28" ht="13.2">
      <c r="A782" s="389" t="s">
        <v>98</v>
      </c>
      <c r="B782" s="316"/>
      <c r="C782" s="316"/>
      <c r="D782" s="316"/>
      <c r="E782" s="316"/>
      <c r="F782" s="176"/>
      <c r="G782" s="176"/>
      <c r="H782" s="176"/>
      <c r="I782" s="176"/>
      <c r="J782" s="176"/>
      <c r="K782" s="176"/>
      <c r="L782" s="176"/>
      <c r="M782" s="176"/>
      <c r="N782" s="176"/>
      <c r="O782" s="176"/>
      <c r="P782" s="172" t="s">
        <v>487</v>
      </c>
      <c r="Q782" s="172">
        <v>219</v>
      </c>
      <c r="R782" s="172" t="s">
        <v>488</v>
      </c>
      <c r="S782" s="172">
        <v>210</v>
      </c>
      <c r="T782" s="172">
        <v>72</v>
      </c>
      <c r="U782" s="176"/>
      <c r="V782" s="176"/>
      <c r="W782" s="176"/>
      <c r="X782" s="176"/>
      <c r="Y782" s="176"/>
      <c r="Z782" s="176"/>
      <c r="AA782" s="176"/>
      <c r="AB782" s="176"/>
    </row>
    <row r="783" spans="1:28" ht="13.2">
      <c r="A783" s="390" t="s">
        <v>100</v>
      </c>
      <c r="B783" s="316"/>
      <c r="C783" s="316"/>
      <c r="D783" s="316"/>
      <c r="E783" s="316"/>
      <c r="F783" s="316"/>
      <c r="G783" s="316"/>
      <c r="H783" s="316"/>
      <c r="I783" s="316"/>
      <c r="J783" s="316"/>
      <c r="K783" s="316"/>
      <c r="L783" s="316"/>
      <c r="M783" s="316"/>
      <c r="N783" s="316"/>
      <c r="O783" s="316"/>
      <c r="P783" s="172" t="s">
        <v>489</v>
      </c>
      <c r="Q783" s="172" t="s">
        <v>490</v>
      </c>
      <c r="R783" s="172" t="s">
        <v>491</v>
      </c>
      <c r="S783" s="172" t="s">
        <v>492</v>
      </c>
      <c r="T783" s="176"/>
      <c r="U783" s="176"/>
      <c r="V783" s="176"/>
      <c r="W783" s="176"/>
      <c r="X783" s="176"/>
      <c r="Y783" s="176"/>
      <c r="Z783" s="176"/>
      <c r="AA783" s="176"/>
      <c r="AB783" s="176"/>
    </row>
    <row r="784" spans="1:28" ht="13.2">
      <c r="A784" s="198"/>
      <c r="B784" s="198"/>
      <c r="C784" s="198"/>
      <c r="D784" s="198"/>
      <c r="E784" s="198"/>
      <c r="F784" s="164"/>
      <c r="G784" s="164"/>
      <c r="H784" s="164"/>
      <c r="I784" s="164"/>
      <c r="J784" s="164"/>
      <c r="K784" s="164"/>
      <c r="L784" s="164"/>
      <c r="M784" s="391" t="s">
        <v>101</v>
      </c>
      <c r="N784" s="316"/>
      <c r="O784" s="316"/>
      <c r="P784" s="172" t="s">
        <v>488</v>
      </c>
      <c r="Q784" s="164"/>
      <c r="R784" s="164"/>
      <c r="S784" s="164"/>
      <c r="T784" s="164"/>
      <c r="U784" s="164"/>
      <c r="V784" s="164"/>
      <c r="W784" s="164"/>
      <c r="X784" s="164"/>
      <c r="Y784" s="164"/>
      <c r="Z784" s="164"/>
      <c r="AA784" s="164"/>
      <c r="AB784" s="164"/>
    </row>
    <row r="785" spans="1:28" ht="13.2">
      <c r="A785" s="198"/>
      <c r="B785" s="198"/>
      <c r="C785" s="198"/>
      <c r="D785" s="198"/>
      <c r="E785" s="198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P785" s="164"/>
      <c r="Q785" s="164"/>
      <c r="R785" s="164"/>
      <c r="S785" s="164"/>
      <c r="T785" s="164"/>
      <c r="U785" s="164"/>
      <c r="V785" s="164"/>
      <c r="W785" s="164"/>
      <c r="X785" s="164"/>
      <c r="Y785" s="164"/>
      <c r="Z785" s="164"/>
      <c r="AA785" s="164"/>
      <c r="AB785" s="164"/>
    </row>
    <row r="786" spans="1:28" ht="13.8">
      <c r="A786" s="164"/>
      <c r="B786" s="392" t="s">
        <v>493</v>
      </c>
      <c r="C786" s="392" t="s">
        <v>1</v>
      </c>
      <c r="D786" s="316"/>
      <c r="E786" s="316"/>
      <c r="F786" s="316"/>
      <c r="G786" s="316"/>
      <c r="H786" s="316"/>
      <c r="I786" s="316"/>
      <c r="J786" s="316"/>
      <c r="K786" s="210"/>
      <c r="L786" s="210"/>
      <c r="M786" s="210"/>
      <c r="N786" s="210"/>
      <c r="O786" s="210"/>
      <c r="P786" s="210"/>
      <c r="Q786" s="210"/>
      <c r="R786" s="210"/>
      <c r="S786" s="210"/>
      <c r="T786" s="210"/>
      <c r="U786" s="164"/>
      <c r="V786" s="164"/>
      <c r="W786" s="164"/>
      <c r="X786" s="164"/>
      <c r="Y786" s="164"/>
      <c r="Z786" s="164"/>
      <c r="AA786" s="164"/>
      <c r="AB786" s="164"/>
    </row>
    <row r="787" spans="1:28" ht="13.8">
      <c r="A787" s="164"/>
      <c r="B787" s="316"/>
      <c r="C787" s="392" t="s">
        <v>494</v>
      </c>
      <c r="D787" s="316"/>
      <c r="E787" s="392" t="s">
        <v>495</v>
      </c>
      <c r="F787" s="316"/>
      <c r="G787" s="392" t="s">
        <v>496</v>
      </c>
      <c r="H787" s="316"/>
      <c r="I787" s="392" t="s">
        <v>497</v>
      </c>
      <c r="J787" s="316"/>
      <c r="K787" s="210"/>
      <c r="L787" s="209" t="s">
        <v>498</v>
      </c>
      <c r="M787" s="211"/>
      <c r="N787" s="211"/>
      <c r="O787" s="211"/>
      <c r="P787" s="211"/>
      <c r="Q787" s="150" t="s">
        <v>499</v>
      </c>
      <c r="R787" s="208" t="s">
        <v>487</v>
      </c>
      <c r="S787" s="163"/>
      <c r="T787" s="212"/>
      <c r="U787" s="164"/>
      <c r="V787" s="164"/>
      <c r="W787" s="164"/>
      <c r="X787" s="164"/>
      <c r="Y787" s="164"/>
      <c r="Z787" s="164"/>
      <c r="AA787" s="164"/>
      <c r="AB787" s="164"/>
    </row>
    <row r="788" spans="1:28" ht="13.8">
      <c r="A788" s="164"/>
      <c r="B788" s="173" t="s">
        <v>500</v>
      </c>
      <c r="C788" s="173" t="s">
        <v>501</v>
      </c>
      <c r="D788" s="179" t="s">
        <v>502</v>
      </c>
      <c r="E788" s="173" t="s">
        <v>501</v>
      </c>
      <c r="F788" s="198"/>
      <c r="G788" s="173" t="s">
        <v>501</v>
      </c>
      <c r="H788" s="198"/>
      <c r="I788" s="173" t="s">
        <v>501</v>
      </c>
      <c r="J788" s="198"/>
      <c r="K788" s="210"/>
      <c r="L788" s="209" t="s">
        <v>503</v>
      </c>
      <c r="M788" s="211"/>
      <c r="N788" s="211"/>
      <c r="O788" s="211"/>
      <c r="P788" s="211"/>
      <c r="Q788" s="150" t="s">
        <v>499</v>
      </c>
      <c r="R788" s="208">
        <v>219</v>
      </c>
      <c r="S788" s="163"/>
      <c r="T788" s="212"/>
      <c r="U788" s="210"/>
      <c r="V788" s="210"/>
      <c r="W788" s="210"/>
      <c r="X788" s="210"/>
      <c r="Y788" s="210"/>
      <c r="Z788" s="210"/>
      <c r="AA788" s="210"/>
      <c r="AB788" s="210"/>
    </row>
    <row r="789" spans="1:28" ht="13.8">
      <c r="A789" s="164"/>
      <c r="B789" s="173" t="s">
        <v>504</v>
      </c>
      <c r="C789" s="173" t="s">
        <v>52</v>
      </c>
      <c r="D789" s="179" t="s">
        <v>505</v>
      </c>
      <c r="E789" s="173" t="s">
        <v>52</v>
      </c>
      <c r="F789" s="198"/>
      <c r="G789" s="173" t="s">
        <v>52</v>
      </c>
      <c r="H789" s="198"/>
      <c r="I789" s="173" t="s">
        <v>52</v>
      </c>
      <c r="J789" s="198"/>
      <c r="K789" s="210"/>
      <c r="L789" s="209" t="s">
        <v>506</v>
      </c>
      <c r="M789" s="211"/>
      <c r="N789" s="211"/>
      <c r="O789" s="211"/>
      <c r="P789" s="211"/>
      <c r="Q789" s="150" t="s">
        <v>499</v>
      </c>
      <c r="R789" s="208" t="s">
        <v>488</v>
      </c>
      <c r="S789" s="163"/>
      <c r="T789" s="212"/>
      <c r="U789" s="210"/>
      <c r="V789" s="210"/>
      <c r="W789" s="210"/>
      <c r="X789" s="210"/>
      <c r="Y789" s="210"/>
      <c r="Z789" s="210"/>
      <c r="AA789" s="210"/>
      <c r="AB789" s="210"/>
    </row>
    <row r="790" spans="1:28" ht="13.8">
      <c r="A790" s="164"/>
      <c r="B790" s="173" t="s">
        <v>507</v>
      </c>
      <c r="C790" s="173" t="s">
        <v>508</v>
      </c>
      <c r="D790" s="179" t="s">
        <v>509</v>
      </c>
      <c r="E790" s="173" t="s">
        <v>508</v>
      </c>
      <c r="F790" s="198"/>
      <c r="G790" s="173" t="s">
        <v>508</v>
      </c>
      <c r="H790" s="198"/>
      <c r="I790" s="173" t="s">
        <v>508</v>
      </c>
      <c r="J790" s="198"/>
      <c r="K790" s="210"/>
      <c r="L790" s="209" t="s">
        <v>510</v>
      </c>
      <c r="M790" s="211"/>
      <c r="N790" s="211"/>
      <c r="O790" s="211"/>
      <c r="P790" s="211"/>
      <c r="Q790" s="150" t="s">
        <v>499</v>
      </c>
      <c r="R790" s="208" t="s">
        <v>489</v>
      </c>
      <c r="S790" s="163"/>
      <c r="T790" s="212"/>
      <c r="U790" s="164"/>
      <c r="V790" s="164"/>
      <c r="W790" s="164"/>
      <c r="X790" s="164"/>
      <c r="Y790" s="164"/>
      <c r="Z790" s="164"/>
      <c r="AA790" s="164"/>
      <c r="AB790" s="164"/>
    </row>
    <row r="791" spans="1:28" ht="13.8">
      <c r="A791" s="164"/>
      <c r="B791" s="173" t="s">
        <v>511</v>
      </c>
      <c r="C791" s="173" t="s">
        <v>512</v>
      </c>
      <c r="D791" s="179" t="s">
        <v>513</v>
      </c>
      <c r="E791" s="173" t="s">
        <v>512</v>
      </c>
      <c r="F791" s="198"/>
      <c r="G791" s="173" t="s">
        <v>512</v>
      </c>
      <c r="H791" s="198"/>
      <c r="I791" s="173" t="s">
        <v>512</v>
      </c>
      <c r="J791" s="198"/>
      <c r="K791" s="210"/>
      <c r="L791" s="209" t="s">
        <v>514</v>
      </c>
      <c r="M791" s="211"/>
      <c r="N791" s="211"/>
      <c r="O791" s="211"/>
      <c r="P791" s="211"/>
      <c r="Q791" s="150" t="s">
        <v>499</v>
      </c>
      <c r="R791" s="208" t="s">
        <v>490</v>
      </c>
      <c r="S791" s="163"/>
      <c r="T791" s="212"/>
      <c r="U791" s="164"/>
      <c r="V791" s="164"/>
      <c r="W791" s="164"/>
      <c r="X791" s="164"/>
      <c r="Y791" s="164"/>
      <c r="Z791" s="164"/>
      <c r="AA791" s="164"/>
      <c r="AB791" s="164"/>
    </row>
    <row r="792" spans="1:28" ht="13.8">
      <c r="A792" s="164"/>
      <c r="B792" s="173" t="s">
        <v>515</v>
      </c>
      <c r="C792" s="173" t="s">
        <v>516</v>
      </c>
      <c r="D792" s="179" t="s">
        <v>474</v>
      </c>
      <c r="E792" s="173" t="s">
        <v>516</v>
      </c>
      <c r="F792" s="198"/>
      <c r="G792" s="173" t="s">
        <v>516</v>
      </c>
      <c r="H792" s="198"/>
      <c r="I792" s="173" t="s">
        <v>516</v>
      </c>
      <c r="J792" s="198"/>
      <c r="K792" s="210"/>
      <c r="L792" s="210"/>
      <c r="M792" s="210"/>
      <c r="N792" s="210"/>
      <c r="O792" s="210"/>
      <c r="P792" s="210"/>
      <c r="Q792" s="210"/>
      <c r="R792" s="210"/>
      <c r="S792" s="210"/>
      <c r="T792" s="210"/>
      <c r="U792" s="164"/>
      <c r="V792" s="164"/>
      <c r="W792" s="164"/>
      <c r="X792" s="164"/>
      <c r="Y792" s="164"/>
      <c r="Z792" s="164"/>
      <c r="AA792" s="164"/>
      <c r="AB792" s="164"/>
    </row>
    <row r="793" spans="1:28" ht="13.8">
      <c r="A793" s="164"/>
      <c r="B793" s="393" t="s">
        <v>517</v>
      </c>
      <c r="C793" s="179" t="s">
        <v>518</v>
      </c>
      <c r="D793" s="394" t="s">
        <v>519</v>
      </c>
      <c r="E793" s="198"/>
      <c r="F793" s="358"/>
      <c r="G793" s="198"/>
      <c r="H793" s="358"/>
      <c r="I793" s="198"/>
      <c r="J793" s="358"/>
      <c r="K793" s="210"/>
      <c r="L793" s="210"/>
      <c r="M793" s="210"/>
      <c r="N793" s="210"/>
      <c r="O793" s="210"/>
      <c r="P793" s="210"/>
      <c r="Q793" s="210"/>
      <c r="R793" s="210"/>
      <c r="S793" s="210"/>
      <c r="T793" s="210"/>
      <c r="U793" s="164"/>
      <c r="V793" s="164"/>
      <c r="W793" s="164"/>
      <c r="X793" s="164"/>
      <c r="Y793" s="164"/>
      <c r="Z793" s="164"/>
      <c r="AA793" s="164"/>
      <c r="AB793" s="164"/>
    </row>
    <row r="794" spans="1:28" ht="13.8">
      <c r="A794" s="164"/>
      <c r="B794" s="316"/>
      <c r="C794" s="179" t="s">
        <v>520</v>
      </c>
      <c r="D794" s="316"/>
      <c r="E794" s="198"/>
      <c r="F794" s="316"/>
      <c r="G794" s="198"/>
      <c r="H794" s="316"/>
      <c r="I794" s="198"/>
      <c r="J794" s="316"/>
      <c r="K794" s="210"/>
      <c r="L794" s="210"/>
      <c r="M794" s="210"/>
      <c r="N794" s="210"/>
      <c r="O794" s="210"/>
      <c r="P794" s="210"/>
      <c r="Q794" s="210"/>
      <c r="R794" s="210"/>
      <c r="S794" s="210"/>
      <c r="T794" s="210"/>
      <c r="U794" s="164"/>
      <c r="V794" s="164"/>
      <c r="W794" s="164"/>
      <c r="X794" s="164"/>
      <c r="Y794" s="164"/>
      <c r="Z794" s="164"/>
      <c r="AA794" s="164"/>
      <c r="AB794" s="164"/>
    </row>
    <row r="795" spans="1:28" ht="13.8">
      <c r="A795" s="164"/>
      <c r="B795" s="210"/>
      <c r="C795" s="210"/>
      <c r="D795" s="210"/>
      <c r="E795" s="210"/>
      <c r="F795" s="210"/>
      <c r="G795" s="210"/>
      <c r="H795" s="210"/>
      <c r="I795" s="210"/>
      <c r="J795" s="210"/>
      <c r="K795" s="210"/>
      <c r="L795" s="210"/>
      <c r="M795" s="210"/>
      <c r="N795" s="210"/>
      <c r="O795" s="210"/>
      <c r="P795" s="210"/>
      <c r="Q795" s="210"/>
      <c r="R795" s="210"/>
      <c r="S795" s="210"/>
      <c r="T795" s="210"/>
      <c r="U795" s="164"/>
      <c r="V795" s="164"/>
      <c r="W795" s="164"/>
      <c r="X795" s="164"/>
      <c r="Y795" s="164"/>
      <c r="Z795" s="164"/>
      <c r="AA795" s="164"/>
      <c r="AB795" s="164"/>
    </row>
    <row r="796" spans="1:28" ht="13.2">
      <c r="A796" s="213">
        <v>1</v>
      </c>
      <c r="B796" s="359" t="s">
        <v>521</v>
      </c>
      <c r="C796" s="316"/>
      <c r="D796" s="316"/>
      <c r="E796" s="316"/>
      <c r="F796" s="316"/>
      <c r="G796" s="316"/>
      <c r="H796" s="316"/>
      <c r="I796" s="316"/>
      <c r="J796" s="316"/>
      <c r="K796" s="316"/>
      <c r="L796" s="316"/>
      <c r="M796" s="316"/>
      <c r="N796" s="316"/>
      <c r="O796" s="316"/>
      <c r="P796" s="316"/>
      <c r="Q796" s="316"/>
      <c r="R796" s="316"/>
      <c r="S796" s="316"/>
      <c r="T796" s="316"/>
      <c r="U796" s="164"/>
      <c r="V796" s="164"/>
      <c r="W796" s="164"/>
      <c r="X796" s="164"/>
      <c r="Y796" s="164"/>
      <c r="Z796" s="164"/>
      <c r="AA796" s="164"/>
      <c r="AB796" s="164"/>
    </row>
    <row r="797" spans="1:28" ht="13.2">
      <c r="A797" s="213">
        <v>2</v>
      </c>
      <c r="B797" s="360" t="s">
        <v>522</v>
      </c>
      <c r="C797" s="316"/>
      <c r="D797" s="316"/>
      <c r="E797" s="316"/>
      <c r="F797" s="316"/>
      <c r="G797" s="316"/>
      <c r="H797" s="316"/>
      <c r="I797" s="316"/>
      <c r="J797" s="316"/>
      <c r="K797" s="316"/>
      <c r="L797" s="316"/>
      <c r="M797" s="316"/>
      <c r="N797" s="316"/>
      <c r="O797" s="316"/>
      <c r="P797" s="316"/>
      <c r="Q797" s="316"/>
      <c r="R797" s="316"/>
      <c r="S797" s="316"/>
      <c r="T797" s="316"/>
      <c r="U797" s="164"/>
      <c r="V797" s="164"/>
      <c r="W797" s="164"/>
      <c r="X797" s="164"/>
      <c r="Y797" s="164"/>
      <c r="Z797" s="164"/>
      <c r="AA797" s="164"/>
      <c r="AB797" s="164"/>
    </row>
    <row r="798" spans="1:28" ht="13.2">
      <c r="A798" s="213">
        <v>4</v>
      </c>
      <c r="B798" s="360" t="s">
        <v>523</v>
      </c>
      <c r="C798" s="316"/>
      <c r="D798" s="316"/>
      <c r="E798" s="316"/>
      <c r="F798" s="316"/>
      <c r="G798" s="316"/>
      <c r="H798" s="316"/>
      <c r="I798" s="316"/>
      <c r="J798" s="316"/>
      <c r="K798" s="316"/>
      <c r="L798" s="316"/>
      <c r="M798" s="316"/>
      <c r="N798" s="316"/>
      <c r="O798" s="316"/>
      <c r="P798" s="316"/>
      <c r="Q798" s="316"/>
      <c r="R798" s="316"/>
      <c r="S798" s="316"/>
      <c r="T798" s="316"/>
      <c r="U798" s="164"/>
      <c r="V798" s="164"/>
      <c r="W798" s="164"/>
      <c r="X798" s="164"/>
      <c r="Y798" s="164"/>
      <c r="Z798" s="164"/>
      <c r="AA798" s="164"/>
      <c r="AB798" s="164"/>
    </row>
    <row r="799" spans="1:28" ht="13.2">
      <c r="A799" s="164"/>
      <c r="B799" s="214"/>
      <c r="C799" s="214"/>
      <c r="D799" s="214"/>
      <c r="E799" s="214"/>
      <c r="F799" s="214"/>
      <c r="G799" s="214"/>
      <c r="H799" s="214"/>
      <c r="I799" s="214"/>
      <c r="J799" s="214"/>
      <c r="K799" s="214"/>
      <c r="L799" s="214"/>
      <c r="M799" s="214"/>
      <c r="N799" s="214"/>
      <c r="O799" s="214"/>
      <c r="P799" s="214"/>
      <c r="Q799" s="214"/>
      <c r="R799" s="214"/>
      <c r="S799" s="214"/>
      <c r="T799" s="214"/>
      <c r="U799" s="164"/>
      <c r="V799" s="164"/>
      <c r="W799" s="164"/>
      <c r="X799" s="164"/>
      <c r="Y799" s="164"/>
      <c r="Z799" s="164"/>
      <c r="AA799" s="164"/>
      <c r="AB799" s="164"/>
    </row>
    <row r="800" spans="1:28" ht="13.2">
      <c r="A800" s="164"/>
      <c r="B800" s="173" t="s">
        <v>524</v>
      </c>
      <c r="C800" s="164"/>
      <c r="D800" s="164"/>
      <c r="E800" s="164"/>
      <c r="F800" s="173" t="s">
        <v>525</v>
      </c>
      <c r="G800" s="164"/>
      <c r="H800" s="164"/>
      <c r="I800" s="164"/>
      <c r="J800" s="164"/>
      <c r="K800" s="164"/>
      <c r="L800" s="164"/>
      <c r="M800" s="173" t="s">
        <v>526</v>
      </c>
      <c r="N800" s="164"/>
      <c r="O800" s="164"/>
      <c r="P800" s="164"/>
      <c r="Q800" s="164"/>
      <c r="R800" s="164"/>
      <c r="S800" s="164"/>
      <c r="T800" s="164"/>
      <c r="U800" s="164"/>
      <c r="V800" s="164"/>
      <c r="W800" s="164"/>
      <c r="X800" s="164"/>
      <c r="Y800" s="164"/>
      <c r="Z800" s="164"/>
      <c r="AA800" s="164"/>
      <c r="AB800" s="164"/>
    </row>
    <row r="801" spans="1:28" ht="13.2">
      <c r="A801" s="164"/>
      <c r="B801" s="164"/>
      <c r="C801" s="164"/>
      <c r="D801" s="164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P801" s="164"/>
      <c r="Q801" s="164"/>
      <c r="R801" s="164"/>
      <c r="S801" s="164"/>
      <c r="T801" s="164"/>
      <c r="U801" s="164"/>
      <c r="V801" s="164"/>
      <c r="W801" s="164"/>
      <c r="X801" s="164"/>
      <c r="Y801" s="164"/>
      <c r="Z801" s="164"/>
      <c r="AA801" s="164"/>
      <c r="AB801" s="164"/>
    </row>
    <row r="802" spans="1:28" ht="13.2">
      <c r="A802" s="164"/>
      <c r="B802" s="164"/>
      <c r="C802" s="164"/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P802" s="164"/>
      <c r="Q802" s="164"/>
      <c r="R802" s="164"/>
      <c r="S802" s="164"/>
      <c r="T802" s="164"/>
      <c r="U802" s="164"/>
      <c r="V802" s="164"/>
      <c r="W802" s="164"/>
      <c r="X802" s="164"/>
      <c r="Y802" s="164"/>
      <c r="Z802" s="164"/>
      <c r="AA802" s="164"/>
      <c r="AB802" s="164"/>
    </row>
    <row r="803" spans="1:28" ht="13.2">
      <c r="A803" s="164"/>
      <c r="B803" s="164"/>
      <c r="C803" s="164"/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P803" s="164"/>
      <c r="Q803" s="164"/>
      <c r="R803" s="164"/>
      <c r="S803" s="164"/>
      <c r="T803" s="164"/>
      <c r="U803" s="164"/>
      <c r="V803" s="164"/>
      <c r="W803" s="164"/>
      <c r="X803" s="164"/>
      <c r="Y803" s="164"/>
      <c r="Z803" s="164"/>
      <c r="AA803" s="164"/>
      <c r="AB803" s="164"/>
    </row>
    <row r="804" spans="1:28" ht="13.2">
      <c r="A804" s="164"/>
      <c r="B804" s="215" t="s">
        <v>527</v>
      </c>
      <c r="C804" s="164"/>
      <c r="D804" s="164"/>
      <c r="E804" s="164"/>
      <c r="F804" s="215" t="s">
        <v>528</v>
      </c>
      <c r="G804" s="216"/>
      <c r="H804" s="164"/>
      <c r="I804" s="216"/>
      <c r="J804" s="216"/>
      <c r="K804" s="164"/>
      <c r="L804" s="164"/>
      <c r="M804" s="215" t="s">
        <v>529</v>
      </c>
      <c r="N804" s="216"/>
      <c r="O804" s="216"/>
      <c r="P804" s="216"/>
      <c r="Q804" s="216"/>
      <c r="R804" s="216"/>
      <c r="S804" s="216"/>
      <c r="T804" s="164"/>
      <c r="U804" s="164"/>
      <c r="V804" s="164"/>
      <c r="W804" s="164"/>
      <c r="X804" s="164"/>
      <c r="Y804" s="164"/>
      <c r="Z804" s="164"/>
      <c r="AA804" s="164"/>
      <c r="AB804" s="164"/>
    </row>
    <row r="805" spans="1:28" ht="13.2">
      <c r="A805" s="164"/>
      <c r="B805" s="173" t="s">
        <v>530</v>
      </c>
      <c r="C805" s="164"/>
      <c r="D805" s="164"/>
      <c r="E805" s="164"/>
      <c r="F805" s="173" t="s">
        <v>531</v>
      </c>
      <c r="G805" s="164"/>
      <c r="H805" s="164"/>
      <c r="I805" s="164"/>
      <c r="J805" s="164"/>
      <c r="K805" s="164"/>
      <c r="L805" s="164"/>
      <c r="M805" s="173" t="s">
        <v>532</v>
      </c>
      <c r="N805" s="164"/>
      <c r="O805" s="164"/>
      <c r="P805" s="164"/>
      <c r="Q805" s="164"/>
      <c r="R805" s="164"/>
      <c r="S805" s="164"/>
      <c r="T805" s="164"/>
      <c r="U805" s="164"/>
      <c r="V805" s="164"/>
      <c r="W805" s="164"/>
      <c r="X805" s="164"/>
      <c r="Y805" s="164"/>
      <c r="Z805" s="164"/>
      <c r="AA805" s="164"/>
      <c r="AB805" s="164"/>
    </row>
    <row r="806" spans="1:28" ht="13.8">
      <c r="A806" s="164"/>
      <c r="B806" s="217"/>
      <c r="C806" s="217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164"/>
      <c r="V806" s="164"/>
      <c r="W806" s="164"/>
      <c r="X806" s="164"/>
      <c r="Y806" s="164"/>
      <c r="Z806" s="164"/>
      <c r="AA806" s="164"/>
      <c r="AB806" s="164"/>
    </row>
    <row r="807" spans="1:28" ht="13.2">
      <c r="A807" s="218"/>
      <c r="B807" s="218"/>
      <c r="C807" s="218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  <c r="AA807" s="218"/>
      <c r="AB807" s="218"/>
    </row>
    <row r="808" spans="1:28" ht="13.2">
      <c r="A808" s="218"/>
      <c r="B808" s="218"/>
      <c r="C808" s="218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  <c r="AA808" s="218"/>
      <c r="AB808" s="218"/>
    </row>
    <row r="809" spans="1:28" ht="13.2">
      <c r="A809" s="361" t="s">
        <v>168</v>
      </c>
      <c r="B809" s="316"/>
      <c r="C809" s="316"/>
      <c r="D809" s="316"/>
      <c r="E809" s="316"/>
      <c r="F809" s="316"/>
      <c r="G809" s="316"/>
      <c r="H809" s="316"/>
      <c r="I809" s="316"/>
      <c r="J809" s="316"/>
      <c r="K809" s="316"/>
      <c r="L809" s="316"/>
      <c r="M809" s="316"/>
      <c r="N809" s="316"/>
      <c r="O809" s="316"/>
      <c r="P809" s="316"/>
      <c r="Q809" s="316"/>
      <c r="R809" s="316"/>
      <c r="S809" s="316"/>
      <c r="T809" s="316"/>
      <c r="U809" s="316"/>
      <c r="V809" s="316"/>
      <c r="W809" s="316"/>
      <c r="X809" s="316"/>
      <c r="Y809" s="316"/>
      <c r="Z809" s="316"/>
      <c r="AA809" s="316"/>
      <c r="AB809" s="218"/>
    </row>
    <row r="810" spans="1:28" ht="13.2">
      <c r="A810" s="361" t="s">
        <v>113</v>
      </c>
      <c r="B810" s="316"/>
      <c r="C810" s="316"/>
      <c r="D810" s="316"/>
      <c r="E810" s="316"/>
      <c r="F810" s="316"/>
      <c r="G810" s="316"/>
      <c r="H810" s="316"/>
      <c r="I810" s="316"/>
      <c r="J810" s="316"/>
      <c r="K810" s="316"/>
      <c r="L810" s="316"/>
      <c r="M810" s="316"/>
      <c r="N810" s="316"/>
      <c r="O810" s="316"/>
      <c r="P810" s="316"/>
      <c r="Q810" s="316"/>
      <c r="R810" s="316"/>
      <c r="S810" s="316"/>
      <c r="T810" s="316"/>
      <c r="U810" s="316"/>
      <c r="V810" s="316"/>
      <c r="W810" s="316"/>
      <c r="X810" s="316"/>
      <c r="Y810" s="316"/>
      <c r="Z810" s="316"/>
      <c r="AA810" s="316"/>
      <c r="AB810" s="218"/>
    </row>
    <row r="811" spans="1:28" ht="13.2">
      <c r="A811" s="361" t="s">
        <v>533</v>
      </c>
      <c r="B811" s="316"/>
      <c r="C811" s="316"/>
      <c r="D811" s="316"/>
      <c r="E811" s="316"/>
      <c r="F811" s="316"/>
      <c r="G811" s="316"/>
      <c r="H811" s="316"/>
      <c r="I811" s="316"/>
      <c r="J811" s="316"/>
      <c r="K811" s="316"/>
      <c r="L811" s="316"/>
      <c r="M811" s="316"/>
      <c r="N811" s="316"/>
      <c r="O811" s="316"/>
      <c r="P811" s="316"/>
      <c r="Q811" s="316"/>
      <c r="R811" s="316"/>
      <c r="S811" s="316"/>
      <c r="T811" s="316"/>
      <c r="U811" s="316"/>
      <c r="V811" s="316"/>
      <c r="W811" s="316"/>
      <c r="X811" s="316"/>
      <c r="Y811" s="316"/>
      <c r="Z811" s="316"/>
      <c r="AA811" s="316"/>
      <c r="AB811" s="218"/>
    </row>
    <row r="812" spans="1:28" ht="13.2">
      <c r="A812" s="219"/>
      <c r="B812" s="220"/>
      <c r="C812" s="219"/>
      <c r="D812" s="219"/>
      <c r="E812" s="219"/>
      <c r="F812" s="219"/>
      <c r="G812" s="219"/>
      <c r="H812" s="219"/>
      <c r="I812" s="219"/>
      <c r="J812" s="219"/>
      <c r="K812" s="219"/>
      <c r="L812" s="219"/>
      <c r="M812" s="219"/>
      <c r="N812" s="219"/>
      <c r="O812" s="219"/>
      <c r="P812" s="219"/>
      <c r="Q812" s="219"/>
      <c r="R812" s="219"/>
      <c r="S812" s="219"/>
      <c r="T812" s="219"/>
      <c r="U812" s="219"/>
      <c r="V812" s="219"/>
      <c r="W812" s="219"/>
      <c r="X812" s="219"/>
      <c r="Y812" s="219"/>
      <c r="Z812" s="219"/>
      <c r="AA812" s="219"/>
      <c r="AB812" s="219"/>
    </row>
    <row r="813" spans="1:28" ht="13.2">
      <c r="A813" s="221">
        <v>1</v>
      </c>
      <c r="B813" s="221">
        <v>2</v>
      </c>
      <c r="C813" s="221">
        <v>3</v>
      </c>
      <c r="D813" s="221">
        <v>4</v>
      </c>
      <c r="E813" s="221">
        <v>5</v>
      </c>
      <c r="F813" s="221">
        <v>6</v>
      </c>
      <c r="G813" s="221">
        <v>7</v>
      </c>
      <c r="H813" s="221">
        <v>8</v>
      </c>
      <c r="I813" s="221">
        <v>9</v>
      </c>
      <c r="J813" s="362">
        <v>10</v>
      </c>
      <c r="K813" s="311"/>
      <c r="L813" s="311"/>
      <c r="M813" s="311"/>
      <c r="N813" s="312"/>
      <c r="O813" s="221">
        <v>11</v>
      </c>
      <c r="P813" s="221">
        <v>12</v>
      </c>
      <c r="Q813" s="221">
        <v>13</v>
      </c>
      <c r="R813" s="221">
        <v>14</v>
      </c>
      <c r="S813" s="221">
        <v>15</v>
      </c>
      <c r="T813" s="221">
        <v>16</v>
      </c>
      <c r="U813" s="221">
        <v>17</v>
      </c>
      <c r="V813" s="221">
        <v>18</v>
      </c>
      <c r="W813" s="222">
        <v>19</v>
      </c>
      <c r="X813" s="222">
        <v>20</v>
      </c>
      <c r="Y813" s="222">
        <v>21</v>
      </c>
      <c r="Z813" s="222">
        <v>22</v>
      </c>
    </row>
    <row r="814" spans="1:28" ht="13.2">
      <c r="A814" s="383" t="s">
        <v>6</v>
      </c>
      <c r="B814" s="383" t="s">
        <v>9</v>
      </c>
      <c r="C814" s="384" t="s">
        <v>10</v>
      </c>
      <c r="D814" s="312"/>
      <c r="E814" s="383" t="s">
        <v>11</v>
      </c>
      <c r="F814" s="223" t="s">
        <v>12</v>
      </c>
      <c r="G814" s="223" t="s">
        <v>13</v>
      </c>
      <c r="H814" s="223" t="s">
        <v>14</v>
      </c>
      <c r="I814" s="223" t="s">
        <v>15</v>
      </c>
      <c r="J814" s="224"/>
      <c r="K814" s="225"/>
      <c r="L814" s="384" t="s">
        <v>16</v>
      </c>
      <c r="M814" s="311"/>
      <c r="N814" s="311"/>
      <c r="O814" s="312"/>
      <c r="P814" s="383" t="s">
        <v>17</v>
      </c>
      <c r="Q814" s="383" t="s">
        <v>18</v>
      </c>
      <c r="R814" s="385" t="s">
        <v>19</v>
      </c>
      <c r="S814" s="386"/>
      <c r="T814" s="320"/>
      <c r="U814" s="225"/>
      <c r="V814" s="225"/>
      <c r="W814" s="354" t="s">
        <v>534</v>
      </c>
      <c r="X814" s="312"/>
      <c r="Y814" s="352" t="s">
        <v>535</v>
      </c>
      <c r="Z814" s="353"/>
    </row>
    <row r="815" spans="1:28" ht="26.4">
      <c r="A815" s="325"/>
      <c r="B815" s="325"/>
      <c r="C815" s="383" t="s">
        <v>25</v>
      </c>
      <c r="D815" s="383" t="s">
        <v>26</v>
      </c>
      <c r="E815" s="325"/>
      <c r="F815" s="223" t="s">
        <v>27</v>
      </c>
      <c r="G815" s="223" t="s">
        <v>28</v>
      </c>
      <c r="H815" s="223" t="s">
        <v>29</v>
      </c>
      <c r="I815" s="223" t="s">
        <v>30</v>
      </c>
      <c r="J815" s="223" t="s">
        <v>31</v>
      </c>
      <c r="K815" s="223" t="s">
        <v>115</v>
      </c>
      <c r="L815" s="223" t="s">
        <v>33</v>
      </c>
      <c r="M815" s="223" t="s">
        <v>34</v>
      </c>
      <c r="N815" s="226" t="s">
        <v>35</v>
      </c>
      <c r="O815" s="223" t="s">
        <v>36</v>
      </c>
      <c r="P815" s="325"/>
      <c r="Q815" s="325"/>
      <c r="R815" s="325"/>
      <c r="S815" s="337"/>
      <c r="T815" s="387"/>
      <c r="U815" s="225"/>
      <c r="V815" s="225"/>
      <c r="W815" s="354" t="s">
        <v>536</v>
      </c>
      <c r="X815" s="312"/>
      <c r="Y815" s="325"/>
      <c r="Z815" s="325"/>
    </row>
    <row r="816" spans="1:28" ht="13.2">
      <c r="A816" s="326"/>
      <c r="B816" s="326"/>
      <c r="C816" s="326"/>
      <c r="D816" s="326"/>
      <c r="E816" s="326"/>
      <c r="F816" s="223" t="s">
        <v>37</v>
      </c>
      <c r="G816" s="223" t="s">
        <v>38</v>
      </c>
      <c r="H816" s="223" t="s">
        <v>39</v>
      </c>
      <c r="I816" s="223" t="s">
        <v>40</v>
      </c>
      <c r="J816" s="223" t="s">
        <v>41</v>
      </c>
      <c r="K816" s="223" t="s">
        <v>42</v>
      </c>
      <c r="L816" s="223" t="s">
        <v>43</v>
      </c>
      <c r="M816" s="227">
        <v>0.15</v>
      </c>
      <c r="N816" s="223" t="s">
        <v>44</v>
      </c>
      <c r="O816" s="223" t="s">
        <v>45</v>
      </c>
      <c r="P816" s="326"/>
      <c r="Q816" s="326"/>
      <c r="R816" s="326"/>
      <c r="S816" s="337"/>
      <c r="T816" s="387"/>
      <c r="U816" s="224"/>
      <c r="V816" s="224"/>
      <c r="W816" s="228" t="s">
        <v>537</v>
      </c>
      <c r="X816" s="228" t="s">
        <v>45</v>
      </c>
      <c r="Y816" s="325"/>
      <c r="Z816" s="325"/>
    </row>
    <row r="817" spans="1:26" ht="13.2">
      <c r="A817" s="224"/>
      <c r="B817" s="223" t="s">
        <v>52</v>
      </c>
      <c r="C817" s="224"/>
      <c r="D817" s="224"/>
      <c r="E817" s="229"/>
      <c r="F817" s="224"/>
      <c r="G817" s="229"/>
      <c r="H817" s="224"/>
      <c r="I817" s="224"/>
      <c r="J817" s="224"/>
      <c r="K817" s="224"/>
      <c r="L817" s="224"/>
      <c r="M817" s="224"/>
      <c r="N817" s="225"/>
      <c r="O817" s="224"/>
      <c r="P817" s="224"/>
      <c r="Q817" s="229"/>
      <c r="R817" s="230"/>
      <c r="S817" s="321"/>
      <c r="T817" s="323"/>
      <c r="U817" s="224"/>
      <c r="V817" s="224"/>
      <c r="W817" s="354" t="s">
        <v>52</v>
      </c>
      <c r="X817" s="312"/>
      <c r="Y817" s="326"/>
      <c r="Z817" s="326"/>
    </row>
    <row r="818" spans="1:26" ht="26.4">
      <c r="A818" s="231">
        <v>1</v>
      </c>
      <c r="B818" s="232" t="s">
        <v>53</v>
      </c>
      <c r="C818" s="233">
        <v>22</v>
      </c>
      <c r="D818" s="233">
        <v>11</v>
      </c>
      <c r="E818" s="233">
        <v>21.52</v>
      </c>
      <c r="F818" s="231">
        <v>4</v>
      </c>
      <c r="G818" s="233">
        <v>21.52</v>
      </c>
      <c r="H818" s="231">
        <v>79</v>
      </c>
      <c r="I818" s="231">
        <v>7</v>
      </c>
      <c r="J818" s="234">
        <f t="shared" ref="J818:J827" si="202">F818*G818*365</f>
        <v>31419.200000000001</v>
      </c>
      <c r="K818" s="235">
        <v>2002</v>
      </c>
      <c r="L818" s="236">
        <f t="shared" ref="L818:L827" si="203">J818/K818</f>
        <v>15.693906093906094</v>
      </c>
      <c r="M818" s="237">
        <f t="shared" ref="M818:M827" si="204">L818*15%</f>
        <v>2.3540859140859141</v>
      </c>
      <c r="N818" s="236">
        <f t="shared" ref="N818:N827" si="205">SUM(L818:M818)</f>
        <v>18.047992007992008</v>
      </c>
      <c r="O818" s="231">
        <v>4</v>
      </c>
      <c r="P818" s="238">
        <f t="shared" ref="P818:P827" si="206">SUM(N818:O818)</f>
        <v>22.047992007992008</v>
      </c>
      <c r="Q818" s="239">
        <v>11</v>
      </c>
      <c r="R818" s="240">
        <f t="shared" ref="R818:R828" si="207">Q818/P818</f>
        <v>0.49891164673919941</v>
      </c>
      <c r="S818" s="241" t="s">
        <v>538</v>
      </c>
      <c r="T818" s="242" t="s">
        <v>539</v>
      </c>
      <c r="U818" s="243"/>
      <c r="V818" s="243"/>
      <c r="W818" s="244">
        <v>16</v>
      </c>
      <c r="X818" s="244">
        <v>4</v>
      </c>
      <c r="Y818" s="233">
        <v>20</v>
      </c>
      <c r="Z818" s="245"/>
    </row>
    <row r="819" spans="1:26" ht="13.2">
      <c r="A819" s="231">
        <v>2</v>
      </c>
      <c r="B819" s="232" t="s">
        <v>54</v>
      </c>
      <c r="C819" s="233">
        <v>26</v>
      </c>
      <c r="D819" s="233">
        <v>28</v>
      </c>
      <c r="E819" s="231">
        <v>20.84</v>
      </c>
      <c r="F819" s="231">
        <v>4</v>
      </c>
      <c r="G819" s="231">
        <v>20.84</v>
      </c>
      <c r="H819" s="231">
        <v>79</v>
      </c>
      <c r="I819" s="231">
        <v>7</v>
      </c>
      <c r="J819" s="234">
        <f t="shared" si="202"/>
        <v>30426.400000000001</v>
      </c>
      <c r="K819" s="235">
        <v>2002</v>
      </c>
      <c r="L819" s="236">
        <f t="shared" si="203"/>
        <v>15.198001998001999</v>
      </c>
      <c r="M819" s="237">
        <f t="shared" si="204"/>
        <v>2.2797002997002997</v>
      </c>
      <c r="N819" s="236">
        <f t="shared" si="205"/>
        <v>17.477702297702297</v>
      </c>
      <c r="O819" s="231">
        <v>4</v>
      </c>
      <c r="P819" s="238">
        <f t="shared" si="206"/>
        <v>21.477702297702297</v>
      </c>
      <c r="Q819" s="239">
        <v>9</v>
      </c>
      <c r="R819" s="240">
        <f t="shared" si="207"/>
        <v>0.41903923777558028</v>
      </c>
      <c r="S819" s="241">
        <v>28</v>
      </c>
      <c r="T819" s="242" t="s">
        <v>540</v>
      </c>
      <c r="U819" s="243"/>
      <c r="V819" s="243"/>
      <c r="W819" s="244">
        <v>16</v>
      </c>
      <c r="X819" s="244">
        <v>4</v>
      </c>
      <c r="Y819" s="233">
        <v>20</v>
      </c>
      <c r="Z819" s="245"/>
    </row>
    <row r="820" spans="1:26" ht="26.4">
      <c r="A820" s="231">
        <v>3</v>
      </c>
      <c r="B820" s="232" t="s">
        <v>55</v>
      </c>
      <c r="C820" s="233">
        <v>10</v>
      </c>
      <c r="D820" s="233">
        <v>28</v>
      </c>
      <c r="E820" s="233">
        <v>22.29</v>
      </c>
      <c r="F820" s="231">
        <v>4</v>
      </c>
      <c r="G820" s="233">
        <v>22.29</v>
      </c>
      <c r="H820" s="231">
        <v>79</v>
      </c>
      <c r="I820" s="231">
        <v>7</v>
      </c>
      <c r="J820" s="234">
        <f t="shared" si="202"/>
        <v>32543.399999999998</v>
      </c>
      <c r="K820" s="235">
        <v>2002</v>
      </c>
      <c r="L820" s="236">
        <f t="shared" si="203"/>
        <v>16.255444555444555</v>
      </c>
      <c r="M820" s="237">
        <f t="shared" si="204"/>
        <v>2.4383166833166832</v>
      </c>
      <c r="N820" s="236">
        <f t="shared" si="205"/>
        <v>18.693761238761237</v>
      </c>
      <c r="O820" s="231">
        <v>4</v>
      </c>
      <c r="P820" s="238">
        <f t="shared" si="206"/>
        <v>22.693761238761237</v>
      </c>
      <c r="Q820" s="239">
        <v>8</v>
      </c>
      <c r="R820" s="240">
        <f t="shared" si="207"/>
        <v>0.35251979237077269</v>
      </c>
      <c r="S820" s="246">
        <v>0.42</v>
      </c>
      <c r="T820" s="242" t="s">
        <v>541</v>
      </c>
      <c r="U820" s="243"/>
      <c r="V820" s="243"/>
      <c r="W820" s="244">
        <v>16</v>
      </c>
      <c r="X820" s="244">
        <v>4</v>
      </c>
      <c r="Y820" s="233">
        <v>20</v>
      </c>
      <c r="Z820" s="245"/>
    </row>
    <row r="821" spans="1:26" ht="13.2">
      <c r="A821" s="231">
        <v>4</v>
      </c>
      <c r="B821" s="247" t="s">
        <v>542</v>
      </c>
      <c r="C821" s="233">
        <v>46</v>
      </c>
      <c r="D821" s="233">
        <v>46</v>
      </c>
      <c r="E821" s="233">
        <v>9.06</v>
      </c>
      <c r="F821" s="231">
        <v>4</v>
      </c>
      <c r="G821" s="233">
        <v>9.06</v>
      </c>
      <c r="H821" s="231">
        <v>79</v>
      </c>
      <c r="I821" s="231">
        <v>7</v>
      </c>
      <c r="J821" s="234">
        <f t="shared" si="202"/>
        <v>13227.6</v>
      </c>
      <c r="K821" s="235">
        <v>2002</v>
      </c>
      <c r="L821" s="236">
        <f t="shared" si="203"/>
        <v>6.6071928071928072</v>
      </c>
      <c r="M821" s="237">
        <f t="shared" si="204"/>
        <v>0.99107892107892104</v>
      </c>
      <c r="N821" s="236">
        <f t="shared" si="205"/>
        <v>7.5982717282717278</v>
      </c>
      <c r="O821" s="231">
        <v>4</v>
      </c>
      <c r="P821" s="236">
        <f t="shared" si="206"/>
        <v>11.598271728271728</v>
      </c>
      <c r="Q821" s="233">
        <v>12</v>
      </c>
      <c r="R821" s="240">
        <f t="shared" si="207"/>
        <v>1.034636908079074</v>
      </c>
      <c r="S821" s="241">
        <v>40</v>
      </c>
      <c r="T821" s="242" t="s">
        <v>543</v>
      </c>
      <c r="U821" s="231">
        <v>12</v>
      </c>
      <c r="V821" s="231" t="s">
        <v>544</v>
      </c>
      <c r="W821" s="355" t="s">
        <v>545</v>
      </c>
      <c r="X821" s="312"/>
      <c r="Y821" s="248"/>
      <c r="Z821" s="245"/>
    </row>
    <row r="822" spans="1:26" ht="13.2">
      <c r="A822" s="231">
        <v>5</v>
      </c>
      <c r="B822" s="247" t="s">
        <v>57</v>
      </c>
      <c r="C822" s="233">
        <v>38</v>
      </c>
      <c r="D822" s="233">
        <v>38</v>
      </c>
      <c r="E822" s="233">
        <v>17.48</v>
      </c>
      <c r="F822" s="231">
        <v>3</v>
      </c>
      <c r="G822" s="233">
        <v>17.48</v>
      </c>
      <c r="H822" s="231">
        <v>79</v>
      </c>
      <c r="I822" s="231">
        <v>7</v>
      </c>
      <c r="J822" s="234">
        <f t="shared" si="202"/>
        <v>19140.599999999999</v>
      </c>
      <c r="K822" s="235">
        <v>2002</v>
      </c>
      <c r="L822" s="236">
        <f t="shared" si="203"/>
        <v>9.5607392607392594</v>
      </c>
      <c r="M822" s="237">
        <f t="shared" si="204"/>
        <v>1.4341108891108889</v>
      </c>
      <c r="N822" s="236">
        <f t="shared" si="205"/>
        <v>10.994850149850148</v>
      </c>
      <c r="O822" s="231">
        <v>4</v>
      </c>
      <c r="P822" s="236">
        <f t="shared" si="206"/>
        <v>14.994850149850148</v>
      </c>
      <c r="Q822" s="233">
        <v>12</v>
      </c>
      <c r="R822" s="240">
        <f t="shared" si="207"/>
        <v>0.80027475300377859</v>
      </c>
      <c r="S822" s="243"/>
      <c r="T822" s="243"/>
      <c r="U822" s="243"/>
      <c r="V822" s="243"/>
      <c r="W822" s="249"/>
      <c r="X822" s="249"/>
      <c r="Y822" s="248"/>
      <c r="Z822" s="245"/>
    </row>
    <row r="823" spans="1:26" ht="13.2">
      <c r="A823" s="231">
        <v>6</v>
      </c>
      <c r="B823" s="247" t="s">
        <v>58</v>
      </c>
      <c r="C823" s="233">
        <v>8</v>
      </c>
      <c r="D823" s="233">
        <v>8</v>
      </c>
      <c r="E823" s="233">
        <v>3.58</v>
      </c>
      <c r="F823" s="231">
        <v>14</v>
      </c>
      <c r="G823" s="233">
        <v>3.58</v>
      </c>
      <c r="H823" s="231">
        <v>79</v>
      </c>
      <c r="I823" s="231">
        <v>7</v>
      </c>
      <c r="J823" s="234">
        <f t="shared" si="202"/>
        <v>18293.800000000003</v>
      </c>
      <c r="K823" s="235">
        <v>2002</v>
      </c>
      <c r="L823" s="236">
        <f t="shared" si="203"/>
        <v>9.1377622377622387</v>
      </c>
      <c r="M823" s="237">
        <f t="shared" si="204"/>
        <v>1.3706643356643358</v>
      </c>
      <c r="N823" s="236">
        <f t="shared" si="205"/>
        <v>10.508426573426574</v>
      </c>
      <c r="O823" s="231">
        <v>4</v>
      </c>
      <c r="P823" s="236">
        <f t="shared" si="206"/>
        <v>14.508426573426574</v>
      </c>
      <c r="Q823" s="233">
        <v>16</v>
      </c>
      <c r="R823" s="240">
        <f t="shared" si="207"/>
        <v>1.1028073870743069</v>
      </c>
      <c r="S823" s="249"/>
      <c r="T823" s="249"/>
      <c r="U823" s="243"/>
      <c r="V823" s="243"/>
      <c r="W823" s="249"/>
      <c r="X823" s="249"/>
      <c r="Y823" s="248"/>
      <c r="Z823" s="245"/>
    </row>
    <row r="824" spans="1:26" ht="13.2">
      <c r="A824" s="231">
        <v>7</v>
      </c>
      <c r="B824" s="250" t="s">
        <v>59</v>
      </c>
      <c r="C824" s="231">
        <v>4</v>
      </c>
      <c r="D824" s="231">
        <v>4</v>
      </c>
      <c r="E824" s="233">
        <v>0.39</v>
      </c>
      <c r="F824" s="231">
        <v>14</v>
      </c>
      <c r="G824" s="233">
        <v>0.39</v>
      </c>
      <c r="H824" s="231">
        <v>79</v>
      </c>
      <c r="I824" s="231">
        <v>7</v>
      </c>
      <c r="J824" s="234">
        <f t="shared" si="202"/>
        <v>1992.9</v>
      </c>
      <c r="K824" s="235">
        <v>2002</v>
      </c>
      <c r="L824" s="236">
        <f t="shared" si="203"/>
        <v>0.99545454545454548</v>
      </c>
      <c r="M824" s="237">
        <f t="shared" si="204"/>
        <v>0.14931818181818182</v>
      </c>
      <c r="N824" s="236">
        <f t="shared" si="205"/>
        <v>1.1447727272727273</v>
      </c>
      <c r="O824" s="231">
        <v>4</v>
      </c>
      <c r="P824" s="236">
        <f t="shared" si="206"/>
        <v>5.1447727272727271</v>
      </c>
      <c r="Q824" s="233">
        <v>2</v>
      </c>
      <c r="R824" s="240">
        <f t="shared" si="207"/>
        <v>0.38874409153156336</v>
      </c>
      <c r="S824" s="249"/>
      <c r="T824" s="251"/>
      <c r="U824" s="243"/>
      <c r="V824" s="252"/>
      <c r="W824" s="249"/>
      <c r="X824" s="249"/>
      <c r="Y824" s="248"/>
      <c r="Z824" s="245"/>
    </row>
    <row r="825" spans="1:26" ht="13.2">
      <c r="A825" s="231">
        <v>8</v>
      </c>
      <c r="B825" s="250" t="s">
        <v>546</v>
      </c>
      <c r="C825" s="231">
        <v>8</v>
      </c>
      <c r="D825" s="231">
        <v>8</v>
      </c>
      <c r="E825" s="233">
        <v>2.9</v>
      </c>
      <c r="F825" s="231">
        <v>14</v>
      </c>
      <c r="G825" s="233">
        <v>2.9</v>
      </c>
      <c r="H825" s="231">
        <v>79</v>
      </c>
      <c r="I825" s="231">
        <v>7</v>
      </c>
      <c r="J825" s="234">
        <f t="shared" si="202"/>
        <v>14819</v>
      </c>
      <c r="K825" s="235">
        <v>2002</v>
      </c>
      <c r="L825" s="236">
        <f t="shared" si="203"/>
        <v>7.4020979020979025</v>
      </c>
      <c r="M825" s="237">
        <f t="shared" si="204"/>
        <v>1.1103146853146852</v>
      </c>
      <c r="N825" s="236">
        <f t="shared" si="205"/>
        <v>8.5124125874125873</v>
      </c>
      <c r="O825" s="231">
        <v>4</v>
      </c>
      <c r="P825" s="236">
        <f t="shared" si="206"/>
        <v>12.512412587412587</v>
      </c>
      <c r="Q825" s="233">
        <v>2</v>
      </c>
      <c r="R825" s="240">
        <f t="shared" si="207"/>
        <v>0.15984127649466964</v>
      </c>
      <c r="S825" s="249"/>
      <c r="T825" s="251"/>
      <c r="U825" s="243"/>
      <c r="V825" s="243"/>
      <c r="W825" s="249"/>
      <c r="X825" s="249"/>
      <c r="Y825" s="248"/>
      <c r="Z825" s="245"/>
    </row>
    <row r="826" spans="1:26" ht="13.2">
      <c r="A826" s="231">
        <v>9</v>
      </c>
      <c r="B826" s="250" t="s">
        <v>62</v>
      </c>
      <c r="C826" s="231">
        <v>15</v>
      </c>
      <c r="D826" s="231">
        <v>10</v>
      </c>
      <c r="E826" s="233">
        <v>5.94</v>
      </c>
      <c r="F826" s="231">
        <v>4.5</v>
      </c>
      <c r="G826" s="233">
        <v>5.94</v>
      </c>
      <c r="H826" s="231">
        <v>79</v>
      </c>
      <c r="I826" s="231">
        <v>7</v>
      </c>
      <c r="J826" s="234">
        <f t="shared" si="202"/>
        <v>9756.4500000000007</v>
      </c>
      <c r="K826" s="235">
        <v>2002</v>
      </c>
      <c r="L826" s="236">
        <f t="shared" si="203"/>
        <v>4.8733516483516484</v>
      </c>
      <c r="M826" s="237">
        <f t="shared" si="204"/>
        <v>0.73100274725274728</v>
      </c>
      <c r="N826" s="236">
        <f t="shared" si="205"/>
        <v>5.6043543956043953</v>
      </c>
      <c r="O826" s="231">
        <v>4</v>
      </c>
      <c r="P826" s="236">
        <f t="shared" si="206"/>
        <v>9.6043543956043962</v>
      </c>
      <c r="Q826" s="233">
        <v>7</v>
      </c>
      <c r="R826" s="240">
        <f t="shared" si="207"/>
        <v>0.72883607910216996</v>
      </c>
      <c r="S826" s="249"/>
      <c r="T826" s="251"/>
      <c r="U826" s="243"/>
      <c r="V826" s="243"/>
      <c r="W826" s="249"/>
      <c r="X826" s="249"/>
      <c r="Y826" s="248"/>
      <c r="Z826" s="245"/>
    </row>
    <row r="827" spans="1:26" ht="13.2">
      <c r="A827" s="231">
        <v>10</v>
      </c>
      <c r="B827" s="250" t="s">
        <v>63</v>
      </c>
      <c r="C827" s="231">
        <v>28</v>
      </c>
      <c r="D827" s="231">
        <v>28</v>
      </c>
      <c r="E827" s="233">
        <v>11</v>
      </c>
      <c r="F827" s="231">
        <v>4</v>
      </c>
      <c r="G827" s="233">
        <v>11</v>
      </c>
      <c r="H827" s="231">
        <v>79</v>
      </c>
      <c r="I827" s="231">
        <v>7</v>
      </c>
      <c r="J827" s="234">
        <f t="shared" si="202"/>
        <v>16060</v>
      </c>
      <c r="K827" s="235">
        <v>2002</v>
      </c>
      <c r="L827" s="236">
        <f t="shared" si="203"/>
        <v>8.0219780219780219</v>
      </c>
      <c r="M827" s="237">
        <f t="shared" si="204"/>
        <v>1.2032967032967032</v>
      </c>
      <c r="N827" s="236">
        <f t="shared" si="205"/>
        <v>9.2252747252747245</v>
      </c>
      <c r="O827" s="231">
        <v>4</v>
      </c>
      <c r="P827" s="236">
        <f t="shared" si="206"/>
        <v>13.225274725274724</v>
      </c>
      <c r="Q827" s="233">
        <v>15</v>
      </c>
      <c r="R827" s="240">
        <f t="shared" si="207"/>
        <v>1.1341919401744911</v>
      </c>
      <c r="S827" s="249"/>
      <c r="T827" s="243"/>
      <c r="U827" s="243"/>
      <c r="V827" s="243"/>
      <c r="W827" s="249"/>
      <c r="X827" s="249"/>
      <c r="Y827" s="248"/>
      <c r="Z827" s="245"/>
    </row>
    <row r="828" spans="1:26" ht="13.2">
      <c r="A828" s="375" t="s">
        <v>64</v>
      </c>
      <c r="B828" s="312"/>
      <c r="C828" s="253">
        <v>205</v>
      </c>
      <c r="D828" s="253">
        <v>209</v>
      </c>
      <c r="E828" s="253">
        <v>115</v>
      </c>
      <c r="F828" s="254"/>
      <c r="G828" s="253">
        <v>115</v>
      </c>
      <c r="H828" s="254"/>
      <c r="I828" s="254"/>
      <c r="J828" s="254"/>
      <c r="K828" s="254"/>
      <c r="L828" s="254"/>
      <c r="M828" s="254"/>
      <c r="N828" s="254"/>
      <c r="O828" s="254"/>
      <c r="P828" s="255">
        <f t="shared" ref="P828:Q828" si="208">SUM(P818:P827)</f>
        <v>147.80781843156842</v>
      </c>
      <c r="Q828" s="256">
        <f t="shared" si="208"/>
        <v>94</v>
      </c>
      <c r="R828" s="257">
        <f t="shared" si="207"/>
        <v>0.63596094575687012</v>
      </c>
      <c r="S828" s="254"/>
      <c r="T828" s="254"/>
      <c r="U828" s="254"/>
      <c r="V828" s="254"/>
      <c r="W828" s="253">
        <v>48</v>
      </c>
      <c r="X828" s="253">
        <v>12</v>
      </c>
      <c r="Y828" s="253">
        <v>60</v>
      </c>
      <c r="Z828" s="245"/>
    </row>
    <row r="829" spans="1:26" ht="13.2">
      <c r="A829" s="258"/>
      <c r="B829" s="258"/>
      <c r="C829" s="249"/>
      <c r="D829" s="249"/>
      <c r="E829" s="249"/>
      <c r="F829" s="249"/>
      <c r="G829" s="249"/>
      <c r="H829" s="249"/>
      <c r="I829" s="249"/>
      <c r="J829" s="249"/>
      <c r="K829" s="249"/>
      <c r="L829" s="249"/>
      <c r="M829" s="249"/>
      <c r="N829" s="249"/>
      <c r="O829" s="249"/>
      <c r="P829" s="249"/>
      <c r="Q829" s="249"/>
      <c r="R829" s="259"/>
      <c r="S829" s="249"/>
      <c r="T829" s="245"/>
      <c r="U829" s="249"/>
      <c r="V829" s="249"/>
      <c r="W829" s="249"/>
      <c r="X829" s="249"/>
      <c r="Y829" s="248"/>
      <c r="Z829" s="245"/>
    </row>
    <row r="830" spans="1:26" ht="13.2">
      <c r="A830" s="224"/>
      <c r="B830" s="226" t="s">
        <v>65</v>
      </c>
      <c r="C830" s="260"/>
      <c r="D830" s="260"/>
      <c r="E830" s="260"/>
      <c r="F830" s="260"/>
      <c r="G830" s="260"/>
      <c r="H830" s="260"/>
      <c r="I830" s="260"/>
      <c r="J830" s="260"/>
      <c r="K830" s="260"/>
      <c r="L830" s="260"/>
      <c r="M830" s="260"/>
      <c r="N830" s="260"/>
      <c r="O830" s="260"/>
      <c r="P830" s="260"/>
      <c r="Q830" s="260"/>
      <c r="R830" s="261"/>
      <c r="S830" s="260"/>
      <c r="T830" s="260"/>
      <c r="U830" s="260"/>
      <c r="V830" s="260"/>
      <c r="W830" s="260"/>
      <c r="X830" s="260"/>
      <c r="Y830" s="260"/>
      <c r="Z830" s="245"/>
    </row>
    <row r="831" spans="1:26" ht="13.2">
      <c r="A831" s="231">
        <v>1</v>
      </c>
      <c r="B831" s="262" t="s">
        <v>66</v>
      </c>
      <c r="C831" s="231">
        <v>2</v>
      </c>
      <c r="D831" s="231">
        <v>2</v>
      </c>
      <c r="E831" s="233">
        <v>8.58</v>
      </c>
      <c r="F831" s="233">
        <v>0.15</v>
      </c>
      <c r="G831" s="233">
        <v>8.58</v>
      </c>
      <c r="H831" s="231">
        <v>76</v>
      </c>
      <c r="I831" s="235">
        <v>7</v>
      </c>
      <c r="J831" s="236">
        <f t="shared" ref="J831:J842" si="209">F831*G831*365</f>
        <v>469.755</v>
      </c>
      <c r="K831" s="231">
        <v>2023</v>
      </c>
      <c r="L831" s="236">
        <f t="shared" ref="L831:L842" si="210">J831/K831</f>
        <v>0.23220711814137421</v>
      </c>
      <c r="M831" s="263">
        <f t="shared" ref="M831:M842" si="211">L831*15%</f>
        <v>3.483106772120613E-2</v>
      </c>
      <c r="N831" s="236">
        <f t="shared" ref="N831:N842" si="212">SUM(L831:M831)</f>
        <v>0.26703818586258032</v>
      </c>
      <c r="O831" s="264"/>
      <c r="P831" s="231" t="s">
        <v>547</v>
      </c>
      <c r="Q831" s="231">
        <v>3</v>
      </c>
      <c r="R831" s="265" t="s">
        <v>548</v>
      </c>
      <c r="S831" s="243"/>
      <c r="T831" s="243"/>
      <c r="U831" s="243"/>
      <c r="V831" s="243"/>
      <c r="W831" s="249"/>
      <c r="X831" s="249"/>
      <c r="Y831" s="251"/>
      <c r="Z831" s="245"/>
    </row>
    <row r="832" spans="1:26" ht="13.2">
      <c r="A832" s="231">
        <v>2</v>
      </c>
      <c r="B832" s="262" t="s">
        <v>67</v>
      </c>
      <c r="C832" s="231">
        <v>1</v>
      </c>
      <c r="D832" s="231">
        <v>1</v>
      </c>
      <c r="E832" s="233">
        <v>7.69</v>
      </c>
      <c r="F832" s="233">
        <v>0.15</v>
      </c>
      <c r="G832" s="233">
        <v>7.69</v>
      </c>
      <c r="H832" s="231">
        <v>76</v>
      </c>
      <c r="I832" s="235">
        <v>7</v>
      </c>
      <c r="J832" s="236">
        <f t="shared" si="209"/>
        <v>421.02749999999997</v>
      </c>
      <c r="K832" s="231">
        <v>2023</v>
      </c>
      <c r="L832" s="236">
        <f t="shared" si="210"/>
        <v>0.20812036579337617</v>
      </c>
      <c r="M832" s="263">
        <f t="shared" si="211"/>
        <v>3.1218054869006424E-2</v>
      </c>
      <c r="N832" s="236">
        <f t="shared" si="212"/>
        <v>0.23933842066238259</v>
      </c>
      <c r="O832" s="243"/>
      <c r="P832" s="231" t="s">
        <v>410</v>
      </c>
      <c r="Q832" s="231">
        <v>2</v>
      </c>
      <c r="R832" s="265" t="s">
        <v>549</v>
      </c>
      <c r="S832" s="243"/>
      <c r="T832" s="243"/>
      <c r="U832" s="243"/>
      <c r="V832" s="243"/>
      <c r="W832" s="249"/>
      <c r="X832" s="249"/>
      <c r="Y832" s="251"/>
      <c r="Z832" s="245"/>
    </row>
    <row r="833" spans="1:26" ht="13.2">
      <c r="A833" s="231">
        <v>3</v>
      </c>
      <c r="B833" s="262" t="s">
        <v>68</v>
      </c>
      <c r="C833" s="231">
        <v>16</v>
      </c>
      <c r="D833" s="231">
        <v>16</v>
      </c>
      <c r="E833" s="233">
        <v>223.61</v>
      </c>
      <c r="F833" s="233">
        <v>0.15</v>
      </c>
      <c r="G833" s="233">
        <v>223.61</v>
      </c>
      <c r="H833" s="235">
        <v>76</v>
      </c>
      <c r="I833" s="235">
        <v>7</v>
      </c>
      <c r="J833" s="236">
        <f t="shared" si="209"/>
        <v>12242.647499999999</v>
      </c>
      <c r="K833" s="235">
        <v>2023</v>
      </c>
      <c r="L833" s="236">
        <f t="shared" si="210"/>
        <v>6.0517288680177952</v>
      </c>
      <c r="M833" s="263">
        <f t="shared" si="211"/>
        <v>0.90775933020266919</v>
      </c>
      <c r="N833" s="236">
        <f t="shared" si="212"/>
        <v>6.9594881982204644</v>
      </c>
      <c r="O833" s="231">
        <v>5</v>
      </c>
      <c r="P833" s="231" t="s">
        <v>550</v>
      </c>
      <c r="Q833" s="231">
        <v>10</v>
      </c>
      <c r="R833" s="265" t="s">
        <v>551</v>
      </c>
      <c r="S833" s="243"/>
      <c r="T833" s="243"/>
      <c r="U833" s="243"/>
      <c r="V833" s="243"/>
      <c r="W833" s="249"/>
      <c r="X833" s="249"/>
      <c r="Y833" s="251"/>
      <c r="Z833" s="245"/>
    </row>
    <row r="834" spans="1:26" ht="13.2">
      <c r="A834" s="231">
        <v>4</v>
      </c>
      <c r="B834" s="262" t="s">
        <v>69</v>
      </c>
      <c r="C834" s="231">
        <v>4</v>
      </c>
      <c r="D834" s="231">
        <v>4</v>
      </c>
      <c r="E834" s="233">
        <v>22.73</v>
      </c>
      <c r="F834" s="233">
        <v>0.15</v>
      </c>
      <c r="G834" s="233">
        <v>22.73</v>
      </c>
      <c r="H834" s="231">
        <v>76</v>
      </c>
      <c r="I834" s="235">
        <v>7</v>
      </c>
      <c r="J834" s="236">
        <f t="shared" si="209"/>
        <v>1244.4675</v>
      </c>
      <c r="K834" s="231">
        <v>2023</v>
      </c>
      <c r="L834" s="236">
        <f t="shared" si="210"/>
        <v>0.61515941670785956</v>
      </c>
      <c r="M834" s="263">
        <f t="shared" si="211"/>
        <v>9.2273912506178932E-2</v>
      </c>
      <c r="N834" s="236">
        <f t="shared" si="212"/>
        <v>0.70743332921403845</v>
      </c>
      <c r="O834" s="231">
        <v>4</v>
      </c>
      <c r="P834" s="231" t="s">
        <v>552</v>
      </c>
      <c r="Q834" s="231">
        <v>2</v>
      </c>
      <c r="R834" s="265" t="s">
        <v>553</v>
      </c>
      <c r="S834" s="243"/>
      <c r="T834" s="243"/>
      <c r="U834" s="243"/>
      <c r="V834" s="243"/>
      <c r="W834" s="249"/>
      <c r="X834" s="249"/>
      <c r="Y834" s="251"/>
      <c r="Z834" s="245"/>
    </row>
    <row r="835" spans="1:26" ht="13.2">
      <c r="A835" s="231">
        <v>5</v>
      </c>
      <c r="B835" s="262" t="s">
        <v>70</v>
      </c>
      <c r="C835" s="231">
        <v>8</v>
      </c>
      <c r="D835" s="231">
        <v>8</v>
      </c>
      <c r="E835" s="233">
        <v>60.08</v>
      </c>
      <c r="F835" s="233">
        <v>0.15</v>
      </c>
      <c r="G835" s="233">
        <v>60.08</v>
      </c>
      <c r="H835" s="235">
        <v>76</v>
      </c>
      <c r="I835" s="235">
        <v>7</v>
      </c>
      <c r="J835" s="236">
        <f t="shared" si="209"/>
        <v>3289.3799999999997</v>
      </c>
      <c r="K835" s="235">
        <v>2023</v>
      </c>
      <c r="L835" s="236">
        <f t="shared" si="210"/>
        <v>1.625991102323282</v>
      </c>
      <c r="M835" s="263">
        <f t="shared" si="211"/>
        <v>0.24389866534849231</v>
      </c>
      <c r="N835" s="236">
        <f t="shared" si="212"/>
        <v>1.8698897676717743</v>
      </c>
      <c r="O835" s="231">
        <v>4</v>
      </c>
      <c r="P835" s="231" t="s">
        <v>554</v>
      </c>
      <c r="Q835" s="231">
        <v>6</v>
      </c>
      <c r="R835" s="265" t="s">
        <v>555</v>
      </c>
      <c r="S835" s="243"/>
      <c r="T835" s="243"/>
      <c r="U835" s="243"/>
      <c r="V835" s="243"/>
      <c r="W835" s="249"/>
      <c r="X835" s="249"/>
      <c r="Y835" s="251"/>
      <c r="Z835" s="245"/>
    </row>
    <row r="836" spans="1:26" ht="13.2">
      <c r="A836" s="231">
        <v>6</v>
      </c>
      <c r="B836" s="262" t="s">
        <v>71</v>
      </c>
      <c r="C836" s="231">
        <v>7</v>
      </c>
      <c r="D836" s="231">
        <v>7</v>
      </c>
      <c r="E836" s="233" t="s">
        <v>556</v>
      </c>
      <c r="F836" s="233">
        <v>0.15</v>
      </c>
      <c r="G836" s="233">
        <v>10.77</v>
      </c>
      <c r="H836" s="231">
        <v>76</v>
      </c>
      <c r="I836" s="235">
        <v>7</v>
      </c>
      <c r="J836" s="236">
        <f t="shared" si="209"/>
        <v>589.65750000000003</v>
      </c>
      <c r="K836" s="231">
        <v>2023</v>
      </c>
      <c r="L836" s="236">
        <f t="shared" si="210"/>
        <v>0.29147676717745924</v>
      </c>
      <c r="M836" s="263">
        <f t="shared" si="211"/>
        <v>4.3721515076618887E-2</v>
      </c>
      <c r="N836" s="236">
        <f t="shared" si="212"/>
        <v>0.33519828225407811</v>
      </c>
      <c r="O836" s="231">
        <v>4</v>
      </c>
      <c r="P836" s="231" t="s">
        <v>557</v>
      </c>
      <c r="Q836" s="231">
        <v>8</v>
      </c>
      <c r="R836" s="265" t="s">
        <v>558</v>
      </c>
      <c r="S836" s="243"/>
      <c r="T836" s="243"/>
      <c r="U836" s="243"/>
      <c r="V836" s="243"/>
      <c r="W836" s="249"/>
      <c r="X836" s="249"/>
      <c r="Y836" s="251"/>
      <c r="Z836" s="245"/>
    </row>
    <row r="837" spans="1:26" ht="13.2">
      <c r="A837" s="231">
        <v>7</v>
      </c>
      <c r="B837" s="262" t="s">
        <v>72</v>
      </c>
      <c r="C837" s="231">
        <v>10</v>
      </c>
      <c r="D837" s="231">
        <v>10</v>
      </c>
      <c r="E837" s="233">
        <v>0</v>
      </c>
      <c r="F837" s="233">
        <v>0.15</v>
      </c>
      <c r="G837" s="233">
        <v>0</v>
      </c>
      <c r="H837" s="235">
        <v>76</v>
      </c>
      <c r="I837" s="235">
        <v>7</v>
      </c>
      <c r="J837" s="236">
        <f t="shared" si="209"/>
        <v>0</v>
      </c>
      <c r="K837" s="235">
        <v>2023</v>
      </c>
      <c r="L837" s="236">
        <f t="shared" si="210"/>
        <v>0</v>
      </c>
      <c r="M837" s="263">
        <f t="shared" si="211"/>
        <v>0</v>
      </c>
      <c r="N837" s="236">
        <f t="shared" si="212"/>
        <v>0</v>
      </c>
      <c r="O837" s="231">
        <v>4</v>
      </c>
      <c r="P837" s="231" t="s">
        <v>264</v>
      </c>
      <c r="Q837" s="231">
        <v>6</v>
      </c>
      <c r="R837" s="265" t="s">
        <v>559</v>
      </c>
      <c r="S837" s="243"/>
      <c r="T837" s="243"/>
      <c r="U837" s="243"/>
      <c r="V837" s="243"/>
      <c r="W837" s="249"/>
      <c r="X837" s="249"/>
      <c r="Y837" s="251"/>
      <c r="Z837" s="245"/>
    </row>
    <row r="838" spans="1:26" ht="13.2">
      <c r="A838" s="231">
        <v>8</v>
      </c>
      <c r="B838" s="262" t="s">
        <v>73</v>
      </c>
      <c r="C838" s="231">
        <v>7</v>
      </c>
      <c r="D838" s="231">
        <v>7</v>
      </c>
      <c r="E838" s="233">
        <v>95.65</v>
      </c>
      <c r="F838" s="233">
        <v>0.15</v>
      </c>
      <c r="G838" s="233">
        <v>95.65</v>
      </c>
      <c r="H838" s="231">
        <v>76</v>
      </c>
      <c r="I838" s="235">
        <v>7</v>
      </c>
      <c r="J838" s="236">
        <f t="shared" si="209"/>
        <v>5236.8374999999996</v>
      </c>
      <c r="K838" s="231">
        <v>2023</v>
      </c>
      <c r="L838" s="236">
        <f t="shared" si="210"/>
        <v>2.5886492832427086</v>
      </c>
      <c r="M838" s="263">
        <f t="shared" si="211"/>
        <v>0.38829739248640627</v>
      </c>
      <c r="N838" s="236">
        <f t="shared" si="212"/>
        <v>2.9769466757291148</v>
      </c>
      <c r="O838" s="231">
        <v>4</v>
      </c>
      <c r="P838" s="231" t="s">
        <v>560</v>
      </c>
      <c r="Q838" s="231">
        <v>7</v>
      </c>
      <c r="R838" s="265" t="s">
        <v>561</v>
      </c>
      <c r="S838" s="243"/>
      <c r="T838" s="243"/>
      <c r="U838" s="243"/>
      <c r="V838" s="243"/>
      <c r="W838" s="249"/>
      <c r="X838" s="249"/>
      <c r="Y838" s="249"/>
      <c r="Z838" s="245"/>
    </row>
    <row r="839" spans="1:26" ht="13.2">
      <c r="A839" s="231">
        <v>9</v>
      </c>
      <c r="B839" s="262" t="s">
        <v>74</v>
      </c>
      <c r="C839" s="231">
        <v>5</v>
      </c>
      <c r="D839" s="231">
        <v>5</v>
      </c>
      <c r="E839" s="233">
        <v>19.04</v>
      </c>
      <c r="F839" s="233">
        <v>0.15</v>
      </c>
      <c r="G839" s="233">
        <v>19.04</v>
      </c>
      <c r="H839" s="231">
        <v>76</v>
      </c>
      <c r="I839" s="235">
        <v>7</v>
      </c>
      <c r="J839" s="236">
        <f t="shared" si="209"/>
        <v>1042.44</v>
      </c>
      <c r="K839" s="231">
        <v>2023</v>
      </c>
      <c r="L839" s="236">
        <f t="shared" si="210"/>
        <v>0.5152941176470589</v>
      </c>
      <c r="M839" s="263">
        <f t="shared" si="211"/>
        <v>7.7294117647058833E-2</v>
      </c>
      <c r="N839" s="236">
        <f t="shared" si="212"/>
        <v>0.59258823529411775</v>
      </c>
      <c r="O839" s="231">
        <v>4</v>
      </c>
      <c r="P839" s="231" t="s">
        <v>562</v>
      </c>
      <c r="Q839" s="231">
        <v>5</v>
      </c>
      <c r="R839" s="265" t="s">
        <v>563</v>
      </c>
      <c r="S839" s="243"/>
      <c r="T839" s="243"/>
      <c r="U839" s="243"/>
      <c r="V839" s="243"/>
      <c r="W839" s="249"/>
      <c r="X839" s="249"/>
      <c r="Y839" s="249"/>
      <c r="Z839" s="245"/>
    </row>
    <row r="840" spans="1:26" ht="13.2">
      <c r="A840" s="231">
        <v>10</v>
      </c>
      <c r="B840" s="262" t="s">
        <v>75</v>
      </c>
      <c r="C840" s="231">
        <v>27</v>
      </c>
      <c r="D840" s="231">
        <v>27</v>
      </c>
      <c r="E840" s="233">
        <v>43.62</v>
      </c>
      <c r="F840" s="233">
        <v>2</v>
      </c>
      <c r="G840" s="233">
        <v>43.62</v>
      </c>
      <c r="H840" s="235">
        <v>76</v>
      </c>
      <c r="I840" s="235">
        <v>7</v>
      </c>
      <c r="J840" s="236">
        <f t="shared" si="209"/>
        <v>31842.6</v>
      </c>
      <c r="K840" s="235">
        <v>2023</v>
      </c>
      <c r="L840" s="236">
        <f t="shared" si="210"/>
        <v>15.74028670291646</v>
      </c>
      <c r="M840" s="263">
        <f t="shared" si="211"/>
        <v>2.3610430054374691</v>
      </c>
      <c r="N840" s="236">
        <f t="shared" si="212"/>
        <v>18.10132970835393</v>
      </c>
      <c r="O840" s="231">
        <v>2</v>
      </c>
      <c r="P840" s="231" t="s">
        <v>564</v>
      </c>
      <c r="Q840" s="231">
        <v>12</v>
      </c>
      <c r="R840" s="265" t="s">
        <v>565</v>
      </c>
      <c r="S840" s="243"/>
      <c r="T840" s="243"/>
      <c r="U840" s="243"/>
      <c r="V840" s="243"/>
      <c r="W840" s="249"/>
      <c r="X840" s="249"/>
      <c r="Y840" s="249"/>
      <c r="Z840" s="245"/>
    </row>
    <row r="841" spans="1:26" ht="13.2">
      <c r="A841" s="231">
        <v>11</v>
      </c>
      <c r="B841" s="262" t="s">
        <v>76</v>
      </c>
      <c r="C841" s="231">
        <v>6</v>
      </c>
      <c r="D841" s="231">
        <v>6</v>
      </c>
      <c r="E841" s="233">
        <v>4</v>
      </c>
      <c r="F841" s="233">
        <v>2</v>
      </c>
      <c r="G841" s="233">
        <v>4</v>
      </c>
      <c r="H841" s="235">
        <v>76</v>
      </c>
      <c r="I841" s="235">
        <v>7</v>
      </c>
      <c r="J841" s="236">
        <f t="shared" si="209"/>
        <v>2920</v>
      </c>
      <c r="K841" s="235">
        <v>2023</v>
      </c>
      <c r="L841" s="236">
        <f t="shared" si="210"/>
        <v>1.4434008897676718</v>
      </c>
      <c r="M841" s="263">
        <f t="shared" si="211"/>
        <v>0.21651013346515077</v>
      </c>
      <c r="N841" s="236">
        <f t="shared" si="212"/>
        <v>1.6599110232328225</v>
      </c>
      <c r="O841" s="231">
        <v>0</v>
      </c>
      <c r="P841" s="231" t="s">
        <v>566</v>
      </c>
      <c r="Q841" s="231">
        <v>2</v>
      </c>
      <c r="R841" s="265" t="s">
        <v>567</v>
      </c>
      <c r="S841" s="243"/>
      <c r="T841" s="245"/>
      <c r="U841" s="245"/>
      <c r="V841" s="245"/>
      <c r="W841" s="249"/>
      <c r="X841" s="249"/>
      <c r="Y841" s="249"/>
      <c r="Z841" s="245"/>
    </row>
    <row r="842" spans="1:26" ht="13.2">
      <c r="A842" s="231">
        <v>12</v>
      </c>
      <c r="B842" s="262" t="s">
        <v>77</v>
      </c>
      <c r="C842" s="231">
        <v>5</v>
      </c>
      <c r="D842" s="231">
        <v>5</v>
      </c>
      <c r="E842" s="233">
        <v>2.04</v>
      </c>
      <c r="F842" s="233">
        <v>2</v>
      </c>
      <c r="G842" s="233">
        <v>2.04</v>
      </c>
      <c r="H842" s="235">
        <v>76</v>
      </c>
      <c r="I842" s="235">
        <v>7</v>
      </c>
      <c r="J842" s="236">
        <f t="shared" si="209"/>
        <v>1489.2</v>
      </c>
      <c r="K842" s="235">
        <v>2023</v>
      </c>
      <c r="L842" s="236">
        <f t="shared" si="210"/>
        <v>0.73613445378151265</v>
      </c>
      <c r="M842" s="263">
        <f t="shared" si="211"/>
        <v>0.11042016806722689</v>
      </c>
      <c r="N842" s="236">
        <f t="shared" si="212"/>
        <v>0.84655462184873953</v>
      </c>
      <c r="O842" s="231">
        <v>0</v>
      </c>
      <c r="P842" s="231" t="s">
        <v>454</v>
      </c>
      <c r="Q842" s="231">
        <v>2</v>
      </c>
      <c r="R842" s="265" t="s">
        <v>568</v>
      </c>
      <c r="S842" s="243"/>
      <c r="T842" s="245"/>
      <c r="U842" s="245"/>
      <c r="V842" s="245"/>
      <c r="W842" s="355" t="s">
        <v>569</v>
      </c>
      <c r="X842" s="312"/>
      <c r="Y842" s="249"/>
      <c r="Z842" s="245"/>
    </row>
    <row r="843" spans="1:26" ht="13.2">
      <c r="A843" s="239">
        <v>13</v>
      </c>
      <c r="B843" s="232" t="s">
        <v>146</v>
      </c>
      <c r="C843" s="243"/>
      <c r="D843" s="243"/>
      <c r="E843" s="243"/>
      <c r="F843" s="249"/>
      <c r="G843" s="249"/>
      <c r="H843" s="266"/>
      <c r="I843" s="266"/>
      <c r="J843" s="243"/>
      <c r="K843" s="266"/>
      <c r="L843" s="243"/>
      <c r="M843" s="243"/>
      <c r="N843" s="243"/>
      <c r="O843" s="243"/>
      <c r="P843" s="231" t="s">
        <v>289</v>
      </c>
      <c r="Q843" s="231">
        <v>0</v>
      </c>
      <c r="R843" s="261"/>
      <c r="S843" s="243"/>
      <c r="T843" s="245"/>
      <c r="U843" s="245"/>
      <c r="V843" s="245"/>
      <c r="W843" s="267">
        <v>6</v>
      </c>
      <c r="X843" s="249"/>
      <c r="Y843" s="249"/>
      <c r="Z843" s="245"/>
    </row>
    <row r="844" spans="1:26" ht="13.2">
      <c r="A844" s="239">
        <v>14</v>
      </c>
      <c r="B844" s="232" t="s">
        <v>78</v>
      </c>
      <c r="C844" s="243"/>
      <c r="D844" s="243"/>
      <c r="E844" s="243"/>
      <c r="F844" s="249"/>
      <c r="G844" s="249"/>
      <c r="H844" s="266"/>
      <c r="I844" s="266"/>
      <c r="J844" s="243"/>
      <c r="K844" s="266"/>
      <c r="L844" s="243"/>
      <c r="M844" s="243"/>
      <c r="N844" s="243"/>
      <c r="O844" s="243"/>
      <c r="P844" s="231" t="s">
        <v>294</v>
      </c>
      <c r="Q844" s="231">
        <v>2</v>
      </c>
      <c r="R844" s="261"/>
      <c r="S844" s="243"/>
      <c r="T844" s="245"/>
      <c r="U844" s="245"/>
      <c r="V844" s="245"/>
      <c r="W844" s="267">
        <v>2</v>
      </c>
      <c r="X844" s="249"/>
      <c r="Y844" s="249"/>
      <c r="Z844" s="245"/>
    </row>
    <row r="845" spans="1:26" ht="13.2">
      <c r="A845" s="375" t="s">
        <v>80</v>
      </c>
      <c r="B845" s="312"/>
      <c r="C845" s="254"/>
      <c r="D845" s="253">
        <v>98</v>
      </c>
      <c r="E845" s="253" t="s">
        <v>570</v>
      </c>
      <c r="F845" s="254"/>
      <c r="G845" s="253" t="s">
        <v>570</v>
      </c>
      <c r="H845" s="254"/>
      <c r="I845" s="254"/>
      <c r="J845" s="254"/>
      <c r="K845" s="254"/>
      <c r="L845" s="254"/>
      <c r="M845" s="254"/>
      <c r="N845" s="254"/>
      <c r="O845" s="268"/>
      <c r="P845" s="256" t="s">
        <v>571</v>
      </c>
      <c r="Q845" s="256">
        <v>67</v>
      </c>
      <c r="R845" s="265" t="s">
        <v>572</v>
      </c>
      <c r="S845" s="254"/>
      <c r="T845" s="254"/>
      <c r="U845" s="254"/>
      <c r="V845" s="254"/>
      <c r="W845" s="253">
        <v>8</v>
      </c>
      <c r="X845" s="253">
        <v>0</v>
      </c>
      <c r="Y845" s="253">
        <v>0</v>
      </c>
      <c r="Z845" s="245"/>
    </row>
    <row r="846" spans="1:26" ht="13.2">
      <c r="A846" s="258"/>
      <c r="B846" s="258"/>
      <c r="C846" s="249"/>
      <c r="D846" s="249"/>
      <c r="E846" s="249"/>
      <c r="F846" s="249"/>
      <c r="G846" s="249"/>
      <c r="H846" s="249"/>
      <c r="I846" s="249"/>
      <c r="J846" s="249"/>
      <c r="K846" s="249"/>
      <c r="L846" s="249"/>
      <c r="M846" s="249"/>
      <c r="N846" s="249"/>
      <c r="O846" s="269"/>
      <c r="P846" s="269"/>
      <c r="Q846" s="249"/>
      <c r="R846" s="261"/>
      <c r="S846" s="249"/>
      <c r="T846" s="249"/>
      <c r="U846" s="249"/>
      <c r="V846" s="249"/>
      <c r="W846" s="249"/>
      <c r="X846" s="249"/>
      <c r="Y846" s="249"/>
      <c r="Z846" s="245"/>
    </row>
    <row r="847" spans="1:26" ht="13.2">
      <c r="A847" s="260"/>
      <c r="B847" s="270" t="s">
        <v>81</v>
      </c>
      <c r="C847" s="260"/>
      <c r="D847" s="260"/>
      <c r="E847" s="260"/>
      <c r="F847" s="260"/>
      <c r="G847" s="260"/>
      <c r="H847" s="260"/>
      <c r="I847" s="260"/>
      <c r="J847" s="260"/>
      <c r="K847" s="260"/>
      <c r="L847" s="260"/>
      <c r="M847" s="260"/>
      <c r="N847" s="260"/>
      <c r="O847" s="260"/>
      <c r="P847" s="260"/>
      <c r="Q847" s="260"/>
      <c r="R847" s="261"/>
      <c r="S847" s="260"/>
      <c r="T847" s="260"/>
      <c r="U847" s="260"/>
      <c r="V847" s="260"/>
      <c r="W847" s="249"/>
      <c r="X847" s="249"/>
      <c r="Y847" s="248"/>
      <c r="Z847" s="245"/>
    </row>
    <row r="848" spans="1:26" ht="13.2">
      <c r="A848" s="231">
        <v>13</v>
      </c>
      <c r="B848" s="262" t="s">
        <v>82</v>
      </c>
      <c r="C848" s="231">
        <v>7</v>
      </c>
      <c r="D848" s="231">
        <v>7</v>
      </c>
      <c r="E848" s="231" t="s">
        <v>573</v>
      </c>
      <c r="F848" s="235">
        <v>8</v>
      </c>
      <c r="G848" s="231" t="s">
        <v>573</v>
      </c>
      <c r="H848" s="235">
        <v>79</v>
      </c>
      <c r="I848" s="235">
        <v>7</v>
      </c>
      <c r="J848" s="231" t="s">
        <v>574</v>
      </c>
      <c r="K848" s="235">
        <v>2002</v>
      </c>
      <c r="L848" s="231" t="s">
        <v>142</v>
      </c>
      <c r="M848" s="231" t="s">
        <v>575</v>
      </c>
      <c r="N848" s="231" t="s">
        <v>576</v>
      </c>
      <c r="O848" s="231">
        <v>4</v>
      </c>
      <c r="P848" s="231" t="s">
        <v>577</v>
      </c>
      <c r="Q848" s="233">
        <v>10</v>
      </c>
      <c r="R848" s="265" t="s">
        <v>578</v>
      </c>
      <c r="S848" s="243"/>
      <c r="T848" s="243"/>
      <c r="U848" s="243"/>
      <c r="V848" s="243"/>
      <c r="W848" s="249"/>
      <c r="X848" s="249"/>
      <c r="Y848" s="248"/>
      <c r="Z848" s="245"/>
    </row>
    <row r="849" spans="1:26" ht="13.2">
      <c r="A849" s="231">
        <v>14</v>
      </c>
      <c r="B849" s="262" t="s">
        <v>83</v>
      </c>
      <c r="C849" s="231">
        <v>30</v>
      </c>
      <c r="D849" s="243"/>
      <c r="E849" s="231" t="s">
        <v>579</v>
      </c>
      <c r="F849" s="235">
        <v>3</v>
      </c>
      <c r="G849" s="231" t="s">
        <v>579</v>
      </c>
      <c r="H849" s="235">
        <v>79</v>
      </c>
      <c r="I849" s="235">
        <v>7</v>
      </c>
      <c r="J849" s="231" t="s">
        <v>580</v>
      </c>
      <c r="K849" s="235">
        <v>2002</v>
      </c>
      <c r="L849" s="231" t="s">
        <v>581</v>
      </c>
      <c r="M849" s="231" t="s">
        <v>582</v>
      </c>
      <c r="N849" s="231" t="s">
        <v>583</v>
      </c>
      <c r="O849" s="231">
        <v>4</v>
      </c>
      <c r="P849" s="231" t="s">
        <v>584</v>
      </c>
      <c r="Q849" s="233">
        <v>9</v>
      </c>
      <c r="R849" s="265" t="s">
        <v>585</v>
      </c>
      <c r="S849" s="243"/>
      <c r="T849" s="243"/>
      <c r="U849" s="243"/>
      <c r="V849" s="243"/>
      <c r="W849" s="249"/>
      <c r="X849" s="249"/>
      <c r="Y849" s="248"/>
      <c r="Z849" s="245"/>
    </row>
    <row r="850" spans="1:26" ht="13.2">
      <c r="A850" s="375" t="s">
        <v>84</v>
      </c>
      <c r="B850" s="312"/>
      <c r="C850" s="254"/>
      <c r="D850" s="254"/>
      <c r="E850" s="253" t="s">
        <v>586</v>
      </c>
      <c r="F850" s="254"/>
      <c r="G850" s="253" t="s">
        <v>586</v>
      </c>
      <c r="H850" s="254"/>
      <c r="I850" s="254"/>
      <c r="J850" s="254"/>
      <c r="K850" s="254"/>
      <c r="L850" s="254"/>
      <c r="M850" s="254"/>
      <c r="N850" s="254"/>
      <c r="O850" s="268"/>
      <c r="P850" s="256" t="s">
        <v>587</v>
      </c>
      <c r="Q850" s="256">
        <v>19</v>
      </c>
      <c r="R850" s="265" t="s">
        <v>588</v>
      </c>
      <c r="S850" s="254"/>
      <c r="T850" s="253" t="s">
        <v>589</v>
      </c>
      <c r="U850" s="254"/>
      <c r="V850" s="254"/>
      <c r="W850" s="253">
        <v>0</v>
      </c>
      <c r="X850" s="253">
        <v>0</v>
      </c>
      <c r="Y850" s="254"/>
      <c r="Z850" s="245"/>
    </row>
    <row r="851" spans="1:26" ht="13.2">
      <c r="A851" s="271"/>
      <c r="B851" s="272"/>
      <c r="C851" s="271"/>
      <c r="D851" s="271"/>
      <c r="E851" s="271"/>
      <c r="F851" s="271"/>
      <c r="G851" s="271"/>
      <c r="H851" s="271"/>
      <c r="I851" s="271"/>
      <c r="J851" s="271"/>
      <c r="K851" s="271"/>
      <c r="L851" s="271"/>
      <c r="M851" s="271"/>
      <c r="N851" s="271"/>
      <c r="O851" s="271"/>
      <c r="P851" s="271"/>
      <c r="Q851" s="271"/>
      <c r="R851" s="261"/>
      <c r="S851" s="271"/>
      <c r="T851" s="271"/>
      <c r="U851" s="271"/>
      <c r="V851" s="271"/>
      <c r="W851" s="249"/>
      <c r="X851" s="249"/>
      <c r="Y851" s="248"/>
      <c r="Z851" s="245"/>
    </row>
    <row r="852" spans="1:26" ht="13.2">
      <c r="A852" s="260"/>
      <c r="B852" s="226" t="s">
        <v>85</v>
      </c>
      <c r="C852" s="260"/>
      <c r="D852" s="260"/>
      <c r="E852" s="260"/>
      <c r="F852" s="260"/>
      <c r="G852" s="260"/>
      <c r="H852" s="260"/>
      <c r="I852" s="260"/>
      <c r="J852" s="260"/>
      <c r="K852" s="260"/>
      <c r="L852" s="260"/>
      <c r="M852" s="260"/>
      <c r="N852" s="260"/>
      <c r="O852" s="260"/>
      <c r="P852" s="260"/>
      <c r="Q852" s="260"/>
      <c r="R852" s="261"/>
      <c r="S852" s="243"/>
      <c r="T852" s="243"/>
      <c r="U852" s="243"/>
      <c r="V852" s="243"/>
      <c r="W852" s="249"/>
      <c r="X852" s="249"/>
      <c r="Y852" s="248"/>
      <c r="Z852" s="245"/>
    </row>
    <row r="853" spans="1:26" ht="13.2">
      <c r="A853" s="231">
        <v>15</v>
      </c>
      <c r="B853" s="262" t="s">
        <v>86</v>
      </c>
      <c r="C853" s="231">
        <v>3</v>
      </c>
      <c r="D853" s="231">
        <v>3</v>
      </c>
      <c r="E853" s="231" t="s">
        <v>590</v>
      </c>
      <c r="F853" s="235">
        <v>4</v>
      </c>
      <c r="G853" s="231" t="s">
        <v>590</v>
      </c>
      <c r="H853" s="235">
        <v>79</v>
      </c>
      <c r="I853" s="235">
        <v>7</v>
      </c>
      <c r="J853" s="231" t="s">
        <v>591</v>
      </c>
      <c r="K853" s="235">
        <v>2002</v>
      </c>
      <c r="L853" s="231" t="s">
        <v>592</v>
      </c>
      <c r="M853" s="231" t="s">
        <v>593</v>
      </c>
      <c r="N853" s="231" t="s">
        <v>594</v>
      </c>
      <c r="O853" s="231">
        <v>4</v>
      </c>
      <c r="P853" s="231" t="s">
        <v>595</v>
      </c>
      <c r="Q853" s="233">
        <v>18</v>
      </c>
      <c r="R853" s="265" t="s">
        <v>596</v>
      </c>
      <c r="S853" s="245"/>
      <c r="T853" s="245"/>
      <c r="U853" s="245"/>
      <c r="V853" s="245"/>
      <c r="W853" s="249"/>
      <c r="X853" s="249"/>
      <c r="Y853" s="248"/>
      <c r="Z853" s="245"/>
    </row>
    <row r="854" spans="1:26" ht="13.2">
      <c r="A854" s="243"/>
      <c r="B854" s="262" t="s">
        <v>87</v>
      </c>
      <c r="C854" s="231">
        <v>5</v>
      </c>
      <c r="D854" s="231">
        <v>5</v>
      </c>
      <c r="E854" s="243"/>
      <c r="F854" s="266"/>
      <c r="G854" s="231">
        <v>0</v>
      </c>
      <c r="H854" s="266"/>
      <c r="I854" s="266"/>
      <c r="J854" s="231">
        <v>0</v>
      </c>
      <c r="K854" s="243"/>
      <c r="L854" s="243"/>
      <c r="M854" s="243"/>
      <c r="N854" s="243"/>
      <c r="O854" s="231">
        <v>8</v>
      </c>
      <c r="P854" s="231" t="s">
        <v>2</v>
      </c>
      <c r="Q854" s="249"/>
      <c r="R854" s="265" t="s">
        <v>406</v>
      </c>
      <c r="S854" s="245"/>
      <c r="T854" s="245"/>
      <c r="U854" s="245"/>
      <c r="V854" s="245"/>
      <c r="W854" s="249"/>
      <c r="X854" s="249"/>
      <c r="Y854" s="248"/>
      <c r="Z854" s="245"/>
    </row>
    <row r="855" spans="1:26" ht="13.2">
      <c r="A855" s="375" t="s">
        <v>88</v>
      </c>
      <c r="B855" s="312"/>
      <c r="C855" s="254"/>
      <c r="D855" s="254"/>
      <c r="E855" s="253" t="s">
        <v>590</v>
      </c>
      <c r="F855" s="254"/>
      <c r="G855" s="253" t="s">
        <v>590</v>
      </c>
      <c r="H855" s="254"/>
      <c r="I855" s="254"/>
      <c r="J855" s="253" t="s">
        <v>591</v>
      </c>
      <c r="K855" s="254"/>
      <c r="L855" s="254"/>
      <c r="M855" s="254"/>
      <c r="N855" s="254"/>
      <c r="O855" s="268"/>
      <c r="P855" s="256" t="s">
        <v>597</v>
      </c>
      <c r="Q855" s="256">
        <v>18</v>
      </c>
      <c r="R855" s="265" t="s">
        <v>598</v>
      </c>
      <c r="S855" s="254"/>
      <c r="T855" s="254"/>
      <c r="U855" s="254"/>
      <c r="V855" s="254"/>
      <c r="W855" s="253">
        <v>0</v>
      </c>
      <c r="X855" s="253">
        <v>0</v>
      </c>
      <c r="Y855" s="254"/>
      <c r="Z855" s="245"/>
    </row>
    <row r="856" spans="1:26" ht="13.2">
      <c r="A856" s="369">
        <v>16</v>
      </c>
      <c r="B856" s="232" t="s">
        <v>89</v>
      </c>
      <c r="C856" s="243"/>
      <c r="D856" s="243"/>
      <c r="E856" s="243"/>
      <c r="F856" s="243"/>
      <c r="G856" s="243"/>
      <c r="H856" s="243"/>
      <c r="I856" s="243"/>
      <c r="J856" s="243"/>
      <c r="K856" s="243"/>
      <c r="L856" s="243"/>
      <c r="M856" s="243"/>
      <c r="N856" s="243"/>
      <c r="O856" s="243"/>
      <c r="P856" s="231" t="s">
        <v>264</v>
      </c>
      <c r="Q856" s="233">
        <v>4</v>
      </c>
      <c r="R856" s="261"/>
      <c r="S856" s="245"/>
      <c r="T856" s="245"/>
      <c r="U856" s="245"/>
      <c r="V856" s="245"/>
      <c r="W856" s="267">
        <v>4</v>
      </c>
      <c r="X856" s="233">
        <v>8</v>
      </c>
      <c r="Y856" s="248"/>
      <c r="Z856" s="245"/>
    </row>
    <row r="857" spans="1:26" ht="13.2">
      <c r="A857" s="325"/>
      <c r="B857" s="273" t="s">
        <v>156</v>
      </c>
      <c r="C857" s="274">
        <v>14</v>
      </c>
      <c r="D857" s="274">
        <v>14</v>
      </c>
      <c r="E857" s="274" t="s">
        <v>599</v>
      </c>
      <c r="F857" s="274" t="s">
        <v>314</v>
      </c>
      <c r="G857" s="274" t="s">
        <v>599</v>
      </c>
      <c r="H857" s="274">
        <v>79</v>
      </c>
      <c r="I857" s="274">
        <v>7</v>
      </c>
      <c r="J857" s="274" t="s">
        <v>600</v>
      </c>
      <c r="K857" s="274">
        <v>2002</v>
      </c>
      <c r="L857" s="274" t="s">
        <v>601</v>
      </c>
      <c r="M857" s="274" t="s">
        <v>602</v>
      </c>
      <c r="N857" s="274" t="s">
        <v>603</v>
      </c>
      <c r="O857" s="274">
        <v>4</v>
      </c>
      <c r="P857" s="233" t="s">
        <v>604</v>
      </c>
      <c r="Q857" s="274">
        <v>7</v>
      </c>
      <c r="R857" s="265" t="s">
        <v>605</v>
      </c>
      <c r="S857" s="271"/>
      <c r="T857" s="271"/>
      <c r="U857" s="271"/>
      <c r="V857" s="271"/>
      <c r="W857" s="356" t="s">
        <v>606</v>
      </c>
      <c r="X857" s="312"/>
      <c r="Y857" s="249"/>
      <c r="Z857" s="245"/>
    </row>
    <row r="858" spans="1:26" ht="13.2">
      <c r="A858" s="326"/>
      <c r="B858" s="273" t="s">
        <v>158</v>
      </c>
      <c r="C858" s="275"/>
      <c r="D858" s="275"/>
      <c r="E858" s="271"/>
      <c r="F858" s="271"/>
      <c r="G858" s="274">
        <v>0</v>
      </c>
      <c r="H858" s="271"/>
      <c r="I858" s="271"/>
      <c r="J858" s="274">
        <v>0</v>
      </c>
      <c r="K858" s="271"/>
      <c r="L858" s="271"/>
      <c r="M858" s="271"/>
      <c r="N858" s="271"/>
      <c r="O858" s="274">
        <v>8</v>
      </c>
      <c r="P858" s="233" t="s">
        <v>319</v>
      </c>
      <c r="Q858" s="274">
        <v>6</v>
      </c>
      <c r="R858" s="265" t="s">
        <v>607</v>
      </c>
      <c r="S858" s="271"/>
      <c r="T858" s="271"/>
      <c r="U858" s="271"/>
      <c r="V858" s="271"/>
      <c r="W858" s="249"/>
      <c r="X858" s="249"/>
      <c r="Y858" s="249"/>
      <c r="Z858" s="245"/>
    </row>
    <row r="859" spans="1:26" ht="13.2">
      <c r="A859" s="276"/>
      <c r="B859" s="277" t="s">
        <v>94</v>
      </c>
      <c r="C859" s="254"/>
      <c r="D859" s="254"/>
      <c r="E859" s="254"/>
      <c r="F859" s="254"/>
      <c r="G859" s="253" t="s">
        <v>599</v>
      </c>
      <c r="H859" s="254"/>
      <c r="I859" s="254"/>
      <c r="J859" s="253" t="s">
        <v>600</v>
      </c>
      <c r="K859" s="254"/>
      <c r="L859" s="254"/>
      <c r="M859" s="254"/>
      <c r="N859" s="254"/>
      <c r="O859" s="254"/>
      <c r="P859" s="256" t="s">
        <v>608</v>
      </c>
      <c r="Q859" s="256">
        <v>17</v>
      </c>
      <c r="R859" s="265" t="s">
        <v>609</v>
      </c>
      <c r="S859" s="254"/>
      <c r="T859" s="254"/>
      <c r="U859" s="254"/>
      <c r="V859" s="254"/>
      <c r="W859" s="253">
        <v>4</v>
      </c>
      <c r="X859" s="253">
        <v>8</v>
      </c>
      <c r="Y859" s="254"/>
      <c r="Z859" s="245"/>
    </row>
    <row r="860" spans="1:26" ht="13.2">
      <c r="A860" s="278">
        <v>17</v>
      </c>
      <c r="B860" s="279" t="s">
        <v>95</v>
      </c>
      <c r="C860" s="280"/>
      <c r="D860" s="280"/>
      <c r="E860" s="280"/>
      <c r="F860" s="281"/>
      <c r="G860" s="281"/>
      <c r="H860" s="281"/>
      <c r="I860" s="281"/>
      <c r="J860" s="281"/>
      <c r="K860" s="281"/>
      <c r="L860" s="281"/>
      <c r="M860" s="281"/>
      <c r="N860" s="281"/>
      <c r="O860" s="281"/>
      <c r="P860" s="281"/>
      <c r="Q860" s="282">
        <v>1</v>
      </c>
      <c r="R860" s="261"/>
      <c r="S860" s="281"/>
      <c r="T860" s="281"/>
      <c r="U860" s="281"/>
      <c r="V860" s="281"/>
      <c r="W860" s="249"/>
      <c r="X860" s="249"/>
      <c r="Y860" s="249"/>
      <c r="Z860" s="245"/>
    </row>
    <row r="861" spans="1:26" ht="39.6">
      <c r="A861" s="278">
        <v>18</v>
      </c>
      <c r="B861" s="279" t="s">
        <v>96</v>
      </c>
      <c r="C861" s="280"/>
      <c r="D861" s="280"/>
      <c r="E861" s="280"/>
      <c r="F861" s="281"/>
      <c r="G861" s="281"/>
      <c r="H861" s="281"/>
      <c r="I861" s="281"/>
      <c r="J861" s="281"/>
      <c r="K861" s="281"/>
      <c r="L861" s="281"/>
      <c r="M861" s="281"/>
      <c r="N861" s="281"/>
      <c r="O861" s="281"/>
      <c r="P861" s="281"/>
      <c r="Q861" s="280"/>
      <c r="R861" s="261"/>
      <c r="S861" s="281"/>
      <c r="T861" s="281"/>
      <c r="U861" s="281"/>
      <c r="V861" s="281"/>
      <c r="W861" s="249"/>
      <c r="X861" s="249"/>
      <c r="Y861" s="249"/>
      <c r="Z861" s="245"/>
    </row>
    <row r="862" spans="1:26" ht="79.2">
      <c r="A862" s="376" t="s">
        <v>98</v>
      </c>
      <c r="B862" s="311"/>
      <c r="C862" s="311"/>
      <c r="D862" s="311"/>
      <c r="E862" s="312"/>
      <c r="F862" s="281"/>
      <c r="G862" s="281"/>
      <c r="H862" s="281"/>
      <c r="I862" s="281"/>
      <c r="J862" s="281"/>
      <c r="K862" s="281"/>
      <c r="L862" s="281"/>
      <c r="M862" s="281"/>
      <c r="N862" s="281"/>
      <c r="O862" s="281"/>
      <c r="P862" s="278" t="s">
        <v>610</v>
      </c>
      <c r="Q862" s="282">
        <v>216</v>
      </c>
      <c r="R862" s="265" t="s">
        <v>611</v>
      </c>
      <c r="S862" s="281"/>
      <c r="T862" s="283" t="s">
        <v>610</v>
      </c>
      <c r="U862" s="284" t="s">
        <v>612</v>
      </c>
      <c r="V862" s="284" t="s">
        <v>612</v>
      </c>
      <c r="W862" s="284" t="s">
        <v>612</v>
      </c>
      <c r="X862" s="285"/>
      <c r="Y862" s="286" t="s">
        <v>613</v>
      </c>
      <c r="Z862" s="287" t="s">
        <v>614</v>
      </c>
    </row>
    <row r="863" spans="1:26" ht="79.2">
      <c r="A863" s="377" t="s">
        <v>100</v>
      </c>
      <c r="B863" s="311"/>
      <c r="C863" s="311"/>
      <c r="D863" s="311"/>
      <c r="E863" s="311"/>
      <c r="F863" s="311"/>
      <c r="G863" s="311"/>
      <c r="H863" s="311"/>
      <c r="I863" s="311"/>
      <c r="J863" s="311"/>
      <c r="K863" s="311"/>
      <c r="L863" s="311"/>
      <c r="M863" s="311"/>
      <c r="N863" s="311"/>
      <c r="O863" s="312"/>
      <c r="P863" s="282" t="s">
        <v>615</v>
      </c>
      <c r="Q863" s="282" t="s">
        <v>616</v>
      </c>
      <c r="R863" s="265" t="s">
        <v>617</v>
      </c>
      <c r="S863" s="281"/>
      <c r="T863" s="284" t="s">
        <v>618</v>
      </c>
      <c r="U863" s="287" t="s">
        <v>619</v>
      </c>
      <c r="V863" s="287" t="s">
        <v>620</v>
      </c>
      <c r="W863" s="284" t="s">
        <v>621</v>
      </c>
      <c r="X863" s="285"/>
      <c r="Y863" s="286" t="s">
        <v>622</v>
      </c>
      <c r="Z863" s="287" t="s">
        <v>614</v>
      </c>
    </row>
    <row r="864" spans="1:26" ht="13.2">
      <c r="A864" s="288"/>
      <c r="B864" s="288"/>
      <c r="C864" s="288"/>
      <c r="D864" s="288"/>
      <c r="E864" s="288"/>
      <c r="F864" s="245"/>
      <c r="G864" s="245"/>
      <c r="H864" s="245"/>
      <c r="I864" s="245"/>
      <c r="J864" s="245"/>
      <c r="K864" s="245"/>
      <c r="L864" s="245"/>
      <c r="M864" s="289"/>
      <c r="N864" s="290" t="s">
        <v>101</v>
      </c>
      <c r="O864" s="291"/>
      <c r="P864" s="267" t="s">
        <v>611</v>
      </c>
      <c r="Q864" s="291"/>
      <c r="R864" s="291"/>
      <c r="S864" s="243"/>
      <c r="T864" s="283" t="s">
        <v>623</v>
      </c>
      <c r="U864" s="284" t="s">
        <v>624</v>
      </c>
      <c r="V864" s="243"/>
      <c r="W864" s="284" t="s">
        <v>624</v>
      </c>
      <c r="X864" s="249"/>
      <c r="Y864" s="286" t="s">
        <v>625</v>
      </c>
      <c r="Z864" s="292"/>
    </row>
    <row r="865" spans="1:26" ht="105.6">
      <c r="A865" s="288"/>
      <c r="B865" s="288"/>
      <c r="C865" s="288"/>
      <c r="D865" s="288"/>
      <c r="E865" s="288"/>
      <c r="F865" s="245"/>
      <c r="G865" s="245"/>
      <c r="H865" s="245"/>
      <c r="I865" s="245"/>
      <c r="J865" s="245"/>
      <c r="K865" s="245"/>
      <c r="L865" s="245"/>
      <c r="M865" s="245"/>
      <c r="N865" s="378" t="s">
        <v>626</v>
      </c>
      <c r="O865" s="312"/>
      <c r="P865" s="267" t="s">
        <v>627</v>
      </c>
      <c r="Q865" s="291"/>
      <c r="R865" s="291"/>
      <c r="S865" s="245"/>
      <c r="T865" s="287" t="s">
        <v>628</v>
      </c>
      <c r="U865" s="287" t="s">
        <v>629</v>
      </c>
      <c r="V865" s="245"/>
      <c r="W865" s="249"/>
      <c r="X865" s="248"/>
      <c r="Y865" s="248"/>
      <c r="Z865" s="288"/>
    </row>
    <row r="866" spans="1:26" ht="92.4">
      <c r="A866" s="370" t="s">
        <v>102</v>
      </c>
      <c r="B866" s="320"/>
      <c r="C866" s="379" t="s">
        <v>103</v>
      </c>
      <c r="D866" s="312"/>
      <c r="E866" s="379" t="s">
        <v>104</v>
      </c>
      <c r="F866" s="312"/>
      <c r="G866" s="379" t="s">
        <v>630</v>
      </c>
      <c r="H866" s="311"/>
      <c r="I866" s="312"/>
      <c r="J866" s="245"/>
      <c r="K866" s="245"/>
      <c r="L866" s="245"/>
      <c r="M866" s="245"/>
      <c r="N866" s="380" t="s">
        <v>631</v>
      </c>
      <c r="O866" s="312"/>
      <c r="P866" s="267" t="s">
        <v>632</v>
      </c>
      <c r="Q866" s="291"/>
      <c r="R866" s="291"/>
      <c r="S866" s="245"/>
      <c r="T866" s="245"/>
      <c r="U866" s="284" t="s">
        <v>633</v>
      </c>
      <c r="V866" s="287" t="s">
        <v>634</v>
      </c>
      <c r="W866" s="284" t="s">
        <v>635</v>
      </c>
      <c r="X866" s="293"/>
      <c r="Y866" s="286" t="s">
        <v>636</v>
      </c>
      <c r="Z866" s="287" t="s">
        <v>637</v>
      </c>
    </row>
    <row r="867" spans="1:26" ht="92.4">
      <c r="A867" s="321"/>
      <c r="B867" s="323"/>
      <c r="C867" s="381" t="s">
        <v>638</v>
      </c>
      <c r="D867" s="312"/>
      <c r="E867" s="381" t="s">
        <v>639</v>
      </c>
      <c r="F867" s="312"/>
      <c r="G867" s="366" t="s">
        <v>640</v>
      </c>
      <c r="H867" s="311"/>
      <c r="I867" s="312"/>
      <c r="J867" s="245"/>
      <c r="K867" s="245"/>
      <c r="L867" s="245"/>
      <c r="M867" s="245"/>
      <c r="N867" s="382" t="s">
        <v>641</v>
      </c>
      <c r="O867" s="312"/>
      <c r="P867" s="267" t="s">
        <v>642</v>
      </c>
      <c r="Q867" s="291"/>
      <c r="R867" s="291"/>
      <c r="S867" s="245"/>
      <c r="T867" s="245"/>
      <c r="U867" s="284" t="s">
        <v>643</v>
      </c>
      <c r="V867" s="287" t="s">
        <v>644</v>
      </c>
      <c r="W867" s="284" t="s">
        <v>643</v>
      </c>
      <c r="X867" s="285"/>
      <c r="Y867" s="286" t="s">
        <v>645</v>
      </c>
      <c r="Z867" s="287" t="s">
        <v>646</v>
      </c>
    </row>
    <row r="868" spans="1:26" ht="13.2">
      <c r="A868" s="294"/>
      <c r="B868" s="294"/>
      <c r="C868" s="294"/>
      <c r="D868" s="294"/>
      <c r="E868" s="294"/>
      <c r="F868" s="295"/>
      <c r="G868" s="295"/>
      <c r="H868" s="295"/>
      <c r="I868" s="295"/>
      <c r="J868" s="295"/>
      <c r="K868" s="295"/>
      <c r="L868" s="295"/>
      <c r="M868" s="295"/>
      <c r="N868" s="295"/>
      <c r="O868" s="295"/>
      <c r="P868" s="295"/>
      <c r="Q868" s="296"/>
      <c r="R868" s="295"/>
      <c r="S868" s="295"/>
      <c r="T868" s="295"/>
      <c r="U868" s="295"/>
      <c r="V868" s="295"/>
      <c r="W868" s="295"/>
      <c r="X868" s="295"/>
      <c r="Y868" s="295"/>
      <c r="Z868" s="295"/>
    </row>
    <row r="869" spans="1:26" ht="13.2">
      <c r="A869" s="367"/>
      <c r="B869" s="316"/>
      <c r="C869" s="316"/>
      <c r="D869" s="316"/>
      <c r="E869" s="316"/>
      <c r="F869" s="316"/>
      <c r="G869" s="316"/>
      <c r="H869" s="316"/>
      <c r="I869" s="316"/>
      <c r="J869" s="316"/>
      <c r="K869" s="316"/>
      <c r="L869" s="316"/>
      <c r="M869" s="297"/>
      <c r="N869" s="297"/>
      <c r="O869" s="297"/>
      <c r="P869" s="297"/>
      <c r="Q869" s="297"/>
      <c r="R869" s="297"/>
      <c r="S869" s="297"/>
      <c r="T869" s="297"/>
      <c r="U869" s="297"/>
      <c r="V869" s="297"/>
      <c r="W869" s="295"/>
      <c r="X869" s="295"/>
      <c r="Y869" s="295"/>
      <c r="Z869" s="295"/>
    </row>
    <row r="870" spans="1:26" ht="13.8">
      <c r="A870" s="297"/>
      <c r="B870" s="371" t="s">
        <v>493</v>
      </c>
      <c r="C870" s="368" t="s">
        <v>1</v>
      </c>
      <c r="D870" s="311"/>
      <c r="E870" s="311"/>
      <c r="F870" s="311"/>
      <c r="G870" s="311"/>
      <c r="H870" s="311"/>
      <c r="I870" s="311"/>
      <c r="J870" s="312"/>
      <c r="K870" s="298"/>
      <c r="L870" s="298"/>
      <c r="M870" s="298"/>
      <c r="N870" s="298"/>
      <c r="O870" s="298"/>
      <c r="P870" s="298"/>
      <c r="Q870" s="298"/>
      <c r="R870" s="298"/>
      <c r="S870" s="298"/>
      <c r="T870" s="297"/>
      <c r="U870" s="297"/>
      <c r="V870" s="297"/>
      <c r="W870" s="297"/>
      <c r="X870" s="297"/>
      <c r="Y870" s="297"/>
      <c r="Z870" s="297"/>
    </row>
    <row r="871" spans="1:26" ht="66">
      <c r="A871" s="298"/>
      <c r="B871" s="326"/>
      <c r="C871" s="368" t="s">
        <v>4</v>
      </c>
      <c r="D871" s="312"/>
      <c r="E871" s="368" t="s">
        <v>3</v>
      </c>
      <c r="F871" s="312"/>
      <c r="G871" s="368" t="s">
        <v>0</v>
      </c>
      <c r="H871" s="312"/>
      <c r="I871" s="368" t="s">
        <v>647</v>
      </c>
      <c r="J871" s="312"/>
      <c r="K871" s="298"/>
      <c r="L871" s="299" t="s">
        <v>498</v>
      </c>
      <c r="M871" s="300" t="s">
        <v>499</v>
      </c>
      <c r="N871" s="301" t="s">
        <v>610</v>
      </c>
      <c r="O871" s="297"/>
      <c r="P871" s="297"/>
      <c r="Q871" s="297"/>
      <c r="R871" s="300"/>
      <c r="S871" s="301"/>
      <c r="T871" s="298"/>
      <c r="U871" s="298"/>
      <c r="V871" s="298"/>
      <c r="W871" s="298"/>
      <c r="X871" s="298"/>
      <c r="Y871" s="298"/>
      <c r="Z871" s="298"/>
    </row>
    <row r="872" spans="1:26" ht="39.6">
      <c r="A872" s="298"/>
      <c r="B872" s="302" t="s">
        <v>648</v>
      </c>
      <c r="C872" s="302" t="s">
        <v>501</v>
      </c>
      <c r="D872" s="303" t="s">
        <v>649</v>
      </c>
      <c r="E872" s="302" t="s">
        <v>501</v>
      </c>
      <c r="F872" s="304"/>
      <c r="G872" s="302" t="s">
        <v>501</v>
      </c>
      <c r="H872" s="304"/>
      <c r="I872" s="302" t="s">
        <v>501</v>
      </c>
      <c r="J872" s="304"/>
      <c r="K872" s="298"/>
      <c r="L872" s="299" t="s">
        <v>503</v>
      </c>
      <c r="M872" s="300" t="s">
        <v>499</v>
      </c>
      <c r="N872" s="301">
        <v>216</v>
      </c>
      <c r="O872" s="297"/>
      <c r="P872" s="297"/>
      <c r="Q872" s="297"/>
      <c r="R872" s="300"/>
      <c r="S872" s="301"/>
      <c r="T872" s="298"/>
      <c r="U872" s="298"/>
      <c r="V872" s="298"/>
      <c r="W872" s="298"/>
      <c r="X872" s="298"/>
      <c r="Y872" s="298"/>
      <c r="Z872" s="298"/>
    </row>
    <row r="873" spans="1:26" ht="26.4">
      <c r="A873" s="298"/>
      <c r="B873" s="302" t="s">
        <v>650</v>
      </c>
      <c r="C873" s="302" t="s">
        <v>52</v>
      </c>
      <c r="D873" s="303">
        <v>115</v>
      </c>
      <c r="E873" s="302" t="s">
        <v>52</v>
      </c>
      <c r="F873" s="304"/>
      <c r="G873" s="302" t="s">
        <v>52</v>
      </c>
      <c r="H873" s="304"/>
      <c r="I873" s="302" t="s">
        <v>52</v>
      </c>
      <c r="J873" s="304"/>
      <c r="K873" s="298"/>
      <c r="L873" s="299" t="s">
        <v>506</v>
      </c>
      <c r="M873" s="300" t="s">
        <v>499</v>
      </c>
      <c r="N873" s="301" t="s">
        <v>611</v>
      </c>
      <c r="O873" s="297"/>
      <c r="P873" s="297"/>
      <c r="Q873" s="297"/>
      <c r="R873" s="300"/>
      <c r="S873" s="301"/>
      <c r="T873" s="298"/>
      <c r="U873" s="298"/>
      <c r="V873" s="298"/>
      <c r="W873" s="298"/>
      <c r="X873" s="298"/>
      <c r="Y873" s="298"/>
      <c r="Z873" s="298"/>
    </row>
    <row r="874" spans="1:26" ht="66">
      <c r="A874" s="298"/>
      <c r="B874" s="302" t="s">
        <v>507</v>
      </c>
      <c r="C874" s="302" t="s">
        <v>508</v>
      </c>
      <c r="D874" s="303" t="s">
        <v>651</v>
      </c>
      <c r="E874" s="302" t="s">
        <v>508</v>
      </c>
      <c r="F874" s="304"/>
      <c r="G874" s="302" t="s">
        <v>508</v>
      </c>
      <c r="H874" s="304"/>
      <c r="I874" s="302" t="s">
        <v>508</v>
      </c>
      <c r="J874" s="304"/>
      <c r="K874" s="298"/>
      <c r="L874" s="299" t="s">
        <v>510</v>
      </c>
      <c r="M874" s="300" t="s">
        <v>499</v>
      </c>
      <c r="N874" s="301" t="s">
        <v>615</v>
      </c>
      <c r="O874" s="297"/>
      <c r="P874" s="297"/>
      <c r="Q874" s="297"/>
      <c r="R874" s="300"/>
      <c r="S874" s="301"/>
      <c r="T874" s="298"/>
      <c r="U874" s="298"/>
      <c r="V874" s="298"/>
      <c r="W874" s="298"/>
      <c r="X874" s="298"/>
      <c r="Y874" s="298"/>
      <c r="Z874" s="298"/>
    </row>
    <row r="875" spans="1:26" ht="66">
      <c r="A875" s="298"/>
      <c r="B875" s="302" t="s">
        <v>511</v>
      </c>
      <c r="C875" s="302" t="s">
        <v>512</v>
      </c>
      <c r="D875" s="303" t="s">
        <v>652</v>
      </c>
      <c r="E875" s="302" t="s">
        <v>512</v>
      </c>
      <c r="F875" s="304"/>
      <c r="G875" s="302" t="s">
        <v>512</v>
      </c>
      <c r="H875" s="304"/>
      <c r="I875" s="302" t="s">
        <v>512</v>
      </c>
      <c r="J875" s="304"/>
      <c r="K875" s="298"/>
      <c r="L875" s="299" t="s">
        <v>653</v>
      </c>
      <c r="M875" s="300" t="s">
        <v>499</v>
      </c>
      <c r="N875" s="301" t="s">
        <v>616</v>
      </c>
      <c r="O875" s="297"/>
      <c r="P875" s="297"/>
      <c r="Q875" s="297"/>
      <c r="R875" s="300"/>
      <c r="S875" s="301"/>
      <c r="T875" s="298"/>
      <c r="U875" s="298"/>
      <c r="V875" s="298"/>
      <c r="W875" s="298"/>
      <c r="X875" s="298"/>
      <c r="Y875" s="298"/>
      <c r="Z875" s="298"/>
    </row>
    <row r="876" spans="1:26" ht="13.8">
      <c r="A876" s="298"/>
      <c r="B876" s="302" t="s">
        <v>654</v>
      </c>
      <c r="C876" s="302" t="s">
        <v>516</v>
      </c>
      <c r="D876" s="303" t="s">
        <v>590</v>
      </c>
      <c r="E876" s="302" t="s">
        <v>516</v>
      </c>
      <c r="F876" s="304"/>
      <c r="G876" s="302" t="s">
        <v>516</v>
      </c>
      <c r="H876" s="304"/>
      <c r="I876" s="302" t="s">
        <v>516</v>
      </c>
      <c r="J876" s="304"/>
      <c r="K876" s="298"/>
      <c r="L876" s="298"/>
      <c r="M876" s="298"/>
      <c r="N876" s="298"/>
      <c r="O876" s="298"/>
      <c r="P876" s="298"/>
      <c r="Q876" s="298"/>
      <c r="R876" s="298"/>
      <c r="S876" s="298"/>
      <c r="T876" s="298"/>
      <c r="U876" s="298"/>
      <c r="V876" s="298"/>
      <c r="W876" s="298"/>
      <c r="X876" s="298"/>
      <c r="Y876" s="298"/>
      <c r="Z876" s="298"/>
    </row>
    <row r="877" spans="1:26" ht="13.8">
      <c r="A877" s="298"/>
      <c r="B877" s="372" t="s">
        <v>517</v>
      </c>
      <c r="C877" s="303" t="s">
        <v>638</v>
      </c>
      <c r="D877" s="373" t="s">
        <v>640</v>
      </c>
      <c r="E877" s="304"/>
      <c r="F877" s="374"/>
      <c r="G877" s="304"/>
      <c r="H877" s="374"/>
      <c r="I877" s="304"/>
      <c r="J877" s="374"/>
      <c r="K877" s="298"/>
      <c r="L877" s="298"/>
      <c r="M877" s="298"/>
      <c r="N877" s="298"/>
      <c r="O877" s="298"/>
      <c r="P877" s="298"/>
      <c r="Q877" s="298"/>
      <c r="R877" s="298"/>
      <c r="S877" s="298"/>
      <c r="T877" s="298"/>
      <c r="U877" s="298"/>
      <c r="V877" s="298"/>
      <c r="W877" s="298"/>
      <c r="X877" s="298"/>
      <c r="Y877" s="298"/>
      <c r="Z877" s="298"/>
    </row>
    <row r="878" spans="1:26" ht="26.4">
      <c r="A878" s="298"/>
      <c r="B878" s="326"/>
      <c r="C878" s="303" t="s">
        <v>639</v>
      </c>
      <c r="D878" s="326"/>
      <c r="E878" s="304"/>
      <c r="F878" s="326"/>
      <c r="G878" s="304"/>
      <c r="H878" s="326"/>
      <c r="I878" s="304"/>
      <c r="J878" s="326"/>
      <c r="K878" s="298"/>
      <c r="L878" s="298"/>
      <c r="M878" s="298"/>
      <c r="N878" s="298"/>
      <c r="O878" s="298"/>
      <c r="P878" s="298"/>
      <c r="Q878" s="298"/>
      <c r="R878" s="298"/>
      <c r="S878" s="298"/>
      <c r="T878" s="298"/>
      <c r="U878" s="298"/>
      <c r="V878" s="298"/>
      <c r="W878" s="298"/>
      <c r="X878" s="298"/>
      <c r="Y878" s="298"/>
      <c r="Z878" s="298"/>
    </row>
    <row r="879" spans="1:26" ht="13.8">
      <c r="A879" s="298"/>
      <c r="B879" s="298"/>
      <c r="C879" s="298"/>
      <c r="D879" s="298"/>
      <c r="E879" s="298"/>
      <c r="F879" s="298"/>
      <c r="G879" s="298"/>
      <c r="H879" s="298"/>
      <c r="I879" s="298"/>
      <c r="J879" s="298"/>
      <c r="K879" s="298"/>
      <c r="L879" s="298"/>
      <c r="M879" s="298"/>
      <c r="N879" s="298"/>
      <c r="O879" s="298"/>
      <c r="P879" s="298"/>
      <c r="Q879" s="298"/>
      <c r="R879" s="298"/>
      <c r="S879" s="298"/>
      <c r="T879" s="298"/>
      <c r="U879" s="298"/>
      <c r="V879" s="298"/>
      <c r="W879" s="298"/>
      <c r="X879" s="298"/>
      <c r="Y879" s="298"/>
      <c r="Z879" s="298"/>
    </row>
    <row r="880" spans="1:26" ht="13.8">
      <c r="A880" s="300">
        <v>1</v>
      </c>
      <c r="B880" s="363" t="s">
        <v>655</v>
      </c>
      <c r="C880" s="316"/>
      <c r="D880" s="316"/>
      <c r="E880" s="316"/>
      <c r="F880" s="316"/>
      <c r="G880" s="316"/>
      <c r="H880" s="316"/>
      <c r="I880" s="316"/>
      <c r="J880" s="316"/>
      <c r="K880" s="316"/>
      <c r="L880" s="316"/>
      <c r="M880" s="316"/>
      <c r="N880" s="316"/>
      <c r="O880" s="316"/>
      <c r="P880" s="316"/>
      <c r="Q880" s="316"/>
      <c r="R880" s="316"/>
      <c r="S880" s="316"/>
      <c r="T880" s="297"/>
      <c r="U880" s="298"/>
      <c r="V880" s="298"/>
      <c r="W880" s="298"/>
      <c r="X880" s="298"/>
      <c r="Y880" s="298"/>
      <c r="Z880" s="298"/>
    </row>
    <row r="881" spans="1:26" ht="13.8">
      <c r="A881" s="300">
        <v>2</v>
      </c>
      <c r="B881" s="364" t="s">
        <v>656</v>
      </c>
      <c r="C881" s="316"/>
      <c r="D881" s="316"/>
      <c r="E881" s="316"/>
      <c r="F881" s="316"/>
      <c r="G881" s="316"/>
      <c r="H881" s="316"/>
      <c r="I881" s="316"/>
      <c r="J881" s="316"/>
      <c r="K881" s="316"/>
      <c r="L881" s="316"/>
      <c r="M881" s="316"/>
      <c r="N881" s="316"/>
      <c r="O881" s="316"/>
      <c r="P881" s="316"/>
      <c r="Q881" s="316"/>
      <c r="R881" s="316"/>
      <c r="S881" s="316"/>
      <c r="T881" s="297"/>
      <c r="U881" s="298"/>
      <c r="V881" s="298"/>
      <c r="W881" s="298"/>
      <c r="X881" s="298"/>
      <c r="Y881" s="298"/>
      <c r="Z881" s="298"/>
    </row>
    <row r="882" spans="1:26" ht="13.8">
      <c r="A882" s="300">
        <v>3</v>
      </c>
      <c r="B882" s="364" t="s">
        <v>657</v>
      </c>
      <c r="C882" s="316"/>
      <c r="D882" s="316"/>
      <c r="E882" s="316"/>
      <c r="F882" s="316"/>
      <c r="G882" s="316"/>
      <c r="H882" s="316"/>
      <c r="I882" s="316"/>
      <c r="J882" s="316"/>
      <c r="K882" s="316"/>
      <c r="L882" s="316"/>
      <c r="M882" s="316"/>
      <c r="N882" s="316"/>
      <c r="O882" s="316"/>
      <c r="P882" s="316"/>
      <c r="Q882" s="316"/>
      <c r="R882" s="316"/>
      <c r="S882" s="316"/>
      <c r="T882" s="297"/>
      <c r="U882" s="298"/>
      <c r="V882" s="298"/>
      <c r="W882" s="298"/>
      <c r="X882" s="298"/>
      <c r="Y882" s="298"/>
      <c r="Z882" s="298"/>
    </row>
    <row r="883" spans="1:26" ht="13.8">
      <c r="A883" s="300">
        <v>4</v>
      </c>
      <c r="B883" s="364" t="s">
        <v>658</v>
      </c>
      <c r="C883" s="316"/>
      <c r="D883" s="316"/>
      <c r="E883" s="316"/>
      <c r="F883" s="316"/>
      <c r="G883" s="316"/>
      <c r="H883" s="316"/>
      <c r="I883" s="316"/>
      <c r="J883" s="316"/>
      <c r="K883" s="316"/>
      <c r="L883" s="316"/>
      <c r="M883" s="316"/>
      <c r="N883" s="316"/>
      <c r="O883" s="316"/>
      <c r="P883" s="316"/>
      <c r="Q883" s="316"/>
      <c r="R883" s="316"/>
      <c r="S883" s="316"/>
      <c r="T883" s="297"/>
      <c r="U883" s="298"/>
      <c r="V883" s="298"/>
      <c r="W883" s="298"/>
      <c r="X883" s="298"/>
      <c r="Y883" s="298"/>
      <c r="Z883" s="298"/>
    </row>
    <row r="884" spans="1:26" ht="13.8">
      <c r="A884" s="300">
        <v>5</v>
      </c>
      <c r="B884" s="364" t="s">
        <v>659</v>
      </c>
      <c r="C884" s="316"/>
      <c r="D884" s="316"/>
      <c r="E884" s="316"/>
      <c r="F884" s="316"/>
      <c r="G884" s="316"/>
      <c r="H884" s="316"/>
      <c r="I884" s="316"/>
      <c r="J884" s="316"/>
      <c r="K884" s="316"/>
      <c r="L884" s="316"/>
      <c r="M884" s="316"/>
      <c r="N884" s="316"/>
      <c r="O884" s="316"/>
      <c r="P884" s="316"/>
      <c r="Q884" s="316"/>
      <c r="R884" s="316"/>
      <c r="S884" s="316"/>
      <c r="T884" s="297"/>
      <c r="U884" s="298"/>
      <c r="V884" s="298"/>
      <c r="W884" s="298"/>
      <c r="X884" s="298"/>
      <c r="Y884" s="298"/>
      <c r="Z884" s="298"/>
    </row>
    <row r="885" spans="1:26" ht="13.8">
      <c r="A885" s="305"/>
      <c r="B885" s="297"/>
      <c r="C885" s="297"/>
      <c r="D885" s="297"/>
      <c r="E885" s="297"/>
      <c r="F885" s="297"/>
      <c r="G885" s="297"/>
      <c r="H885" s="297"/>
      <c r="I885" s="297"/>
      <c r="J885" s="297"/>
      <c r="K885" s="297"/>
      <c r="L885" s="297"/>
      <c r="M885" s="297"/>
      <c r="N885" s="297"/>
      <c r="O885" s="297"/>
      <c r="P885" s="297"/>
      <c r="Q885" s="297"/>
      <c r="R885" s="297"/>
      <c r="S885" s="297"/>
      <c r="T885" s="297"/>
      <c r="U885" s="298"/>
      <c r="V885" s="298"/>
      <c r="W885" s="298"/>
      <c r="X885" s="298"/>
      <c r="Y885" s="298"/>
      <c r="Z885" s="298"/>
    </row>
    <row r="886" spans="1:26" ht="26.4">
      <c r="A886" s="297"/>
      <c r="B886" s="299" t="s">
        <v>660</v>
      </c>
      <c r="C886" s="297"/>
      <c r="D886" s="297"/>
      <c r="E886" s="297"/>
      <c r="F886" s="297"/>
      <c r="G886" s="297"/>
      <c r="H886" s="297"/>
      <c r="I886" s="299" t="s">
        <v>525</v>
      </c>
      <c r="J886" s="297"/>
      <c r="K886" s="297"/>
      <c r="L886" s="297"/>
      <c r="M886" s="297"/>
      <c r="N886" s="297"/>
      <c r="O886" s="297"/>
      <c r="P886" s="299" t="s">
        <v>526</v>
      </c>
      <c r="Q886" s="297"/>
      <c r="R886" s="297"/>
      <c r="S886" s="297"/>
      <c r="T886" s="306"/>
      <c r="U886" s="298"/>
      <c r="V886" s="298"/>
      <c r="W886" s="298"/>
      <c r="X886" s="298"/>
      <c r="Y886" s="298"/>
      <c r="Z886" s="298"/>
    </row>
    <row r="887" spans="1:26" ht="13.8">
      <c r="A887" s="297"/>
      <c r="B887" s="297"/>
      <c r="C887" s="297"/>
      <c r="D887" s="297"/>
      <c r="E887" s="297"/>
      <c r="F887" s="297"/>
      <c r="G887" s="297"/>
      <c r="H887" s="297"/>
      <c r="I887" s="297"/>
      <c r="J887" s="297"/>
      <c r="K887" s="297"/>
      <c r="L887" s="297"/>
      <c r="M887" s="297"/>
      <c r="N887" s="297"/>
      <c r="O887" s="297"/>
      <c r="P887" s="297"/>
      <c r="Q887" s="297"/>
      <c r="R887" s="297"/>
      <c r="S887" s="297"/>
      <c r="T887" s="297"/>
      <c r="U887" s="298"/>
      <c r="V887" s="298"/>
      <c r="W887" s="298"/>
      <c r="X887" s="298"/>
      <c r="Y887" s="298"/>
      <c r="Z887" s="298"/>
    </row>
    <row r="888" spans="1:26" ht="13.8">
      <c r="A888" s="297"/>
      <c r="B888" s="297"/>
      <c r="C888" s="297"/>
      <c r="D888" s="297"/>
      <c r="E888" s="297"/>
      <c r="F888" s="297"/>
      <c r="G888" s="297"/>
      <c r="H888" s="297"/>
      <c r="I888" s="297"/>
      <c r="J888" s="297"/>
      <c r="K888" s="297"/>
      <c r="L888" s="297"/>
      <c r="M888" s="297"/>
      <c r="N888" s="297"/>
      <c r="O888" s="297"/>
      <c r="P888" s="297"/>
      <c r="Q888" s="297"/>
      <c r="R888" s="297"/>
      <c r="S888" s="297"/>
      <c r="T888" s="297"/>
      <c r="U888" s="298"/>
      <c r="V888" s="298"/>
      <c r="W888" s="298"/>
      <c r="X888" s="298"/>
      <c r="Y888" s="298"/>
      <c r="Z888" s="298"/>
    </row>
    <row r="889" spans="1:26" ht="13.8">
      <c r="A889" s="297"/>
      <c r="B889" s="297"/>
      <c r="C889" s="297"/>
      <c r="D889" s="297"/>
      <c r="E889" s="297"/>
      <c r="F889" s="297"/>
      <c r="G889" s="297"/>
      <c r="H889" s="297"/>
      <c r="I889" s="297"/>
      <c r="J889" s="297"/>
      <c r="K889" s="297"/>
      <c r="L889" s="297"/>
      <c r="M889" s="297"/>
      <c r="N889" s="297"/>
      <c r="O889" s="297"/>
      <c r="P889" s="297"/>
      <c r="Q889" s="297"/>
      <c r="R889" s="297"/>
      <c r="S889" s="297"/>
      <c r="T889" s="297"/>
      <c r="U889" s="298"/>
      <c r="V889" s="298"/>
      <c r="W889" s="298"/>
      <c r="X889" s="298"/>
      <c r="Y889" s="298"/>
      <c r="Z889" s="298"/>
    </row>
    <row r="890" spans="1:26" ht="13.8">
      <c r="A890" s="297"/>
      <c r="B890" s="307" t="s">
        <v>527</v>
      </c>
      <c r="C890" s="297"/>
      <c r="D890" s="297"/>
      <c r="E890" s="297"/>
      <c r="F890" s="297"/>
      <c r="G890" s="308"/>
      <c r="H890" s="308"/>
      <c r="I890" s="307" t="s">
        <v>528</v>
      </c>
      <c r="J890" s="308"/>
      <c r="K890" s="297"/>
      <c r="L890" s="308"/>
      <c r="M890" s="308"/>
      <c r="N890" s="297"/>
      <c r="O890" s="297"/>
      <c r="P890" s="365" t="s">
        <v>529</v>
      </c>
      <c r="Q890" s="316"/>
      <c r="R890" s="316"/>
      <c r="S890" s="297"/>
      <c r="T890" s="297"/>
      <c r="U890" s="298"/>
      <c r="V890" s="298"/>
      <c r="W890" s="298"/>
      <c r="X890" s="298"/>
      <c r="Y890" s="298"/>
      <c r="Z890" s="298"/>
    </row>
    <row r="891" spans="1:26" ht="13.8">
      <c r="A891" s="297"/>
      <c r="B891" s="299" t="s">
        <v>530</v>
      </c>
      <c r="C891" s="297"/>
      <c r="D891" s="297"/>
      <c r="E891" s="297"/>
      <c r="F891" s="297"/>
      <c r="G891" s="297"/>
      <c r="H891" s="297"/>
      <c r="I891" s="299" t="s">
        <v>531</v>
      </c>
      <c r="J891" s="297"/>
      <c r="K891" s="297"/>
      <c r="L891" s="297"/>
      <c r="M891" s="297"/>
      <c r="N891" s="297"/>
      <c r="O891" s="297"/>
      <c r="P891" s="299" t="s">
        <v>532</v>
      </c>
      <c r="Q891" s="297"/>
      <c r="R891" s="297"/>
      <c r="S891" s="297"/>
      <c r="T891" s="297"/>
      <c r="U891" s="298"/>
      <c r="V891" s="298"/>
      <c r="W891" s="298"/>
      <c r="X891" s="298"/>
      <c r="Y891" s="298"/>
      <c r="Z891" s="298"/>
    </row>
    <row r="892" spans="1:26" ht="13.8">
      <c r="A892" s="309"/>
      <c r="B892" s="309"/>
      <c r="C892" s="309"/>
      <c r="D892" s="309"/>
      <c r="E892" s="309"/>
      <c r="F892" s="309"/>
      <c r="G892" s="309"/>
      <c r="H892" s="309"/>
      <c r="I892" s="309"/>
      <c r="J892" s="309"/>
      <c r="K892" s="309"/>
      <c r="L892" s="309"/>
      <c r="M892" s="309"/>
      <c r="N892" s="309"/>
      <c r="O892" s="309"/>
      <c r="P892" s="309"/>
      <c r="Q892" s="309"/>
      <c r="R892" s="309"/>
      <c r="S892" s="309"/>
      <c r="T892" s="298"/>
      <c r="U892" s="298"/>
      <c r="V892" s="298"/>
      <c r="W892" s="298"/>
      <c r="X892" s="298"/>
      <c r="Y892" s="298"/>
      <c r="Z892" s="298"/>
    </row>
  </sheetData>
  <mergeCells count="455">
    <mergeCell ref="A46:A50"/>
    <mergeCell ref="A55:O55"/>
    <mergeCell ref="A56:O56"/>
    <mergeCell ref="A57:O57"/>
    <mergeCell ref="A58:O58"/>
    <mergeCell ref="A59:B60"/>
    <mergeCell ref="C59:D59"/>
    <mergeCell ref="G60:I60"/>
    <mergeCell ref="C60:D60"/>
    <mergeCell ref="E60:F60"/>
    <mergeCell ref="S3:X4"/>
    <mergeCell ref="Y3:Y5"/>
    <mergeCell ref="Z3:Z5"/>
    <mergeCell ref="AA3:AA5"/>
    <mergeCell ref="AB3:AB5"/>
    <mergeCell ref="C73:D73"/>
    <mergeCell ref="L73:O73"/>
    <mergeCell ref="R73:R75"/>
    <mergeCell ref="S73:X74"/>
    <mergeCell ref="Y73:Y75"/>
    <mergeCell ref="Z73:Z75"/>
    <mergeCell ref="AA73:AA75"/>
    <mergeCell ref="AB73:AB75"/>
    <mergeCell ref="C74:C75"/>
    <mergeCell ref="D74:D75"/>
    <mergeCell ref="E59:F59"/>
    <mergeCell ref="G59:I59"/>
    <mergeCell ref="A1:AB1"/>
    <mergeCell ref="A2:AB2"/>
    <mergeCell ref="A3:A5"/>
    <mergeCell ref="B3:B5"/>
    <mergeCell ref="C3:D3"/>
    <mergeCell ref="E3:E5"/>
    <mergeCell ref="L3:O3"/>
    <mergeCell ref="P73:P75"/>
    <mergeCell ref="Q73:Q75"/>
    <mergeCell ref="C4:C5"/>
    <mergeCell ref="D4:D5"/>
    <mergeCell ref="A18:B18"/>
    <mergeCell ref="A35:B35"/>
    <mergeCell ref="A40:B40"/>
    <mergeCell ref="A43:A44"/>
    <mergeCell ref="A45:B45"/>
    <mergeCell ref="A71:AB71"/>
    <mergeCell ref="A72:AB72"/>
    <mergeCell ref="A73:A75"/>
    <mergeCell ref="B73:B75"/>
    <mergeCell ref="E73:E75"/>
    <mergeCell ref="P3:P5"/>
    <mergeCell ref="Q3:Q5"/>
    <mergeCell ref="R3:R5"/>
    <mergeCell ref="R138:R140"/>
    <mergeCell ref="S138:X139"/>
    <mergeCell ref="E130:F130"/>
    <mergeCell ref="G130:I130"/>
    <mergeCell ref="A136:AB136"/>
    <mergeCell ref="A137:AB137"/>
    <mergeCell ref="A138:A140"/>
    <mergeCell ref="B138:B140"/>
    <mergeCell ref="E138:E140"/>
    <mergeCell ref="Y138:Y140"/>
    <mergeCell ref="Z138:Z140"/>
    <mergeCell ref="AA138:AA140"/>
    <mergeCell ref="AB138:AB140"/>
    <mergeCell ref="A88:B88"/>
    <mergeCell ref="A105:B105"/>
    <mergeCell ref="A110:B110"/>
    <mergeCell ref="A113:A114"/>
    <mergeCell ref="A115:B115"/>
    <mergeCell ref="A116:A120"/>
    <mergeCell ref="A125:O125"/>
    <mergeCell ref="A126:O126"/>
    <mergeCell ref="A127:O127"/>
    <mergeCell ref="A128:O128"/>
    <mergeCell ref="A129:B130"/>
    <mergeCell ref="C129:D129"/>
    <mergeCell ref="E129:F129"/>
    <mergeCell ref="G129:I129"/>
    <mergeCell ref="C138:D138"/>
    <mergeCell ref="L138:O138"/>
    <mergeCell ref="P138:P140"/>
    <mergeCell ref="Q138:Q140"/>
    <mergeCell ref="C139:C140"/>
    <mergeCell ref="D139:D140"/>
    <mergeCell ref="A153:B153"/>
    <mergeCell ref="A170:B170"/>
    <mergeCell ref="A175:B175"/>
    <mergeCell ref="A178:A179"/>
    <mergeCell ref="A180:B180"/>
    <mergeCell ref="R202:R204"/>
    <mergeCell ref="S202:X203"/>
    <mergeCell ref="C195:D195"/>
    <mergeCell ref="E195:F195"/>
    <mergeCell ref="A200:AB200"/>
    <mergeCell ref="A201:AB201"/>
    <mergeCell ref="A202:A204"/>
    <mergeCell ref="B202:B204"/>
    <mergeCell ref="E202:E204"/>
    <mergeCell ref="E194:F194"/>
    <mergeCell ref="G194:I194"/>
    <mergeCell ref="A181:A185"/>
    <mergeCell ref="A190:O190"/>
    <mergeCell ref="A191:O191"/>
    <mergeCell ref="A192:O192"/>
    <mergeCell ref="A193:O193"/>
    <mergeCell ref="A194:B195"/>
    <mergeCell ref="C194:D194"/>
    <mergeCell ref="G195:I195"/>
    <mergeCell ref="C202:D202"/>
    <mergeCell ref="L202:O202"/>
    <mergeCell ref="P202:P204"/>
    <mergeCell ref="Q202:Q204"/>
    <mergeCell ref="Y202:Y204"/>
    <mergeCell ref="Z202:Z204"/>
    <mergeCell ref="AA202:AA204"/>
    <mergeCell ref="AB202:AB204"/>
    <mergeCell ref="C203:C204"/>
    <mergeCell ref="D203:D204"/>
    <mergeCell ref="A217:B217"/>
    <mergeCell ref="A234:B234"/>
    <mergeCell ref="A239:B239"/>
    <mergeCell ref="A242:A243"/>
    <mergeCell ref="A244:B244"/>
    <mergeCell ref="P541:P543"/>
    <mergeCell ref="Q541:Q543"/>
    <mergeCell ref="R541:R543"/>
    <mergeCell ref="Y541:Y543"/>
    <mergeCell ref="E258:F258"/>
    <mergeCell ref="G258:I258"/>
    <mergeCell ref="A245:A249"/>
    <mergeCell ref="A254:O254"/>
    <mergeCell ref="A255:O255"/>
    <mergeCell ref="A256:O256"/>
    <mergeCell ref="A257:O257"/>
    <mergeCell ref="D269:D270"/>
    <mergeCell ref="A283:B283"/>
    <mergeCell ref="A300:B300"/>
    <mergeCell ref="A305:B305"/>
    <mergeCell ref="A308:A309"/>
    <mergeCell ref="A310:B310"/>
    <mergeCell ref="R335:R337"/>
    <mergeCell ref="S335:X336"/>
    <mergeCell ref="Z541:Z543"/>
    <mergeCell ref="AA541:AA543"/>
    <mergeCell ref="AB541:AB543"/>
    <mergeCell ref="L605:O605"/>
    <mergeCell ref="P605:P607"/>
    <mergeCell ref="Q605:Q607"/>
    <mergeCell ref="R605:R607"/>
    <mergeCell ref="S605:X606"/>
    <mergeCell ref="Y605:Y607"/>
    <mergeCell ref="Z605:Z607"/>
    <mergeCell ref="AA605:AA607"/>
    <mergeCell ref="S541:X542"/>
    <mergeCell ref="A602:AB602"/>
    <mergeCell ref="A603:AB603"/>
    <mergeCell ref="A605:A607"/>
    <mergeCell ref="A557:B557"/>
    <mergeCell ref="A574:B574"/>
    <mergeCell ref="A579:B579"/>
    <mergeCell ref="E597:F597"/>
    <mergeCell ref="G597:I597"/>
    <mergeCell ref="A584:B584"/>
    <mergeCell ref="A591:E591"/>
    <mergeCell ref="A592:O592"/>
    <mergeCell ref="M593:O593"/>
    <mergeCell ref="J731:N731"/>
    <mergeCell ref="S731:X731"/>
    <mergeCell ref="L732:O732"/>
    <mergeCell ref="P732:P734"/>
    <mergeCell ref="Q732:Q734"/>
    <mergeCell ref="R732:R734"/>
    <mergeCell ref="S732:X733"/>
    <mergeCell ref="C605:D605"/>
    <mergeCell ref="E605:E607"/>
    <mergeCell ref="P668:P670"/>
    <mergeCell ref="Q668:Q670"/>
    <mergeCell ref="R668:R670"/>
    <mergeCell ref="S668:X669"/>
    <mergeCell ref="AA668:AA670"/>
    <mergeCell ref="AB668:AB670"/>
    <mergeCell ref="D606:D607"/>
    <mergeCell ref="A664:AB664"/>
    <mergeCell ref="A665:AB665"/>
    <mergeCell ref="A666:AB666"/>
    <mergeCell ref="A668:A670"/>
    <mergeCell ref="B668:B670"/>
    <mergeCell ref="E668:E670"/>
    <mergeCell ref="C669:C670"/>
    <mergeCell ref="D669:D670"/>
    <mergeCell ref="B605:B607"/>
    <mergeCell ref="C606:C607"/>
    <mergeCell ref="C668:D668"/>
    <mergeCell ref="L668:O668"/>
    <mergeCell ref="AB605:AB607"/>
    <mergeCell ref="Y668:Y670"/>
    <mergeCell ref="Z668:Z670"/>
    <mergeCell ref="A727:AB727"/>
    <mergeCell ref="A728:AB728"/>
    <mergeCell ref="A729:AB729"/>
    <mergeCell ref="L814:O814"/>
    <mergeCell ref="W814:X814"/>
    <mergeCell ref="A732:A734"/>
    <mergeCell ref="B732:B734"/>
    <mergeCell ref="A775:B775"/>
    <mergeCell ref="A782:E782"/>
    <mergeCell ref="A783:O783"/>
    <mergeCell ref="M784:O784"/>
    <mergeCell ref="B786:B787"/>
    <mergeCell ref="C786:J786"/>
    <mergeCell ref="C787:D787"/>
    <mergeCell ref="I787:J787"/>
    <mergeCell ref="E787:F787"/>
    <mergeCell ref="G787:H787"/>
    <mergeCell ref="B793:B794"/>
    <mergeCell ref="D793:D794"/>
    <mergeCell ref="F793:F794"/>
    <mergeCell ref="Y732:Y734"/>
    <mergeCell ref="Z732:Z734"/>
    <mergeCell ref="AA732:AA734"/>
    <mergeCell ref="AB732:AB734"/>
    <mergeCell ref="W815:X815"/>
    <mergeCell ref="C815:C816"/>
    <mergeCell ref="D815:D816"/>
    <mergeCell ref="A814:A816"/>
    <mergeCell ref="B814:B816"/>
    <mergeCell ref="C814:D814"/>
    <mergeCell ref="E814:E816"/>
    <mergeCell ref="P814:P816"/>
    <mergeCell ref="Q814:Q816"/>
    <mergeCell ref="R814:R816"/>
    <mergeCell ref="S814:T817"/>
    <mergeCell ref="A862:E862"/>
    <mergeCell ref="A863:O863"/>
    <mergeCell ref="N865:O865"/>
    <mergeCell ref="C866:D866"/>
    <mergeCell ref="E866:F866"/>
    <mergeCell ref="G866:I866"/>
    <mergeCell ref="N866:O866"/>
    <mergeCell ref="C867:D867"/>
    <mergeCell ref="E867:F867"/>
    <mergeCell ref="N867:O867"/>
    <mergeCell ref="B880:S880"/>
    <mergeCell ref="B881:S881"/>
    <mergeCell ref="B882:S882"/>
    <mergeCell ref="B883:S883"/>
    <mergeCell ref="B884:S884"/>
    <mergeCell ref="P890:R890"/>
    <mergeCell ref="G867:I867"/>
    <mergeCell ref="A869:L869"/>
    <mergeCell ref="C870:J870"/>
    <mergeCell ref="C871:D871"/>
    <mergeCell ref="E871:F871"/>
    <mergeCell ref="G871:H871"/>
    <mergeCell ref="I871:J871"/>
    <mergeCell ref="A866:B867"/>
    <mergeCell ref="B870:B871"/>
    <mergeCell ref="B877:B878"/>
    <mergeCell ref="D877:D878"/>
    <mergeCell ref="F877:F878"/>
    <mergeCell ref="H877:H878"/>
    <mergeCell ref="J877:J878"/>
    <mergeCell ref="A684:B684"/>
    <mergeCell ref="A701:B701"/>
    <mergeCell ref="A706:B706"/>
    <mergeCell ref="A711:B711"/>
    <mergeCell ref="A718:E718"/>
    <mergeCell ref="A723:B724"/>
    <mergeCell ref="C723:D723"/>
    <mergeCell ref="E723:F723"/>
    <mergeCell ref="C724:D724"/>
    <mergeCell ref="E724:F724"/>
    <mergeCell ref="A719:O719"/>
    <mergeCell ref="M720:O720"/>
    <mergeCell ref="G723:I723"/>
    <mergeCell ref="G724:I724"/>
    <mergeCell ref="Y814:Y817"/>
    <mergeCell ref="Z814:Z817"/>
    <mergeCell ref="W817:X817"/>
    <mergeCell ref="W821:X821"/>
    <mergeCell ref="W842:X842"/>
    <mergeCell ref="W857:X857"/>
    <mergeCell ref="C732:D732"/>
    <mergeCell ref="E732:E734"/>
    <mergeCell ref="C733:C734"/>
    <mergeCell ref="D733:D734"/>
    <mergeCell ref="H793:H794"/>
    <mergeCell ref="J793:J794"/>
    <mergeCell ref="B796:T796"/>
    <mergeCell ref="B797:T797"/>
    <mergeCell ref="B798:T798"/>
    <mergeCell ref="A809:AA809"/>
    <mergeCell ref="A810:AA810"/>
    <mergeCell ref="A811:AA811"/>
    <mergeCell ref="J813:N813"/>
    <mergeCell ref="A856:A858"/>
    <mergeCell ref="A828:B828"/>
    <mergeCell ref="A845:B845"/>
    <mergeCell ref="A850:B850"/>
    <mergeCell ref="A855:B855"/>
    <mergeCell ref="A748:B748"/>
    <mergeCell ref="A765:B765"/>
    <mergeCell ref="A770:B770"/>
    <mergeCell ref="R268:R270"/>
    <mergeCell ref="S268:X269"/>
    <mergeCell ref="C259:D259"/>
    <mergeCell ref="E259:F259"/>
    <mergeCell ref="A266:AB266"/>
    <mergeCell ref="A267:AB267"/>
    <mergeCell ref="A268:A270"/>
    <mergeCell ref="B268:B270"/>
    <mergeCell ref="E268:E270"/>
    <mergeCell ref="A258:B259"/>
    <mergeCell ref="C258:D258"/>
    <mergeCell ref="G259:I259"/>
    <mergeCell ref="C268:D268"/>
    <mergeCell ref="L268:O268"/>
    <mergeCell ref="P268:P270"/>
    <mergeCell ref="Q268:Q270"/>
    <mergeCell ref="Y268:Y270"/>
    <mergeCell ref="Z268:Z270"/>
    <mergeCell ref="AA268:AA270"/>
    <mergeCell ref="AB268:AB270"/>
    <mergeCell ref="C269:C270"/>
    <mergeCell ref="C325:D325"/>
    <mergeCell ref="E325:F325"/>
    <mergeCell ref="A332:AB332"/>
    <mergeCell ref="A333:AB333"/>
    <mergeCell ref="A335:A337"/>
    <mergeCell ref="B335:B337"/>
    <mergeCell ref="E335:E337"/>
    <mergeCell ref="C336:C337"/>
    <mergeCell ref="D336:D337"/>
    <mergeCell ref="C335:D335"/>
    <mergeCell ref="L335:O335"/>
    <mergeCell ref="P335:P337"/>
    <mergeCell ref="Q335:Q337"/>
    <mergeCell ref="Y335:Y337"/>
    <mergeCell ref="Z335:Z337"/>
    <mergeCell ref="AA335:AA337"/>
    <mergeCell ref="AB335:AB337"/>
    <mergeCell ref="A351:B351"/>
    <mergeCell ref="A368:B368"/>
    <mergeCell ref="A373:B373"/>
    <mergeCell ref="A378:B378"/>
    <mergeCell ref="A386:E386"/>
    <mergeCell ref="A391:B392"/>
    <mergeCell ref="C391:D391"/>
    <mergeCell ref="E391:F391"/>
    <mergeCell ref="C392:D392"/>
    <mergeCell ref="E392:F392"/>
    <mergeCell ref="A387:O387"/>
    <mergeCell ref="M388:O388"/>
    <mergeCell ref="G391:I391"/>
    <mergeCell ref="G392:I392"/>
    <mergeCell ref="A402:A404"/>
    <mergeCell ref="B402:B404"/>
    <mergeCell ref="C402:D402"/>
    <mergeCell ref="E402:E404"/>
    <mergeCell ref="C403:C404"/>
    <mergeCell ref="D403:D404"/>
    <mergeCell ref="A418:B418"/>
    <mergeCell ref="A435:B435"/>
    <mergeCell ref="A440:B440"/>
    <mergeCell ref="Y471:Y473"/>
    <mergeCell ref="Z471:Z473"/>
    <mergeCell ref="AA471:AA473"/>
    <mergeCell ref="E324:F324"/>
    <mergeCell ref="G324:I324"/>
    <mergeCell ref="A311:A315"/>
    <mergeCell ref="A320:O320"/>
    <mergeCell ref="A321:O321"/>
    <mergeCell ref="A322:O322"/>
    <mergeCell ref="A323:O323"/>
    <mergeCell ref="A324:B325"/>
    <mergeCell ref="C324:D324"/>
    <mergeCell ref="G325:I325"/>
    <mergeCell ref="C458:D458"/>
    <mergeCell ref="C459:D459"/>
    <mergeCell ref="E459:F459"/>
    <mergeCell ref="G459:I459"/>
    <mergeCell ref="A445:B445"/>
    <mergeCell ref="A453:E453"/>
    <mergeCell ref="A454:O454"/>
    <mergeCell ref="M455:O455"/>
    <mergeCell ref="A458:B459"/>
    <mergeCell ref="E458:F458"/>
    <mergeCell ref="G458:I458"/>
    <mergeCell ref="E541:E543"/>
    <mergeCell ref="C542:C543"/>
    <mergeCell ref="D542:D543"/>
    <mergeCell ref="A399:AB399"/>
    <mergeCell ref="A400:AB400"/>
    <mergeCell ref="L402:O402"/>
    <mergeCell ref="B471:B473"/>
    <mergeCell ref="C472:C473"/>
    <mergeCell ref="A486:B486"/>
    <mergeCell ref="A503:B503"/>
    <mergeCell ref="A508:B508"/>
    <mergeCell ref="A513:B513"/>
    <mergeCell ref="P402:P404"/>
    <mergeCell ref="Q402:Q404"/>
    <mergeCell ref="R402:R404"/>
    <mergeCell ref="Y402:Y404"/>
    <mergeCell ref="Z402:Z404"/>
    <mergeCell ref="AA402:AA404"/>
    <mergeCell ref="AB402:AB404"/>
    <mergeCell ref="L471:O471"/>
    <mergeCell ref="P471:P473"/>
    <mergeCell ref="Q471:Q473"/>
    <mergeCell ref="R471:R473"/>
    <mergeCell ref="S471:X472"/>
    <mergeCell ref="A596:B597"/>
    <mergeCell ref="E596:F596"/>
    <mergeCell ref="G596:I596"/>
    <mergeCell ref="A656:O656"/>
    <mergeCell ref="M657:O657"/>
    <mergeCell ref="A660:B661"/>
    <mergeCell ref="C660:D660"/>
    <mergeCell ref="E660:F660"/>
    <mergeCell ref="G660:I660"/>
    <mergeCell ref="C661:D661"/>
    <mergeCell ref="E661:F661"/>
    <mergeCell ref="G661:I661"/>
    <mergeCell ref="C596:D596"/>
    <mergeCell ref="C597:D597"/>
    <mergeCell ref="A621:B621"/>
    <mergeCell ref="A638:B638"/>
    <mergeCell ref="A643:B643"/>
    <mergeCell ref="A648:B648"/>
    <mergeCell ref="A655:E655"/>
    <mergeCell ref="M522:O522"/>
    <mergeCell ref="G525:I525"/>
    <mergeCell ref="G526:I526"/>
    <mergeCell ref="A538:AB538"/>
    <mergeCell ref="A539:AB539"/>
    <mergeCell ref="L541:O541"/>
    <mergeCell ref="S402:X403"/>
    <mergeCell ref="A468:AB468"/>
    <mergeCell ref="A469:AB469"/>
    <mergeCell ref="A471:A473"/>
    <mergeCell ref="C471:D471"/>
    <mergeCell ref="E471:E473"/>
    <mergeCell ref="AB471:AB473"/>
    <mergeCell ref="D472:D473"/>
    <mergeCell ref="A521:O521"/>
    <mergeCell ref="A520:E520"/>
    <mergeCell ref="A525:B526"/>
    <mergeCell ref="C525:D525"/>
    <mergeCell ref="E525:F525"/>
    <mergeCell ref="C526:D526"/>
    <mergeCell ref="E526:F526"/>
    <mergeCell ref="A541:A543"/>
    <mergeCell ref="B541:B543"/>
    <mergeCell ref="C541:D5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1.WS Gilles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Ramaditya Satria</cp:lastModifiedBy>
  <dcterms:modified xsi:type="dcterms:W3CDTF">2022-02-21T06:58:23Z</dcterms:modified>
</cp:coreProperties>
</file>