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responses2" sheetId="1" r:id="rId4"/>
    <sheet state="visible" name="Offsets" sheetId="2" r:id="rId5"/>
    <sheet state="visible" name="KnitVariables" sheetId="3" r:id="rId6"/>
    <sheet state="visible" name="ArmholeShaping" sheetId="4" r:id="rId7"/>
    <sheet state="visible" name="Sheet1" sheetId="5" r:id="rId8"/>
  </sheets>
  <definedNames>
    <definedName name="COL_OFFSET">Offsets!$C$16</definedName>
    <definedName name="ROW_OFFSET">Offsets!$C$17</definedName>
    <definedName name="BUST">KnitVariables!$C$14</definedName>
    <definedName name="STITCH_GAUGE">KnitVariables!$C$6</definedName>
  </definedNames>
  <calcPr/>
  <extLst>
    <ext uri="GoogleSheetsCustomDataVersion1">
      <go:sheetsCustomData xmlns:go="http://customooxmlschemas.google.com/" r:id="rId9" roundtripDataSignature="AMtx7mjGc/yrjh1e3TqgJzvzxi4EYIG9Q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======
ID#AAAAGV6KsPA
    (2020-03-27 15:33:46)
row gauge is not used. For reference only</t>
      </text>
    </comment>
    <comment authorId="0" ref="G2">
      <text>
        <t xml:space="preserve">======
ID#AAAAGV6KsPE
    (2020-03-27 15:33:46)
This the row where the arm hole shaping starts</t>
      </text>
    </comment>
  </commentList>
  <extLst>
    <ext uri="GoogleSheetsCustomDataVersion1">
      <go:sheetsCustomData xmlns:go="http://customooxmlschemas.google.com/" r:id="rId1" roundtripDataSignature="AMtx7mhAseA143Q0nxMCbjJUbbneoOrGN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7">
      <text>
        <t xml:space="preserve">======
ID#AAAAGWTdQ00
Jane Nickerson    (2020-03-30 14:55:28)
I have made a change to this line...Rounds 2 - ",C61,":  to correct the C61 reference. +ramakrishna.gandikota@pluraltechnology.com
_Assigned to ramakrishna.gandikota@pluraltechnology.com_</t>
      </text>
    </comment>
    <comment authorId="0" ref="B68">
      <text>
        <t xml:space="preserve">======
ID#AAAAGVcsHmY
Jane Nickerson    (2020-03-27 17:46:20)
+ramakrishna.gandikota@pluraltechnology.com This variable is not used and I have removed it from the pattern template on Designer's Dashboard
_Assigned to ramakrishna.gandikota@pluraltechnology.com_</t>
      </text>
    </comment>
    <comment authorId="0" ref="C55">
      <text>
        <t xml:space="preserve">======
ID#AAAAGV6KsRU
Jane Nickerson    (2020-03-27 15:41:46)
+ramakrishna.gandikota@pluraltechnology.com  =(c52/c54)
_Assigned to ramakrishna.gandikota@pluraltechnology.com_</t>
      </text>
    </comment>
    <comment authorId="0" ref="C54">
      <text>
        <t xml:space="preserve">======
ID#AAAAGV6KsQw
Jane Nickerson    (2020-03-27 15:40:35)
+ramakrishna.gandikota@pluraltechnology.com   C51/2
_Assigned to ramakrishna.gandikota@pluraltechnology.com_</t>
      </text>
    </comment>
    <comment authorId="0" ref="C30">
      <text>
        <t xml:space="preserve">======
ID#AAAAGV6KsQA
Jane Nickerson    (2020-03-27 15:36:58)
+ramakrishna.gandikota@pluraltechnology.com This needs to be divisible by 4 so that side markers  can be divisible by 2
_Assigned to ramakrishna.gandikota@pluraltechnology.com_</t>
      </text>
    </comment>
    <comment authorId="0" ref="D2">
      <text>
        <t xml:space="preserve">======
ID#AAAAGV6KsPM
    (2020-03-27 15:33:46)
Ensure that these row offset align with the correct columns in the input sheet</t>
      </text>
    </comment>
    <comment authorId="0" ref="F2">
      <text>
        <t xml:space="preserve">======
ID#AAAAGV6KsPI
    (2020-03-27 15:33:46)
Change the sheet and the range for the input from the form</t>
      </text>
    </comment>
    <comment authorId="0" ref="F3">
      <text>
        <t xml:space="preserve">======
ID#AAAAGV6KsO8
    (2020-03-27 15:33:46)
Enter the name of the input sheet</t>
      </text>
    </comment>
  </commentList>
  <extLst>
    <ext uri="GoogleSheetsCustomDataVersion1">
      <go:sheetsCustomData xmlns:go="http://customooxmlschemas.google.com/" r:id="rId1" roundtripDataSignature="AMtx7mgD4osd9QVbgpe2i7i/hnbSfEpl9w=="/>
    </ext>
  </extLst>
</comments>
</file>

<file path=xl/sharedStrings.xml><?xml version="1.0" encoding="utf-8"?>
<sst xmlns="http://schemas.openxmlformats.org/spreadsheetml/2006/main" count="449" uniqueCount="232">
  <si>
    <t>Input</t>
  </si>
  <si>
    <t>Bust sizes</t>
  </si>
  <si>
    <t>Timestamp</t>
  </si>
  <si>
    <t>knitVariable</t>
  </si>
  <si>
    <t>Col of Armhole Shaping</t>
  </si>
  <si>
    <t>stitch gauge</t>
  </si>
  <si>
    <t>row gauge</t>
  </si>
  <si>
    <t>First Name</t>
  </si>
  <si>
    <t>row offset</t>
  </si>
  <si>
    <t>Last Name</t>
  </si>
  <si>
    <t>section size</t>
  </si>
  <si>
    <t>Profile 1: Long Waisted</t>
  </si>
  <si>
    <t>Stitch Gauge</t>
  </si>
  <si>
    <t>Row Gauge</t>
  </si>
  <si>
    <t>Lower Edge Width</t>
  </si>
  <si>
    <t>Waist</t>
  </si>
  <si>
    <t>Bust</t>
  </si>
  <si>
    <t>Length to Underarm</t>
  </si>
  <si>
    <t>Length to Waist</t>
  </si>
  <si>
    <t>Neck to Shoulder</t>
  </si>
  <si>
    <t>Wrist Circumference</t>
  </si>
  <si>
    <t>Profile 2: Apple Shaped</t>
  </si>
  <si>
    <t>Forearm Circumference</t>
  </si>
  <si>
    <t>Upper Arm Circumference</t>
  </si>
  <si>
    <t>Profile 3: Hourglass</t>
  </si>
  <si>
    <t>Arm Length</t>
  </si>
  <si>
    <t>Length Wrist to Elbow</t>
  </si>
  <si>
    <t>Length Elbow to Underarm</t>
  </si>
  <si>
    <t>Armhole Depth</t>
  </si>
  <si>
    <t>Please enter you email address</t>
  </si>
  <si>
    <t>Overall Fit</t>
  </si>
  <si>
    <t>Select your measurement preference</t>
  </si>
  <si>
    <t xml:space="preserve"> Bust Front</t>
  </si>
  <si>
    <t>FIRST_NAME</t>
  </si>
  <si>
    <t xml:space="preserve">Cindy </t>
  </si>
  <si>
    <t>Debbie</t>
  </si>
  <si>
    <t>Tessa</t>
  </si>
  <si>
    <t>Jane</t>
  </si>
  <si>
    <t>Doe</t>
  </si>
  <si>
    <t>LAST_NAME</t>
  </si>
  <si>
    <t>Thinman</t>
  </si>
  <si>
    <t>nickersonjane@gmail.com</t>
  </si>
  <si>
    <t>Smith</t>
  </si>
  <si>
    <t>Round</t>
  </si>
  <si>
    <t>Hourglass</t>
  </si>
  <si>
    <t>PATTERN</t>
  </si>
  <si>
    <t>Dodo</t>
  </si>
  <si>
    <t>EMAIL_ADDRESS</t>
  </si>
  <si>
    <t>Shapely</t>
  </si>
  <si>
    <t>Wendy</t>
  </si>
  <si>
    <t>Baker</t>
  </si>
  <si>
    <t>STITCH_GAUGE</t>
  </si>
  <si>
    <t>needleinahaystack.wendy@gmail.com</t>
  </si>
  <si>
    <t>Michele - ekittie</t>
  </si>
  <si>
    <t>ROW_GAUGE</t>
  </si>
  <si>
    <t>Blue</t>
  </si>
  <si>
    <t>friskums@gmail.com</t>
  </si>
  <si>
    <t>Casual</t>
  </si>
  <si>
    <t>Inches</t>
  </si>
  <si>
    <t>NEEDLE_SIZE</t>
  </si>
  <si>
    <t>Karen -Karebear</t>
  </si>
  <si>
    <t>Hoyt</t>
  </si>
  <si>
    <t>tika047@yahoo.com</t>
  </si>
  <si>
    <t>LOWER_EDGE_WIDTH</t>
  </si>
  <si>
    <t>LOWER_EDGE_TO_UNDERARM</t>
  </si>
  <si>
    <t>col offset</t>
  </si>
  <si>
    <t>Bust size</t>
  </si>
  <si>
    <t>Stitch gauge</t>
  </si>
  <si>
    <t>LOWER_EDGE_TO_WAIST</t>
  </si>
  <si>
    <t>WAIST_TO_UNDERARM</t>
  </si>
  <si>
    <t>Needleinahaystack.Wendy@gmail.com</t>
  </si>
  <si>
    <t>WAIST</t>
  </si>
  <si>
    <t>BUST</t>
  </si>
  <si>
    <t>NECK_TO_SHOULDER</t>
  </si>
  <si>
    <t>Michelle</t>
  </si>
  <si>
    <t>WRIST_CIRCUMFERENCE</t>
  </si>
  <si>
    <t>Karen</t>
  </si>
  <si>
    <t>FOREARM_CIRCUMFERENCE</t>
  </si>
  <si>
    <t>UPPERARM_CIRCUMFERENCE</t>
  </si>
  <si>
    <t>WRIST_TO_UNDERARM</t>
  </si>
  <si>
    <t xml:space="preserve">Stefani </t>
  </si>
  <si>
    <t xml:space="preserve">Bishop </t>
  </si>
  <si>
    <t>WRIST_TO_ELBOW</t>
  </si>
  <si>
    <t>Stefani.bishop@townsquaremedia.com</t>
  </si>
  <si>
    <t>ELBOW_TO_UNDERARM</t>
  </si>
  <si>
    <t>Stefani.bishop@gmail.com</t>
  </si>
  <si>
    <t>Stefani</t>
  </si>
  <si>
    <t>Bishop</t>
  </si>
  <si>
    <t>Y</t>
  </si>
  <si>
    <t>Carrie</t>
  </si>
  <si>
    <t>Phillips</t>
  </si>
  <si>
    <t>carrie.j.phillips@gmail.com</t>
  </si>
  <si>
    <t>ARMHOLE_DEPTH</t>
  </si>
  <si>
    <t>Stacey</t>
  </si>
  <si>
    <t>Wright</t>
  </si>
  <si>
    <t>WAIST_FRONT</t>
  </si>
  <si>
    <t>Swright99@comcast.net</t>
  </si>
  <si>
    <t>BUST_FRONT</t>
  </si>
  <si>
    <t>BUST_BACK</t>
  </si>
  <si>
    <t>EASE</t>
  </si>
  <si>
    <t>nareshm@pluraltechnology.com</t>
  </si>
  <si>
    <t>Standard</t>
  </si>
  <si>
    <t>Cast on</t>
  </si>
  <si>
    <t>NO_OF_STITCHES_TO_CAST_ON</t>
  </si>
  <si>
    <t>Peekie</t>
  </si>
  <si>
    <t>NIckerson</t>
  </si>
  <si>
    <t>IF(C13&gt;=C9, C31,C32)</t>
  </si>
  <si>
    <t>Deb</t>
  </si>
  <si>
    <t>#IF_HIPS_LARGER_THAN_WAIST</t>
  </si>
  <si>
    <t>Brown</t>
  </si>
  <si>
    <t>debtheguru@gmail.com</t>
  </si>
  <si>
    <t>IF(C13&gt;=C9, MROUND((C13+C26)*C6,c33))</t>
  </si>
  <si>
    <t>#IF_WAIST_LARGER_THAN_HIPS</t>
  </si>
  <si>
    <t>IF(C9&gt;=C13, mround((C9+C26)*C6))</t>
  </si>
  <si>
    <t>#CAST_ON_IN_MULTIPLES_OF</t>
  </si>
  <si>
    <t>The following 3 variables calculate C31 based on hips and ease</t>
  </si>
  <si>
    <t>ARMHOLE_BUST_RELATIONSHIP</t>
  </si>
  <si>
    <t>The following 3 variables calculate C30 based on waist and ease if waist &gt;hips</t>
  </si>
  <si>
    <t>first_name</t>
  </si>
  <si>
    <t>measurement_preference</t>
  </si>
  <si>
    <t>last_name</t>
  </si>
  <si>
    <t>hips</t>
  </si>
  <si>
    <t>email_address</t>
  </si>
  <si>
    <t xml:space="preserve"> </t>
  </si>
  <si>
    <t>waist_to_underarm</t>
  </si>
  <si>
    <t>waist</t>
  </si>
  <si>
    <t>bust</t>
  </si>
  <si>
    <t>shoulder_circumference</t>
  </si>
  <si>
    <t>neck_to_shoulder</t>
  </si>
  <si>
    <t>wrist_circumference</t>
  </si>
  <si>
    <t>Place markers</t>
  </si>
  <si>
    <t>forearm_circumference</t>
  </si>
  <si>
    <t>upperarm_circumference</t>
  </si>
  <si>
    <t>wrist_to_top_of_shoulder</t>
  </si>
  <si>
    <t>wrist_to_underarm</t>
  </si>
  <si>
    <t>depth_of_neck</t>
  </si>
  <si>
    <t>#_OF_STITCHES_FOR_FIRST_DECREASE_AT_ARMHOLE</t>
  </si>
  <si>
    <t>wrist_to_elbow</t>
  </si>
  <si>
    <t>neck_width</t>
  </si>
  <si>
    <t>elbow_to_underarm</t>
  </si>
  <si>
    <t>neck_circumference</t>
  </si>
  <si>
    <t>SIDE_MARKER</t>
  </si>
  <si>
    <t>armhole_depth</t>
  </si>
  <si>
    <t>waist_front</t>
  </si>
  <si>
    <t>shoulder_to_shoulder</t>
  </si>
  <si>
    <t>#_OF_STITCHES_FOR_SECOND_DECREASE_AT_ARMHOLE</t>
  </si>
  <si>
    <t>bust_front</t>
  </si>
  <si>
    <t>bust_back</t>
  </si>
  <si>
    <t>#_OF_STITCHES_FOR_THIRD_DECREASE_AT_ARMHOLE</t>
  </si>
  <si>
    <t>Standard calculation to place marker at side seam</t>
  </si>
  <si>
    <t>#_OF_STITCHES_FOR_4TH_DECREASE_AT_ARMHOLE</t>
  </si>
  <si>
    <t>CENTER_MARKER_1</t>
  </si>
  <si>
    <t>#_OF_TIMES_TO_DECREASE_1_STITCH_AT_EACH_END</t>
  </si>
  <si>
    <t>#_OF_ROWS_TO_KNIT_STRAIGHT</t>
  </si>
  <si>
    <t>The next two variables are unique to this design and define a 20 stitch center front section for the cable design element</t>
  </si>
  <si>
    <t>DEC_1_STITCH_EVERY_OTHER_ROW_X_TIMES</t>
  </si>
  <si>
    <t>CENTER_MARKER_2</t>
  </si>
  <si>
    <t>BO_2_STITCHES_BEG_NEXT_X_ROWS</t>
  </si>
  <si>
    <t>BO_4_STITCHES_BEG_NEXT_X_ROWS</t>
  </si>
  <si>
    <t>BO_REMAINING_1</t>
  </si>
  <si>
    <t>Shape Body</t>
  </si>
  <si>
    <t>BO_REMAINING_2</t>
  </si>
  <si>
    <t>NO_OF_INCHES_FOR_LOWER_BORDER</t>
  </si>
  <si>
    <t>BO_REMAINING_3</t>
  </si>
  <si>
    <t>This is a unique element would be defined as a constant by the designer (in this case, included in the calculation for C51)</t>
  </si>
  <si>
    <t>NO_OF_INCHES_TO_DECREASE_WAIST</t>
  </si>
  <si>
    <t>Rounded to 2 places for easy measurement by the knitter</t>
  </si>
  <si>
    <t>NO_OF_STITCHES_TO_DECREASE_WAIST</t>
  </si>
  <si>
    <t>NO_OF_INCHES_AVAILABLE_TO_DECREASE</t>
  </si>
  <si>
    <t>NO_OF_ROWS_AVAILABLE_FOR_DECREASING</t>
  </si>
  <si>
    <t>NO_OF_TIMES_TO_DECREASE_WAIST</t>
  </si>
  <si>
    <t>Divided by 4 so that the knitter decreases in 4 places on the decrease row: at both side seams, both front and back (2+2)</t>
  </si>
  <si>
    <t>DECREASE_EVERY_N_ROWS_WAIST</t>
  </si>
  <si>
    <t>NO_OF_INCHES_TO_INCREASE_BUST</t>
  </si>
  <si>
    <t>NO_OF_STITCHES_TO_INCREASE_BUST</t>
  </si>
  <si>
    <t>NO_OF_ROWS_AVAILABLE_FOR_INCREASING</t>
  </si>
  <si>
    <t>NO_OF_TIMES_TO_INCREASE_BUST</t>
  </si>
  <si>
    <t>Divided by 2 so that the knitter decreases in 2 places on the decrease row: at both side seams, on the front only</t>
  </si>
  <si>
    <t>TEST_VARIABLE_NO_OF_TIMES_TO_INCREASE_BUST</t>
  </si>
  <si>
    <t>Used in line 66</t>
  </si>
  <si>
    <t>INCREASE_EVERY_N_ROWS_BUST</t>
  </si>
  <si>
    <t>Line 66 tests for the possibility that someone's waist is larger than their bust, so there would be no increases.</t>
  </si>
  <si>
    <t>Back</t>
  </si>
  <si>
    <t>NO_OF_INCHES_TO_INCREASE_BACK</t>
  </si>
  <si>
    <t>NO_OF_STITCHES_TO_INCREASE_BACK</t>
  </si>
  <si>
    <t>NO_OF_ROWS_AVAILABLE_FOR_INCREASING_BACK</t>
  </si>
  <si>
    <t>NO_OF_TIMES_TO_INCREASE_BACK</t>
  </si>
  <si>
    <t>INCREASE_EVERY_N_ROWS_BACK</t>
  </si>
  <si>
    <t>TEXT_FOR_BUST_INCREASES</t>
  </si>
  <si>
    <t>2ND_LINE_TEXT_FOR_BUST_INCREASES</t>
  </si>
  <si>
    <t>NO_OF_TIMES_TO_INCREASE_BACK_FOR_TEXT</t>
  </si>
  <si>
    <t>Neckline shaping</t>
  </si>
  <si>
    <t>NO_OF_STITCHES_TO_DECREASE_EACH_SIDE_NECK</t>
  </si>
  <si>
    <t>Design element not used in this pattern</t>
  </si>
  <si>
    <t>Armhole Shaping</t>
  </si>
  <si>
    <t>NO_OF_STITCHES_FOR_FIRST_DECREASE_AT_ARMHOLE</t>
  </si>
  <si>
    <t>NO_OF_STITCHES_FOR_SECOND_DECREASE_AT_ARMHOLE</t>
  </si>
  <si>
    <t>NO_OF_STITCHES_FOR_THIRD_DECREASE_AT_ARMHOLE</t>
  </si>
  <si>
    <t/>
  </si>
  <si>
    <t>NO_OF_STITCHES_FOR_4TH_DECREASE_AT_ARMHOLE</t>
  </si>
  <si>
    <t>NO_OF_TIMES_TO_DECREASE_1_STITCH_AT_EACH_END</t>
  </si>
  <si>
    <t>NO_OF_ROWS_TO_KNIT_STRAIGHT</t>
  </si>
  <si>
    <t>NO_OF_DECREASES_AT_SLEEVE_CAP</t>
  </si>
  <si>
    <t>Bind off remaining 1 stitches.</t>
  </si>
  <si>
    <t>DEPTH_OF_ARMHOLE_BEFORE_BINDOFF</t>
  </si>
  <si>
    <t>NO_OF_STITCHES_AT_SHOULDER</t>
  </si>
  <si>
    <t>NO_OF_STITCHES_AT_SHOULDER_PLUS_8</t>
  </si>
  <si>
    <t>TEXT_FOR_CAP_SHAPING</t>
  </si>
  <si>
    <t xml:space="preserve">if (c85&gt;= c113, "", concatenate ("Decrease 1 stitch at each end ", C82, " times as follows:
K1, k2tog, knit to the last 3 stitches, ssk, k1.")
</t>
  </si>
  <si>
    <t>Shoulder bind off</t>
  </si>
  <si>
    <t>SHOULDER_BIND_OFF_1</t>
  </si>
  <si>
    <t>This is the shoulder seam. Designer would determine if the bind off is done in 1, 2, or 3 sections</t>
  </si>
  <si>
    <t>SHOULDER_BIND_OFF_2</t>
  </si>
  <si>
    <t>SHOULDER_BIND_OFF_3</t>
  </si>
  <si>
    <t>Sleeve</t>
  </si>
  <si>
    <t>NO_OF_INCHES_FOR_SLEEVE_BORDER</t>
  </si>
  <si>
    <t>This is a unique element would be defined as a constant by the designer (in this case, included in the calculation for C101)</t>
  </si>
  <si>
    <t>NO_OF_STITCHES_TO_CAST_ON_FOR_SLEEVE</t>
  </si>
  <si>
    <t>NO_OF_INCHES_TO_INCREASE_AT_FOREARM</t>
  </si>
  <si>
    <t>NO_OF_STITCHES_TO_INCREASE_AT_FOREARM</t>
  </si>
  <si>
    <t>NO_OF_ROWS_TO_INCREASE_AT_FOREARM</t>
  </si>
  <si>
    <t>NO_OF_TIMES_TO_INCREASE_AT_FOREARM</t>
  </si>
  <si>
    <t>NO_OF_ROWS_BETWEEN_INCREASES_AT FOREARM</t>
  </si>
  <si>
    <t>TEXT_FOR_FOREARM_INCREASES</t>
  </si>
  <si>
    <t>NO_OF_ROWS_BETWEEN_CABLES</t>
  </si>
  <si>
    <t>NO_OF_INCHES_TO_INCREASE_AT_UPPER_ARM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</si>
  <si>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</si>
  <si>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</si>
  <si>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</si>
  <si>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</si>
  <si>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TEXT_FOR_UPPER_ARM_INCREASES</t>
  </si>
  <si>
    <t>NO_OF_SLEEVE_STITCHES_AT_UPPER_ARM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</si>
</sst>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color theme="1"/>
      <name val="Calibri"/>
    </font>
    <font>
      <sz val="11.0"/>
      <color rgb="FF000000"/>
      <name val="Inconsolata"/>
    </font>
    <font>
      <sz val="10.0"/>
      <color rgb="FF000000"/>
      <name val="Roboto"/>
    </font>
    <font>
      <sz val="11.0"/>
      <color rgb="FF000000"/>
      <name val="Arial"/>
    </font>
    <font>
      <sz val="10.0"/>
      <color rgb="FFFF0000"/>
      <name val="Arial"/>
    </font>
    <font>
      <sz val="10.0"/>
      <color rgb="FF222222"/>
      <name val="Arial"/>
    </font>
    <font>
      <sz val="11.0"/>
      <color rgb="FF008000"/>
      <name val="Inconsolata"/>
    </font>
    <font>
      <sz val="10.0"/>
      <color rgb="FF0000FF"/>
      <name val="Arial"/>
    </font>
    <font>
      <sz val="10.0"/>
      <color rgb="FF000000"/>
      <name val="Inconsolat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0" numFmtId="0" xfId="0" applyFont="1"/>
    <xf borderId="0" fillId="0" fontId="1" numFmtId="164" xfId="0" applyFont="1" applyNumberFormat="1"/>
    <xf borderId="1" fillId="2" fontId="0" numFmtId="0" xfId="0" applyBorder="1" applyFill="1" applyFont="1"/>
    <xf borderId="1" fillId="2" fontId="1" numFmtId="0" xfId="0" applyBorder="1" applyFont="1"/>
    <xf borderId="0" fillId="0" fontId="1" numFmtId="0" xfId="0" applyAlignment="1" applyFont="1">
      <alignment horizontal="left"/>
    </xf>
    <xf borderId="1" fillId="2" fontId="4" numFmtId="0" xfId="0" applyBorder="1" applyFont="1"/>
    <xf borderId="1" fillId="3" fontId="1" numFmtId="164" xfId="0" applyBorder="1" applyFill="1" applyFont="1" applyNumberFormat="1"/>
    <xf borderId="0" fillId="0" fontId="1" numFmtId="0" xfId="0" applyAlignment="1" applyFont="1">
      <alignment shrinkToFit="0" wrapText="1"/>
    </xf>
    <xf borderId="1" fillId="3" fontId="1" numFmtId="0" xfId="0" applyBorder="1" applyFont="1"/>
    <xf borderId="1" fillId="2" fontId="4" numFmtId="0" xfId="0" applyAlignment="1" applyBorder="1" applyFont="1">
      <alignment horizontal="right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right"/>
    </xf>
    <xf borderId="1" fillId="2" fontId="5" numFmtId="0" xfId="0" applyBorder="1" applyFont="1"/>
    <xf borderId="1" fillId="2" fontId="6" numFmtId="0" xfId="0" applyBorder="1" applyFont="1"/>
    <xf borderId="0" fillId="0" fontId="1" numFmtId="1" xfId="0" applyAlignment="1" applyFont="1" applyNumberFormat="1">
      <alignment horizontal="left" vertical="top"/>
    </xf>
    <xf borderId="0" fillId="0" fontId="1" numFmtId="1" xfId="0" applyFont="1" applyNumberFormat="1"/>
    <xf borderId="0" fillId="0" fontId="7" numFmtId="0" xfId="0" applyFont="1"/>
    <xf borderId="1" fillId="2" fontId="0" numFmtId="0" xfId="0" applyAlignment="1" applyBorder="1" applyFont="1">
      <alignment horizontal="right"/>
    </xf>
    <xf borderId="0" fillId="0" fontId="8" numFmtId="1" xfId="0" applyAlignment="1" applyFont="1" applyNumberFormat="1">
      <alignment shrinkToFit="0" wrapText="1"/>
    </xf>
    <xf borderId="1" fillId="4" fontId="1" numFmtId="0" xfId="0" applyBorder="1" applyFill="1" applyFont="1"/>
    <xf borderId="1" fillId="2" fontId="0" numFmtId="1" xfId="0" applyBorder="1" applyFont="1" applyNumberFormat="1"/>
    <xf borderId="0" fillId="0" fontId="8" numFmtId="1" xfId="0" applyFont="1" applyNumberFormat="1"/>
    <xf borderId="1" fillId="5" fontId="0" numFmtId="0" xfId="0" applyAlignment="1" applyBorder="1" applyFill="1" applyFont="1">
      <alignment horizontal="right"/>
    </xf>
    <xf borderId="1" fillId="2" fontId="4" numFmtId="0" xfId="0" applyAlignment="1" applyBorder="1" applyFont="1">
      <alignment horizontal="left"/>
    </xf>
    <xf borderId="1" fillId="2" fontId="9" numFmtId="0" xfId="0" applyAlignment="1" applyBorder="1" applyFont="1">
      <alignment horizontal="left"/>
    </xf>
    <xf borderId="1" fillId="6" fontId="1" numFmtId="0" xfId="0" applyBorder="1" applyFill="1" applyFont="1"/>
    <xf borderId="1" fillId="6" fontId="1" numFmtId="0" xfId="0" applyAlignment="1" applyBorder="1" applyFont="1">
      <alignment horizontal="center"/>
    </xf>
    <xf borderId="0" fillId="0" fontId="1" numFmtId="4" xfId="0" applyFont="1" applyNumberFormat="1"/>
    <xf borderId="0" fillId="0" fontId="10" numFmtId="0" xfId="0" applyFont="1"/>
    <xf borderId="1" fillId="2" fontId="11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6" width="21.57"/>
    <col customWidth="1" min="17" max="17" width="26.29"/>
    <col customWidth="1" min="18" max="18" width="21.57"/>
    <col customWidth="1" min="19" max="19" width="33.43"/>
    <col customWidth="1" min="20" max="20" width="21.57"/>
    <col customWidth="1" min="21" max="21" width="38.71"/>
    <col customWidth="1" min="22" max="22" width="21.57"/>
  </cols>
  <sheetData>
    <row r="1" ht="15.75" customHeight="1">
      <c r="A1" s="3" t="s">
        <v>2</v>
      </c>
      <c r="B1" s="1" t="s">
        <v>7</v>
      </c>
      <c r="C1" s="1" t="s">
        <v>9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22</v>
      </c>
      <c r="N1" s="1" t="s">
        <v>23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</row>
    <row r="2" ht="15.75" customHeight="1">
      <c r="A2" s="8">
        <v>42418.67062831018</v>
      </c>
      <c r="B2" s="1" t="s">
        <v>37</v>
      </c>
      <c r="C2" s="1" t="s">
        <v>38</v>
      </c>
      <c r="D2" s="1">
        <v>5.5</v>
      </c>
      <c r="E2" s="1">
        <v>7.0</v>
      </c>
      <c r="F2" s="1">
        <v>41.0</v>
      </c>
      <c r="G2" s="1">
        <v>32.0</v>
      </c>
      <c r="H2" s="1">
        <v>38.0</v>
      </c>
      <c r="I2" s="1">
        <v>17.0</v>
      </c>
      <c r="J2" s="1">
        <v>9.0</v>
      </c>
      <c r="K2" s="1">
        <v>4.0</v>
      </c>
      <c r="L2" s="1">
        <v>7.5</v>
      </c>
      <c r="M2" s="1">
        <v>11.0</v>
      </c>
      <c r="N2" s="1">
        <v>13.0</v>
      </c>
      <c r="O2" s="1">
        <v>18.0</v>
      </c>
      <c r="P2" s="1">
        <v>9.0</v>
      </c>
      <c r="Q2" s="1">
        <v>9.0</v>
      </c>
      <c r="R2" s="1">
        <v>8.0</v>
      </c>
      <c r="S2" s="1" t="s">
        <v>41</v>
      </c>
      <c r="T2" s="1"/>
      <c r="U2" s="1"/>
      <c r="V2" s="1"/>
    </row>
    <row r="3" ht="15.75" customHeight="1">
      <c r="A3" s="8">
        <v>42419.01926983796</v>
      </c>
      <c r="B3" s="1" t="s">
        <v>37</v>
      </c>
      <c r="C3" s="1" t="s">
        <v>42</v>
      </c>
      <c r="D3" s="1">
        <v>5.5</v>
      </c>
      <c r="E3" s="1">
        <v>7.0</v>
      </c>
      <c r="F3" s="1">
        <v>41.0</v>
      </c>
      <c r="G3" s="1">
        <v>34.0</v>
      </c>
      <c r="H3" s="1">
        <v>38.0</v>
      </c>
      <c r="I3" s="1">
        <v>18.0</v>
      </c>
      <c r="J3" s="1">
        <v>9.0</v>
      </c>
      <c r="K3" s="1">
        <v>4.0</v>
      </c>
      <c r="L3" s="1">
        <v>7.0</v>
      </c>
      <c r="M3" s="1">
        <v>11.0</v>
      </c>
      <c r="N3" s="1">
        <v>13.0</v>
      </c>
      <c r="O3" s="1">
        <v>18.0</v>
      </c>
      <c r="P3" s="1">
        <v>9.0</v>
      </c>
      <c r="Q3" s="1">
        <v>9.0</v>
      </c>
      <c r="R3" s="1">
        <v>8.0</v>
      </c>
      <c r="S3" s="1" t="s">
        <v>41</v>
      </c>
      <c r="T3" s="1"/>
      <c r="U3" s="1"/>
      <c r="V3" s="1"/>
    </row>
    <row r="4" ht="15.75" customHeight="1">
      <c r="A4" s="8">
        <v>42419.02191203704</v>
      </c>
      <c r="B4" s="1" t="s">
        <v>37</v>
      </c>
      <c r="C4" s="1" t="s">
        <v>42</v>
      </c>
      <c r="D4" s="1">
        <v>5.5</v>
      </c>
      <c r="E4" s="1">
        <v>7.0</v>
      </c>
      <c r="F4" s="1">
        <v>41.0</v>
      </c>
      <c r="G4" s="1">
        <v>34.0</v>
      </c>
      <c r="H4" s="1">
        <v>38.0</v>
      </c>
      <c r="I4" s="1">
        <v>18.0</v>
      </c>
      <c r="J4" s="1">
        <v>9.0</v>
      </c>
      <c r="K4" s="1">
        <v>4.0</v>
      </c>
      <c r="L4" s="1">
        <v>7.0</v>
      </c>
      <c r="M4" s="1">
        <v>11.0</v>
      </c>
      <c r="N4" s="1">
        <v>13.0</v>
      </c>
      <c r="O4" s="1">
        <v>18.0</v>
      </c>
      <c r="P4" s="1">
        <v>9.0</v>
      </c>
      <c r="Q4" s="1">
        <v>9.0</v>
      </c>
      <c r="R4" s="1">
        <v>8.0</v>
      </c>
      <c r="S4" s="1" t="s">
        <v>41</v>
      </c>
      <c r="T4" s="1"/>
      <c r="U4" s="1"/>
      <c r="V4" s="1"/>
    </row>
    <row r="5" ht="15.75" customHeight="1">
      <c r="A5" s="8">
        <v>42420.68101734953</v>
      </c>
      <c r="B5" s="1" t="s">
        <v>37</v>
      </c>
      <c r="C5" s="1" t="s">
        <v>46</v>
      </c>
      <c r="D5" s="1">
        <v>5.5</v>
      </c>
      <c r="E5" s="1">
        <v>7.0</v>
      </c>
      <c r="F5" s="1">
        <v>41.0</v>
      </c>
      <c r="G5" s="1">
        <v>34.0</v>
      </c>
      <c r="H5" s="1">
        <v>39.0</v>
      </c>
      <c r="I5" s="1">
        <v>18.0</v>
      </c>
      <c r="J5" s="1">
        <v>9.5</v>
      </c>
      <c r="K5" s="1">
        <v>4.0</v>
      </c>
      <c r="L5" s="1">
        <v>7.0</v>
      </c>
      <c r="M5" s="1">
        <v>11.0</v>
      </c>
      <c r="N5" s="1">
        <v>13.0</v>
      </c>
      <c r="O5" s="1">
        <v>18.0</v>
      </c>
      <c r="P5" s="1">
        <v>9.0</v>
      </c>
      <c r="Q5" s="1">
        <v>9.0</v>
      </c>
      <c r="R5" s="1">
        <v>8.0</v>
      </c>
      <c r="S5" s="1" t="s">
        <v>41</v>
      </c>
      <c r="T5" s="1" t="s">
        <v>48</v>
      </c>
      <c r="U5" s="1"/>
      <c r="V5" s="1"/>
    </row>
    <row r="6" ht="15.75" customHeight="1">
      <c r="A6" s="8">
        <v>42421.80059204861</v>
      </c>
      <c r="B6" s="1" t="s">
        <v>49</v>
      </c>
      <c r="C6" s="1" t="s">
        <v>50</v>
      </c>
      <c r="D6" s="1">
        <v>5.0</v>
      </c>
      <c r="E6" s="1">
        <v>7.0</v>
      </c>
      <c r="F6" s="1">
        <v>37.5</v>
      </c>
      <c r="G6" s="1">
        <v>28.0</v>
      </c>
      <c r="H6" s="1">
        <v>32.0</v>
      </c>
      <c r="I6" s="1">
        <v>18.0</v>
      </c>
      <c r="J6" s="1">
        <v>7.0</v>
      </c>
      <c r="K6" s="1">
        <v>3.5</v>
      </c>
      <c r="L6" s="1">
        <v>5.5</v>
      </c>
      <c r="M6" s="1">
        <v>9.0</v>
      </c>
      <c r="N6" s="1">
        <v>10.0</v>
      </c>
      <c r="O6" s="1">
        <v>19.0</v>
      </c>
      <c r="P6" s="1">
        <v>9.0</v>
      </c>
      <c r="Q6" s="1">
        <v>5.0</v>
      </c>
      <c r="R6" s="1">
        <v>6.5</v>
      </c>
      <c r="S6" s="1" t="s">
        <v>52</v>
      </c>
      <c r="T6" s="1" t="s">
        <v>48</v>
      </c>
      <c r="U6" s="1"/>
      <c r="V6" s="1"/>
    </row>
    <row r="7" ht="15.75" customHeight="1">
      <c r="A7" s="8">
        <v>42500.9023109838</v>
      </c>
      <c r="B7" s="1" t="s">
        <v>53</v>
      </c>
      <c r="C7" s="1" t="s">
        <v>55</v>
      </c>
      <c r="D7" s="1">
        <v>5.0</v>
      </c>
      <c r="E7" s="1">
        <v>6.0</v>
      </c>
      <c r="F7" s="1">
        <v>36.0</v>
      </c>
      <c r="G7" s="1">
        <v>27.0</v>
      </c>
      <c r="H7" s="1">
        <v>33.0</v>
      </c>
      <c r="I7" s="1">
        <v>19.0</v>
      </c>
      <c r="J7" s="1">
        <v>9.0</v>
      </c>
      <c r="K7" s="1">
        <v>4.0</v>
      </c>
      <c r="L7" s="1">
        <v>6.0</v>
      </c>
      <c r="M7" s="1">
        <v>9.5</v>
      </c>
      <c r="N7" s="1">
        <v>11.0</v>
      </c>
      <c r="O7" s="1">
        <v>19.0</v>
      </c>
      <c r="P7" s="1">
        <v>9.0</v>
      </c>
      <c r="Q7" s="1">
        <v>10.0</v>
      </c>
      <c r="R7" s="1">
        <v>8.0</v>
      </c>
      <c r="S7" s="1" t="s">
        <v>56</v>
      </c>
      <c r="T7" s="1" t="s">
        <v>57</v>
      </c>
      <c r="U7" s="1" t="s">
        <v>58</v>
      </c>
      <c r="V7" s="1"/>
    </row>
    <row r="8" ht="15.75" customHeight="1">
      <c r="A8" s="8">
        <v>42503.886364652775</v>
      </c>
      <c r="B8" s="1" t="s">
        <v>60</v>
      </c>
      <c r="C8" s="1" t="s">
        <v>61</v>
      </c>
      <c r="D8" s="1">
        <v>5.5</v>
      </c>
      <c r="E8" s="1">
        <v>7.5</v>
      </c>
      <c r="F8" s="1">
        <v>53.0</v>
      </c>
      <c r="G8" s="1">
        <v>45.0</v>
      </c>
      <c r="H8" s="1">
        <v>45.0</v>
      </c>
      <c r="I8" s="1">
        <v>19.0</v>
      </c>
      <c r="J8" s="1">
        <v>10.0</v>
      </c>
      <c r="K8" s="1">
        <v>5.0</v>
      </c>
      <c r="L8" s="1">
        <v>7.25</v>
      </c>
      <c r="M8" s="1">
        <v>12.0</v>
      </c>
      <c r="N8" s="1">
        <v>18.0</v>
      </c>
      <c r="O8" s="1">
        <v>18.5</v>
      </c>
      <c r="P8" s="1">
        <v>9.0</v>
      </c>
      <c r="Q8" s="1">
        <v>9.5</v>
      </c>
      <c r="R8" s="1">
        <v>11.0</v>
      </c>
      <c r="S8" s="1" t="s">
        <v>62</v>
      </c>
      <c r="T8" s="1" t="s">
        <v>57</v>
      </c>
      <c r="U8" s="1" t="s">
        <v>58</v>
      </c>
      <c r="V8" s="1"/>
    </row>
    <row r="9" ht="15.75" customHeight="1">
      <c r="A9" s="8">
        <v>42506.109629618055</v>
      </c>
      <c r="B9" s="1" t="s">
        <v>49</v>
      </c>
      <c r="C9" s="1" t="s">
        <v>50</v>
      </c>
      <c r="D9" s="1">
        <v>5.0</v>
      </c>
      <c r="E9" s="1">
        <v>7.0</v>
      </c>
      <c r="F9" s="1">
        <v>38.5</v>
      </c>
      <c r="G9" s="1">
        <v>27.0</v>
      </c>
      <c r="H9" s="1">
        <v>33.0</v>
      </c>
      <c r="I9" s="1">
        <v>16.25</v>
      </c>
      <c r="J9" s="1">
        <v>9.5</v>
      </c>
      <c r="K9" s="1">
        <v>5.0</v>
      </c>
      <c r="L9" s="1">
        <v>5.5</v>
      </c>
      <c r="M9" s="1">
        <v>8.75</v>
      </c>
      <c r="N9" s="1">
        <v>10.25</v>
      </c>
      <c r="O9" s="1">
        <v>16.5</v>
      </c>
      <c r="P9" s="1">
        <v>9.0</v>
      </c>
      <c r="Q9" s="1">
        <v>8.5</v>
      </c>
      <c r="R9" s="1">
        <v>7.0</v>
      </c>
      <c r="S9" s="1" t="s">
        <v>52</v>
      </c>
      <c r="T9" s="1" t="s">
        <v>48</v>
      </c>
      <c r="U9" s="1" t="s">
        <v>58</v>
      </c>
      <c r="V9" s="1"/>
    </row>
    <row r="10" ht="15.75" customHeight="1">
      <c r="A10" s="8">
        <v>42507.03439832176</v>
      </c>
      <c r="B10" s="1" t="s">
        <v>49</v>
      </c>
      <c r="C10" s="1" t="s">
        <v>50</v>
      </c>
      <c r="D10" s="1">
        <v>5.0</v>
      </c>
      <c r="E10" s="1">
        <v>7.0</v>
      </c>
      <c r="F10" s="1">
        <v>38.5</v>
      </c>
      <c r="G10" s="1">
        <v>27.0</v>
      </c>
      <c r="H10" s="1">
        <v>33.0</v>
      </c>
      <c r="I10" s="1">
        <v>16.25</v>
      </c>
      <c r="J10" s="1">
        <v>9.5</v>
      </c>
      <c r="K10" s="1">
        <v>5.0</v>
      </c>
      <c r="L10" s="1">
        <v>5.5</v>
      </c>
      <c r="M10" s="1">
        <v>8.75</v>
      </c>
      <c r="N10" s="1">
        <v>10.25</v>
      </c>
      <c r="O10" s="1">
        <v>16.5</v>
      </c>
      <c r="P10" s="1">
        <v>9.0</v>
      </c>
      <c r="Q10" s="1">
        <v>8.5</v>
      </c>
      <c r="R10" s="1">
        <v>7.0</v>
      </c>
      <c r="S10" s="1" t="s">
        <v>52</v>
      </c>
      <c r="T10" s="1" t="s">
        <v>48</v>
      </c>
      <c r="U10" s="1" t="s">
        <v>58</v>
      </c>
      <c r="V10" s="1"/>
    </row>
    <row r="11" ht="15.75" customHeight="1">
      <c r="A11" s="8">
        <v>42507.03801229167</v>
      </c>
      <c r="B11" s="1" t="s">
        <v>49</v>
      </c>
      <c r="C11" s="1" t="s">
        <v>50</v>
      </c>
      <c r="D11" s="1">
        <v>5.0</v>
      </c>
      <c r="E11" s="1">
        <v>7.0</v>
      </c>
      <c r="F11" s="1">
        <v>15.0</v>
      </c>
      <c r="G11" s="1">
        <v>27.0</v>
      </c>
      <c r="H11" s="1">
        <v>33.0</v>
      </c>
      <c r="I11" s="1">
        <v>16.75</v>
      </c>
      <c r="J11" s="1">
        <v>9.5</v>
      </c>
      <c r="K11" s="1">
        <v>5.0</v>
      </c>
      <c r="L11" s="1">
        <v>5.5</v>
      </c>
      <c r="M11" s="1">
        <v>9.0</v>
      </c>
      <c r="N11" s="1">
        <v>10.25</v>
      </c>
      <c r="O11" s="1">
        <v>16.5</v>
      </c>
      <c r="P11" s="1">
        <v>8.75</v>
      </c>
      <c r="Q11" s="1">
        <v>9.0</v>
      </c>
      <c r="R11" s="1">
        <v>8.0</v>
      </c>
      <c r="S11" s="1" t="s">
        <v>70</v>
      </c>
      <c r="T11" s="1" t="s">
        <v>48</v>
      </c>
      <c r="U11" s="1" t="s">
        <v>58</v>
      </c>
      <c r="V11" s="1"/>
    </row>
    <row r="12" ht="15.75" customHeight="1">
      <c r="A12" s="8">
        <v>42507.46568122685</v>
      </c>
      <c r="B12" s="1" t="s">
        <v>49</v>
      </c>
      <c r="C12" s="1" t="s">
        <v>50</v>
      </c>
      <c r="D12" s="1">
        <v>5.0</v>
      </c>
      <c r="E12" s="1">
        <v>7.0</v>
      </c>
      <c r="F12" s="1">
        <v>15.0</v>
      </c>
      <c r="G12" s="1">
        <v>27.0</v>
      </c>
      <c r="H12" s="1">
        <v>32.0</v>
      </c>
      <c r="I12" s="1">
        <v>16.75</v>
      </c>
      <c r="J12" s="1">
        <v>9.5</v>
      </c>
      <c r="K12" s="1">
        <v>3.5</v>
      </c>
      <c r="L12" s="1">
        <v>5.5</v>
      </c>
      <c r="M12" s="1">
        <v>9.0</v>
      </c>
      <c r="N12" s="1">
        <v>10.25</v>
      </c>
      <c r="O12" s="1">
        <v>16.5</v>
      </c>
      <c r="P12" s="1">
        <v>8.75</v>
      </c>
      <c r="Q12" s="1">
        <v>9.0</v>
      </c>
      <c r="R12" s="1">
        <v>6.5</v>
      </c>
      <c r="S12" s="1" t="s">
        <v>52</v>
      </c>
      <c r="T12" s="1" t="s">
        <v>48</v>
      </c>
      <c r="U12" s="1" t="s">
        <v>58</v>
      </c>
      <c r="V12" s="1"/>
    </row>
    <row r="13" ht="15.75" customHeight="1">
      <c r="A13" s="8">
        <v>42507.971688969905</v>
      </c>
      <c r="B13" s="1" t="s">
        <v>49</v>
      </c>
      <c r="C13" s="1" t="s">
        <v>50</v>
      </c>
      <c r="D13" s="1">
        <v>5.0</v>
      </c>
      <c r="E13" s="1">
        <v>7.0</v>
      </c>
      <c r="F13" s="1">
        <v>38.5</v>
      </c>
      <c r="G13" s="1">
        <v>27.0</v>
      </c>
      <c r="H13" s="1">
        <v>32.5</v>
      </c>
      <c r="I13" s="1">
        <v>16.75</v>
      </c>
      <c r="J13" s="1">
        <v>9.5</v>
      </c>
      <c r="K13" s="1">
        <v>5.0</v>
      </c>
      <c r="L13" s="1">
        <v>5.5</v>
      </c>
      <c r="M13" s="1">
        <v>9.0</v>
      </c>
      <c r="N13" s="1">
        <v>10.25</v>
      </c>
      <c r="O13" s="1">
        <v>16.5</v>
      </c>
      <c r="P13" s="1">
        <v>8.75</v>
      </c>
      <c r="Q13" s="1">
        <v>9.0</v>
      </c>
      <c r="R13" s="1">
        <v>6.5</v>
      </c>
      <c r="S13" s="1" t="s">
        <v>52</v>
      </c>
      <c r="T13" s="1" t="s">
        <v>48</v>
      </c>
      <c r="U13" s="1" t="s">
        <v>58</v>
      </c>
      <c r="V13" s="1"/>
    </row>
    <row r="14" ht="15.75" customHeight="1">
      <c r="A14" s="8">
        <v>42516.75921920138</v>
      </c>
      <c r="B14" s="1" t="s">
        <v>74</v>
      </c>
      <c r="C14" s="1" t="s">
        <v>55</v>
      </c>
      <c r="D14" s="1">
        <v>5.0</v>
      </c>
      <c r="E14" s="1">
        <v>6.0</v>
      </c>
      <c r="F14" s="1">
        <v>36.0</v>
      </c>
      <c r="G14" s="1">
        <v>27.0</v>
      </c>
      <c r="H14" s="1">
        <v>33.0</v>
      </c>
      <c r="I14" s="1">
        <v>19.0</v>
      </c>
      <c r="J14" s="1">
        <v>9.0</v>
      </c>
      <c r="K14" s="1">
        <v>5.0</v>
      </c>
      <c r="L14" s="1">
        <v>6.0</v>
      </c>
      <c r="M14" s="1">
        <v>9.5</v>
      </c>
      <c r="N14" s="1">
        <v>11.0</v>
      </c>
      <c r="O14" s="1">
        <v>19.0</v>
      </c>
      <c r="P14" s="1">
        <v>9.0</v>
      </c>
      <c r="Q14" s="1">
        <v>10.0</v>
      </c>
      <c r="R14" s="1">
        <v>7.5</v>
      </c>
      <c r="S14" s="1" t="s">
        <v>56</v>
      </c>
      <c r="T14" s="1" t="s">
        <v>57</v>
      </c>
      <c r="U14" s="1" t="s">
        <v>58</v>
      </c>
      <c r="V14" s="1"/>
    </row>
    <row r="15" ht="15.75" customHeight="1">
      <c r="A15" s="8">
        <v>42519.688146747685</v>
      </c>
      <c r="B15" s="1" t="s">
        <v>76</v>
      </c>
      <c r="C15" s="1" t="s">
        <v>61</v>
      </c>
      <c r="D15" s="1">
        <v>5.0</v>
      </c>
      <c r="E15" s="1">
        <v>7.5</v>
      </c>
      <c r="F15" s="1">
        <v>53.0</v>
      </c>
      <c r="G15" s="1">
        <v>45.0</v>
      </c>
      <c r="H15" s="1">
        <v>45.0</v>
      </c>
      <c r="I15" s="1">
        <v>19.0</v>
      </c>
      <c r="J15" s="1">
        <v>10.0</v>
      </c>
      <c r="K15" s="1">
        <v>5.0</v>
      </c>
      <c r="L15" s="1">
        <v>7.25</v>
      </c>
      <c r="M15" s="1">
        <v>12.0</v>
      </c>
      <c r="N15" s="1">
        <v>18.0</v>
      </c>
      <c r="O15" s="1">
        <v>18.5</v>
      </c>
      <c r="P15" s="1">
        <v>9.0</v>
      </c>
      <c r="Q15" s="1">
        <v>9.5</v>
      </c>
      <c r="R15" s="1">
        <v>11.0</v>
      </c>
      <c r="S15" s="1" t="s">
        <v>41</v>
      </c>
      <c r="T15" s="1" t="s">
        <v>57</v>
      </c>
      <c r="U15" s="1" t="s">
        <v>58</v>
      </c>
      <c r="V15" s="1"/>
    </row>
    <row r="16" ht="15.75" customHeight="1">
      <c r="A16" s="8">
        <v>42521.07478258102</v>
      </c>
      <c r="B16" s="1" t="s">
        <v>74</v>
      </c>
      <c r="C16" s="1" t="s">
        <v>55</v>
      </c>
      <c r="D16" s="1">
        <v>5.0</v>
      </c>
      <c r="E16" s="1">
        <v>6.0</v>
      </c>
      <c r="F16" s="1">
        <v>36.0</v>
      </c>
      <c r="G16" s="1">
        <v>27.0</v>
      </c>
      <c r="H16" s="1">
        <v>33.0</v>
      </c>
      <c r="I16" s="1">
        <v>19.0</v>
      </c>
      <c r="J16" s="1">
        <v>9.0</v>
      </c>
      <c r="K16" s="1">
        <v>5.0</v>
      </c>
      <c r="L16" s="1">
        <v>9.0</v>
      </c>
      <c r="M16" s="1">
        <v>9.5</v>
      </c>
      <c r="N16" s="1">
        <v>11.0</v>
      </c>
      <c r="O16" s="1">
        <v>19.0</v>
      </c>
      <c r="P16" s="1">
        <v>9.0</v>
      </c>
      <c r="Q16" s="1">
        <v>10.0</v>
      </c>
      <c r="R16" s="1">
        <v>7.0</v>
      </c>
      <c r="S16" s="1" t="s">
        <v>56</v>
      </c>
      <c r="T16" s="1" t="s">
        <v>57</v>
      </c>
      <c r="U16" s="1" t="s">
        <v>58</v>
      </c>
      <c r="V16" s="1"/>
    </row>
    <row r="17" ht="15.75" customHeight="1">
      <c r="A17" s="8">
        <v>42530.83005625</v>
      </c>
      <c r="B17" s="1" t="s">
        <v>80</v>
      </c>
      <c r="C17" s="1" t="s">
        <v>81</v>
      </c>
      <c r="D17" s="1">
        <v>5.5</v>
      </c>
      <c r="E17" s="1">
        <v>7.5</v>
      </c>
      <c r="F17" s="1">
        <v>37.0</v>
      </c>
      <c r="G17" s="1">
        <v>27.0</v>
      </c>
      <c r="H17" s="1">
        <v>37.0</v>
      </c>
      <c r="I17" s="1">
        <v>12.0</v>
      </c>
      <c r="J17" s="1">
        <v>6.0</v>
      </c>
      <c r="K17" s="1">
        <v>3.0</v>
      </c>
      <c r="L17" s="1">
        <v>6.0</v>
      </c>
      <c r="M17" s="1">
        <v>9.0</v>
      </c>
      <c r="N17" s="1">
        <v>11.0</v>
      </c>
      <c r="O17" s="1">
        <v>14.0</v>
      </c>
      <c r="P17" s="1">
        <v>7.5</v>
      </c>
      <c r="Q17" s="1">
        <v>7.0</v>
      </c>
      <c r="R17" s="1">
        <v>5.0</v>
      </c>
      <c r="S17" s="1" t="s">
        <v>83</v>
      </c>
      <c r="T17" s="1" t="s">
        <v>48</v>
      </c>
      <c r="U17" s="1" t="s">
        <v>58</v>
      </c>
      <c r="V17" s="1"/>
    </row>
    <row r="18" ht="15.75" customHeight="1">
      <c r="A18" s="8">
        <v>42530.85093886574</v>
      </c>
      <c r="B18" s="1" t="s">
        <v>80</v>
      </c>
      <c r="C18" s="1" t="s">
        <v>81</v>
      </c>
      <c r="D18" s="1">
        <v>5.5</v>
      </c>
      <c r="E18" s="1">
        <v>7.5</v>
      </c>
      <c r="F18" s="1">
        <v>37.0</v>
      </c>
      <c r="G18" s="1">
        <v>27.0</v>
      </c>
      <c r="H18" s="1">
        <v>37.0</v>
      </c>
      <c r="I18" s="1">
        <v>12.0</v>
      </c>
      <c r="J18" s="1">
        <v>6.0</v>
      </c>
      <c r="K18" s="1">
        <v>3.0</v>
      </c>
      <c r="L18" s="1">
        <v>6.0</v>
      </c>
      <c r="M18" s="1">
        <v>9.0</v>
      </c>
      <c r="N18" s="1">
        <v>11.0</v>
      </c>
      <c r="O18" s="1">
        <v>14.0</v>
      </c>
      <c r="P18" s="1">
        <v>7.5</v>
      </c>
      <c r="Q18" s="1">
        <v>7.0</v>
      </c>
      <c r="R18" s="1">
        <v>5.0</v>
      </c>
      <c r="S18" s="1" t="s">
        <v>85</v>
      </c>
      <c r="T18" s="1" t="s">
        <v>48</v>
      </c>
      <c r="U18" s="1" t="s">
        <v>58</v>
      </c>
      <c r="V18" s="1"/>
    </row>
    <row r="19" ht="15.75" customHeight="1">
      <c r="A19" s="8">
        <v>42530.86299834491</v>
      </c>
      <c r="B19" s="1" t="s">
        <v>86</v>
      </c>
      <c r="C19" s="1" t="s">
        <v>87</v>
      </c>
      <c r="D19" s="1">
        <v>5.5</v>
      </c>
      <c r="E19" s="1" t="s">
        <v>88</v>
      </c>
      <c r="F19" s="1">
        <v>37.0</v>
      </c>
      <c r="G19" s="1">
        <v>27.0</v>
      </c>
      <c r="H19" s="1">
        <v>37.0</v>
      </c>
      <c r="I19" s="1">
        <v>12.0</v>
      </c>
      <c r="J19" s="1">
        <v>6.0</v>
      </c>
      <c r="K19" s="1">
        <v>3.0</v>
      </c>
      <c r="L19" s="1">
        <v>6.0</v>
      </c>
      <c r="M19" s="1">
        <v>9.0</v>
      </c>
      <c r="N19" s="1">
        <v>11.0</v>
      </c>
      <c r="O19" s="1">
        <v>14.0</v>
      </c>
      <c r="P19" s="1">
        <v>7.5</v>
      </c>
      <c r="Q19" s="1">
        <v>7.0</v>
      </c>
      <c r="R19" s="1">
        <v>5.0</v>
      </c>
      <c r="S19" s="1" t="s">
        <v>85</v>
      </c>
      <c r="T19" s="1" t="s">
        <v>48</v>
      </c>
      <c r="U19" s="1" t="s">
        <v>58</v>
      </c>
      <c r="V19" s="1"/>
    </row>
    <row r="20" ht="15.75" customHeight="1">
      <c r="A20" s="8">
        <v>42533.03178668981</v>
      </c>
      <c r="B20" s="1" t="s">
        <v>89</v>
      </c>
      <c r="C20" s="1" t="s">
        <v>90</v>
      </c>
      <c r="D20" s="1">
        <v>7.0</v>
      </c>
      <c r="E20" s="1">
        <v>8.0</v>
      </c>
      <c r="F20" s="1">
        <v>36.0</v>
      </c>
      <c r="G20" s="1">
        <v>27.0</v>
      </c>
      <c r="H20" s="1">
        <v>34.0</v>
      </c>
      <c r="I20" s="1">
        <v>14.5</v>
      </c>
      <c r="J20" s="1">
        <v>7.0</v>
      </c>
      <c r="K20" s="1">
        <v>2.5</v>
      </c>
      <c r="L20" s="1">
        <v>5.5</v>
      </c>
      <c r="M20" s="1">
        <v>9.0</v>
      </c>
      <c r="N20" s="1">
        <v>10.5</v>
      </c>
      <c r="O20" s="1">
        <v>20.5</v>
      </c>
      <c r="P20" s="1">
        <v>9.5</v>
      </c>
      <c r="Q20" s="1">
        <v>11.0</v>
      </c>
      <c r="R20" s="1">
        <v>8.0</v>
      </c>
      <c r="S20" s="1" t="s">
        <v>91</v>
      </c>
      <c r="T20" s="1" t="s">
        <v>48</v>
      </c>
      <c r="U20" s="1" t="s">
        <v>58</v>
      </c>
      <c r="V20" s="1"/>
    </row>
    <row r="21" ht="15.75" customHeight="1">
      <c r="A21" s="8">
        <v>42549.3133283912</v>
      </c>
      <c r="B21" s="1" t="s">
        <v>93</v>
      </c>
      <c r="C21" s="1" t="s">
        <v>94</v>
      </c>
      <c r="D21" s="1">
        <v>25.0</v>
      </c>
      <c r="E21" s="1">
        <v>30.0</v>
      </c>
      <c r="F21" s="1">
        <v>24.5</v>
      </c>
      <c r="G21" s="1">
        <v>39.0</v>
      </c>
      <c r="H21" s="1">
        <v>45.0</v>
      </c>
      <c r="I21" s="1">
        <v>17.0</v>
      </c>
      <c r="J21" s="1">
        <v>8.5</v>
      </c>
      <c r="K21" s="1">
        <v>5.5</v>
      </c>
      <c r="L21" s="1">
        <v>6.5</v>
      </c>
      <c r="M21" s="1">
        <v>10.5</v>
      </c>
      <c r="N21" s="1">
        <v>13.0</v>
      </c>
      <c r="O21" s="1">
        <v>20.5</v>
      </c>
      <c r="P21" s="1">
        <v>10.5</v>
      </c>
      <c r="Q21" s="1">
        <v>10.0</v>
      </c>
      <c r="R21" s="1">
        <v>12.0</v>
      </c>
      <c r="S21" s="1" t="s">
        <v>96</v>
      </c>
      <c r="T21" s="1" t="s">
        <v>57</v>
      </c>
      <c r="U21" s="1" t="s">
        <v>58</v>
      </c>
      <c r="V21" s="1"/>
    </row>
    <row r="22" ht="15.75" customHeight="1">
      <c r="A22" s="13">
        <v>42551.5583137037</v>
      </c>
      <c r="B22" s="15" t="s">
        <v>93</v>
      </c>
      <c r="C22" s="15" t="s">
        <v>94</v>
      </c>
      <c r="D22" s="15">
        <v>5.5</v>
      </c>
      <c r="E22" s="15">
        <v>7.5</v>
      </c>
      <c r="F22" s="15">
        <v>49.0</v>
      </c>
      <c r="G22" s="15">
        <v>39.0</v>
      </c>
      <c r="H22" s="15">
        <v>44.0</v>
      </c>
      <c r="I22" s="15">
        <v>17.0</v>
      </c>
      <c r="J22" s="15">
        <v>8.5</v>
      </c>
      <c r="K22" s="15">
        <v>6.0</v>
      </c>
      <c r="L22" s="15">
        <v>6.5</v>
      </c>
      <c r="M22" s="15">
        <v>10.0</v>
      </c>
      <c r="N22" s="15">
        <v>11.5</v>
      </c>
      <c r="O22" s="15">
        <v>21.0</v>
      </c>
      <c r="P22" s="15">
        <v>10.0</v>
      </c>
      <c r="Q22" s="15">
        <v>11.0</v>
      </c>
      <c r="R22" s="15">
        <v>11.0</v>
      </c>
      <c r="S22" s="15" t="s">
        <v>100</v>
      </c>
      <c r="T22" s="15" t="s">
        <v>101</v>
      </c>
      <c r="U22" s="15" t="s">
        <v>58</v>
      </c>
      <c r="V22" s="15">
        <v>24.0</v>
      </c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</row>
    <row r="23" ht="15.75" customHeight="1">
      <c r="A23" s="8">
        <v>42868.83482831018</v>
      </c>
      <c r="B23" s="1" t="s">
        <v>104</v>
      </c>
      <c r="C23" s="1" t="s">
        <v>105</v>
      </c>
      <c r="D23" s="1">
        <v>5.0</v>
      </c>
      <c r="E23" s="1">
        <v>7.0</v>
      </c>
      <c r="F23" s="1">
        <v>40.0</v>
      </c>
      <c r="G23" s="1">
        <v>36.0</v>
      </c>
      <c r="H23" s="1">
        <v>39.0</v>
      </c>
      <c r="I23" s="1">
        <v>18.0</v>
      </c>
      <c r="J23" s="1">
        <v>9.0</v>
      </c>
      <c r="K23" s="1">
        <v>4.0</v>
      </c>
      <c r="L23" s="1">
        <v>7.0</v>
      </c>
      <c r="M23" s="1">
        <v>10.0</v>
      </c>
      <c r="N23" s="1">
        <v>11.0</v>
      </c>
      <c r="O23" s="1">
        <v>18.0</v>
      </c>
      <c r="P23" s="1">
        <v>9.0</v>
      </c>
      <c r="Q23" s="1">
        <v>9.0</v>
      </c>
      <c r="R23" s="1">
        <v>7.5</v>
      </c>
      <c r="S23" s="1" t="s">
        <v>41</v>
      </c>
      <c r="T23" s="1" t="s">
        <v>101</v>
      </c>
      <c r="U23" s="1" t="s">
        <v>58</v>
      </c>
      <c r="V23" s="1">
        <v>21.0</v>
      </c>
    </row>
    <row r="24" ht="15.75" customHeight="1">
      <c r="A24" s="8">
        <v>42872.68976969908</v>
      </c>
      <c r="B24" s="1" t="s">
        <v>107</v>
      </c>
      <c r="C24" s="1" t="s">
        <v>109</v>
      </c>
      <c r="D24" s="1">
        <v>6.0</v>
      </c>
      <c r="E24" s="1">
        <v>8.0</v>
      </c>
      <c r="F24" s="1">
        <v>1.0</v>
      </c>
      <c r="G24" s="1">
        <v>36.0</v>
      </c>
      <c r="H24" s="1">
        <v>38.0</v>
      </c>
      <c r="I24" s="1">
        <v>36.0</v>
      </c>
      <c r="J24" s="1">
        <v>6.0</v>
      </c>
      <c r="K24" s="1">
        <v>6.0</v>
      </c>
      <c r="L24" s="1">
        <v>7.5</v>
      </c>
      <c r="M24" s="1">
        <v>10.0</v>
      </c>
      <c r="N24" s="1">
        <v>12.0</v>
      </c>
      <c r="O24" s="1">
        <v>36.0</v>
      </c>
      <c r="P24" s="1">
        <v>10.0</v>
      </c>
      <c r="Q24" s="1">
        <v>12.0</v>
      </c>
      <c r="R24" s="1">
        <v>7.0</v>
      </c>
      <c r="S24" s="1" t="s">
        <v>110</v>
      </c>
      <c r="T24" s="1" t="s">
        <v>57</v>
      </c>
      <c r="U24" s="1" t="s">
        <v>58</v>
      </c>
      <c r="V24" s="1">
        <v>20.0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>
      <c r="B2" s="2" t="s">
        <v>1</v>
      </c>
      <c r="C2" s="2" t="s">
        <v>4</v>
      </c>
      <c r="D2" s="1"/>
      <c r="E2" s="2" t="s">
        <v>5</v>
      </c>
      <c r="F2" s="2" t="s">
        <v>6</v>
      </c>
      <c r="G2" s="2" t="s">
        <v>8</v>
      </c>
      <c r="H2" s="2" t="s">
        <v>10</v>
      </c>
    </row>
    <row r="3" ht="15.75" customHeight="1">
      <c r="B3" s="5">
        <v>31.0</v>
      </c>
      <c r="C3" s="6">
        <v>3.0</v>
      </c>
      <c r="D3" s="1"/>
      <c r="E3" s="6">
        <v>2.0</v>
      </c>
      <c r="F3" s="6">
        <v>3.0</v>
      </c>
      <c r="G3" s="6">
        <v>5.0</v>
      </c>
      <c r="H3" s="1"/>
    </row>
    <row r="4" ht="15.75" customHeight="1">
      <c r="B4" s="5">
        <v>33.0</v>
      </c>
      <c r="C4" s="6">
        <v>4.0</v>
      </c>
      <c r="D4" s="1"/>
      <c r="E4" s="6">
        <v>2.5</v>
      </c>
      <c r="F4" s="6">
        <v>3.0</v>
      </c>
      <c r="G4" s="6">
        <v>20.0</v>
      </c>
      <c r="H4" s="6">
        <f t="shared" ref="H4:H11" si="1">G4-G3</f>
        <v>15</v>
      </c>
    </row>
    <row r="5" ht="15.75" customHeight="1">
      <c r="B5" s="5">
        <v>35.0</v>
      </c>
      <c r="C5" s="6">
        <v>5.0</v>
      </c>
      <c r="D5" s="1"/>
      <c r="E5" s="6">
        <v>3.0</v>
      </c>
      <c r="F5" s="6">
        <v>5.0</v>
      </c>
      <c r="G5" s="6">
        <v>35.0</v>
      </c>
      <c r="H5" s="6">
        <f t="shared" si="1"/>
        <v>15</v>
      </c>
    </row>
    <row r="6" ht="15.75" customHeight="1">
      <c r="B6" s="5">
        <v>37.0</v>
      </c>
      <c r="C6" s="6">
        <v>6.0</v>
      </c>
      <c r="D6" s="1"/>
      <c r="E6" s="6">
        <v>3.5</v>
      </c>
      <c r="F6" s="6">
        <v>5.0</v>
      </c>
      <c r="G6" s="6">
        <v>50.0</v>
      </c>
      <c r="H6" s="6">
        <f t="shared" si="1"/>
        <v>15</v>
      </c>
    </row>
    <row r="7" ht="15.75" customHeight="1">
      <c r="B7" s="5">
        <v>39.0</v>
      </c>
      <c r="C7" s="6">
        <v>7.0</v>
      </c>
      <c r="D7" s="1"/>
      <c r="E7" s="6">
        <v>4.0</v>
      </c>
      <c r="F7" s="6">
        <v>6.5</v>
      </c>
      <c r="G7" s="6">
        <v>65.0</v>
      </c>
      <c r="H7" s="6">
        <f t="shared" si="1"/>
        <v>15</v>
      </c>
    </row>
    <row r="8" ht="15.75" customHeight="1">
      <c r="B8" s="5">
        <v>41.0</v>
      </c>
      <c r="C8" s="6">
        <v>8.0</v>
      </c>
      <c r="D8" s="1"/>
      <c r="E8" s="6">
        <v>4.5</v>
      </c>
      <c r="F8" s="6">
        <v>7.0</v>
      </c>
      <c r="G8" s="6">
        <v>80.0</v>
      </c>
      <c r="H8" s="6">
        <f t="shared" si="1"/>
        <v>15</v>
      </c>
    </row>
    <row r="9" ht="15.75" customHeight="1">
      <c r="B9" s="5">
        <v>43.0</v>
      </c>
      <c r="C9" s="6">
        <v>9.0</v>
      </c>
      <c r="D9" s="1"/>
      <c r="E9" s="6">
        <v>5.0</v>
      </c>
      <c r="F9" s="6">
        <v>7.5</v>
      </c>
      <c r="G9" s="6">
        <v>95.0</v>
      </c>
      <c r="H9" s="6">
        <f t="shared" si="1"/>
        <v>15</v>
      </c>
    </row>
    <row r="10" ht="15.75" customHeight="1">
      <c r="B10" s="5">
        <v>45.0</v>
      </c>
      <c r="C10" s="6">
        <v>10.0</v>
      </c>
      <c r="D10" s="1"/>
      <c r="E10" s="6">
        <v>5.5</v>
      </c>
      <c r="F10" s="6">
        <v>7.5</v>
      </c>
      <c r="G10" s="6">
        <v>110.0</v>
      </c>
      <c r="H10" s="6">
        <f t="shared" si="1"/>
        <v>15</v>
      </c>
    </row>
    <row r="11" ht="15.75" customHeight="1">
      <c r="B11" s="5">
        <v>47.0</v>
      </c>
      <c r="C11" s="6">
        <v>11.0</v>
      </c>
      <c r="D11" s="1"/>
      <c r="E11" s="6">
        <v>6.0</v>
      </c>
      <c r="F11" s="6">
        <v>8.0</v>
      </c>
      <c r="G11" s="6">
        <v>125.0</v>
      </c>
      <c r="H11" s="6">
        <f t="shared" si="1"/>
        <v>15</v>
      </c>
    </row>
    <row r="12" ht="15.75" customHeight="1">
      <c r="B12" s="5">
        <v>49.0</v>
      </c>
      <c r="C12" s="6">
        <v>12.0</v>
      </c>
      <c r="D12" s="1"/>
      <c r="E12" s="1">
        <v>6.5</v>
      </c>
      <c r="F12" s="1"/>
      <c r="G12" s="1">
        <v>125.0</v>
      </c>
      <c r="H12" s="1"/>
    </row>
    <row r="13" ht="15.75" customHeight="1">
      <c r="B13" s="5">
        <v>51.0</v>
      </c>
      <c r="C13" s="6">
        <v>13.0</v>
      </c>
      <c r="D13" s="1"/>
      <c r="E13" s="6">
        <v>7.0</v>
      </c>
      <c r="F13" s="11"/>
      <c r="G13" s="1">
        <v>125.0</v>
      </c>
      <c r="H13" s="1"/>
    </row>
    <row r="14" ht="15.75" customHeight="1">
      <c r="B14" s="5">
        <v>53.0</v>
      </c>
      <c r="C14" s="1"/>
      <c r="D14" s="1"/>
      <c r="E14" s="1"/>
      <c r="F14" s="1"/>
      <c r="G14" s="1"/>
      <c r="H14" s="1"/>
    </row>
    <row r="15" ht="15.75" customHeight="1">
      <c r="B15" s="1"/>
      <c r="C15" s="1"/>
      <c r="D15" s="1"/>
      <c r="E15" s="1"/>
      <c r="F15" s="1"/>
      <c r="G15" s="1"/>
      <c r="H15" s="1"/>
    </row>
    <row r="16" ht="15.75" customHeight="1">
      <c r="B16" s="4" t="s">
        <v>65</v>
      </c>
      <c r="C16" s="6">
        <v>3.0</v>
      </c>
      <c r="D16" s="1" t="s">
        <v>66</v>
      </c>
      <c r="E16" s="1"/>
      <c r="F16" s="1"/>
      <c r="G16" s="1"/>
      <c r="H16" s="1"/>
    </row>
    <row r="17" ht="15.75" customHeight="1">
      <c r="B17" s="4" t="s">
        <v>8</v>
      </c>
      <c r="C17" s="6">
        <v>125.0</v>
      </c>
      <c r="D17" s="1" t="s">
        <v>67</v>
      </c>
      <c r="E17" s="1"/>
      <c r="F17" s="1"/>
      <c r="G17" s="1"/>
      <c r="H17" s="1"/>
    </row>
    <row r="18" ht="15.75" customHeight="1"/>
    <row r="19" ht="15.75" customHeight="1">
      <c r="C19" s="12"/>
    </row>
    <row r="20" ht="15.75" customHeight="1">
      <c r="C20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60.57"/>
    <col customWidth="1" min="3" max="3" width="31.43"/>
    <col customWidth="1" min="4" max="4" width="11.71"/>
    <col customWidth="1" min="5" max="5" width="17.14"/>
    <col customWidth="1" min="6" max="6" width="34.0"/>
    <col customWidth="1" min="7" max="7" width="5.86"/>
    <col customWidth="1" min="8" max="8" width="26.57"/>
    <col customWidth="1" min="9" max="9" width="3.29"/>
    <col customWidth="1" min="10" max="10" width="27.43"/>
    <col customWidth="1" min="11" max="11" width="3.57"/>
    <col customWidth="1" min="12" max="12" width="27.86"/>
  </cols>
  <sheetData>
    <row r="1" ht="15.75" customHeight="1">
      <c r="A1" s="1" t="s">
        <v>0</v>
      </c>
      <c r="B1" s="2" t="s">
        <v>3</v>
      </c>
      <c r="C1" s="1" t="s">
        <v>11</v>
      </c>
      <c r="D1" s="2"/>
      <c r="E1" s="4"/>
      <c r="F1" s="1"/>
      <c r="G1" s="1"/>
      <c r="H1" s="1" t="s">
        <v>11</v>
      </c>
      <c r="I1" s="1"/>
      <c r="J1" s="1" t="s">
        <v>21</v>
      </c>
      <c r="K1" s="1"/>
      <c r="L1" s="1" t="s">
        <v>24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7"/>
      <c r="B2" s="1" t="s">
        <v>33</v>
      </c>
      <c r="C2" s="1" t="s">
        <v>34</v>
      </c>
      <c r="D2" s="1"/>
      <c r="E2" s="4"/>
      <c r="F2" s="1"/>
      <c r="G2" s="1"/>
      <c r="H2" s="1" t="s">
        <v>34</v>
      </c>
      <c r="I2" s="1"/>
      <c r="J2" s="1" t="s">
        <v>35</v>
      </c>
      <c r="K2" s="1"/>
      <c r="L2" s="1" t="s">
        <v>36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7"/>
      <c r="B3" s="1" t="s">
        <v>39</v>
      </c>
      <c r="C3" s="1" t="s">
        <v>40</v>
      </c>
      <c r="D3" s="1"/>
      <c r="E3" s="4"/>
      <c r="F3" s="9"/>
      <c r="G3" s="1"/>
      <c r="H3" s="1" t="s">
        <v>40</v>
      </c>
      <c r="I3" s="10"/>
      <c r="J3" s="10" t="s">
        <v>43</v>
      </c>
      <c r="K3" s="1"/>
      <c r="L3" s="1" t="s">
        <v>44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7"/>
      <c r="B4" s="1" t="s">
        <v>45</v>
      </c>
      <c r="C4" s="1"/>
      <c r="D4" s="1"/>
      <c r="E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7"/>
      <c r="B5" s="1" t="s">
        <v>47</v>
      </c>
      <c r="C5" s="1"/>
      <c r="D5" s="1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7"/>
      <c r="B6" s="1" t="s">
        <v>51</v>
      </c>
      <c r="C6" s="6">
        <v>6.5</v>
      </c>
      <c r="D6" s="1"/>
      <c r="E6" s="2"/>
      <c r="F6" s="1"/>
      <c r="G6" s="1"/>
      <c r="H6" s="6">
        <v>6.5</v>
      </c>
      <c r="I6" s="1"/>
      <c r="J6" s="6">
        <v>6.0</v>
      </c>
      <c r="K6" s="1"/>
      <c r="L6" s="6">
        <v>5.0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7"/>
      <c r="B7" s="1" t="s">
        <v>54</v>
      </c>
      <c r="C7" s="6">
        <v>8.25</v>
      </c>
      <c r="D7" s="1"/>
      <c r="E7" s="1"/>
      <c r="F7" s="1"/>
      <c r="G7" s="1"/>
      <c r="H7" s="6">
        <v>8.25</v>
      </c>
      <c r="I7" s="1"/>
      <c r="J7" s="6">
        <v>7.5</v>
      </c>
      <c r="K7" s="1"/>
      <c r="L7" s="6">
        <v>6.5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7"/>
      <c r="B8" s="1" t="s">
        <v>59</v>
      </c>
      <c r="C8" s="6">
        <v>3.0</v>
      </c>
      <c r="D8" s="1"/>
      <c r="E8" s="1"/>
      <c r="F8" s="1"/>
      <c r="G8" s="1"/>
      <c r="H8" s="6">
        <v>3.0</v>
      </c>
      <c r="I8" s="1"/>
      <c r="J8" s="6">
        <v>4.0</v>
      </c>
      <c r="K8" s="1"/>
      <c r="L8" s="6">
        <v>7.0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7"/>
      <c r="B9" s="1" t="s">
        <v>63</v>
      </c>
      <c r="C9" s="6">
        <v>36.0</v>
      </c>
      <c r="D9" s="1"/>
      <c r="E9" s="1"/>
      <c r="F9" s="1"/>
      <c r="G9" s="1"/>
      <c r="H9" s="6">
        <v>36.0</v>
      </c>
      <c r="I9" s="1"/>
      <c r="J9" s="6">
        <v>53.0</v>
      </c>
      <c r="K9" s="1"/>
      <c r="L9" s="6">
        <v>42.0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7"/>
      <c r="B10" s="1" t="s">
        <v>64</v>
      </c>
      <c r="C10" s="6">
        <v>25.0</v>
      </c>
      <c r="D10" s="1"/>
      <c r="E10" s="1"/>
      <c r="F10" s="1"/>
      <c r="G10" s="1"/>
      <c r="H10" s="6">
        <v>25.0</v>
      </c>
      <c r="I10" s="1"/>
      <c r="J10" s="6">
        <v>22.0</v>
      </c>
      <c r="K10" s="1"/>
      <c r="L10" s="6">
        <v>24.0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7"/>
      <c r="B11" s="1" t="s">
        <v>68</v>
      </c>
      <c r="C11" s="6">
        <v>15.0</v>
      </c>
      <c r="D11" s="1"/>
      <c r="E11" s="1"/>
      <c r="F11" s="1"/>
      <c r="G11" s="1"/>
      <c r="H11" s="6">
        <v>15.0</v>
      </c>
      <c r="I11" s="1"/>
      <c r="J11" s="6">
        <v>11.5</v>
      </c>
      <c r="K11" s="1"/>
      <c r="L11" s="6">
        <v>15.0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7"/>
      <c r="B12" s="1" t="s">
        <v>69</v>
      </c>
      <c r="C12" s="6">
        <v>10.0</v>
      </c>
      <c r="D12" s="1"/>
      <c r="E12" s="1"/>
      <c r="F12" s="1"/>
      <c r="G12" s="1"/>
      <c r="H12" s="6">
        <v>10.0</v>
      </c>
      <c r="I12" s="1"/>
      <c r="J12" s="6">
        <v>9.5</v>
      </c>
      <c r="K12" s="1"/>
      <c r="L12" s="6">
        <v>9.0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7"/>
      <c r="B13" s="1" t="s">
        <v>71</v>
      </c>
      <c r="C13" s="6">
        <v>27.0</v>
      </c>
      <c r="D13" s="1"/>
      <c r="E13" s="1"/>
      <c r="F13" s="1"/>
      <c r="G13" s="1"/>
      <c r="H13" s="6">
        <v>27.0</v>
      </c>
      <c r="I13" s="1"/>
      <c r="J13" s="6">
        <v>45.0</v>
      </c>
      <c r="K13" s="1"/>
      <c r="L13" s="6">
        <v>35.0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7"/>
      <c r="B14" s="1" t="s">
        <v>72</v>
      </c>
      <c r="C14" s="6">
        <v>33.0</v>
      </c>
      <c r="D14" s="1"/>
      <c r="E14" s="1"/>
      <c r="F14" s="1"/>
      <c r="G14" s="1"/>
      <c r="H14" s="6">
        <v>33.0</v>
      </c>
      <c r="I14" s="1"/>
      <c r="J14" s="6">
        <v>45.0</v>
      </c>
      <c r="K14" s="1"/>
      <c r="L14" s="6">
        <v>38.0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7"/>
      <c r="B15" s="1" t="s">
        <v>73</v>
      </c>
      <c r="C15" s="6">
        <v>4.0</v>
      </c>
      <c r="D15" s="1"/>
      <c r="E15" s="1"/>
      <c r="F15" s="1"/>
      <c r="G15" s="1"/>
      <c r="H15" s="6">
        <v>4.0</v>
      </c>
      <c r="I15" s="1"/>
      <c r="J15" s="6">
        <v>5.0</v>
      </c>
      <c r="K15" s="1"/>
      <c r="L15" s="6">
        <v>4.0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7"/>
      <c r="B16" s="1" t="s">
        <v>75</v>
      </c>
      <c r="C16" s="6">
        <v>6.0</v>
      </c>
      <c r="D16" s="1"/>
      <c r="E16" s="1"/>
      <c r="F16" s="1"/>
      <c r="G16" s="1"/>
      <c r="H16" s="6">
        <v>6.0</v>
      </c>
      <c r="I16" s="1"/>
      <c r="J16" s="6">
        <v>7.25</v>
      </c>
      <c r="K16" s="1"/>
      <c r="L16" s="6">
        <v>7.5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7"/>
      <c r="B17" s="1" t="s">
        <v>77</v>
      </c>
      <c r="C17" s="6">
        <v>9.5</v>
      </c>
      <c r="D17" s="1"/>
      <c r="E17" s="1"/>
      <c r="F17" s="1"/>
      <c r="G17" s="1"/>
      <c r="H17" s="6">
        <v>9.5</v>
      </c>
      <c r="I17" s="1"/>
      <c r="J17" s="6">
        <v>12.0</v>
      </c>
      <c r="K17" s="1"/>
      <c r="L17" s="6">
        <v>11.0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7"/>
      <c r="B18" s="1" t="s">
        <v>78</v>
      </c>
      <c r="C18" s="6">
        <v>11.0</v>
      </c>
      <c r="D18" s="1"/>
      <c r="E18" s="1"/>
      <c r="F18" s="1"/>
      <c r="G18" s="1"/>
      <c r="H18" s="6">
        <v>11.0</v>
      </c>
      <c r="I18" s="1"/>
      <c r="J18" s="6">
        <v>18.0</v>
      </c>
      <c r="K18" s="1"/>
      <c r="L18" s="6">
        <v>13.0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7"/>
      <c r="B19" s="1" t="s">
        <v>79</v>
      </c>
      <c r="C19" s="6">
        <v>19.0</v>
      </c>
      <c r="D19" s="1"/>
      <c r="E19" s="1"/>
      <c r="F19" s="1"/>
      <c r="G19" s="1"/>
      <c r="H19" s="6">
        <v>19.0</v>
      </c>
      <c r="I19" s="1"/>
      <c r="J19" s="6">
        <v>18.5</v>
      </c>
      <c r="K19" s="1"/>
      <c r="L19" s="6">
        <v>18.0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7"/>
      <c r="B20" s="1" t="s">
        <v>82</v>
      </c>
      <c r="C20" s="6">
        <v>9.0</v>
      </c>
      <c r="D20" s="1"/>
      <c r="E20" s="1"/>
      <c r="F20" s="1"/>
      <c r="G20" s="1"/>
      <c r="H20" s="6">
        <v>9.0</v>
      </c>
      <c r="I20" s="1"/>
      <c r="J20" s="6">
        <v>9.0</v>
      </c>
      <c r="K20" s="1"/>
      <c r="L20" s="6">
        <v>9.0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7"/>
      <c r="B21" s="1" t="s">
        <v>84</v>
      </c>
      <c r="C21" s="6">
        <f>(C19-C20)</f>
        <v>10</v>
      </c>
      <c r="D21" s="1"/>
      <c r="E21" s="1"/>
      <c r="F21" s="1"/>
      <c r="G21" s="1"/>
      <c r="H21" s="6">
        <f>(H19-H20)</f>
        <v>10</v>
      </c>
      <c r="I21" s="1"/>
      <c r="J21" s="6">
        <v>9.5</v>
      </c>
      <c r="K21" s="1"/>
      <c r="L21" s="6">
        <v>9.0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7"/>
      <c r="B22" s="7" t="s">
        <v>92</v>
      </c>
      <c r="C22" s="6">
        <v>8.0</v>
      </c>
      <c r="D22" s="1"/>
      <c r="E22" s="1"/>
      <c r="F22" s="1"/>
      <c r="G22" s="1"/>
      <c r="H22" s="6">
        <v>8.0</v>
      </c>
      <c r="I22" s="1"/>
      <c r="J22" s="6">
        <v>11.0</v>
      </c>
      <c r="K22" s="1"/>
      <c r="L22" s="6">
        <v>7.5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 t="s">
        <v>95</v>
      </c>
      <c r="C23" s="1">
        <v>10.0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 t="s">
        <v>97</v>
      </c>
      <c r="C24" s="6">
        <f>(C14-C25)</f>
        <v>21</v>
      </c>
      <c r="D24" s="1"/>
      <c r="E24" s="1"/>
      <c r="F24" s="14"/>
      <c r="G24" s="1"/>
      <c r="H24" s="6">
        <f>(H14-H25)</f>
        <v>21</v>
      </c>
      <c r="I24" s="1"/>
      <c r="J24" s="6">
        <v>25.0</v>
      </c>
      <c r="K24" s="1"/>
      <c r="L24" s="6">
        <v>20.0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 t="s">
        <v>98</v>
      </c>
      <c r="C25" s="6">
        <v>12.0</v>
      </c>
      <c r="D25" s="1"/>
      <c r="E25" s="1"/>
      <c r="F25" s="14"/>
      <c r="G25" s="1"/>
      <c r="H25" s="6">
        <v>12.0</v>
      </c>
      <c r="I25" s="1"/>
      <c r="J25" s="6">
        <v>16.0</v>
      </c>
      <c r="K25" s="1"/>
      <c r="L25" s="6">
        <v>18.0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 t="s">
        <v>99</v>
      </c>
      <c r="C26" s="6">
        <v>0.0</v>
      </c>
      <c r="D26" s="1"/>
      <c r="E26" s="1"/>
      <c r="F26" s="1"/>
      <c r="G26" s="1"/>
      <c r="H26" s="6">
        <v>0.0</v>
      </c>
      <c r="I26" s="1"/>
      <c r="J26" s="6">
        <v>4.0</v>
      </c>
      <c r="K26" s="1"/>
      <c r="L26" s="6">
        <v>1.5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6"/>
      <c r="D27" s="1"/>
      <c r="E27" s="1"/>
      <c r="F27" s="1"/>
      <c r="G27" s="1"/>
      <c r="H27" s="6"/>
      <c r="I27" s="1"/>
      <c r="J27" s="6"/>
      <c r="K27" s="1"/>
      <c r="L27" s="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7" t="s">
        <v>102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 t="s">
        <v>103</v>
      </c>
      <c r="C30" s="16">
        <f>IF(C13&gt;=C9, C31,C32)</f>
        <v>234</v>
      </c>
      <c r="D30" s="1"/>
      <c r="E30" s="1"/>
      <c r="F30" s="12" t="s">
        <v>106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7" t="s">
        <v>108</v>
      </c>
      <c r="C31" s="18" t="b">
        <f>IF(C13&gt;=C9, MROUND((C13+C26)*C6,C33))</f>
        <v>0</v>
      </c>
      <c r="D31" s="1"/>
      <c r="E31" s="1"/>
      <c r="F31" s="12" t="s">
        <v>111</v>
      </c>
      <c r="G31" s="1"/>
      <c r="H31" s="1"/>
      <c r="I31" s="1"/>
      <c r="J31" s="1"/>
      <c r="K31" s="1"/>
      <c r="L31" s="10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7"/>
      <c r="B32" s="17" t="s">
        <v>112</v>
      </c>
      <c r="C32" s="19">
        <f>IF(C9&gt;=C13, MROUND((C9+C26)*C6,C33))</f>
        <v>234</v>
      </c>
      <c r="D32" s="1"/>
      <c r="E32" s="1"/>
      <c r="F32" s="20" t="s">
        <v>113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7"/>
      <c r="B33" s="17" t="s">
        <v>114</v>
      </c>
      <c r="C33" s="19">
        <v>2.0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7"/>
      <c r="B34" s="12"/>
      <c r="C34" s="12"/>
      <c r="D34" s="1"/>
      <c r="E34" s="1"/>
      <c r="F34" s="1" t="s">
        <v>115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7"/>
      <c r="B35" s="1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2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7"/>
      <c r="B37" s="12"/>
      <c r="C37" s="1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7"/>
      <c r="B38" s="21"/>
      <c r="C38" s="12"/>
      <c r="D38" s="1"/>
      <c r="E38" s="1"/>
      <c r="F38" s="1" t="s">
        <v>117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7"/>
      <c r="B39" s="1"/>
      <c r="C39" s="9"/>
      <c r="D39" s="1"/>
      <c r="E39" s="1"/>
      <c r="F39" s="1"/>
      <c r="G39" s="1"/>
      <c r="H39" s="1"/>
      <c r="I39" s="1"/>
      <c r="J39" s="1"/>
      <c r="K39" s="1"/>
      <c r="L39" s="10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1"/>
      <c r="C40" s="9"/>
      <c r="D40" s="1"/>
      <c r="E40" s="1"/>
      <c r="F40" s="1"/>
      <c r="G40" s="1"/>
      <c r="H40" s="1"/>
      <c r="I40" s="1"/>
      <c r="J40" s="1"/>
      <c r="K40" s="1"/>
      <c r="L40" s="1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7" t="s">
        <v>130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 t="s">
        <v>141</v>
      </c>
      <c r="C43" s="6">
        <f>ROUND(C30/2,0)</f>
        <v>117</v>
      </c>
      <c r="D43" s="1"/>
      <c r="E43" s="1"/>
      <c r="F43" s="1" t="s">
        <v>149</v>
      </c>
      <c r="G43" s="1"/>
      <c r="H43" s="1"/>
      <c r="I43" s="1"/>
      <c r="J43" s="1"/>
      <c r="K43" s="1"/>
      <c r="L43" s="1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 t="s">
        <v>151</v>
      </c>
      <c r="C44" s="25">
        <f>((C43-20)/2)</f>
        <v>48.5</v>
      </c>
      <c r="D44" s="1"/>
      <c r="E44" s="1"/>
      <c r="F44" s="27" t="s">
        <v>154</v>
      </c>
      <c r="G44" s="1"/>
      <c r="H44" s="1"/>
      <c r="I44" s="1"/>
      <c r="J44" s="1"/>
      <c r="K44" s="1"/>
      <c r="L44" s="1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 t="s">
        <v>156</v>
      </c>
      <c r="C45" s="25">
        <f>(C44+20)</f>
        <v>68.5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7"/>
      <c r="B46" s="7"/>
      <c r="C46" s="1"/>
      <c r="D46" s="1"/>
      <c r="E46" s="5"/>
      <c r="F46" s="1"/>
      <c r="G46" s="1"/>
      <c r="H46" s="1"/>
      <c r="I46" s="1"/>
      <c r="J46" s="1"/>
      <c r="K46" s="1"/>
      <c r="L46" s="1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7"/>
      <c r="B47" s="7"/>
      <c r="C47" s="1"/>
      <c r="D47" s="1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7" t="s">
        <v>160</v>
      </c>
      <c r="B48" s="7"/>
      <c r="C48" s="1"/>
      <c r="D48" s="1"/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7" t="s">
        <v>162</v>
      </c>
      <c r="C49" s="30">
        <v>1.5</v>
      </c>
      <c r="D49" s="1"/>
      <c r="E49" s="1"/>
      <c r="F49" s="27" t="s">
        <v>164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 t="s">
        <v>165</v>
      </c>
      <c r="C50" s="25">
        <f>ROUNDDOWN(C9-C13,2)</f>
        <v>9</v>
      </c>
      <c r="D50" s="1"/>
      <c r="E50" s="1"/>
      <c r="F50" s="1" t="s">
        <v>166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9" t="s">
        <v>167</v>
      </c>
      <c r="C51" s="25">
        <f>EVEN(C50*C6)</f>
        <v>60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 t="s">
        <v>168</v>
      </c>
      <c r="C52" s="30">
        <f>EVEN(C11-1.5)</f>
        <v>14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 t="s">
        <v>169</v>
      </c>
      <c r="C53" s="6">
        <f>(C52*C7)</f>
        <v>115.5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9" t="s">
        <v>170</v>
      </c>
      <c r="C54" s="25">
        <v>15.0</v>
      </c>
      <c r="D54" s="1"/>
      <c r="E54" s="1"/>
      <c r="F54" s="1" t="s">
        <v>171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 t="s">
        <v>172</v>
      </c>
      <c r="C55" s="6">
        <v>7.0</v>
      </c>
      <c r="D55" s="1"/>
      <c r="E55" s="1"/>
      <c r="F55" s="1"/>
      <c r="G55" s="1"/>
      <c r="H55" s="1"/>
      <c r="I55" s="1"/>
      <c r="J55" s="1"/>
      <c r="K55" s="1"/>
      <c r="L55" s="1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 t="s">
        <v>173</v>
      </c>
      <c r="C56" s="6">
        <f>(C24-(C13/2))</f>
        <v>7.5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9" t="s">
        <v>174</v>
      </c>
      <c r="C57" s="6">
        <f>EVEN(C6*C56)</f>
        <v>50</v>
      </c>
      <c r="D57" s="1"/>
      <c r="E57" s="3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 t="s">
        <v>175</v>
      </c>
      <c r="C58" s="6">
        <f>ROUND(C12*C7,0)</f>
        <v>83</v>
      </c>
      <c r="D58" s="1"/>
      <c r="E58" s="32"/>
      <c r="F58" s="1"/>
      <c r="G58" s="1"/>
      <c r="H58" s="1"/>
      <c r="I58" s="1"/>
      <c r="J58" s="1"/>
      <c r="K58" s="1"/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9" t="s">
        <v>176</v>
      </c>
      <c r="C59" s="6">
        <f>EVEN(C57/2)</f>
        <v>26</v>
      </c>
      <c r="D59" s="1"/>
      <c r="E59" s="32"/>
      <c r="F59" s="1" t="s">
        <v>177</v>
      </c>
      <c r="G59" s="1"/>
      <c r="H59" s="1"/>
      <c r="I59" s="1"/>
      <c r="J59" s="1"/>
      <c r="K59" s="1"/>
      <c r="L59" s="10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7" t="s">
        <v>178</v>
      </c>
      <c r="C60" s="6">
        <f>C59</f>
        <v>26</v>
      </c>
      <c r="D60" s="1"/>
      <c r="F60" s="1" t="s">
        <v>179</v>
      </c>
      <c r="G60" s="1"/>
      <c r="H60" s="1"/>
      <c r="I60" s="1"/>
      <c r="J60" s="1"/>
      <c r="K60" s="1"/>
      <c r="L60" s="1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 t="s">
        <v>180</v>
      </c>
      <c r="C61" s="6">
        <f>EVEN(C58/C59)</f>
        <v>4</v>
      </c>
      <c r="D61" s="1"/>
      <c r="F61" s="1" t="s">
        <v>181</v>
      </c>
      <c r="G61" s="1"/>
      <c r="H61" s="1"/>
      <c r="I61" s="1"/>
      <c r="J61" s="1"/>
      <c r="K61" s="1"/>
      <c r="L61" s="10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7" t="s">
        <v>182</v>
      </c>
      <c r="B62" s="1" t="s">
        <v>183</v>
      </c>
      <c r="C62" s="1">
        <f>(C25-(C13/2))</f>
        <v>-1.5</v>
      </c>
      <c r="D62" s="1"/>
      <c r="E62" s="1"/>
      <c r="F62" s="1"/>
      <c r="G62" s="1"/>
      <c r="H62" s="1"/>
      <c r="I62" s="1"/>
      <c r="J62" s="1"/>
      <c r="K62" s="1"/>
      <c r="L62" s="10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9" t="s">
        <v>184</v>
      </c>
      <c r="C63" s="1">
        <f>EVEN(C62*C6)</f>
        <v>-10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 t="s">
        <v>185</v>
      </c>
      <c r="C64" s="6">
        <f>ROUND(C12*C7,0)</f>
        <v>83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9" t="s">
        <v>186</v>
      </c>
      <c r="C65" s="31" t="str">
        <f>IF(EVEN(C63/2) &lt;= 0, "There are no increases in the back", (IF(EVEN(C63/2) &gt;= 0, CONCATENATE("Rounds 2 - ",C66,": Knit around. Repeat rounds 1 - ",C66," ",C69," times."))))</f>
        <v>There are no increases in the back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 t="s">
        <v>187</v>
      </c>
      <c r="C66" s="12" t="str">
        <f>IF( C62 &lt;= 0, "0",ROUND(C64/C69,0))</f>
        <v>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7"/>
      <c r="B67" s="7" t="s">
        <v>188</v>
      </c>
      <c r="C67" s="31" t="str">
        <f>IF(C59 &lt;= 0, "There are no increases for the bust", (IF(EVEN(C57/C58) &gt; 0, CONCATENATE("Round 1: Knit 1, m1, knit to 1 stitch before the side marker, m1, k1, sm, k1, m1, knit to 1 stitch before the beginning of round marker, m1, k1, sm. Rounds 2 - ",C61,": Knit around. Repeat rounds 1 - ",C61," for a total of ",C58," times."))))</f>
        <v>Round 1: Knit 1, m1, knit to 1 stitch before the side marker, m1, k1, sm, k1, m1, knit to 1 stitch before the beginning of round marker, m1, k1, sm. Rounds 2 - 4: Knit around. Repeat rounds 1 - 4 for a total of 83 times.</v>
      </c>
      <c r="D67" s="1"/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7"/>
      <c r="B68" s="7" t="s">
        <v>189</v>
      </c>
      <c r="C68" s="1" t="str">
        <f>CONCATENATE("Rounds 2 - ",C61,": Knit around. Repeat rounds 1 - ",C61," for a total of ",C59," times.")</f>
        <v>Rounds 2 - 4: Knit around. Repeat rounds 1 - 4 for a total of 26 times.</v>
      </c>
      <c r="D68" s="1"/>
      <c r="E68" s="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 t="s">
        <v>190</v>
      </c>
      <c r="C69" s="6">
        <v>-5.0</v>
      </c>
      <c r="D69" s="1"/>
      <c r="E69" s="5"/>
      <c r="F69" s="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7"/>
      <c r="B70" s="7"/>
      <c r="C70" s="1"/>
      <c r="D70" s="1"/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7" t="s">
        <v>191</v>
      </c>
      <c r="B71" s="7"/>
      <c r="C71" s="1"/>
      <c r="D71" s="1"/>
      <c r="E71" s="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7"/>
      <c r="B72" s="7" t="s">
        <v>192</v>
      </c>
      <c r="C72" s="1"/>
      <c r="D72" s="1"/>
      <c r="E72" s="5"/>
      <c r="F72" s="27" t="s">
        <v>193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7"/>
      <c r="B73" s="7"/>
      <c r="C73" s="1"/>
      <c r="D73" s="1"/>
      <c r="E73" s="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7" t="s">
        <v>194</v>
      </c>
      <c r="B74" s="7"/>
      <c r="C74" s="1"/>
      <c r="D74" s="1"/>
      <c r="E74" s="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7" t="s">
        <v>116</v>
      </c>
      <c r="C75" s="1"/>
      <c r="D75" s="1"/>
      <c r="E75" s="5"/>
      <c r="F75" s="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7"/>
      <c r="B76" s="7" t="s">
        <v>195</v>
      </c>
      <c r="C76" s="1">
        <f t="array" ref="C76">INDEX(ArmholeShaping!$A$1:$M$139,D76+ROW_OFFSET,COL_OFFSET)</f>
        <v>5</v>
      </c>
      <c r="D76" s="1">
        <v>0.0</v>
      </c>
      <c r="E76" s="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7"/>
      <c r="B77" s="7" t="s">
        <v>196</v>
      </c>
      <c r="C77" s="1">
        <f t="array" ref="C77">INDEX(ArmholeShaping!$A$1:$M$139,D77+ROW_OFFSET,COL_OFFSET)</f>
        <v>4</v>
      </c>
      <c r="D77" s="1">
        <v>1.0</v>
      </c>
      <c r="E77" s="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7"/>
      <c r="B78" s="7" t="s">
        <v>197</v>
      </c>
      <c r="C78" s="1" t="s">
        <v>198</v>
      </c>
      <c r="D78" s="1">
        <v>2.0</v>
      </c>
      <c r="E78" s="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7"/>
      <c r="B79" s="7" t="s">
        <v>199</v>
      </c>
      <c r="C79" s="1" t="s">
        <v>198</v>
      </c>
      <c r="D79" s="1">
        <v>3.0</v>
      </c>
      <c r="E79" s="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7"/>
      <c r="B80" s="7" t="s">
        <v>200</v>
      </c>
      <c r="C80" s="1">
        <f t="array" ref="C80">INDEX(ArmholeShaping!$A$1:$M$139,D80+ROW_OFFSET,COL_OFFSET)</f>
        <v>3</v>
      </c>
      <c r="D80" s="1">
        <v>4.0</v>
      </c>
      <c r="E80" s="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7"/>
      <c r="B81" s="26" t="s">
        <v>201</v>
      </c>
      <c r="C81" s="1">
        <f t="array" ref="C81">INDEX(ArmholeShaping!$A$1:$M$139,D81+ROW_OFFSET,COL_OFFSET)</f>
        <v>4</v>
      </c>
      <c r="D81" s="1">
        <v>5.0</v>
      </c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7"/>
      <c r="B82" s="28" t="s">
        <v>155</v>
      </c>
      <c r="C82" s="1">
        <f t="array" ref="C82">INDEX(ArmholeShaping!$A$1:$M$139,D82+ROW_OFFSET,COL_OFFSET)</f>
        <v>8</v>
      </c>
      <c r="D82" s="1">
        <v>6.0</v>
      </c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7"/>
      <c r="B83" s="1" t="s">
        <v>157</v>
      </c>
      <c r="C83" s="1">
        <f t="array" ref="C83">INDEX(ArmholeShaping!$A$1:$M$139,D83+ROW_OFFSET,COL_OFFSET)</f>
        <v>4</v>
      </c>
      <c r="D83" s="1">
        <v>7.0</v>
      </c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7"/>
      <c r="B84" s="1" t="s">
        <v>158</v>
      </c>
      <c r="C84" s="1">
        <f t="array" ref="C84">INDEX(ArmholeShaping!$A$1:$M$139,D84+ROW_OFFSET,COL_OFFSET)</f>
        <v>2</v>
      </c>
      <c r="D84" s="1">
        <v>8.0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7"/>
      <c r="B85" s="29" t="s">
        <v>202</v>
      </c>
      <c r="C85" s="1">
        <f>(2*(SUM(C76:C80)+C82)+(4*C83)+(8*C84))</f>
        <v>72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7"/>
      <c r="B86" s="29" t="s">
        <v>159</v>
      </c>
      <c r="C86" s="1" t="s">
        <v>203</v>
      </c>
      <c r="D86" s="1">
        <v>9.0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7"/>
      <c r="B87" s="29" t="s">
        <v>161</v>
      </c>
      <c r="C87" s="1" t="str">
        <f t="array" ref="C87">INDEX(ArmholeShaping!$A$1:$M$139,D87+ROW_OFFSET,COL_OFFSET)</f>
        <v/>
      </c>
      <c r="D87" s="1">
        <v>10.0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7"/>
      <c r="B88" s="29" t="s">
        <v>163</v>
      </c>
      <c r="C88" s="1" t="str">
        <f t="array" ref="C88">INDEX(ArmholeShaping!$A$1:$M$139,D88+ROW_OFFSET,COL_OFFSET)</f>
        <v/>
      </c>
      <c r="D88" s="1">
        <v>11.0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7"/>
      <c r="B89" s="7" t="s">
        <v>204</v>
      </c>
      <c r="C89" s="35">
        <f>TRUNC(C22-(6/C7),2)</f>
        <v>7.27</v>
      </c>
      <c r="D89" s="1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7"/>
      <c r="B90" s="7" t="s">
        <v>205</v>
      </c>
      <c r="C90" s="1">
        <v>26.0</v>
      </c>
      <c r="D90" s="1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7" t="s">
        <v>206</v>
      </c>
      <c r="C91" s="6">
        <f>(C90+8)</f>
        <v>34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7"/>
      <c r="B92" s="1" t="s">
        <v>207</v>
      </c>
      <c r="C92" s="1" t="str">
        <f>IF(C85&gt;=C113,"", CONCATENATE("Decrease 1 stitch at each end ", C82, " times as follows:
K1, k2tog, knit to the last 3 stitches, ssk, k1."))</f>
        <v>Decrease 1 stitch at each end 8 times as follows:
K1, k2tog, knit to the last 3 stitches, ssk, k1.</v>
      </c>
      <c r="D92" s="1"/>
      <c r="E92" s="1"/>
      <c r="F92" s="36" t="s">
        <v>208</v>
      </c>
      <c r="G92" s="1"/>
      <c r="H92" s="1"/>
      <c r="I92" s="1"/>
      <c r="J92" s="1"/>
      <c r="K92" s="1"/>
      <c r="L92" s="35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7" t="s">
        <v>209</v>
      </c>
      <c r="B93" s="7"/>
      <c r="C93" s="1"/>
      <c r="D93" s="1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7" t="s">
        <v>210</v>
      </c>
      <c r="C94" s="9">
        <v>8.0</v>
      </c>
      <c r="D94" s="1"/>
      <c r="E94" s="1"/>
      <c r="F94" s="27" t="s">
        <v>211</v>
      </c>
      <c r="G94" s="2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9" t="s">
        <v>212</v>
      </c>
      <c r="C95" s="6">
        <v>8.0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9" t="s">
        <v>213</v>
      </c>
      <c r="C96" s="6">
        <f>(C90-(C94+C95))</f>
        <v>10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7" t="s">
        <v>214</v>
      </c>
      <c r="B97" s="7"/>
      <c r="C97" s="1"/>
      <c r="D97" s="1" t="s">
        <v>198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7" t="s">
        <v>215</v>
      </c>
      <c r="C98" s="30">
        <v>1.5</v>
      </c>
      <c r="D98" s="1"/>
      <c r="E98" s="1"/>
      <c r="F98" s="27" t="s">
        <v>216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7"/>
      <c r="B99" s="1" t="s">
        <v>217</v>
      </c>
      <c r="C99" s="1">
        <f>MROUND((C16+0.5)*C6,8)</f>
        <v>40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7"/>
      <c r="B100" s="1" t="s">
        <v>218</v>
      </c>
      <c r="C100" s="1">
        <f>(C17-(C16+0.5))</f>
        <v>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7"/>
      <c r="B101" s="1" t="s">
        <v>219</v>
      </c>
      <c r="C101" s="1">
        <v>19.0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7"/>
      <c r="B102" s="1" t="s">
        <v>220</v>
      </c>
      <c r="C102" s="1">
        <v>61.0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7"/>
      <c r="B103" s="1" t="s">
        <v>221</v>
      </c>
      <c r="C103" s="12">
        <f>ROUND(C101/2,0)</f>
        <v>10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7"/>
      <c r="B104" s="9" t="s">
        <v>222</v>
      </c>
      <c r="C104" s="1">
        <f>EVEN(C102/C103)</f>
        <v>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 t="s">
        <v>223</v>
      </c>
      <c r="C105" s="12" t="str">
        <f>IF(C101 &lt;=0, "There are no increases at the forearm.", CONCATENATE("At the same time, increase every ",C104, " rows ",C103, " times as follows: K1, m1, knit to the last stitch, m1, k1."))</f>
        <v>At the same time, increase every 8 rows 10 times as follows: K1, m1, knit to the last stitch, m1, k1.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 t="s">
        <v>224</v>
      </c>
      <c r="C106" s="12">
        <f>EVEN((C19*C7)/5)</f>
        <v>32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7"/>
      <c r="B107" s="1" t="s">
        <v>225</v>
      </c>
      <c r="C107" s="1">
        <v>2.0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7"/>
      <c r="B108" s="1" t="s">
        <v>226</v>
      </c>
      <c r="C108" s="1">
        <v>82.0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7"/>
      <c r="B109" s="1" t="s">
        <v>227</v>
      </c>
      <c r="C109" s="1">
        <f>MROUND(C6*C107,2)</f>
        <v>14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9" t="s">
        <v>228</v>
      </c>
      <c r="C110" s="12">
        <f>(C109/2)</f>
        <v>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9" t="s">
        <v>229</v>
      </c>
      <c r="C111" s="1">
        <f>MROUND(C108/C110,2)</f>
        <v>12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 t="s">
        <v>230</v>
      </c>
      <c r="C112" s="12" t="str">
        <f>IF(C109 &lt;=0, "There are no increases at the upper arm.", CONCATENATE("Increase every ",C111, " rows ",C110, " times as follows: K1, m1, knit to the last stitch, m1, k1."))</f>
        <v>Increase every 12 rows 7 times as follows: K1, m1, knit to the last stitch, m1, k1.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 t="s">
        <v>231</v>
      </c>
      <c r="C113" s="1">
        <f>(C99+C101+C109)</f>
        <v>73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3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3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7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7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7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7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7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8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55.0"/>
    <col customWidth="1" min="2" max="6" width="14.43"/>
  </cols>
  <sheetData>
    <row r="1" ht="15.75" customHeight="1">
      <c r="A1" s="22" t="s">
        <v>116</v>
      </c>
      <c r="B1" s="23"/>
      <c r="C1" s="5">
        <v>32.0</v>
      </c>
      <c r="D1" s="5">
        <v>34.0</v>
      </c>
      <c r="E1" s="5">
        <v>36.0</v>
      </c>
      <c r="F1" s="5">
        <v>38.0</v>
      </c>
      <c r="G1" s="5">
        <v>40.0</v>
      </c>
      <c r="H1" s="5">
        <v>42.0</v>
      </c>
      <c r="I1" s="5">
        <v>44.0</v>
      </c>
      <c r="J1" s="5">
        <v>46.0</v>
      </c>
      <c r="K1" s="5">
        <v>48.0</v>
      </c>
      <c r="L1" s="5">
        <v>50.0</v>
      </c>
      <c r="M1" s="5">
        <v>52.0</v>
      </c>
      <c r="N1" s="1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</row>
    <row r="2" ht="15.75" customHeight="1">
      <c r="C2" s="5"/>
      <c r="D2" s="5"/>
    </row>
    <row r="3" ht="15.75" customHeight="1">
      <c r="A3" s="23" t="s">
        <v>51</v>
      </c>
      <c r="B3" s="1">
        <v>2.0</v>
      </c>
      <c r="C3" s="5"/>
      <c r="D3" s="5"/>
    </row>
    <row r="4" ht="15.75" customHeight="1">
      <c r="A4" s="23" t="s">
        <v>54</v>
      </c>
      <c r="B4" s="1">
        <v>3.0</v>
      </c>
      <c r="C4" s="5"/>
      <c r="D4" s="5"/>
    </row>
    <row r="5" ht="15.75" customHeight="1">
      <c r="A5" s="7" t="s">
        <v>136</v>
      </c>
      <c r="C5" s="5">
        <v>2.0</v>
      </c>
      <c r="D5" s="5">
        <v>2.0</v>
      </c>
      <c r="E5" s="5">
        <v>2.0</v>
      </c>
      <c r="F5" s="5">
        <v>2.0</v>
      </c>
      <c r="G5" s="5">
        <v>2.0</v>
      </c>
      <c r="H5" s="5">
        <v>2.0</v>
      </c>
      <c r="I5" s="5">
        <v>2.0</v>
      </c>
      <c r="J5" s="5">
        <v>3.0</v>
      </c>
      <c r="K5" s="5">
        <v>3.0</v>
      </c>
      <c r="L5" s="5">
        <v>3.0</v>
      </c>
      <c r="M5" s="5">
        <v>3.0</v>
      </c>
    </row>
    <row r="6" ht="15.75" customHeight="1">
      <c r="A6" s="7" t="s">
        <v>145</v>
      </c>
      <c r="C6" s="5">
        <v>1.0</v>
      </c>
      <c r="D6" s="5">
        <v>1.0</v>
      </c>
      <c r="E6" s="5">
        <v>1.0</v>
      </c>
      <c r="F6" s="5">
        <v>1.0</v>
      </c>
      <c r="G6" s="5">
        <v>1.0</v>
      </c>
      <c r="H6" s="5">
        <v>2.0</v>
      </c>
      <c r="I6" s="5">
        <v>2.0</v>
      </c>
      <c r="J6" s="5">
        <v>2.0</v>
      </c>
      <c r="K6" s="5">
        <v>2.0</v>
      </c>
      <c r="L6" s="5">
        <v>2.0</v>
      </c>
      <c r="M6" s="5">
        <v>2.0</v>
      </c>
    </row>
    <row r="7" ht="15.75" customHeight="1">
      <c r="A7" s="7" t="s">
        <v>148</v>
      </c>
      <c r="C7" s="5"/>
      <c r="D7" s="5"/>
      <c r="E7" s="5">
        <v>1.0</v>
      </c>
      <c r="F7" s="5">
        <v>1.0</v>
      </c>
      <c r="G7" s="5">
        <v>1.0</v>
      </c>
      <c r="H7" s="5"/>
      <c r="I7" s="5"/>
      <c r="J7" s="5"/>
      <c r="K7" s="5"/>
      <c r="L7" s="5"/>
      <c r="M7" s="5"/>
    </row>
    <row r="8" ht="15.75" customHeight="1">
      <c r="A8" s="7" t="s">
        <v>150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5.75" customHeight="1">
      <c r="A9" s="7" t="s">
        <v>152</v>
      </c>
      <c r="C9" s="5">
        <v>1.0</v>
      </c>
      <c r="D9" s="5">
        <v>1.0</v>
      </c>
      <c r="E9" s="5">
        <v>1.0</v>
      </c>
      <c r="F9" s="5">
        <v>1.0</v>
      </c>
      <c r="G9" s="5">
        <v>1.0</v>
      </c>
      <c r="H9" s="5">
        <v>2.0</v>
      </c>
      <c r="I9" s="5">
        <v>2.0</v>
      </c>
      <c r="J9" s="5">
        <v>2.0</v>
      </c>
      <c r="K9" s="5">
        <v>2.0</v>
      </c>
      <c r="L9" s="5">
        <v>2.0</v>
      </c>
      <c r="M9" s="5">
        <v>3.0</v>
      </c>
    </row>
    <row r="10" ht="15.75" customHeight="1">
      <c r="A10" s="26" t="s">
        <v>153</v>
      </c>
      <c r="C10" s="5"/>
      <c r="D10" s="5">
        <v>2.0</v>
      </c>
      <c r="E10" s="5">
        <v>2.0</v>
      </c>
      <c r="F10" s="1"/>
      <c r="G10" s="5">
        <v>2.0</v>
      </c>
      <c r="H10" s="5">
        <v>3.0</v>
      </c>
      <c r="I10" s="5">
        <v>3.0</v>
      </c>
      <c r="J10" s="5">
        <v>3.0</v>
      </c>
      <c r="K10" s="5">
        <v>4.0</v>
      </c>
      <c r="L10" s="5">
        <v>4.0</v>
      </c>
      <c r="M10" s="5">
        <v>4.0</v>
      </c>
    </row>
    <row r="11" ht="15.75" customHeight="1">
      <c r="A11" s="28" t="s">
        <v>155</v>
      </c>
      <c r="B11" s="1"/>
      <c r="C11" s="5">
        <v>2.0</v>
      </c>
      <c r="D11" s="5">
        <v>2.0</v>
      </c>
      <c r="E11" s="5">
        <v>2.0</v>
      </c>
      <c r="F11" s="5">
        <v>2.0</v>
      </c>
      <c r="G11" s="5">
        <v>2.0</v>
      </c>
      <c r="H11" s="5">
        <v>2.0</v>
      </c>
      <c r="I11" s="5">
        <v>2.0</v>
      </c>
      <c r="J11" s="5">
        <v>2.0</v>
      </c>
      <c r="K11" s="5">
        <v>2.0</v>
      </c>
      <c r="L11" s="5">
        <v>3.0</v>
      </c>
      <c r="M11" s="5">
        <v>2.0</v>
      </c>
    </row>
    <row r="12" ht="15.75" customHeight="1">
      <c r="A12" s="1" t="s">
        <v>157</v>
      </c>
      <c r="C12" s="5">
        <v>2.0</v>
      </c>
      <c r="D12" s="5">
        <v>2.0</v>
      </c>
      <c r="E12" s="5">
        <v>1.0</v>
      </c>
      <c r="F12" s="5">
        <v>2.0</v>
      </c>
      <c r="G12" s="5">
        <v>2.0</v>
      </c>
      <c r="H12" s="5">
        <v>2.0</v>
      </c>
      <c r="I12" s="5">
        <v>2.0</v>
      </c>
      <c r="J12" s="5">
        <v>2.0</v>
      </c>
      <c r="K12" s="5">
        <v>2.0</v>
      </c>
      <c r="L12" s="5">
        <v>2.0</v>
      </c>
      <c r="M12" s="5">
        <v>2.0</v>
      </c>
    </row>
    <row r="13" ht="15.75" customHeight="1">
      <c r="A13" s="1" t="s">
        <v>158</v>
      </c>
      <c r="C13" s="5">
        <v>1.0</v>
      </c>
      <c r="D13" s="5">
        <v>1.0</v>
      </c>
      <c r="E13" s="5"/>
      <c r="F13" s="5">
        <v>1.0</v>
      </c>
      <c r="G13" s="5">
        <v>1.0</v>
      </c>
      <c r="H13" s="5"/>
      <c r="I13" s="5"/>
      <c r="J13" s="5"/>
      <c r="K13" s="5"/>
      <c r="L13" s="5"/>
      <c r="M13" s="5"/>
    </row>
    <row r="14" ht="15.75" customHeight="1">
      <c r="A14" s="29" t="s">
        <v>159</v>
      </c>
      <c r="C14" s="5"/>
      <c r="D14" s="5"/>
      <c r="E14" s="5">
        <v>7.0</v>
      </c>
      <c r="F14" s="5"/>
      <c r="G14" s="5"/>
      <c r="H14" s="5">
        <v>3.0</v>
      </c>
      <c r="I14" s="5">
        <v>3.0</v>
      </c>
      <c r="J14" s="5">
        <v>3.0</v>
      </c>
      <c r="K14" s="5">
        <v>3.0</v>
      </c>
      <c r="L14" s="5">
        <v>3.0</v>
      </c>
      <c r="M14" s="5">
        <v>3.0</v>
      </c>
    </row>
    <row r="15" ht="15.75" customHeight="1">
      <c r="A15" s="29" t="s">
        <v>161</v>
      </c>
      <c r="C15" s="5"/>
      <c r="D15" s="5"/>
      <c r="E15" s="5"/>
      <c r="F15" s="5"/>
      <c r="G15" s="5"/>
      <c r="H15" s="5">
        <v>4.0</v>
      </c>
      <c r="I15" s="5">
        <v>4.0</v>
      </c>
      <c r="J15" s="5">
        <v>3.0</v>
      </c>
      <c r="K15" s="5">
        <v>4.0</v>
      </c>
      <c r="L15" s="5">
        <v>2.0</v>
      </c>
      <c r="M15" s="5">
        <v>3.0</v>
      </c>
    </row>
    <row r="16" ht="15.75" customHeight="1">
      <c r="A16" s="29" t="s">
        <v>163</v>
      </c>
      <c r="C16" s="5"/>
      <c r="D16" s="5"/>
    </row>
    <row r="17" ht="15.75" customHeight="1">
      <c r="C17" s="5"/>
      <c r="D17" s="5"/>
    </row>
    <row r="18" ht="15.75" customHeight="1">
      <c r="A18" s="23" t="s">
        <v>51</v>
      </c>
      <c r="B18" s="1">
        <v>2.5</v>
      </c>
      <c r="C18" s="5"/>
      <c r="D18" s="5"/>
    </row>
    <row r="19" ht="15.75" customHeight="1">
      <c r="A19" s="23" t="s">
        <v>54</v>
      </c>
      <c r="B19" s="1">
        <v>3.0</v>
      </c>
      <c r="C19" s="5"/>
      <c r="D19" s="5"/>
    </row>
    <row r="20" ht="15.75" customHeight="1">
      <c r="A20" s="7" t="s">
        <v>136</v>
      </c>
      <c r="C20" s="5">
        <v>2.0</v>
      </c>
      <c r="D20" s="5">
        <v>2.0</v>
      </c>
      <c r="E20" s="5">
        <v>2.0</v>
      </c>
      <c r="F20" s="5">
        <v>2.0</v>
      </c>
      <c r="G20" s="5">
        <v>2.0</v>
      </c>
      <c r="H20" s="5">
        <v>3.0</v>
      </c>
      <c r="I20" s="5">
        <v>3.0</v>
      </c>
      <c r="J20" s="5">
        <v>3.0</v>
      </c>
      <c r="K20" s="5">
        <v>3.0</v>
      </c>
      <c r="L20" s="5">
        <v>3.0</v>
      </c>
      <c r="M20" s="5">
        <v>3.0</v>
      </c>
    </row>
    <row r="21" ht="15.75" customHeight="1">
      <c r="A21" s="7" t="s">
        <v>145</v>
      </c>
      <c r="C21" s="5">
        <v>1.0</v>
      </c>
      <c r="D21" s="5">
        <v>1.0</v>
      </c>
      <c r="E21" s="5">
        <v>1.0</v>
      </c>
      <c r="F21" s="5">
        <v>1.0</v>
      </c>
      <c r="G21" s="5">
        <v>2.0</v>
      </c>
      <c r="H21" s="5">
        <v>2.0</v>
      </c>
      <c r="I21" s="5">
        <v>3.0</v>
      </c>
      <c r="J21" s="5">
        <v>3.0</v>
      </c>
      <c r="K21" s="5">
        <v>3.0</v>
      </c>
      <c r="L21" s="5">
        <v>3.0</v>
      </c>
      <c r="M21" s="5">
        <v>3.0</v>
      </c>
    </row>
    <row r="22" ht="15.75" customHeight="1">
      <c r="A22" s="7" t="s">
        <v>148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ht="15.75" customHeight="1">
      <c r="A23" s="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ht="15.75" customHeight="1">
      <c r="A24" s="7" t="s">
        <v>152</v>
      </c>
      <c r="C24" s="5">
        <v>2.0</v>
      </c>
      <c r="D24" s="5">
        <v>2.0</v>
      </c>
      <c r="E24" s="5">
        <v>3.0</v>
      </c>
      <c r="F24" s="5">
        <v>3.0</v>
      </c>
      <c r="G24" s="5">
        <v>3.0</v>
      </c>
      <c r="H24" s="5">
        <v>2.0</v>
      </c>
      <c r="I24" s="5">
        <v>2.0</v>
      </c>
      <c r="J24" s="5">
        <v>2.0</v>
      </c>
      <c r="K24" s="5">
        <v>3.0</v>
      </c>
      <c r="L24" s="5">
        <v>3.0</v>
      </c>
      <c r="M24" s="5">
        <v>4.0</v>
      </c>
    </row>
    <row r="25" ht="15.75" customHeight="1">
      <c r="A25" s="26" t="s">
        <v>153</v>
      </c>
      <c r="C25" s="5"/>
      <c r="D25" s="5"/>
      <c r="E25" s="1"/>
      <c r="F25" s="1"/>
      <c r="G25" s="5">
        <v>2.0</v>
      </c>
      <c r="H25" s="5">
        <v>4.0</v>
      </c>
      <c r="I25" s="5">
        <v>4.0</v>
      </c>
      <c r="J25" s="5">
        <v>4.0</v>
      </c>
      <c r="K25" s="5">
        <v>3.0</v>
      </c>
      <c r="L25" s="5">
        <v>5.0</v>
      </c>
      <c r="M25" s="5">
        <v>3.0</v>
      </c>
    </row>
    <row r="26" ht="15.75" customHeight="1">
      <c r="A26" s="28" t="s">
        <v>155</v>
      </c>
      <c r="B26" s="1"/>
      <c r="C26" s="5"/>
      <c r="D26" s="5"/>
      <c r="E26" s="1"/>
      <c r="F26" s="1"/>
      <c r="G26" s="1"/>
      <c r="H26" s="1"/>
      <c r="I26" s="1"/>
      <c r="J26" s="1"/>
      <c r="K26" s="1"/>
      <c r="L26" s="1"/>
      <c r="M26" s="1"/>
    </row>
    <row r="27" ht="15.75" customHeight="1">
      <c r="A27" s="1" t="s">
        <v>157</v>
      </c>
      <c r="C27" s="5">
        <v>3.0</v>
      </c>
      <c r="D27" s="5">
        <v>3.0</v>
      </c>
      <c r="E27" s="5">
        <v>3.0</v>
      </c>
      <c r="F27" s="5">
        <v>3.0</v>
      </c>
      <c r="G27" s="5">
        <v>3.0</v>
      </c>
      <c r="H27" s="5">
        <v>3.0</v>
      </c>
      <c r="I27" s="5">
        <v>3.0</v>
      </c>
      <c r="J27" s="5">
        <v>3.0</v>
      </c>
      <c r="K27" s="5">
        <v>3.0</v>
      </c>
      <c r="L27" s="5">
        <v>3.0</v>
      </c>
      <c r="M27" s="5">
        <v>3.0</v>
      </c>
    </row>
    <row r="28" ht="15.75" customHeight="1">
      <c r="A28" s="1" t="s">
        <v>158</v>
      </c>
      <c r="C28" s="5">
        <v>1.0</v>
      </c>
      <c r="D28" s="5">
        <v>1.0</v>
      </c>
      <c r="E28" s="5">
        <v>1.0</v>
      </c>
      <c r="F28" s="5">
        <v>1.0</v>
      </c>
      <c r="G28" s="5">
        <v>1.0</v>
      </c>
      <c r="H28" s="5">
        <v>1.0</v>
      </c>
      <c r="I28" s="5">
        <v>1.0</v>
      </c>
      <c r="J28" s="5">
        <v>1.0</v>
      </c>
      <c r="K28" s="5">
        <v>1.0</v>
      </c>
      <c r="L28" s="5">
        <v>1.0</v>
      </c>
      <c r="M28" s="5">
        <v>1.0</v>
      </c>
    </row>
    <row r="29" ht="15.75" customHeight="1">
      <c r="A29" s="29" t="s">
        <v>159</v>
      </c>
      <c r="C29" s="5">
        <v>5.0</v>
      </c>
      <c r="D29" s="5">
        <v>5.0</v>
      </c>
      <c r="E29" s="5">
        <v>4.0</v>
      </c>
      <c r="F29" s="5">
        <v>5.0</v>
      </c>
      <c r="G29" s="5">
        <v>4.0</v>
      </c>
      <c r="H29" s="5">
        <v>4.0</v>
      </c>
      <c r="I29" s="5">
        <v>3.0</v>
      </c>
      <c r="J29" s="5">
        <v>4.0</v>
      </c>
      <c r="K29" s="5">
        <v>3.0</v>
      </c>
      <c r="L29" s="5">
        <v>3.0</v>
      </c>
      <c r="M29" s="5">
        <v>2.0</v>
      </c>
    </row>
    <row r="30" ht="15.75" customHeight="1">
      <c r="A30" s="29" t="s">
        <v>161</v>
      </c>
      <c r="C30" s="5"/>
      <c r="D30" s="5"/>
      <c r="E30" s="1"/>
      <c r="F30" s="1"/>
      <c r="G30" s="1"/>
      <c r="H30" s="1"/>
      <c r="I30" s="1"/>
      <c r="J30" s="1"/>
      <c r="K30" s="1"/>
      <c r="L30" s="1"/>
      <c r="M30" s="1"/>
    </row>
    <row r="31" ht="15.75" customHeight="1">
      <c r="A31" s="29" t="s">
        <v>163</v>
      </c>
      <c r="C31" s="5"/>
      <c r="D31" s="5"/>
      <c r="E31" s="1"/>
      <c r="F31" s="1"/>
      <c r="G31" s="1"/>
      <c r="H31" s="1"/>
      <c r="I31" s="1"/>
      <c r="J31" s="1"/>
      <c r="K31" s="1"/>
      <c r="L31" s="1"/>
      <c r="M31" s="1"/>
    </row>
    <row r="32" ht="15.75" customHeight="1">
      <c r="C32" s="5"/>
      <c r="D32" s="5"/>
    </row>
    <row r="33" ht="15.75" customHeight="1">
      <c r="A33" s="23" t="s">
        <v>51</v>
      </c>
      <c r="B33" s="1">
        <v>3.0</v>
      </c>
      <c r="C33" s="5"/>
      <c r="D33" s="5"/>
    </row>
    <row r="34" ht="15.75" customHeight="1">
      <c r="A34" s="23" t="s">
        <v>54</v>
      </c>
      <c r="B34" s="1">
        <v>5.0</v>
      </c>
      <c r="C34" s="5"/>
      <c r="D34" s="5"/>
    </row>
    <row r="35" ht="15.75" customHeight="1">
      <c r="A35" s="7" t="s">
        <v>136</v>
      </c>
      <c r="C35" s="5">
        <v>2.0</v>
      </c>
      <c r="D35" s="5">
        <v>2.0</v>
      </c>
      <c r="E35" s="5">
        <v>3.0</v>
      </c>
      <c r="F35" s="5">
        <v>3.0</v>
      </c>
      <c r="G35" s="5">
        <v>3.0</v>
      </c>
      <c r="H35" s="5">
        <v>3.0</v>
      </c>
      <c r="I35" s="5">
        <v>3.0</v>
      </c>
      <c r="J35" s="5">
        <v>4.0</v>
      </c>
      <c r="K35" s="5">
        <v>4.0</v>
      </c>
      <c r="L35" s="5">
        <v>3.0</v>
      </c>
      <c r="M35" s="5">
        <v>5.0</v>
      </c>
    </row>
    <row r="36" ht="15.75" customHeight="1">
      <c r="A36" s="7" t="s">
        <v>145</v>
      </c>
      <c r="C36" s="5">
        <v>2.0</v>
      </c>
      <c r="D36" s="5">
        <v>2.0</v>
      </c>
      <c r="E36" s="5">
        <v>2.0</v>
      </c>
      <c r="F36" s="5">
        <v>2.0</v>
      </c>
      <c r="G36" s="5">
        <v>3.0</v>
      </c>
      <c r="H36" s="5">
        <v>3.0</v>
      </c>
      <c r="I36" s="5">
        <v>3.0</v>
      </c>
      <c r="J36" s="5">
        <v>3.0</v>
      </c>
      <c r="K36" s="5">
        <v>3.0</v>
      </c>
      <c r="L36" s="5">
        <v>4.0</v>
      </c>
      <c r="M36" s="5">
        <v>5.0</v>
      </c>
    </row>
    <row r="37" ht="15.75" customHeight="1">
      <c r="A37" s="7" t="s">
        <v>148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ht="15.75" customHeight="1">
      <c r="A38" s="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ht="15.75" customHeight="1">
      <c r="A39" s="7" t="s">
        <v>152</v>
      </c>
      <c r="C39" s="5">
        <v>2.0</v>
      </c>
      <c r="D39" s="5">
        <v>2.0</v>
      </c>
      <c r="E39" s="5">
        <v>2.0</v>
      </c>
      <c r="F39" s="5">
        <v>5.0</v>
      </c>
      <c r="G39" s="5">
        <v>2.0</v>
      </c>
      <c r="H39" s="5">
        <v>2.0</v>
      </c>
      <c r="I39" s="5">
        <v>3.0</v>
      </c>
      <c r="J39" s="5">
        <v>3.0</v>
      </c>
      <c r="K39" s="5">
        <v>4.0</v>
      </c>
      <c r="L39" s="5">
        <v>3.0</v>
      </c>
      <c r="M39" s="5">
        <v>4.0</v>
      </c>
    </row>
    <row r="40" ht="15.75" customHeight="1">
      <c r="A40" s="26" t="s">
        <v>153</v>
      </c>
      <c r="C40" s="5">
        <v>4.0</v>
      </c>
      <c r="D40" s="5">
        <v>4.0</v>
      </c>
      <c r="E40" s="5">
        <v>6.0</v>
      </c>
      <c r="F40" s="5">
        <v>6.0</v>
      </c>
      <c r="G40" s="5">
        <v>6.0</v>
      </c>
      <c r="H40" s="5">
        <v>6.0</v>
      </c>
      <c r="I40" s="5">
        <v>6.0</v>
      </c>
      <c r="J40" s="5">
        <v>6.0</v>
      </c>
      <c r="K40" s="5">
        <v>8.0</v>
      </c>
      <c r="L40" s="5">
        <v>10.0</v>
      </c>
      <c r="M40" s="5">
        <v>12.0</v>
      </c>
    </row>
    <row r="41" ht="15.75" customHeight="1">
      <c r="A41" s="28" t="s">
        <v>155</v>
      </c>
      <c r="B41" s="1"/>
      <c r="C41" s="5">
        <v>3.0</v>
      </c>
      <c r="D41" s="5">
        <v>3.0</v>
      </c>
      <c r="E41" s="5">
        <v>4.0</v>
      </c>
      <c r="F41" s="5">
        <v>6.0</v>
      </c>
      <c r="G41" s="5">
        <v>7.0</v>
      </c>
      <c r="H41" s="5">
        <v>7.0</v>
      </c>
      <c r="I41" s="5">
        <v>7.0</v>
      </c>
      <c r="J41" s="5">
        <v>7.0</v>
      </c>
      <c r="K41" s="5">
        <v>6.0</v>
      </c>
      <c r="L41" s="5">
        <v>8.0</v>
      </c>
      <c r="M41" s="5">
        <v>6.0</v>
      </c>
    </row>
    <row r="42" ht="15.75" customHeight="1">
      <c r="A42" s="33" t="s">
        <v>157</v>
      </c>
      <c r="B42" s="33"/>
      <c r="C42" s="34">
        <v>3.0</v>
      </c>
      <c r="D42" s="34">
        <v>3.0</v>
      </c>
      <c r="E42" s="34">
        <v>2.0</v>
      </c>
      <c r="F42" s="34">
        <v>2.0</v>
      </c>
      <c r="G42" s="34">
        <v>2.0</v>
      </c>
      <c r="H42" s="34">
        <v>2.0</v>
      </c>
      <c r="I42" s="34">
        <v>2.0</v>
      </c>
      <c r="J42" s="34">
        <v>2.0</v>
      </c>
      <c r="K42" s="34">
        <v>2.0</v>
      </c>
      <c r="L42" s="34">
        <v>1.0</v>
      </c>
      <c r="M42" s="34">
        <v>1.0</v>
      </c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</row>
    <row r="43" ht="15.75" customHeight="1">
      <c r="A43" s="1" t="s">
        <v>158</v>
      </c>
      <c r="C43" s="5">
        <v>1.0</v>
      </c>
      <c r="D43" s="5">
        <v>1.0</v>
      </c>
      <c r="E43" s="5">
        <v>1.0</v>
      </c>
      <c r="F43" s="5">
        <v>1.0</v>
      </c>
      <c r="G43" s="5"/>
      <c r="H43" s="5"/>
      <c r="I43" s="5"/>
      <c r="J43" s="5"/>
      <c r="K43" s="5"/>
      <c r="L43" s="5"/>
      <c r="M43" s="5"/>
    </row>
    <row r="44" ht="15.75" customHeight="1">
      <c r="A44" s="29" t="s">
        <v>159</v>
      </c>
      <c r="C44" s="5">
        <v>4.0</v>
      </c>
      <c r="D44" s="5">
        <v>4.0</v>
      </c>
      <c r="E44" s="5">
        <v>5.0</v>
      </c>
      <c r="F44" s="5">
        <v>3.0</v>
      </c>
      <c r="G44" s="5">
        <v>7.0</v>
      </c>
      <c r="H44" s="5">
        <v>8.0</v>
      </c>
      <c r="I44" s="5">
        <v>7.0</v>
      </c>
      <c r="J44" s="5">
        <v>6.0</v>
      </c>
      <c r="K44" s="5">
        <v>7.0</v>
      </c>
      <c r="L44" s="5">
        <v>7.0</v>
      </c>
      <c r="M44" s="5">
        <v>7.0</v>
      </c>
    </row>
    <row r="45" ht="15.75" customHeight="1">
      <c r="A45" s="29" t="s">
        <v>161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ht="15.75" customHeight="1">
      <c r="A46" s="29" t="s">
        <v>163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ht="15.75" customHeight="1">
      <c r="C47" s="5"/>
      <c r="D47" s="5"/>
      <c r="J47" s="1"/>
    </row>
    <row r="48" ht="15.75" customHeight="1">
      <c r="A48" s="23" t="s">
        <v>51</v>
      </c>
      <c r="B48" s="1">
        <v>3.5</v>
      </c>
      <c r="C48" s="5"/>
      <c r="D48" s="5"/>
    </row>
    <row r="49" ht="15.75" customHeight="1">
      <c r="A49" s="23" t="s">
        <v>54</v>
      </c>
      <c r="B49" s="1">
        <v>5.0</v>
      </c>
      <c r="C49" s="5"/>
      <c r="D49" s="5"/>
    </row>
    <row r="50" ht="15.75" customHeight="1">
      <c r="A50" s="7" t="s">
        <v>136</v>
      </c>
      <c r="C50" s="5">
        <v>2.0</v>
      </c>
      <c r="D50" s="5">
        <v>2.0</v>
      </c>
      <c r="E50" s="5">
        <v>3.0</v>
      </c>
      <c r="F50" s="5">
        <v>3.0</v>
      </c>
      <c r="G50" s="5">
        <v>3.0</v>
      </c>
      <c r="H50" s="5">
        <v>3.0</v>
      </c>
      <c r="I50" s="5">
        <v>4.0</v>
      </c>
      <c r="J50" s="5">
        <v>4.0</v>
      </c>
      <c r="K50" s="5">
        <v>4.0</v>
      </c>
      <c r="L50" s="5">
        <v>5.0</v>
      </c>
      <c r="M50" s="5">
        <v>5.0</v>
      </c>
    </row>
    <row r="51" ht="15.75" customHeight="1">
      <c r="A51" s="7" t="s">
        <v>145</v>
      </c>
      <c r="C51" s="5">
        <v>2.0</v>
      </c>
      <c r="D51" s="5">
        <v>2.0</v>
      </c>
      <c r="E51" s="5">
        <v>2.0</v>
      </c>
      <c r="F51" s="5">
        <v>2.0</v>
      </c>
      <c r="G51" s="5">
        <v>3.0</v>
      </c>
      <c r="H51" s="5">
        <v>3.0</v>
      </c>
      <c r="I51" s="5">
        <v>3.0</v>
      </c>
      <c r="J51" s="5">
        <v>3.0</v>
      </c>
      <c r="K51" s="5">
        <v>4.0</v>
      </c>
      <c r="L51" s="5">
        <v>4.0</v>
      </c>
      <c r="M51" s="5">
        <v>4.0</v>
      </c>
    </row>
    <row r="52" ht="15.75" customHeight="1">
      <c r="A52" s="7" t="s">
        <v>148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>
        <v>2.0</v>
      </c>
    </row>
    <row r="53" ht="15.75" customHeight="1">
      <c r="A53" s="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ht="15.75" customHeight="1">
      <c r="A54" s="7" t="s">
        <v>152</v>
      </c>
      <c r="C54" s="5">
        <v>3.0</v>
      </c>
      <c r="D54" s="5">
        <v>3.0</v>
      </c>
      <c r="E54" s="5">
        <v>3.0</v>
      </c>
      <c r="F54" s="5">
        <v>3.0</v>
      </c>
      <c r="G54" s="5">
        <v>3.0</v>
      </c>
      <c r="H54" s="5">
        <v>3.0</v>
      </c>
      <c r="I54" s="5">
        <v>4.0</v>
      </c>
      <c r="J54" s="5">
        <v>4.0</v>
      </c>
      <c r="K54" s="5">
        <v>4.0</v>
      </c>
      <c r="L54" s="5">
        <v>4.0</v>
      </c>
      <c r="M54" s="5">
        <v>3.0</v>
      </c>
    </row>
    <row r="55" ht="15.75" customHeight="1">
      <c r="A55" s="26" t="s">
        <v>153</v>
      </c>
      <c r="C55" s="5"/>
      <c r="D55" s="5"/>
      <c r="E55" s="5">
        <v>2.0</v>
      </c>
      <c r="F55" s="5">
        <v>2.0</v>
      </c>
      <c r="G55" s="5">
        <v>3.0</v>
      </c>
      <c r="H55" s="5">
        <v>6.0</v>
      </c>
      <c r="I55" s="5">
        <v>6.0</v>
      </c>
      <c r="J55" s="5">
        <v>7.0</v>
      </c>
      <c r="K55" s="5">
        <v>8.0</v>
      </c>
      <c r="L55" s="5">
        <v>10.0</v>
      </c>
      <c r="M55" s="5">
        <v>8.0</v>
      </c>
    </row>
    <row r="56" ht="15.75" customHeight="1">
      <c r="A56" s="28" t="s">
        <v>155</v>
      </c>
      <c r="B56" s="1"/>
      <c r="C56" s="5">
        <v>4.0</v>
      </c>
      <c r="D56" s="5">
        <v>4.0</v>
      </c>
      <c r="E56" s="5">
        <v>4.0</v>
      </c>
      <c r="F56" s="5">
        <v>5.0</v>
      </c>
      <c r="G56" s="5">
        <v>4.0</v>
      </c>
      <c r="H56" s="5">
        <v>5.0</v>
      </c>
      <c r="I56" s="5">
        <v>6.0</v>
      </c>
      <c r="J56" s="5">
        <v>4.0</v>
      </c>
      <c r="K56" s="5">
        <v>4.0</v>
      </c>
      <c r="L56" s="5">
        <v>7.0</v>
      </c>
      <c r="M56" s="5">
        <v>8.0</v>
      </c>
    </row>
    <row r="57" ht="15.75" customHeight="1">
      <c r="A57" s="1" t="s">
        <v>157</v>
      </c>
      <c r="C57" s="5">
        <v>3.0</v>
      </c>
      <c r="D57" s="5">
        <v>3.0</v>
      </c>
      <c r="E57" s="5">
        <v>3.0</v>
      </c>
      <c r="F57" s="5">
        <v>3.0</v>
      </c>
      <c r="G57" s="5">
        <v>3.0</v>
      </c>
      <c r="H57" s="5">
        <v>3.0</v>
      </c>
      <c r="I57" s="5">
        <v>4.0</v>
      </c>
      <c r="J57" s="5">
        <v>2.0</v>
      </c>
      <c r="K57" s="5">
        <v>2.0</v>
      </c>
      <c r="L57" s="5">
        <v>2.0</v>
      </c>
      <c r="M57" s="5">
        <v>2.0</v>
      </c>
    </row>
    <row r="58" ht="15.75" customHeight="1">
      <c r="A58" s="1" t="s">
        <v>158</v>
      </c>
      <c r="C58" s="5">
        <v>1.0</v>
      </c>
      <c r="D58" s="5">
        <v>1.0</v>
      </c>
      <c r="E58" s="5">
        <v>1.0</v>
      </c>
      <c r="F58" s="5">
        <v>1.0</v>
      </c>
      <c r="G58" s="5">
        <v>1.0</v>
      </c>
      <c r="H58" s="5">
        <v>2.0</v>
      </c>
      <c r="I58" s="5">
        <v>1.0</v>
      </c>
      <c r="J58" s="5">
        <v>1.0</v>
      </c>
      <c r="K58" s="5">
        <v>1.0</v>
      </c>
      <c r="L58" s="1"/>
      <c r="M58" s="1"/>
    </row>
    <row r="59" ht="15.75" customHeight="1">
      <c r="A59" s="29" t="s">
        <v>159</v>
      </c>
      <c r="C59" s="5">
        <v>7.0</v>
      </c>
      <c r="D59" s="5">
        <v>7.0</v>
      </c>
      <c r="E59" s="5">
        <v>6.0</v>
      </c>
      <c r="F59" s="5">
        <v>6.0</v>
      </c>
      <c r="G59" s="5">
        <v>7.0</v>
      </c>
      <c r="H59" s="5">
        <v>6.0</v>
      </c>
      <c r="I59" s="5">
        <v>5.0</v>
      </c>
      <c r="J59" s="5">
        <v>4.0</v>
      </c>
      <c r="K59" s="5">
        <v>5.0</v>
      </c>
      <c r="L59" s="5">
        <v>9.0</v>
      </c>
      <c r="M59" s="5">
        <v>6.0</v>
      </c>
    </row>
    <row r="60" ht="15.75" customHeight="1">
      <c r="A60" s="29" t="s">
        <v>161</v>
      </c>
      <c r="C60" s="5"/>
      <c r="D60" s="5"/>
      <c r="E60" s="5"/>
      <c r="F60" s="5"/>
      <c r="G60" s="5"/>
      <c r="H60" s="5"/>
      <c r="I60" s="1"/>
      <c r="J60" s="5">
        <v>3.0</v>
      </c>
      <c r="K60" s="1"/>
      <c r="L60" s="5"/>
      <c r="M60" s="5"/>
    </row>
    <row r="61" ht="15.75" customHeight="1">
      <c r="A61" s="29" t="s">
        <v>163</v>
      </c>
      <c r="C61" s="5"/>
      <c r="D61" s="5"/>
      <c r="E61" s="1"/>
      <c r="F61" s="1"/>
      <c r="G61" s="1"/>
      <c r="H61" s="1"/>
      <c r="I61" s="1"/>
      <c r="J61" s="5">
        <v>3.0</v>
      </c>
      <c r="K61" s="1"/>
      <c r="L61" s="1"/>
      <c r="M61" s="1"/>
    </row>
    <row r="62" ht="15.75" customHeight="1">
      <c r="C62" s="5"/>
      <c r="D62" s="5"/>
    </row>
    <row r="63" ht="15.75" customHeight="1">
      <c r="A63" s="23" t="s">
        <v>51</v>
      </c>
      <c r="B63" s="1">
        <v>4.0</v>
      </c>
      <c r="C63" s="5"/>
      <c r="D63" s="5"/>
    </row>
    <row r="64" ht="15.75" customHeight="1">
      <c r="A64" s="23" t="s">
        <v>54</v>
      </c>
      <c r="B64" s="1">
        <v>6.5</v>
      </c>
      <c r="C64" s="5"/>
      <c r="D64" s="5"/>
    </row>
    <row r="65" ht="15.75" customHeight="1">
      <c r="A65" s="7" t="s">
        <v>136</v>
      </c>
      <c r="C65" s="5">
        <v>3.0</v>
      </c>
      <c r="D65" s="5">
        <v>3.0</v>
      </c>
      <c r="E65" s="5">
        <v>3.0</v>
      </c>
      <c r="F65" s="5">
        <v>3.0</v>
      </c>
      <c r="G65" s="5">
        <v>3.0</v>
      </c>
      <c r="H65" s="5">
        <v>3.0</v>
      </c>
      <c r="I65" s="5">
        <v>4.0</v>
      </c>
      <c r="J65" s="5">
        <v>5.0</v>
      </c>
      <c r="K65" s="5">
        <v>5.0</v>
      </c>
      <c r="L65" s="5">
        <v>5.0</v>
      </c>
      <c r="M65" s="5">
        <v>6.0</v>
      </c>
    </row>
    <row r="66" ht="15.75" customHeight="1">
      <c r="A66" s="7" t="s">
        <v>145</v>
      </c>
      <c r="C66" s="5">
        <v>2.0</v>
      </c>
      <c r="D66" s="5">
        <v>2.0</v>
      </c>
      <c r="E66" s="5">
        <v>2.0</v>
      </c>
      <c r="F66" s="5">
        <v>2.0</v>
      </c>
      <c r="G66" s="5">
        <v>3.0</v>
      </c>
      <c r="H66" s="5">
        <v>3.0</v>
      </c>
      <c r="I66" s="5">
        <v>4.0</v>
      </c>
      <c r="J66" s="5">
        <v>4.0</v>
      </c>
      <c r="K66" s="5">
        <v>4.0</v>
      </c>
      <c r="L66" s="5">
        <v>5.0</v>
      </c>
      <c r="M66" s="5">
        <v>5.0</v>
      </c>
    </row>
    <row r="67" ht="15.75" customHeight="1">
      <c r="A67" s="7" t="s">
        <v>148</v>
      </c>
      <c r="C67" s="5"/>
      <c r="D67" s="5"/>
      <c r="E67" s="5"/>
      <c r="F67" s="5"/>
      <c r="G67" s="5"/>
      <c r="H67" s="5"/>
      <c r="I67" s="5"/>
      <c r="J67" s="5"/>
      <c r="K67" s="5">
        <v>2.0</v>
      </c>
      <c r="L67" s="5"/>
      <c r="M67" s="5">
        <v>2.0</v>
      </c>
    </row>
    <row r="68" ht="15.75" customHeight="1">
      <c r="A68" s="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ht="15.75" customHeight="1">
      <c r="A69" s="7" t="s">
        <v>152</v>
      </c>
      <c r="C69" s="5">
        <v>3.0</v>
      </c>
      <c r="D69" s="5">
        <v>3.0</v>
      </c>
      <c r="E69" s="5">
        <v>4.0</v>
      </c>
      <c r="F69" s="5">
        <v>4.0</v>
      </c>
      <c r="G69" s="5">
        <v>4.0</v>
      </c>
      <c r="H69" s="5">
        <v>4.0</v>
      </c>
      <c r="I69" s="5">
        <v>4.0</v>
      </c>
      <c r="J69" s="5">
        <v>3.0</v>
      </c>
      <c r="K69" s="5">
        <v>3.0</v>
      </c>
      <c r="L69" s="5">
        <v>4.0</v>
      </c>
      <c r="M69" s="5">
        <v>3.0</v>
      </c>
    </row>
    <row r="70" ht="15.75" customHeight="1">
      <c r="A70" s="26" t="s">
        <v>153</v>
      </c>
      <c r="C70" s="5">
        <v>6.0</v>
      </c>
      <c r="D70" s="5">
        <v>6.0</v>
      </c>
      <c r="E70" s="5">
        <v>6.0</v>
      </c>
      <c r="F70" s="5">
        <v>6.0</v>
      </c>
      <c r="G70" s="5">
        <v>10.0</v>
      </c>
      <c r="H70" s="5">
        <v>10.0</v>
      </c>
      <c r="I70" s="5">
        <v>14.0</v>
      </c>
      <c r="J70" s="5">
        <v>20.0</v>
      </c>
      <c r="K70" s="5">
        <v>20.0</v>
      </c>
      <c r="L70" s="5">
        <v>22.0</v>
      </c>
      <c r="M70" s="5">
        <v>22.0</v>
      </c>
    </row>
    <row r="71" ht="15.75" customHeight="1">
      <c r="A71" s="28" t="s">
        <v>155</v>
      </c>
      <c r="B71" s="1"/>
      <c r="C71" s="5">
        <v>6.0</v>
      </c>
      <c r="D71" s="5">
        <v>7.0</v>
      </c>
      <c r="E71" s="5">
        <v>7.0</v>
      </c>
      <c r="F71" s="5">
        <v>8.0</v>
      </c>
      <c r="G71" s="5">
        <v>7.0</v>
      </c>
      <c r="H71" s="5">
        <v>8.0</v>
      </c>
      <c r="I71" s="5">
        <v>6.0</v>
      </c>
      <c r="J71" s="5">
        <v>5.0</v>
      </c>
      <c r="K71" s="5">
        <v>5.0</v>
      </c>
      <c r="L71" s="5">
        <v>5.0</v>
      </c>
      <c r="M71" s="5">
        <v>5.0</v>
      </c>
    </row>
    <row r="72" ht="15.75" customHeight="1">
      <c r="A72" s="1" t="s">
        <v>157</v>
      </c>
      <c r="C72" s="5">
        <v>2.0</v>
      </c>
      <c r="D72" s="5">
        <v>2.0</v>
      </c>
      <c r="E72" s="5">
        <v>2.0</v>
      </c>
      <c r="F72" s="5">
        <v>2.0</v>
      </c>
      <c r="G72" s="5">
        <v>2.0</v>
      </c>
      <c r="H72" s="5">
        <v>2.0</v>
      </c>
      <c r="I72" s="5">
        <v>2.0</v>
      </c>
      <c r="J72" s="5">
        <v>2.0</v>
      </c>
      <c r="K72" s="5">
        <v>2.0</v>
      </c>
      <c r="L72" s="5">
        <v>2.0</v>
      </c>
      <c r="M72" s="5">
        <v>2.0</v>
      </c>
    </row>
    <row r="73" ht="15.75" customHeight="1">
      <c r="A73" s="1" t="s">
        <v>158</v>
      </c>
      <c r="C73" s="5">
        <v>1.0</v>
      </c>
      <c r="D73" s="5">
        <v>1.0</v>
      </c>
      <c r="E73" s="5">
        <v>1.0</v>
      </c>
      <c r="F73" s="5">
        <v>1.0</v>
      </c>
      <c r="G73" s="5">
        <v>1.0</v>
      </c>
      <c r="H73" s="5">
        <v>1.0</v>
      </c>
      <c r="I73" s="5">
        <v>1.0</v>
      </c>
      <c r="J73" s="5">
        <v>1.0</v>
      </c>
      <c r="K73" s="5">
        <v>1.0</v>
      </c>
      <c r="L73" s="5">
        <v>1.0</v>
      </c>
      <c r="M73" s="5">
        <v>1.0</v>
      </c>
    </row>
    <row r="74" ht="15.75" customHeight="1">
      <c r="A74" s="29" t="s">
        <v>159</v>
      </c>
      <c r="C74" s="5">
        <v>12.0</v>
      </c>
      <c r="D74" s="5">
        <v>11.0</v>
      </c>
      <c r="E74" s="5">
        <v>10.0</v>
      </c>
      <c r="F74" s="5">
        <v>10.0</v>
      </c>
      <c r="G74" s="5">
        <v>11.0</v>
      </c>
      <c r="H74" s="5">
        <v>10.0</v>
      </c>
      <c r="I74" s="5">
        <v>11.0</v>
      </c>
      <c r="J74" s="5">
        <v>14.0</v>
      </c>
      <c r="K74" s="5">
        <v>12.0</v>
      </c>
      <c r="L74" s="5">
        <v>12.0</v>
      </c>
      <c r="M74" s="5">
        <v>10.0</v>
      </c>
    </row>
    <row r="75" ht="15.75" customHeight="1">
      <c r="A75" s="29" t="s">
        <v>161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.75" customHeight="1">
      <c r="A76" s="29" t="s">
        <v>163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ht="15.75" customHeight="1">
      <c r="C77" s="5"/>
      <c r="D77" s="5"/>
    </row>
    <row r="78" ht="15.75" customHeight="1">
      <c r="A78" s="23" t="s">
        <v>51</v>
      </c>
      <c r="B78" s="1">
        <v>4.5</v>
      </c>
      <c r="C78" s="5"/>
      <c r="D78" s="5"/>
    </row>
    <row r="79" ht="15.75" customHeight="1">
      <c r="A79" s="23" t="s">
        <v>54</v>
      </c>
      <c r="B79" s="1">
        <v>7.0</v>
      </c>
      <c r="C79" s="5"/>
      <c r="D79" s="5"/>
    </row>
    <row r="80" ht="15.75" customHeight="1">
      <c r="A80" s="7" t="s">
        <v>136</v>
      </c>
      <c r="C80" s="5">
        <v>3.0</v>
      </c>
      <c r="D80" s="5">
        <v>3.0</v>
      </c>
      <c r="E80" s="5">
        <v>3.0</v>
      </c>
      <c r="F80" s="5">
        <v>4.0</v>
      </c>
      <c r="G80" s="5">
        <v>4.0</v>
      </c>
      <c r="H80" s="5">
        <v>4.0</v>
      </c>
      <c r="I80" s="5">
        <v>5.0</v>
      </c>
      <c r="J80" s="5">
        <v>5.0</v>
      </c>
      <c r="K80" s="5">
        <v>6.0</v>
      </c>
      <c r="L80" s="5">
        <v>7.0</v>
      </c>
      <c r="M80" s="5">
        <v>7.0</v>
      </c>
    </row>
    <row r="81" ht="15.75" customHeight="1">
      <c r="A81" s="7" t="s">
        <v>145</v>
      </c>
      <c r="C81" s="5">
        <v>2.0</v>
      </c>
      <c r="D81" s="5">
        <v>2.0</v>
      </c>
      <c r="E81" s="5">
        <v>3.0</v>
      </c>
      <c r="F81" s="5">
        <v>3.0</v>
      </c>
      <c r="G81" s="5">
        <v>3.0</v>
      </c>
      <c r="H81" s="5">
        <v>4.0</v>
      </c>
      <c r="I81" s="5">
        <v>4.0</v>
      </c>
      <c r="J81" s="5">
        <v>5.0</v>
      </c>
      <c r="K81" s="5">
        <v>5.0</v>
      </c>
      <c r="L81" s="5">
        <v>6.0</v>
      </c>
      <c r="M81" s="5">
        <v>7.0</v>
      </c>
    </row>
    <row r="82" ht="15.75" customHeight="1">
      <c r="A82" s="7" t="s">
        <v>148</v>
      </c>
      <c r="C82" s="5"/>
      <c r="D82" s="5"/>
      <c r="E82" s="5"/>
      <c r="F82" s="5"/>
      <c r="G82" s="5">
        <v>2.0</v>
      </c>
      <c r="H82" s="5"/>
      <c r="I82" s="5">
        <v>2.0</v>
      </c>
      <c r="J82" s="5"/>
      <c r="K82" s="5"/>
      <c r="L82" s="5"/>
      <c r="M82" s="5"/>
    </row>
    <row r="83" ht="15.75" customHeight="1">
      <c r="A83" s="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ht="15.75" customHeight="1">
      <c r="A84" s="7" t="s">
        <v>152</v>
      </c>
      <c r="C84" s="5">
        <v>4.0</v>
      </c>
      <c r="D84" s="5">
        <v>4.0</v>
      </c>
      <c r="E84" s="5">
        <v>4.0</v>
      </c>
      <c r="F84" s="5">
        <v>4.0</v>
      </c>
      <c r="G84" s="5">
        <v>3.0</v>
      </c>
      <c r="H84" s="5">
        <v>4.0</v>
      </c>
      <c r="I84" s="5">
        <v>3.0</v>
      </c>
      <c r="J84" s="5">
        <v>4.0</v>
      </c>
      <c r="K84" s="5">
        <v>4.0</v>
      </c>
      <c r="L84" s="5">
        <v>4.0</v>
      </c>
      <c r="M84" s="5">
        <v>4.0</v>
      </c>
    </row>
    <row r="85" ht="15.75" customHeight="1">
      <c r="A85" s="26" t="s">
        <v>153</v>
      </c>
      <c r="C85" s="5">
        <v>4.0</v>
      </c>
      <c r="D85" s="5">
        <v>6.0</v>
      </c>
      <c r="E85" s="5">
        <v>6.0</v>
      </c>
      <c r="F85" s="5">
        <v>10.0</v>
      </c>
      <c r="G85" s="5">
        <v>12.0</v>
      </c>
      <c r="H85" s="5">
        <v>14.0</v>
      </c>
      <c r="I85" s="5">
        <v>14.0</v>
      </c>
      <c r="J85" s="5">
        <v>14.0</v>
      </c>
      <c r="K85" s="5">
        <v>16.0</v>
      </c>
      <c r="L85" s="5">
        <v>20.0</v>
      </c>
      <c r="M85" s="5">
        <v>20.0</v>
      </c>
    </row>
    <row r="86" ht="15.75" customHeight="1">
      <c r="A86" s="28" t="s">
        <v>155</v>
      </c>
      <c r="B86" s="1"/>
      <c r="C86" s="5">
        <v>8.0</v>
      </c>
      <c r="D86" s="5">
        <v>8.0</v>
      </c>
      <c r="E86" s="5">
        <v>8.0</v>
      </c>
      <c r="F86" s="5">
        <v>8.0</v>
      </c>
      <c r="G86" s="5">
        <v>8.0</v>
      </c>
      <c r="H86" s="5">
        <v>8.0</v>
      </c>
      <c r="I86" s="5">
        <v>8.0</v>
      </c>
      <c r="J86" s="5">
        <v>8.0</v>
      </c>
      <c r="K86" s="5">
        <v>8.0</v>
      </c>
      <c r="L86" s="5">
        <v>7.0</v>
      </c>
      <c r="M86" s="5">
        <v>7.0</v>
      </c>
    </row>
    <row r="87" ht="15.75" customHeight="1">
      <c r="A87" s="1" t="s">
        <v>157</v>
      </c>
      <c r="C87" s="5">
        <v>2.0</v>
      </c>
      <c r="D87" s="5">
        <v>2.0</v>
      </c>
      <c r="E87" s="5">
        <v>2.0</v>
      </c>
      <c r="F87" s="5">
        <v>2.0</v>
      </c>
      <c r="G87" s="5">
        <v>2.0</v>
      </c>
      <c r="H87" s="5">
        <v>2.0</v>
      </c>
      <c r="I87" s="5">
        <v>4.0</v>
      </c>
      <c r="J87" s="5">
        <v>4.0</v>
      </c>
      <c r="K87" s="5">
        <v>2.0</v>
      </c>
      <c r="L87" s="5">
        <v>2.0</v>
      </c>
      <c r="M87" s="5">
        <v>2.0</v>
      </c>
    </row>
    <row r="88" ht="15.75" customHeight="1">
      <c r="A88" s="1" t="s">
        <v>158</v>
      </c>
      <c r="C88" s="5">
        <v>1.0</v>
      </c>
      <c r="D88" s="5">
        <v>1.0</v>
      </c>
      <c r="E88" s="5">
        <v>1.0</v>
      </c>
      <c r="F88" s="5">
        <v>1.0</v>
      </c>
      <c r="G88" s="5">
        <v>1.0</v>
      </c>
      <c r="H88" s="5">
        <v>1.0</v>
      </c>
      <c r="I88" s="5">
        <v>2.0</v>
      </c>
      <c r="J88" s="5">
        <v>2.0</v>
      </c>
      <c r="K88" s="5">
        <v>1.0</v>
      </c>
      <c r="L88" s="5">
        <v>1.0</v>
      </c>
      <c r="M88" s="5">
        <v>1.0</v>
      </c>
    </row>
    <row r="89" ht="15.75" customHeight="1">
      <c r="A89" s="29" t="s">
        <v>159</v>
      </c>
      <c r="C89" s="5">
        <v>13.0</v>
      </c>
      <c r="D89" s="5">
        <v>14.0</v>
      </c>
      <c r="E89" s="5">
        <v>13.0</v>
      </c>
      <c r="F89" s="5">
        <v>13.0</v>
      </c>
      <c r="G89" s="5">
        <v>12.0</v>
      </c>
      <c r="H89" s="5">
        <v>10.0</v>
      </c>
      <c r="I89" s="5">
        <v>10.0</v>
      </c>
      <c r="J89" s="5">
        <v>12.0</v>
      </c>
      <c r="K89" s="5">
        <v>10.0</v>
      </c>
      <c r="L89" s="5">
        <v>10.0</v>
      </c>
      <c r="M89" s="5">
        <v>10.0</v>
      </c>
    </row>
    <row r="90" ht="15.75" customHeight="1">
      <c r="A90" s="29" t="s">
        <v>161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ht="15.75" customHeight="1">
      <c r="A91" s="29" t="s">
        <v>163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ht="15.75" customHeight="1">
      <c r="C92" s="5"/>
      <c r="D92" s="5"/>
    </row>
    <row r="93" ht="15.75" customHeight="1">
      <c r="A93" s="23" t="s">
        <v>51</v>
      </c>
      <c r="B93" s="1">
        <v>5.0</v>
      </c>
      <c r="C93" s="5"/>
      <c r="D93" s="5"/>
    </row>
    <row r="94" ht="15.75" customHeight="1">
      <c r="A94" s="23" t="s">
        <v>54</v>
      </c>
      <c r="B94" s="1">
        <v>7.5</v>
      </c>
      <c r="C94" s="5"/>
      <c r="D94" s="5"/>
    </row>
    <row r="95" ht="15.75" customHeight="1">
      <c r="A95" s="7" t="s">
        <v>136</v>
      </c>
      <c r="C95" s="5">
        <v>4.0</v>
      </c>
      <c r="D95" s="5">
        <v>4.0</v>
      </c>
      <c r="E95" s="5">
        <v>4.0</v>
      </c>
      <c r="F95" s="5">
        <v>4.0</v>
      </c>
      <c r="G95" s="5">
        <v>5.0</v>
      </c>
      <c r="H95" s="5">
        <v>5.0</v>
      </c>
      <c r="I95" s="5">
        <v>5.0</v>
      </c>
      <c r="J95" s="5">
        <v>6.0</v>
      </c>
      <c r="K95" s="5">
        <v>7.0</v>
      </c>
      <c r="L95" s="5">
        <v>7.0</v>
      </c>
      <c r="M95" s="5">
        <v>7.0</v>
      </c>
    </row>
    <row r="96" ht="15.75" customHeight="1">
      <c r="A96" s="7" t="s">
        <v>145</v>
      </c>
      <c r="C96" s="5">
        <v>3.0</v>
      </c>
      <c r="D96" s="5">
        <v>3.0</v>
      </c>
      <c r="E96" s="5">
        <v>3.0</v>
      </c>
      <c r="F96" s="5">
        <v>4.0</v>
      </c>
      <c r="G96" s="5">
        <v>4.0</v>
      </c>
      <c r="H96" s="5">
        <v>4.0</v>
      </c>
      <c r="I96" s="5">
        <v>5.0</v>
      </c>
      <c r="J96" s="5">
        <v>5.0</v>
      </c>
      <c r="K96" s="5">
        <v>6.0</v>
      </c>
      <c r="L96" s="5">
        <v>6.0</v>
      </c>
      <c r="M96" s="5">
        <v>7.0</v>
      </c>
    </row>
    <row r="97" ht="15.75" customHeight="1">
      <c r="A97" s="7" t="s">
        <v>148</v>
      </c>
      <c r="C97" s="5"/>
      <c r="D97" s="5"/>
      <c r="E97" s="5"/>
      <c r="F97" s="5"/>
      <c r="G97" s="5"/>
      <c r="H97" s="5"/>
      <c r="I97" s="5"/>
      <c r="J97" s="5"/>
      <c r="K97" s="5"/>
      <c r="L97" s="5">
        <v>2.0</v>
      </c>
      <c r="M97" s="5">
        <v>2.0</v>
      </c>
    </row>
    <row r="98" ht="15.75" customHeight="1">
      <c r="A98" s="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ht="15.75" customHeight="1">
      <c r="A99" s="7" t="s">
        <v>152</v>
      </c>
      <c r="C99" s="5">
        <v>3.0</v>
      </c>
      <c r="D99" s="5">
        <v>3.0</v>
      </c>
      <c r="E99" s="5">
        <v>4.0</v>
      </c>
      <c r="F99" s="5">
        <v>4.0</v>
      </c>
      <c r="G99" s="5">
        <v>4.0</v>
      </c>
      <c r="H99" s="5">
        <v>4.0</v>
      </c>
      <c r="I99" s="5">
        <v>4.0</v>
      </c>
      <c r="J99" s="5">
        <v>4.0</v>
      </c>
      <c r="K99" s="5">
        <v>4.0</v>
      </c>
      <c r="L99" s="5">
        <v>3.0</v>
      </c>
      <c r="M99" s="5">
        <v>3.0</v>
      </c>
    </row>
    <row r="100" ht="15.75" customHeight="1">
      <c r="A100" s="26" t="s">
        <v>153</v>
      </c>
      <c r="C100" s="5">
        <v>4.0</v>
      </c>
      <c r="D100" s="5">
        <v>6.0</v>
      </c>
      <c r="E100" s="5">
        <v>6.0</v>
      </c>
      <c r="F100" s="5">
        <v>8.0</v>
      </c>
      <c r="G100" s="5">
        <v>10.0</v>
      </c>
      <c r="H100" s="5">
        <v>12.0</v>
      </c>
      <c r="I100" s="5">
        <v>14.0</v>
      </c>
      <c r="J100" s="5">
        <v>14.0</v>
      </c>
      <c r="K100" s="5">
        <v>16.0</v>
      </c>
      <c r="L100" s="5">
        <v>22.0</v>
      </c>
      <c r="M100" s="5">
        <v>22.0</v>
      </c>
    </row>
    <row r="101" ht="15.75" customHeight="1">
      <c r="A101" s="28" t="s">
        <v>155</v>
      </c>
      <c r="B101" s="1"/>
      <c r="C101" s="5">
        <v>10.0</v>
      </c>
      <c r="D101" s="5">
        <v>10.0</v>
      </c>
      <c r="E101" s="5">
        <v>10.0</v>
      </c>
      <c r="F101" s="5">
        <v>10.0</v>
      </c>
      <c r="G101" s="5">
        <v>10.0</v>
      </c>
      <c r="H101" s="5">
        <v>10.0</v>
      </c>
      <c r="I101" s="5">
        <v>10.0</v>
      </c>
      <c r="J101" s="5">
        <v>10.0</v>
      </c>
      <c r="K101" s="5">
        <v>10.0</v>
      </c>
      <c r="L101" s="5">
        <v>10.0</v>
      </c>
      <c r="M101" s="5">
        <v>10.0</v>
      </c>
    </row>
    <row r="102" ht="15.75" customHeight="1">
      <c r="A102" s="1" t="s">
        <v>157</v>
      </c>
      <c r="C102" s="5">
        <v>2.0</v>
      </c>
      <c r="D102" s="5">
        <v>2.0</v>
      </c>
      <c r="E102" s="5">
        <v>2.0</v>
      </c>
      <c r="F102" s="5">
        <v>2.0</v>
      </c>
      <c r="G102" s="5">
        <v>2.0</v>
      </c>
      <c r="H102" s="5">
        <v>2.0</v>
      </c>
      <c r="I102" s="5">
        <v>2.0</v>
      </c>
      <c r="J102" s="5">
        <v>2.0</v>
      </c>
      <c r="K102" s="5">
        <v>2.0</v>
      </c>
      <c r="L102" s="5">
        <v>2.0</v>
      </c>
      <c r="M102" s="5">
        <v>2.0</v>
      </c>
    </row>
    <row r="103" ht="15.75" customHeight="1">
      <c r="A103" s="1" t="s">
        <v>158</v>
      </c>
      <c r="C103" s="5">
        <v>1.0</v>
      </c>
      <c r="D103" s="5">
        <v>1.0</v>
      </c>
      <c r="E103" s="5">
        <v>1.0</v>
      </c>
      <c r="F103" s="5">
        <v>1.0</v>
      </c>
      <c r="G103" s="5">
        <v>1.0</v>
      </c>
      <c r="H103" s="5">
        <v>1.0</v>
      </c>
      <c r="I103" s="5">
        <v>1.0</v>
      </c>
      <c r="J103" s="5">
        <v>1.0</v>
      </c>
      <c r="K103" s="5">
        <v>1.0</v>
      </c>
      <c r="L103" s="5">
        <v>1.0</v>
      </c>
      <c r="M103" s="5">
        <v>1.0</v>
      </c>
    </row>
    <row r="104" ht="15.75" customHeight="1">
      <c r="A104" s="29" t="s">
        <v>159</v>
      </c>
      <c r="C104" s="5">
        <v>14.0</v>
      </c>
      <c r="D104" s="5">
        <v>15.0</v>
      </c>
      <c r="E104" s="5">
        <v>14.0</v>
      </c>
      <c r="F104" s="5">
        <v>15.0</v>
      </c>
      <c r="G104" s="5">
        <v>14.0</v>
      </c>
      <c r="H104" s="5">
        <v>15.0</v>
      </c>
      <c r="I104" s="5">
        <v>14.0</v>
      </c>
      <c r="J104" s="5">
        <v>12.0</v>
      </c>
      <c r="K104" s="5">
        <v>12.0</v>
      </c>
      <c r="L104" s="5">
        <v>10.0</v>
      </c>
      <c r="M104" s="5">
        <v>11.0</v>
      </c>
    </row>
    <row r="105" ht="15.75" customHeight="1">
      <c r="A105" s="29" t="s">
        <v>161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ht="15.75" customHeight="1">
      <c r="A106" s="29" t="s">
        <v>163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ht="15.75" customHeight="1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ht="15.75" customHeight="1">
      <c r="A108" s="23" t="s">
        <v>51</v>
      </c>
      <c r="B108" s="1">
        <v>5.5</v>
      </c>
      <c r="C108" s="5"/>
      <c r="D108" s="5"/>
    </row>
    <row r="109" ht="15.75" customHeight="1">
      <c r="A109" s="23" t="s">
        <v>54</v>
      </c>
      <c r="B109" s="1">
        <v>7.5</v>
      </c>
      <c r="C109" s="5"/>
      <c r="D109" s="5"/>
    </row>
    <row r="110" ht="15.75" customHeight="1">
      <c r="A110" s="7" t="s">
        <v>136</v>
      </c>
      <c r="C110" s="5">
        <v>4.0</v>
      </c>
      <c r="D110" s="5">
        <v>4.0</v>
      </c>
      <c r="E110" s="5">
        <v>4.0</v>
      </c>
      <c r="F110" s="5">
        <v>5.0</v>
      </c>
      <c r="G110" s="5">
        <v>5.0</v>
      </c>
      <c r="H110" s="5">
        <v>5.0</v>
      </c>
      <c r="I110" s="5">
        <v>6.0</v>
      </c>
      <c r="J110" s="5">
        <v>7.0</v>
      </c>
      <c r="K110" s="5">
        <v>7.0</v>
      </c>
      <c r="L110" s="5">
        <v>7.0</v>
      </c>
      <c r="M110" s="5">
        <v>8.0</v>
      </c>
    </row>
    <row r="111" ht="15.75" customHeight="1">
      <c r="A111" s="7" t="s">
        <v>145</v>
      </c>
      <c r="C111" s="5">
        <v>3.0</v>
      </c>
      <c r="D111" s="5">
        <v>3.0</v>
      </c>
      <c r="E111" s="5">
        <v>4.0</v>
      </c>
      <c r="F111" s="5">
        <v>4.0</v>
      </c>
      <c r="G111" s="5">
        <v>5.0</v>
      </c>
      <c r="H111" s="5">
        <v>5.0</v>
      </c>
      <c r="I111" s="5">
        <v>5.0</v>
      </c>
      <c r="J111" s="5">
        <v>6.0</v>
      </c>
      <c r="K111" s="5">
        <v>7.0</v>
      </c>
      <c r="L111" s="5">
        <v>7.0</v>
      </c>
      <c r="M111" s="5">
        <v>7.0</v>
      </c>
    </row>
    <row r="112" ht="15.75" customHeight="1">
      <c r="A112" s="7" t="s">
        <v>148</v>
      </c>
      <c r="C112" s="5"/>
      <c r="D112" s="5"/>
      <c r="E112" s="5"/>
      <c r="F112" s="5"/>
      <c r="G112" s="5"/>
      <c r="H112" s="5"/>
      <c r="I112" s="5">
        <v>2.0</v>
      </c>
      <c r="J112" s="5"/>
      <c r="K112" s="5">
        <v>2.0</v>
      </c>
      <c r="L112" s="5">
        <v>3.0</v>
      </c>
      <c r="M112" s="5">
        <v>3.0</v>
      </c>
    </row>
    <row r="113" ht="15.75" customHeight="1">
      <c r="A113" s="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ht="15.75" customHeight="1">
      <c r="A114" s="7" t="s">
        <v>152</v>
      </c>
      <c r="C114" s="5">
        <v>4.0</v>
      </c>
      <c r="D114" s="5">
        <v>4.0</v>
      </c>
      <c r="E114" s="5">
        <v>4.0</v>
      </c>
      <c r="F114" s="5">
        <v>4.0</v>
      </c>
      <c r="G114" s="5">
        <v>4.0</v>
      </c>
      <c r="H114" s="5">
        <v>4.0</v>
      </c>
      <c r="I114" s="5">
        <v>3.0</v>
      </c>
      <c r="J114" s="5">
        <v>4.0</v>
      </c>
      <c r="K114" s="5">
        <v>3.0</v>
      </c>
      <c r="L114" s="5">
        <v>3.0</v>
      </c>
      <c r="M114" s="5">
        <v>3.0</v>
      </c>
    </row>
    <row r="115" ht="15.75" customHeight="1">
      <c r="A115" s="26" t="s">
        <v>153</v>
      </c>
      <c r="C115" s="5">
        <v>6.0</v>
      </c>
      <c r="D115" s="5">
        <v>8.0</v>
      </c>
      <c r="E115" s="5">
        <v>10.0</v>
      </c>
      <c r="F115" s="5">
        <v>12.0</v>
      </c>
      <c r="G115" s="5">
        <v>14.0</v>
      </c>
      <c r="H115" s="5">
        <v>14.0</v>
      </c>
      <c r="I115" s="5">
        <v>14.0</v>
      </c>
      <c r="J115" s="5">
        <v>16.0</v>
      </c>
      <c r="K115" s="5">
        <v>18.0</v>
      </c>
      <c r="L115" s="5">
        <v>22.0</v>
      </c>
      <c r="M115" s="5">
        <v>22.0</v>
      </c>
    </row>
    <row r="116" ht="15.75" customHeight="1">
      <c r="A116" s="28" t="s">
        <v>155</v>
      </c>
      <c r="B116" s="1"/>
      <c r="C116" s="5">
        <v>7.0</v>
      </c>
      <c r="D116" s="5">
        <v>7.0</v>
      </c>
      <c r="E116" s="5">
        <v>7.0</v>
      </c>
      <c r="F116" s="5">
        <v>7.0</v>
      </c>
      <c r="G116" s="5">
        <v>7.0</v>
      </c>
      <c r="H116" s="5">
        <v>8.0</v>
      </c>
      <c r="I116" s="5">
        <v>8.0</v>
      </c>
      <c r="J116" s="5">
        <v>8.0</v>
      </c>
      <c r="K116" s="5">
        <v>8.0</v>
      </c>
      <c r="L116" s="5">
        <v>8.0</v>
      </c>
      <c r="M116" s="5">
        <v>8.0</v>
      </c>
    </row>
    <row r="117" ht="15.75" customHeight="1">
      <c r="A117" s="1" t="s">
        <v>157</v>
      </c>
      <c r="C117" s="5">
        <v>3.0</v>
      </c>
      <c r="D117" s="5">
        <v>3.0</v>
      </c>
      <c r="E117" s="5">
        <v>3.0</v>
      </c>
      <c r="F117" s="5">
        <v>3.0</v>
      </c>
      <c r="G117" s="5">
        <v>3.0</v>
      </c>
      <c r="H117" s="5">
        <v>4.0</v>
      </c>
      <c r="I117" s="5">
        <v>4.0</v>
      </c>
      <c r="J117" s="5">
        <v>4.0</v>
      </c>
      <c r="K117" s="5">
        <v>4.0</v>
      </c>
      <c r="L117" s="5">
        <v>4.0</v>
      </c>
      <c r="M117" s="5">
        <v>4.0</v>
      </c>
    </row>
    <row r="118" ht="15.75" customHeight="1">
      <c r="A118" s="1" t="s">
        <v>158</v>
      </c>
      <c r="C118" s="5">
        <v>1.0</v>
      </c>
      <c r="D118" s="5">
        <v>1.0</v>
      </c>
      <c r="E118" s="5">
        <v>1.0</v>
      </c>
      <c r="F118" s="5">
        <v>1.0</v>
      </c>
      <c r="G118" s="5">
        <v>1.0</v>
      </c>
      <c r="H118" s="5">
        <v>1.0</v>
      </c>
      <c r="I118" s="5">
        <v>1.0</v>
      </c>
      <c r="J118" s="5">
        <v>1.0</v>
      </c>
      <c r="K118" s="5">
        <v>1.0</v>
      </c>
      <c r="L118" s="5">
        <v>1.0</v>
      </c>
      <c r="M118" s="5">
        <v>1.0</v>
      </c>
    </row>
    <row r="119" ht="15.75" customHeight="1">
      <c r="A119" s="29" t="s">
        <v>159</v>
      </c>
      <c r="C119" s="5">
        <v>7.0</v>
      </c>
      <c r="D119" s="5">
        <v>7.0</v>
      </c>
      <c r="E119" s="5">
        <v>7.0</v>
      </c>
      <c r="F119" s="5">
        <v>7.0</v>
      </c>
      <c r="G119" s="5">
        <v>7.0</v>
      </c>
      <c r="H119" s="5">
        <v>17.0</v>
      </c>
      <c r="I119" s="5">
        <v>14.0</v>
      </c>
      <c r="J119" s="5">
        <v>14.0</v>
      </c>
      <c r="K119" s="5">
        <v>12.0</v>
      </c>
      <c r="L119" s="5">
        <v>10.0</v>
      </c>
      <c r="M119" s="5">
        <v>11.0</v>
      </c>
    </row>
    <row r="120" ht="15.75" customHeight="1">
      <c r="A120" s="29" t="s">
        <v>161</v>
      </c>
      <c r="C120" s="5">
        <v>7.0</v>
      </c>
      <c r="D120" s="5">
        <v>7.0</v>
      </c>
      <c r="E120" s="5">
        <v>7.0</v>
      </c>
      <c r="F120" s="5">
        <v>7.0</v>
      </c>
      <c r="G120" s="5">
        <v>7.0</v>
      </c>
      <c r="H120" s="5"/>
      <c r="I120" s="5"/>
      <c r="J120" s="5"/>
      <c r="K120" s="5"/>
      <c r="L120" s="5"/>
      <c r="M120" s="5"/>
    </row>
    <row r="121" ht="15.75" customHeight="1">
      <c r="A121" s="29" t="s">
        <v>163</v>
      </c>
      <c r="C121" s="5">
        <v>7.0</v>
      </c>
      <c r="D121" s="5">
        <v>8.0</v>
      </c>
      <c r="E121" s="5">
        <v>7.0</v>
      </c>
      <c r="F121" s="5">
        <v>8.0</v>
      </c>
      <c r="G121" s="5">
        <v>7.0</v>
      </c>
      <c r="H121" s="5"/>
      <c r="I121" s="5"/>
      <c r="J121" s="5"/>
      <c r="K121" s="5"/>
      <c r="L121" s="5"/>
      <c r="M121" s="5"/>
    </row>
    <row r="122" ht="15.75" customHeight="1">
      <c r="C122" s="5"/>
      <c r="D122" s="5"/>
    </row>
    <row r="123" ht="15.75" customHeight="1">
      <c r="A123" s="23" t="s">
        <v>51</v>
      </c>
      <c r="B123" s="1">
        <v>6.0</v>
      </c>
      <c r="C123" s="5"/>
      <c r="D123" s="5"/>
    </row>
    <row r="124" ht="15.75" customHeight="1">
      <c r="A124" s="23" t="s">
        <v>54</v>
      </c>
      <c r="B124" s="1">
        <v>8.0</v>
      </c>
      <c r="C124" s="5"/>
      <c r="D124" s="5"/>
    </row>
    <row r="125" ht="15.75" customHeight="1">
      <c r="A125" s="7" t="s">
        <v>136</v>
      </c>
      <c r="C125" s="5">
        <v>5.0</v>
      </c>
      <c r="D125" s="5">
        <v>5.0</v>
      </c>
      <c r="E125" s="5">
        <v>5.0</v>
      </c>
      <c r="F125" s="5">
        <v>6.0</v>
      </c>
      <c r="G125" s="5">
        <v>6.0</v>
      </c>
      <c r="H125" s="5">
        <v>6.0</v>
      </c>
      <c r="I125" s="5">
        <v>6.0</v>
      </c>
      <c r="J125" s="5">
        <v>7.0</v>
      </c>
      <c r="K125" s="5">
        <v>8.0</v>
      </c>
      <c r="L125" s="5">
        <v>8.0</v>
      </c>
      <c r="M125" s="5">
        <v>8.0</v>
      </c>
    </row>
    <row r="126" ht="15.75" customHeight="1">
      <c r="A126" s="7" t="s">
        <v>145</v>
      </c>
      <c r="C126" s="5">
        <v>4.0</v>
      </c>
      <c r="D126" s="5">
        <v>4.0</v>
      </c>
      <c r="E126" s="5">
        <v>5.0</v>
      </c>
      <c r="F126" s="5">
        <v>5.0</v>
      </c>
      <c r="G126" s="5">
        <v>5.0</v>
      </c>
      <c r="H126" s="5">
        <v>6.0</v>
      </c>
      <c r="I126" s="5">
        <v>6.0</v>
      </c>
      <c r="J126" s="5">
        <v>6.0</v>
      </c>
      <c r="K126" s="5">
        <v>6.0</v>
      </c>
      <c r="L126" s="5">
        <v>6.0</v>
      </c>
      <c r="M126" s="5">
        <v>8.0</v>
      </c>
    </row>
    <row r="127" ht="15.75" customHeight="1">
      <c r="A127" s="7" t="s">
        <v>148</v>
      </c>
      <c r="C127" s="5"/>
      <c r="D127" s="5"/>
      <c r="E127" s="5"/>
      <c r="F127" s="5"/>
      <c r="G127" s="5"/>
      <c r="H127" s="5"/>
      <c r="I127" s="5">
        <v>2.0</v>
      </c>
      <c r="J127" s="5">
        <v>2.0</v>
      </c>
      <c r="K127" s="5">
        <v>3.0</v>
      </c>
      <c r="L127" s="5">
        <v>3.0</v>
      </c>
      <c r="M127" s="5">
        <v>4.0</v>
      </c>
    </row>
    <row r="128" ht="15.75" customHeight="1">
      <c r="A128" s="7" t="s">
        <v>150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>
        <v>2.0</v>
      </c>
    </row>
    <row r="129" ht="15.75" customHeight="1">
      <c r="A129" s="7" t="s">
        <v>152</v>
      </c>
      <c r="C129" s="5">
        <v>3.0</v>
      </c>
      <c r="D129" s="5">
        <v>3.0</v>
      </c>
      <c r="E129" s="5">
        <v>3.0</v>
      </c>
      <c r="F129" s="5">
        <v>3.0</v>
      </c>
      <c r="G129" s="5">
        <v>4.0</v>
      </c>
      <c r="H129" s="5">
        <v>4.0</v>
      </c>
      <c r="I129" s="5">
        <v>3.0</v>
      </c>
      <c r="J129" s="5">
        <v>3.0</v>
      </c>
      <c r="K129" s="5">
        <v>3.0</v>
      </c>
      <c r="L129" s="5">
        <v>3.0</v>
      </c>
      <c r="M129" s="5">
        <v>2.0</v>
      </c>
    </row>
    <row r="130" ht="15.75" customHeight="1">
      <c r="A130" s="26" t="s">
        <v>153</v>
      </c>
      <c r="C130" s="5">
        <v>4.0</v>
      </c>
      <c r="D130" s="5">
        <v>6.0</v>
      </c>
      <c r="E130" s="5">
        <v>6.0</v>
      </c>
      <c r="F130" s="5">
        <v>10.0</v>
      </c>
      <c r="G130" s="5">
        <v>10.0</v>
      </c>
      <c r="H130" s="5">
        <v>12.0</v>
      </c>
      <c r="I130" s="5">
        <v>12.0</v>
      </c>
      <c r="J130" s="5">
        <v>14.0</v>
      </c>
      <c r="K130" s="5">
        <v>16.0</v>
      </c>
      <c r="L130" s="5">
        <v>20.0</v>
      </c>
      <c r="M130" s="5">
        <v>22.0</v>
      </c>
    </row>
    <row r="131" ht="15.75" customHeight="1">
      <c r="A131" s="28" t="s">
        <v>155</v>
      </c>
      <c r="B131" s="1"/>
      <c r="C131" s="5">
        <v>8.0</v>
      </c>
      <c r="D131" s="5">
        <v>8.0</v>
      </c>
      <c r="E131" s="5">
        <v>9.0</v>
      </c>
      <c r="F131" s="5">
        <v>9.0</v>
      </c>
      <c r="G131" s="5">
        <v>9.0</v>
      </c>
      <c r="H131" s="5">
        <v>9.0</v>
      </c>
      <c r="I131" s="5">
        <v>9.0</v>
      </c>
      <c r="J131" s="5">
        <v>9.0</v>
      </c>
      <c r="K131" s="5">
        <v>9.0</v>
      </c>
      <c r="L131" s="5">
        <v>10.0</v>
      </c>
      <c r="M131" s="5">
        <v>20.0</v>
      </c>
    </row>
    <row r="132" ht="15.75" customHeight="1">
      <c r="A132" s="1" t="s">
        <v>157</v>
      </c>
      <c r="C132" s="5">
        <v>4.0</v>
      </c>
      <c r="D132" s="5">
        <v>4.0</v>
      </c>
      <c r="E132" s="5">
        <v>4.0</v>
      </c>
      <c r="F132" s="5">
        <v>4.0</v>
      </c>
      <c r="G132" s="5">
        <v>4.0</v>
      </c>
      <c r="H132" s="5">
        <v>4.0</v>
      </c>
      <c r="I132" s="5">
        <v>4.0</v>
      </c>
      <c r="J132" s="5">
        <v>4.0</v>
      </c>
      <c r="K132" s="5">
        <v>4.0</v>
      </c>
      <c r="L132" s="5">
        <v>4.0</v>
      </c>
      <c r="M132" s="5">
        <v>2.0</v>
      </c>
    </row>
    <row r="133" ht="15.75" customHeight="1">
      <c r="A133" s="1" t="s">
        <v>158</v>
      </c>
      <c r="C133" s="5">
        <v>2.0</v>
      </c>
      <c r="D133" s="5">
        <v>2.0</v>
      </c>
      <c r="E133" s="5">
        <v>2.0</v>
      </c>
      <c r="F133" s="5">
        <v>2.0</v>
      </c>
      <c r="G133" s="5">
        <v>2.0</v>
      </c>
      <c r="H133" s="5">
        <v>2.0</v>
      </c>
      <c r="I133" s="5">
        <v>2.0</v>
      </c>
      <c r="J133" s="5">
        <v>2.0</v>
      </c>
      <c r="K133" s="5">
        <v>2.0</v>
      </c>
      <c r="L133" s="5">
        <v>2.0</v>
      </c>
      <c r="M133" s="5">
        <v>2.0</v>
      </c>
    </row>
    <row r="134" ht="15.75" customHeight="1">
      <c r="A134" s="29" t="s">
        <v>159</v>
      </c>
      <c r="C134" s="5">
        <v>12.0</v>
      </c>
      <c r="D134" s="5">
        <v>13.0</v>
      </c>
      <c r="E134" s="5">
        <v>11.0</v>
      </c>
      <c r="F134" s="5">
        <v>11.0</v>
      </c>
      <c r="G134" s="5">
        <v>11.0</v>
      </c>
      <c r="H134" s="5">
        <v>11.0</v>
      </c>
      <c r="I134" s="5">
        <v>10.0</v>
      </c>
      <c r="J134" s="5">
        <v>10.0</v>
      </c>
      <c r="K134" s="5">
        <v>9.0</v>
      </c>
      <c r="L134" s="5">
        <v>9.0</v>
      </c>
      <c r="M134" s="5">
        <v>10.0</v>
      </c>
    </row>
    <row r="135" ht="15.75" customHeight="1">
      <c r="A135" s="29" t="s">
        <v>161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ht="15.75" customHeight="1">
      <c r="A136" s="29" t="s">
        <v>163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ht="15.75" customHeight="1">
      <c r="C137" s="5"/>
      <c r="D137" s="5"/>
    </row>
    <row r="138" ht="15.75" customHeight="1">
      <c r="C138" s="5"/>
      <c r="D138" s="5"/>
    </row>
    <row r="139" ht="15.75" customHeight="1">
      <c r="C139" s="5"/>
      <c r="D139" s="5"/>
    </row>
    <row r="140" ht="15.75" customHeight="1">
      <c r="C140" s="5"/>
      <c r="D140" s="5"/>
    </row>
    <row r="141" ht="15.75" customHeight="1">
      <c r="C141" s="5"/>
      <c r="D141" s="5"/>
    </row>
    <row r="142" ht="15.75" customHeight="1">
      <c r="C142" s="5"/>
      <c r="D142" s="5"/>
    </row>
    <row r="143" ht="15.75" customHeight="1">
      <c r="C143" s="5"/>
      <c r="D143" s="5"/>
    </row>
    <row r="144" ht="15.75" customHeight="1">
      <c r="C144" s="5"/>
      <c r="D144" s="5"/>
    </row>
    <row r="145" ht="15.75" customHeight="1">
      <c r="C145" s="5"/>
      <c r="D145" s="5"/>
    </row>
    <row r="146" ht="15.75" customHeight="1">
      <c r="C146" s="5"/>
      <c r="D146" s="5"/>
    </row>
    <row r="147" ht="15.75" customHeight="1">
      <c r="C147" s="5"/>
      <c r="D147" s="5"/>
    </row>
    <row r="148" ht="15.75" customHeight="1">
      <c r="C148" s="5"/>
      <c r="D148" s="5"/>
    </row>
    <row r="149" ht="15.75" customHeight="1">
      <c r="C149" s="5"/>
      <c r="D149" s="5"/>
    </row>
    <row r="150" ht="15.75" customHeight="1">
      <c r="C150" s="5"/>
      <c r="D150" s="5"/>
    </row>
    <row r="151" ht="15.75" customHeight="1">
      <c r="C151" s="5"/>
      <c r="D151" s="5"/>
    </row>
    <row r="152" ht="15.75" customHeight="1">
      <c r="C152" s="5"/>
      <c r="D152" s="5"/>
    </row>
    <row r="153" ht="15.75" customHeight="1">
      <c r="C153" s="5"/>
      <c r="D153" s="5"/>
    </row>
    <row r="154" ht="15.75" customHeight="1">
      <c r="C154" s="5"/>
      <c r="D154" s="5"/>
    </row>
    <row r="155" ht="15.75" customHeight="1">
      <c r="C155" s="5"/>
      <c r="D155" s="5"/>
    </row>
    <row r="156" ht="15.75" customHeight="1">
      <c r="C156" s="5"/>
      <c r="D156" s="5"/>
    </row>
    <row r="157" ht="15.75" customHeight="1">
      <c r="C157" s="5"/>
      <c r="D157" s="5"/>
    </row>
    <row r="158" ht="15.75" customHeight="1">
      <c r="C158" s="5"/>
      <c r="D158" s="5"/>
    </row>
    <row r="159" ht="15.75" customHeight="1">
      <c r="C159" s="5"/>
      <c r="D159" s="5"/>
    </row>
    <row r="160" ht="15.75" customHeight="1">
      <c r="C160" s="5"/>
      <c r="D160" s="5"/>
    </row>
    <row r="161" ht="15.75" customHeight="1">
      <c r="C161" s="5"/>
      <c r="D161" s="5"/>
    </row>
    <row r="162" ht="15.75" customHeight="1">
      <c r="C162" s="5"/>
      <c r="D162" s="5"/>
    </row>
    <row r="163" ht="15.75" customHeight="1">
      <c r="C163" s="5"/>
      <c r="D163" s="5"/>
    </row>
    <row r="164" ht="15.75" customHeight="1">
      <c r="C164" s="5"/>
      <c r="D164" s="5"/>
    </row>
    <row r="165" ht="15.75" customHeight="1">
      <c r="C165" s="5"/>
      <c r="D165" s="5"/>
    </row>
    <row r="166" ht="15.75" customHeight="1">
      <c r="C166" s="5"/>
      <c r="D166" s="5"/>
    </row>
    <row r="167" ht="15.75" customHeight="1">
      <c r="C167" s="5"/>
      <c r="D167" s="5"/>
    </row>
    <row r="168" ht="15.75" customHeight="1">
      <c r="C168" s="5"/>
      <c r="D168" s="5"/>
    </row>
    <row r="169" ht="15.75" customHeight="1">
      <c r="C169" s="5"/>
      <c r="D169" s="5"/>
    </row>
    <row r="170" ht="15.75" customHeight="1">
      <c r="C170" s="5"/>
      <c r="D170" s="5"/>
    </row>
    <row r="171" ht="15.75" customHeight="1">
      <c r="C171" s="5"/>
      <c r="D171" s="5"/>
    </row>
    <row r="172" ht="15.75" customHeight="1">
      <c r="C172" s="5"/>
      <c r="D172" s="5"/>
    </row>
    <row r="173" ht="15.75" customHeight="1">
      <c r="C173" s="5"/>
      <c r="D173" s="5"/>
    </row>
    <row r="174" ht="15.75" customHeight="1">
      <c r="C174" s="5"/>
      <c r="D174" s="5"/>
    </row>
    <row r="175" ht="15.75" customHeight="1">
      <c r="C175" s="5"/>
      <c r="D175" s="5"/>
    </row>
    <row r="176" ht="15.75" customHeight="1">
      <c r="C176" s="5"/>
      <c r="D176" s="5"/>
    </row>
    <row r="177" ht="15.75" customHeight="1">
      <c r="C177" s="5"/>
      <c r="D177" s="5"/>
    </row>
    <row r="178" ht="15.75" customHeight="1">
      <c r="C178" s="5"/>
      <c r="D178" s="5"/>
    </row>
    <row r="179" ht="15.75" customHeight="1">
      <c r="C179" s="5"/>
      <c r="D179" s="5"/>
    </row>
    <row r="180" ht="15.75" customHeight="1">
      <c r="C180" s="5"/>
      <c r="D180" s="5"/>
    </row>
    <row r="181" ht="15.75" customHeight="1">
      <c r="C181" s="5"/>
      <c r="D181" s="5"/>
    </row>
    <row r="182" ht="15.75" customHeight="1">
      <c r="C182" s="5"/>
      <c r="D182" s="5"/>
    </row>
    <row r="183" ht="15.75" customHeight="1">
      <c r="C183" s="5"/>
      <c r="D183" s="5"/>
    </row>
    <row r="184" ht="15.75" customHeight="1">
      <c r="C184" s="5"/>
      <c r="D184" s="5"/>
    </row>
    <row r="185" ht="15.75" customHeight="1">
      <c r="C185" s="5"/>
      <c r="D185" s="5"/>
    </row>
    <row r="186" ht="15.75" customHeight="1">
      <c r="C186" s="5"/>
      <c r="D186" s="5"/>
    </row>
    <row r="187" ht="15.75" customHeight="1">
      <c r="C187" s="5"/>
      <c r="D187" s="5"/>
    </row>
    <row r="188" ht="15.75" customHeight="1">
      <c r="C188" s="5"/>
      <c r="D188" s="5"/>
    </row>
    <row r="189" ht="15.75" customHeight="1">
      <c r="C189" s="5"/>
      <c r="D189" s="5"/>
    </row>
    <row r="190" ht="15.75" customHeight="1">
      <c r="C190" s="5"/>
      <c r="D190" s="5"/>
    </row>
    <row r="191" ht="15.75" customHeight="1">
      <c r="C191" s="5"/>
      <c r="D191" s="5"/>
    </row>
    <row r="192" ht="15.75" customHeight="1">
      <c r="C192" s="5"/>
      <c r="D192" s="5"/>
    </row>
    <row r="193" ht="15.75" customHeight="1">
      <c r="C193" s="5"/>
      <c r="D193" s="5"/>
    </row>
    <row r="194" ht="15.75" customHeight="1">
      <c r="C194" s="5"/>
      <c r="D194" s="5"/>
    </row>
    <row r="195" ht="15.75" customHeight="1">
      <c r="C195" s="5"/>
      <c r="D195" s="5"/>
    </row>
    <row r="196" ht="15.75" customHeight="1">
      <c r="C196" s="5"/>
      <c r="D196" s="5"/>
    </row>
    <row r="197" ht="15.75" customHeight="1">
      <c r="C197" s="5"/>
      <c r="D197" s="5"/>
    </row>
    <row r="198" ht="15.75" customHeight="1">
      <c r="C198" s="5"/>
      <c r="D198" s="5"/>
    </row>
    <row r="199" ht="15.75" customHeight="1">
      <c r="C199" s="5"/>
      <c r="D199" s="5"/>
    </row>
    <row r="200" ht="15.75" customHeight="1">
      <c r="C200" s="5"/>
      <c r="D200" s="5"/>
    </row>
    <row r="201" ht="15.75" customHeight="1">
      <c r="C201" s="5"/>
      <c r="D201" s="5"/>
    </row>
    <row r="202" ht="15.75" customHeight="1">
      <c r="C202" s="5"/>
      <c r="D202" s="5"/>
    </row>
    <row r="203" ht="15.75" customHeight="1">
      <c r="C203" s="5"/>
      <c r="D203" s="5"/>
    </row>
    <row r="204" ht="15.75" customHeight="1">
      <c r="C204" s="5"/>
      <c r="D204" s="5"/>
    </row>
    <row r="205" ht="15.75" customHeight="1">
      <c r="C205" s="5"/>
      <c r="D205" s="5"/>
    </row>
    <row r="206" ht="15.75" customHeight="1">
      <c r="C206" s="5"/>
      <c r="D206" s="5"/>
    </row>
    <row r="207" ht="15.75" customHeight="1">
      <c r="C207" s="5"/>
      <c r="D207" s="5"/>
    </row>
    <row r="208" ht="15.75" customHeight="1">
      <c r="C208" s="5"/>
      <c r="D208" s="5"/>
    </row>
    <row r="209" ht="15.75" customHeight="1">
      <c r="C209" s="5"/>
      <c r="D209" s="5"/>
    </row>
    <row r="210" ht="15.75" customHeight="1">
      <c r="C210" s="5"/>
      <c r="D210" s="5"/>
    </row>
    <row r="211" ht="15.75" customHeight="1">
      <c r="C211" s="5"/>
      <c r="D211" s="5"/>
    </row>
    <row r="212" ht="15.75" customHeight="1">
      <c r="C212" s="5"/>
      <c r="D212" s="5"/>
    </row>
    <row r="213" ht="15.75" customHeight="1">
      <c r="C213" s="5"/>
      <c r="D213" s="5"/>
    </row>
    <row r="214" ht="15.75" customHeight="1">
      <c r="C214" s="5"/>
      <c r="D214" s="5"/>
    </row>
    <row r="215" ht="15.75" customHeight="1">
      <c r="C215" s="5"/>
      <c r="D215" s="5"/>
    </row>
    <row r="216" ht="15.75" customHeight="1">
      <c r="C216" s="5"/>
      <c r="D216" s="5"/>
    </row>
    <row r="217" ht="15.75" customHeight="1">
      <c r="C217" s="5"/>
      <c r="D217" s="5"/>
    </row>
    <row r="218" ht="15.75" customHeight="1">
      <c r="C218" s="5"/>
      <c r="D218" s="5"/>
    </row>
    <row r="219" ht="15.75" customHeight="1">
      <c r="C219" s="5"/>
      <c r="D219" s="5"/>
    </row>
    <row r="220" ht="15.75" customHeight="1">
      <c r="C220" s="5"/>
      <c r="D220" s="5"/>
    </row>
    <row r="221" ht="15.75" customHeight="1">
      <c r="C221" s="5"/>
      <c r="D221" s="5"/>
    </row>
    <row r="222" ht="15.75" customHeight="1">
      <c r="C222" s="5"/>
      <c r="D222" s="5"/>
    </row>
    <row r="223" ht="15.75" customHeight="1">
      <c r="C223" s="5"/>
      <c r="D223" s="5"/>
    </row>
    <row r="224" ht="15.75" customHeight="1">
      <c r="C224" s="5"/>
      <c r="D224" s="5"/>
    </row>
    <row r="225" ht="15.75" customHeight="1">
      <c r="C225" s="5"/>
      <c r="D225" s="5"/>
    </row>
    <row r="226" ht="15.75" customHeight="1">
      <c r="C226" s="5"/>
      <c r="D226" s="5"/>
    </row>
    <row r="227" ht="15.75" customHeight="1">
      <c r="C227" s="5"/>
      <c r="D227" s="5"/>
    </row>
    <row r="228" ht="15.75" customHeight="1">
      <c r="C228" s="5"/>
      <c r="D228" s="5"/>
    </row>
    <row r="229" ht="15.75" customHeight="1">
      <c r="C229" s="5"/>
      <c r="D229" s="5"/>
    </row>
    <row r="230" ht="15.75" customHeight="1">
      <c r="C230" s="5"/>
      <c r="D230" s="5"/>
    </row>
    <row r="231" ht="15.75" customHeight="1">
      <c r="C231" s="5"/>
      <c r="D231" s="5"/>
    </row>
    <row r="232" ht="15.75" customHeight="1">
      <c r="C232" s="5"/>
      <c r="D232" s="5"/>
    </row>
    <row r="233" ht="15.75" customHeight="1">
      <c r="C233" s="5"/>
      <c r="D233" s="5"/>
    </row>
    <row r="234" ht="15.75" customHeight="1">
      <c r="C234" s="5"/>
      <c r="D234" s="5"/>
    </row>
    <row r="235" ht="15.75" customHeight="1">
      <c r="C235" s="5"/>
      <c r="D235" s="5"/>
    </row>
    <row r="236" ht="15.75" customHeight="1">
      <c r="C236" s="5"/>
      <c r="D236" s="5"/>
    </row>
    <row r="237" ht="15.75" customHeight="1">
      <c r="C237" s="5"/>
      <c r="D237" s="5"/>
    </row>
    <row r="238" ht="15.75" customHeight="1">
      <c r="C238" s="5"/>
      <c r="D238" s="5"/>
    </row>
    <row r="239" ht="15.75" customHeight="1">
      <c r="C239" s="5"/>
      <c r="D239" s="5"/>
    </row>
    <row r="240" ht="15.75" customHeight="1">
      <c r="C240" s="5"/>
      <c r="D240" s="5"/>
    </row>
    <row r="241" ht="15.75" customHeight="1">
      <c r="C241" s="5"/>
      <c r="D241" s="5"/>
    </row>
    <row r="242" ht="15.75" customHeight="1">
      <c r="C242" s="5"/>
      <c r="D242" s="5"/>
    </row>
    <row r="243" ht="15.75" customHeight="1">
      <c r="C243" s="5"/>
      <c r="D243" s="5"/>
    </row>
    <row r="244" ht="15.75" customHeight="1">
      <c r="C244" s="5"/>
      <c r="D244" s="5"/>
    </row>
    <row r="245" ht="15.75" customHeight="1">
      <c r="C245" s="5"/>
      <c r="D245" s="5"/>
    </row>
    <row r="246" ht="15.75" customHeight="1">
      <c r="C246" s="5"/>
      <c r="D246" s="5"/>
    </row>
    <row r="247" ht="15.75" customHeight="1">
      <c r="C247" s="5"/>
      <c r="D247" s="5"/>
    </row>
    <row r="248" ht="15.75" customHeight="1">
      <c r="C248" s="5"/>
      <c r="D248" s="5"/>
    </row>
    <row r="249" ht="15.75" customHeight="1">
      <c r="C249" s="5"/>
      <c r="D249" s="5"/>
    </row>
    <row r="250" ht="15.75" customHeight="1">
      <c r="C250" s="5"/>
      <c r="D250" s="5"/>
    </row>
    <row r="251" ht="15.75" customHeight="1">
      <c r="C251" s="5"/>
      <c r="D251" s="5"/>
    </row>
    <row r="252" ht="15.75" customHeight="1">
      <c r="C252" s="5"/>
      <c r="D252" s="5"/>
    </row>
    <row r="253" ht="15.75" customHeight="1">
      <c r="C253" s="5"/>
      <c r="D253" s="5"/>
    </row>
    <row r="254" ht="15.75" customHeight="1">
      <c r="C254" s="5"/>
      <c r="D254" s="5"/>
    </row>
    <row r="255" ht="15.75" customHeight="1">
      <c r="C255" s="5"/>
      <c r="D255" s="5"/>
    </row>
    <row r="256" ht="15.75" customHeight="1">
      <c r="C256" s="5"/>
      <c r="D256" s="5"/>
    </row>
    <row r="257" ht="15.75" customHeight="1">
      <c r="C257" s="5"/>
      <c r="D257" s="5"/>
    </row>
    <row r="258" ht="15.75" customHeight="1">
      <c r="C258" s="5"/>
      <c r="D258" s="5"/>
    </row>
    <row r="259" ht="15.75" customHeight="1">
      <c r="C259" s="5"/>
      <c r="D259" s="5"/>
    </row>
    <row r="260" ht="15.75" customHeight="1">
      <c r="C260" s="5"/>
      <c r="D260" s="5"/>
    </row>
    <row r="261" ht="15.75" customHeight="1">
      <c r="C261" s="5"/>
      <c r="D261" s="5"/>
    </row>
    <row r="262" ht="15.75" customHeight="1">
      <c r="C262" s="5"/>
      <c r="D262" s="5"/>
    </row>
    <row r="263" ht="15.75" customHeight="1">
      <c r="C263" s="5"/>
      <c r="D263" s="5"/>
    </row>
    <row r="264" ht="15.75" customHeight="1">
      <c r="C264" s="5"/>
      <c r="D264" s="5"/>
    </row>
    <row r="265" ht="15.75" customHeight="1">
      <c r="C265" s="5"/>
      <c r="D265" s="5"/>
    </row>
    <row r="266" ht="15.75" customHeight="1">
      <c r="C266" s="5"/>
      <c r="D266" s="5"/>
    </row>
    <row r="267" ht="15.75" customHeight="1">
      <c r="C267" s="5"/>
      <c r="D267" s="5"/>
    </row>
    <row r="268" ht="15.75" customHeight="1">
      <c r="C268" s="5"/>
      <c r="D268" s="5"/>
    </row>
    <row r="269" ht="15.75" customHeight="1">
      <c r="C269" s="5"/>
      <c r="D269" s="5"/>
    </row>
    <row r="270" ht="15.75" customHeight="1">
      <c r="C270" s="5"/>
      <c r="D270" s="5"/>
    </row>
    <row r="271" ht="15.75" customHeight="1">
      <c r="C271" s="5"/>
      <c r="D271" s="5"/>
    </row>
    <row r="272" ht="15.75" customHeight="1">
      <c r="C272" s="5"/>
      <c r="D272" s="5"/>
    </row>
    <row r="273" ht="15.75" customHeight="1">
      <c r="C273" s="5"/>
      <c r="D273" s="5"/>
    </row>
    <row r="274" ht="15.75" customHeight="1">
      <c r="C274" s="5"/>
      <c r="D274" s="5"/>
    </row>
    <row r="275" ht="15.75" customHeight="1">
      <c r="C275" s="5"/>
      <c r="D275" s="5"/>
    </row>
    <row r="276" ht="15.75" customHeight="1">
      <c r="C276" s="5"/>
      <c r="D276" s="5"/>
    </row>
    <row r="277" ht="15.75" customHeight="1">
      <c r="C277" s="5"/>
      <c r="D277" s="5"/>
    </row>
    <row r="278" ht="15.75" customHeight="1">
      <c r="C278" s="5"/>
      <c r="D278" s="5"/>
    </row>
    <row r="279" ht="15.75" customHeight="1">
      <c r="C279" s="5"/>
      <c r="D279" s="5"/>
    </row>
    <row r="280" ht="15.75" customHeight="1">
      <c r="C280" s="5"/>
      <c r="D280" s="5"/>
    </row>
    <row r="281" ht="15.75" customHeight="1">
      <c r="C281" s="5"/>
      <c r="D281" s="5"/>
    </row>
    <row r="282" ht="15.75" customHeight="1">
      <c r="C282" s="5"/>
      <c r="D282" s="5"/>
    </row>
    <row r="283" ht="15.75" customHeight="1">
      <c r="C283" s="5"/>
      <c r="D283" s="5"/>
    </row>
    <row r="284" ht="15.75" customHeight="1">
      <c r="C284" s="5"/>
      <c r="D284" s="5"/>
    </row>
    <row r="285" ht="15.75" customHeight="1">
      <c r="C285" s="5"/>
      <c r="D285" s="5"/>
    </row>
    <row r="286" ht="15.75" customHeight="1">
      <c r="C286" s="5"/>
      <c r="D286" s="5"/>
    </row>
    <row r="287" ht="15.75" customHeight="1">
      <c r="C287" s="5"/>
      <c r="D287" s="5"/>
    </row>
    <row r="288" ht="15.75" customHeight="1">
      <c r="C288" s="5"/>
      <c r="D288" s="5"/>
    </row>
    <row r="289" ht="15.75" customHeight="1">
      <c r="C289" s="5"/>
      <c r="D289" s="5"/>
    </row>
    <row r="290" ht="15.75" customHeight="1">
      <c r="C290" s="5"/>
      <c r="D290" s="5"/>
    </row>
    <row r="291" ht="15.75" customHeight="1">
      <c r="C291" s="5"/>
      <c r="D291" s="5"/>
    </row>
    <row r="292" ht="15.75" customHeight="1">
      <c r="C292" s="5"/>
      <c r="D292" s="5"/>
    </row>
    <row r="293" ht="15.75" customHeight="1">
      <c r="C293" s="5"/>
      <c r="D293" s="5"/>
    </row>
    <row r="294" ht="15.75" customHeight="1">
      <c r="C294" s="5"/>
      <c r="D294" s="5"/>
    </row>
    <row r="295" ht="15.75" customHeight="1">
      <c r="C295" s="5"/>
      <c r="D295" s="5"/>
    </row>
    <row r="296" ht="15.75" customHeight="1">
      <c r="C296" s="5"/>
      <c r="D296" s="5"/>
    </row>
    <row r="297" ht="15.75" customHeight="1">
      <c r="C297" s="5"/>
      <c r="D297" s="5"/>
    </row>
    <row r="298" ht="15.75" customHeight="1">
      <c r="C298" s="5"/>
      <c r="D298" s="5"/>
    </row>
    <row r="299" ht="15.75" customHeight="1">
      <c r="C299" s="5"/>
      <c r="D299" s="5"/>
    </row>
    <row r="300" ht="15.75" customHeight="1">
      <c r="C300" s="5"/>
      <c r="D300" s="5"/>
    </row>
    <row r="301" ht="15.75" customHeight="1">
      <c r="C301" s="5"/>
      <c r="D301" s="5"/>
    </row>
    <row r="302" ht="15.75" customHeight="1">
      <c r="C302" s="5"/>
      <c r="D302" s="5"/>
    </row>
    <row r="303" ht="15.75" customHeight="1">
      <c r="C303" s="5"/>
      <c r="D303" s="5"/>
    </row>
    <row r="304" ht="15.75" customHeight="1">
      <c r="C304" s="5"/>
      <c r="D304" s="5"/>
    </row>
    <row r="305" ht="15.75" customHeight="1">
      <c r="C305" s="5"/>
      <c r="D305" s="5"/>
    </row>
    <row r="306" ht="15.75" customHeight="1">
      <c r="C306" s="5"/>
      <c r="D306" s="5"/>
    </row>
    <row r="307" ht="15.75" customHeight="1">
      <c r="C307" s="5"/>
      <c r="D307" s="5"/>
    </row>
    <row r="308" ht="15.75" customHeight="1">
      <c r="C308" s="5"/>
      <c r="D308" s="5"/>
    </row>
    <row r="309" ht="15.75" customHeight="1">
      <c r="C309" s="5"/>
      <c r="D309" s="5"/>
    </row>
    <row r="310" ht="15.75" customHeight="1">
      <c r="C310" s="5"/>
      <c r="D310" s="5"/>
    </row>
    <row r="311" ht="15.75" customHeight="1">
      <c r="C311" s="5"/>
      <c r="D311" s="5"/>
    </row>
    <row r="312" ht="15.75" customHeight="1">
      <c r="C312" s="5"/>
      <c r="D312" s="5"/>
    </row>
    <row r="313" ht="15.75" customHeight="1">
      <c r="C313" s="5"/>
      <c r="D313" s="5"/>
    </row>
    <row r="314" ht="15.75" customHeight="1">
      <c r="C314" s="5"/>
      <c r="D314" s="5"/>
    </row>
    <row r="315" ht="15.75" customHeight="1">
      <c r="C315" s="5"/>
      <c r="D315" s="5"/>
    </row>
    <row r="316" ht="15.75" customHeight="1">
      <c r="C316" s="5"/>
      <c r="D316" s="5"/>
    </row>
    <row r="317" ht="15.75" customHeight="1">
      <c r="C317" s="5"/>
      <c r="D317" s="5"/>
    </row>
    <row r="318" ht="15.75" customHeight="1">
      <c r="C318" s="5"/>
      <c r="D318" s="5"/>
    </row>
    <row r="319" ht="15.75" customHeight="1">
      <c r="C319" s="5"/>
      <c r="D319" s="5"/>
    </row>
    <row r="320" ht="15.75" customHeight="1">
      <c r="C320" s="5"/>
      <c r="D320" s="5"/>
    </row>
    <row r="321" ht="15.75" customHeight="1">
      <c r="C321" s="5"/>
      <c r="D321" s="5"/>
    </row>
    <row r="322" ht="15.75" customHeight="1">
      <c r="C322" s="5"/>
      <c r="D322" s="5"/>
    </row>
    <row r="323" ht="15.75" customHeight="1">
      <c r="C323" s="5"/>
      <c r="D323" s="5"/>
    </row>
    <row r="324" ht="15.75" customHeight="1">
      <c r="C324" s="5"/>
      <c r="D324" s="5"/>
    </row>
    <row r="325" ht="15.75" customHeight="1">
      <c r="C325" s="5"/>
      <c r="D325" s="5"/>
    </row>
    <row r="326" ht="15.75" customHeight="1">
      <c r="C326" s="5"/>
      <c r="D326" s="5"/>
    </row>
    <row r="327" ht="15.75" customHeight="1">
      <c r="C327" s="5"/>
      <c r="D327" s="5"/>
    </row>
    <row r="328" ht="15.75" customHeight="1">
      <c r="C328" s="5"/>
      <c r="D328" s="5"/>
    </row>
    <row r="329" ht="15.75" customHeight="1">
      <c r="C329" s="5"/>
      <c r="D329" s="5"/>
    </row>
    <row r="330" ht="15.75" customHeight="1">
      <c r="C330" s="5"/>
      <c r="D330" s="5"/>
    </row>
    <row r="331" ht="15.75" customHeight="1">
      <c r="C331" s="5"/>
      <c r="D331" s="5"/>
    </row>
    <row r="332" ht="15.75" customHeight="1">
      <c r="C332" s="5"/>
      <c r="D332" s="5"/>
    </row>
    <row r="333" ht="15.75" customHeight="1">
      <c r="C333" s="5"/>
      <c r="D333" s="5"/>
    </row>
    <row r="334" ht="15.75" customHeight="1">
      <c r="C334" s="5"/>
      <c r="D334" s="5"/>
    </row>
    <row r="335" ht="15.75" customHeight="1">
      <c r="C335" s="5"/>
      <c r="D335" s="5"/>
    </row>
    <row r="336" ht="15.75" customHeight="1">
      <c r="C336" s="5"/>
      <c r="D336" s="5"/>
    </row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14"/>
    <col customWidth="1" min="2" max="2" width="43.86"/>
    <col customWidth="1" min="3" max="3" width="42.86"/>
    <col customWidth="1" min="4" max="26" width="8.71"/>
  </cols>
  <sheetData>
    <row r="1" ht="12.0" customHeight="1">
      <c r="A1" s="1" t="s">
        <v>33</v>
      </c>
      <c r="B1" s="3" t="s">
        <v>118</v>
      </c>
      <c r="C1" s="3" t="s">
        <v>119</v>
      </c>
    </row>
    <row r="2" ht="12.0" customHeight="1">
      <c r="A2" s="1" t="s">
        <v>39</v>
      </c>
      <c r="B2" s="3" t="s">
        <v>120</v>
      </c>
      <c r="C2" s="3" t="s">
        <v>121</v>
      </c>
    </row>
    <row r="3" ht="12.0" customHeight="1">
      <c r="A3" s="1" t="s">
        <v>45</v>
      </c>
    </row>
    <row r="4" ht="12.0" customHeight="1">
      <c r="A4" s="1" t="s">
        <v>47</v>
      </c>
      <c r="B4" s="3" t="s">
        <v>122</v>
      </c>
    </row>
    <row r="5" ht="12.0" customHeight="1">
      <c r="A5" s="1" t="s">
        <v>51</v>
      </c>
      <c r="B5" s="1" t="s">
        <v>51</v>
      </c>
    </row>
    <row r="6" ht="12.0" customHeight="1">
      <c r="A6" s="1" t="s">
        <v>54</v>
      </c>
      <c r="B6" s="1" t="s">
        <v>54</v>
      </c>
    </row>
    <row r="7" ht="12.0" customHeight="1">
      <c r="A7" s="1" t="s">
        <v>59</v>
      </c>
      <c r="B7" s="1" t="s">
        <v>59</v>
      </c>
    </row>
    <row r="8" ht="12.0" customHeight="1">
      <c r="A8" s="24" t="s">
        <v>63</v>
      </c>
      <c r="D8" s="3" t="s">
        <v>123</v>
      </c>
    </row>
    <row r="9" ht="12.0" customHeight="1">
      <c r="A9" s="24" t="s">
        <v>64</v>
      </c>
    </row>
    <row r="10" ht="12.0" customHeight="1">
      <c r="A10" s="24" t="s">
        <v>68</v>
      </c>
    </row>
    <row r="11" ht="12.0" customHeight="1">
      <c r="A11" s="1" t="s">
        <v>69</v>
      </c>
      <c r="B11" s="3" t="s">
        <v>124</v>
      </c>
    </row>
    <row r="12" ht="12.0" customHeight="1">
      <c r="A12" s="1" t="s">
        <v>71</v>
      </c>
      <c r="B12" s="3" t="s">
        <v>125</v>
      </c>
    </row>
    <row r="13" ht="12.0" customHeight="1">
      <c r="A13" s="1" t="s">
        <v>72</v>
      </c>
      <c r="B13" s="3" t="s">
        <v>126</v>
      </c>
      <c r="C13" s="3" t="s">
        <v>127</v>
      </c>
    </row>
    <row r="14" ht="12.0" customHeight="1">
      <c r="A14" s="1" t="s">
        <v>73</v>
      </c>
      <c r="B14" s="3" t="s">
        <v>128</v>
      </c>
    </row>
    <row r="15" ht="12.0" customHeight="1">
      <c r="A15" s="1" t="s">
        <v>75</v>
      </c>
      <c r="B15" s="3" t="s">
        <v>129</v>
      </c>
    </row>
    <row r="16" ht="12.0" customHeight="1">
      <c r="A16" s="1" t="s">
        <v>77</v>
      </c>
      <c r="B16" s="3" t="s">
        <v>131</v>
      </c>
    </row>
    <row r="17" ht="12.0" customHeight="1">
      <c r="A17" s="1" t="s">
        <v>78</v>
      </c>
      <c r="B17" s="3" t="s">
        <v>132</v>
      </c>
      <c r="C17" s="3" t="s">
        <v>133</v>
      </c>
    </row>
    <row r="18" ht="12.0" customHeight="1">
      <c r="A18" s="1" t="s">
        <v>79</v>
      </c>
      <c r="B18" s="3" t="s">
        <v>134</v>
      </c>
      <c r="C18" s="3" t="s">
        <v>135</v>
      </c>
    </row>
    <row r="19" ht="12.0" customHeight="1">
      <c r="A19" s="1" t="s">
        <v>82</v>
      </c>
      <c r="B19" s="3" t="s">
        <v>137</v>
      </c>
      <c r="C19" s="3" t="s">
        <v>138</v>
      </c>
    </row>
    <row r="20" ht="12.0" customHeight="1">
      <c r="A20" s="1" t="s">
        <v>84</v>
      </c>
      <c r="B20" s="3" t="s">
        <v>139</v>
      </c>
      <c r="C20" s="3" t="s">
        <v>140</v>
      </c>
    </row>
    <row r="21" ht="12.0" customHeight="1">
      <c r="A21" s="7" t="s">
        <v>92</v>
      </c>
      <c r="B21" s="3" t="s">
        <v>142</v>
      </c>
    </row>
    <row r="22" ht="12.0" customHeight="1">
      <c r="A22" s="1" t="s">
        <v>95</v>
      </c>
      <c r="B22" s="3" t="s">
        <v>143</v>
      </c>
      <c r="C22" s="3" t="s">
        <v>144</v>
      </c>
    </row>
    <row r="23" ht="12.0" customHeight="1">
      <c r="A23" s="1" t="s">
        <v>97</v>
      </c>
      <c r="B23" s="3" t="s">
        <v>146</v>
      </c>
    </row>
    <row r="24" ht="12.0" customHeight="1">
      <c r="A24" s="1" t="s">
        <v>98</v>
      </c>
      <c r="B24" s="7" t="s">
        <v>147</v>
      </c>
    </row>
    <row r="25" ht="12.0" customHeight="1">
      <c r="A25" s="1" t="s">
        <v>99</v>
      </c>
      <c r="B25" s="1" t="s">
        <v>99</v>
      </c>
    </row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2020-03-06T11:53:53Z</dcterms:created>
  <dc:creator>Rama Gandikota</dc:creator>
</cp:coreProperties>
</file>