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299" documentId="8_{ACC1AFFA-2C88-4EAF-BBDE-445D7750FB5C}" xr6:coauthVersionLast="46" xr6:coauthVersionMax="46" xr10:uidLastSave="{01AADAC4-43A8-4BF5-B6EE-6FAF1B37341F}"/>
  <bookViews>
    <workbookView xWindow="28680" yWindow="-120" windowWidth="29040" windowHeight="15840" firstSheet="1" activeTab="1" xr2:uid="{00000000-000D-0000-FFFF-FFFF00000000}"/>
  </bookViews>
  <sheets>
    <sheet name="formresponses1" sheetId="1" r:id="rId1"/>
    <sheet name="KnitVariables" sheetId="7" r:id="rId2"/>
    <sheet name="Offsets" sheetId="8" r:id="rId3"/>
    <sheet name="Expanded Sizing" sheetId="10" r:id="rId4"/>
    <sheet name="Constants" sheetId="9" r:id="rId5"/>
  </sheets>
  <definedNames>
    <definedName name="COL_OFFSET">Offsets!$C$16</definedName>
    <definedName name="Expanded_Sizing">'Expanded Sizing'!$C$1:$FC$333</definedName>
    <definedName name="NO_OF_SLEEVE_STITCHES_AT_UPPER_ARM">KnitVariables!$C$124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9" roundtripDataSignature="AMtx7mgx5n8oJw8s4caYxd/ZsJb3kRq06Q=="/>
    </ext>
  </extLst>
</workbook>
</file>

<file path=xl/calcChain.xml><?xml version="1.0" encoding="utf-8"?>
<calcChain xmlns="http://schemas.openxmlformats.org/spreadsheetml/2006/main">
  <c r="C75" i="7" l="1"/>
  <c r="C72" i="7"/>
  <c r="C84" i="7" l="1"/>
  <c r="C85" i="7"/>
  <c r="C90" i="7"/>
  <c r="C91" i="7"/>
  <c r="C87" i="7"/>
  <c r="C88" i="7"/>
  <c r="C98" i="7" l="1"/>
  <c r="C55" i="7" s="1"/>
  <c r="C108" i="7" l="1"/>
  <c r="C118" i="7" l="1"/>
  <c r="C112" i="7" l="1"/>
  <c r="C111" i="7"/>
  <c r="C28" i="7" l="1"/>
  <c r="C109" i="7"/>
  <c r="C129" i="7" l="1"/>
  <c r="C130" i="7" s="1"/>
  <c r="C128" i="7"/>
  <c r="C96" i="7"/>
  <c r="C97" i="7"/>
  <c r="C33" i="7"/>
  <c r="C34" i="7"/>
  <c r="C31" i="7" s="1"/>
  <c r="C32" i="7" s="1"/>
  <c r="C21" i="7" l="1"/>
  <c r="C119" i="7" l="1"/>
  <c r="C113" i="7"/>
  <c r="G5" i="8"/>
  <c r="G6" i="8"/>
  <c r="G7" i="8"/>
  <c r="G8" i="8"/>
  <c r="G9" i="8"/>
  <c r="G10" i="8"/>
  <c r="G11" i="8"/>
  <c r="G12" i="8"/>
  <c r="G13" i="8"/>
  <c r="G3" i="8"/>
  <c r="G4" i="8"/>
  <c r="DV330" i="10" l="1"/>
  <c r="CP330" i="10"/>
  <c r="BJ330" i="10"/>
  <c r="EV329" i="10"/>
  <c r="EU329" i="10"/>
  <c r="ET329" i="10"/>
  <c r="ES329" i="10"/>
  <c r="ES330" i="10" s="1"/>
  <c r="ER329" i="10"/>
  <c r="EQ329" i="10"/>
  <c r="EP329" i="10"/>
  <c r="EO329" i="10"/>
  <c r="EN329" i="10"/>
  <c r="EM329" i="10"/>
  <c r="EL329" i="10"/>
  <c r="EK329" i="10"/>
  <c r="EK330" i="10" s="1"/>
  <c r="EJ329" i="10"/>
  <c r="EI329" i="10"/>
  <c r="EH329" i="10"/>
  <c r="EG329" i="10"/>
  <c r="EF329" i="10"/>
  <c r="EE329" i="10"/>
  <c r="ED329" i="10"/>
  <c r="EC329" i="10"/>
  <c r="EC330" i="10" s="1"/>
  <c r="EB329" i="10"/>
  <c r="EA329" i="10"/>
  <c r="DZ329" i="10"/>
  <c r="DY329" i="10"/>
  <c r="DX329" i="10"/>
  <c r="DW329" i="10"/>
  <c r="DV329" i="10"/>
  <c r="DU329" i="10"/>
  <c r="DU330" i="10" s="1"/>
  <c r="DT329" i="10"/>
  <c r="DS329" i="10"/>
  <c r="DR329" i="10"/>
  <c r="DQ329" i="10"/>
  <c r="DP329" i="10"/>
  <c r="DO329" i="10"/>
  <c r="DN329" i="10"/>
  <c r="DM329" i="10"/>
  <c r="DM330" i="10" s="1"/>
  <c r="DL329" i="10"/>
  <c r="DK329" i="10"/>
  <c r="DJ329" i="10"/>
  <c r="DI329" i="10"/>
  <c r="DH329" i="10"/>
  <c r="DG329" i="10"/>
  <c r="DF329" i="10"/>
  <c r="DE329" i="10"/>
  <c r="DE330" i="10" s="1"/>
  <c r="DD329" i="10"/>
  <c r="DC329" i="10"/>
  <c r="DB329" i="10"/>
  <c r="DA329" i="10"/>
  <c r="CZ329" i="10"/>
  <c r="CY329" i="10"/>
  <c r="CX329" i="10"/>
  <c r="CW329" i="10"/>
  <c r="CW330" i="10" s="1"/>
  <c r="CV329" i="10"/>
  <c r="CU329" i="10"/>
  <c r="CT329" i="10"/>
  <c r="CS329" i="10"/>
  <c r="CR329" i="10"/>
  <c r="CQ329" i="10"/>
  <c r="CP329" i="10"/>
  <c r="CO329" i="10"/>
  <c r="CO330" i="10" s="1"/>
  <c r="CN329" i="10"/>
  <c r="CM329" i="10"/>
  <c r="CL329" i="10"/>
  <c r="CK329" i="10"/>
  <c r="CJ329" i="10"/>
  <c r="CI329" i="10"/>
  <c r="CH329" i="10"/>
  <c r="CG329" i="10"/>
  <c r="CG330" i="10" s="1"/>
  <c r="CF329" i="10"/>
  <c r="CE329" i="10"/>
  <c r="CD329" i="10"/>
  <c r="CC329" i="10"/>
  <c r="CB329" i="10"/>
  <c r="CA329" i="10"/>
  <c r="BZ329" i="10"/>
  <c r="BY329" i="10"/>
  <c r="BY330" i="10" s="1"/>
  <c r="BX329" i="10"/>
  <c r="BW329" i="10"/>
  <c r="BV329" i="10"/>
  <c r="BU329" i="10"/>
  <c r="BT329" i="10"/>
  <c r="BS329" i="10"/>
  <c r="BR329" i="10"/>
  <c r="BQ329" i="10"/>
  <c r="BQ330" i="10" s="1"/>
  <c r="BP329" i="10"/>
  <c r="BO329" i="10"/>
  <c r="BN329" i="10"/>
  <c r="BM329" i="10"/>
  <c r="BL329" i="10"/>
  <c r="BK329" i="10"/>
  <c r="BJ329" i="10"/>
  <c r="BI329" i="10"/>
  <c r="BI330" i="10" s="1"/>
  <c r="BH329" i="10"/>
  <c r="BG329" i="10"/>
  <c r="BF329" i="10"/>
  <c r="BE329" i="10"/>
  <c r="BD329" i="10"/>
  <c r="BC329" i="10"/>
  <c r="BB329" i="10"/>
  <c r="BA329" i="10"/>
  <c r="BA330" i="10" s="1"/>
  <c r="AZ329" i="10"/>
  <c r="AY329" i="10"/>
  <c r="AX329" i="10"/>
  <c r="AW329" i="10"/>
  <c r="AV329" i="10"/>
  <c r="AU329" i="10"/>
  <c r="AT329" i="10"/>
  <c r="AS329" i="10"/>
  <c r="AS330" i="10" s="1"/>
  <c r="AR329" i="10"/>
  <c r="EV328" i="10"/>
  <c r="EV330" i="10" s="1"/>
  <c r="EU328" i="10"/>
  <c r="ET328" i="10"/>
  <c r="ET330" i="10" s="1"/>
  <c r="ES328" i="10"/>
  <c r="ER328" i="10"/>
  <c r="ER330" i="10" s="1"/>
  <c r="EQ328" i="10"/>
  <c r="EP328" i="10"/>
  <c r="EP330" i="10" s="1"/>
  <c r="EO328" i="10"/>
  <c r="EN328" i="10"/>
  <c r="EN330" i="10" s="1"/>
  <c r="EM328" i="10"/>
  <c r="EL328" i="10"/>
  <c r="EL330" i="10" s="1"/>
  <c r="EK328" i="10"/>
  <c r="EJ328" i="10"/>
  <c r="EJ330" i="10" s="1"/>
  <c r="EI328" i="10"/>
  <c r="EH328" i="10"/>
  <c r="EH330" i="10" s="1"/>
  <c r="EG328" i="10"/>
  <c r="EF328" i="10"/>
  <c r="EF330" i="10" s="1"/>
  <c r="EE328" i="10"/>
  <c r="ED328" i="10"/>
  <c r="ED330" i="10" s="1"/>
  <c r="EC328" i="10"/>
  <c r="EB328" i="10"/>
  <c r="EB330" i="10" s="1"/>
  <c r="EA328" i="10"/>
  <c r="DZ328" i="10"/>
  <c r="DZ330" i="10" s="1"/>
  <c r="DY328" i="10"/>
  <c r="DX328" i="10"/>
  <c r="DX330" i="10" s="1"/>
  <c r="DW328" i="10"/>
  <c r="DV328" i="10"/>
  <c r="DU328" i="10"/>
  <c r="DT328" i="10"/>
  <c r="DT330" i="10" s="1"/>
  <c r="DS328" i="10"/>
  <c r="DR328" i="10"/>
  <c r="DR330" i="10" s="1"/>
  <c r="DQ328" i="10"/>
  <c r="DP328" i="10"/>
  <c r="DP330" i="10" s="1"/>
  <c r="DO328" i="10"/>
  <c r="DN328" i="10"/>
  <c r="DN330" i="10" s="1"/>
  <c r="DM328" i="10"/>
  <c r="DL328" i="10"/>
  <c r="DL330" i="10" s="1"/>
  <c r="DK328" i="10"/>
  <c r="DJ328" i="10"/>
  <c r="DJ330" i="10" s="1"/>
  <c r="DI328" i="10"/>
  <c r="DH328" i="10"/>
  <c r="DH330" i="10" s="1"/>
  <c r="DG328" i="10"/>
  <c r="DF328" i="10"/>
  <c r="DF330" i="10" s="1"/>
  <c r="DE328" i="10"/>
  <c r="DD328" i="10"/>
  <c r="DD330" i="10" s="1"/>
  <c r="DC328" i="10"/>
  <c r="DB328" i="10"/>
  <c r="DB330" i="10" s="1"/>
  <c r="DA328" i="10"/>
  <c r="CZ328" i="10"/>
  <c r="CZ330" i="10" s="1"/>
  <c r="CY328" i="10"/>
  <c r="CX328" i="10"/>
  <c r="CX330" i="10" s="1"/>
  <c r="CW328" i="10"/>
  <c r="CV328" i="10"/>
  <c r="CV330" i="10" s="1"/>
  <c r="CU328" i="10"/>
  <c r="CT328" i="10"/>
  <c r="CT330" i="10" s="1"/>
  <c r="CS328" i="10"/>
  <c r="CR328" i="10"/>
  <c r="CR330" i="10" s="1"/>
  <c r="CQ328" i="10"/>
  <c r="CP328" i="10"/>
  <c r="CO328" i="10"/>
  <c r="CN328" i="10"/>
  <c r="CN330" i="10" s="1"/>
  <c r="CM328" i="10"/>
  <c r="CL328" i="10"/>
  <c r="CL330" i="10" s="1"/>
  <c r="CK328" i="10"/>
  <c r="CJ328" i="10"/>
  <c r="CJ330" i="10" s="1"/>
  <c r="CI328" i="10"/>
  <c r="CH328" i="10"/>
  <c r="CH330" i="10" s="1"/>
  <c r="CG328" i="10"/>
  <c r="CF328" i="10"/>
  <c r="CF330" i="10" s="1"/>
  <c r="CE328" i="10"/>
  <c r="CD328" i="10"/>
  <c r="CD330" i="10" s="1"/>
  <c r="CC328" i="10"/>
  <c r="CB328" i="10"/>
  <c r="CB330" i="10" s="1"/>
  <c r="CA328" i="10"/>
  <c r="BZ328" i="10"/>
  <c r="BZ330" i="10" s="1"/>
  <c r="BY328" i="10"/>
  <c r="BX328" i="10"/>
  <c r="BX330" i="10" s="1"/>
  <c r="BW328" i="10"/>
  <c r="BV328" i="10"/>
  <c r="BV330" i="10" s="1"/>
  <c r="BU328" i="10"/>
  <c r="BT328" i="10"/>
  <c r="BT330" i="10" s="1"/>
  <c r="BS328" i="10"/>
  <c r="BR328" i="10"/>
  <c r="BR330" i="10" s="1"/>
  <c r="BQ328" i="10"/>
  <c r="BP328" i="10"/>
  <c r="BP330" i="10" s="1"/>
  <c r="BP333" i="10" s="1"/>
  <c r="BO328" i="10"/>
  <c r="BN328" i="10"/>
  <c r="BN330" i="10" s="1"/>
  <c r="BM328" i="10"/>
  <c r="BL328" i="10"/>
  <c r="BL330" i="10" s="1"/>
  <c r="BK328" i="10"/>
  <c r="BJ328" i="10"/>
  <c r="BI328" i="10"/>
  <c r="BH328" i="10"/>
  <c r="BH330" i="10" s="1"/>
  <c r="BG328" i="10"/>
  <c r="BF328" i="10"/>
  <c r="BF330" i="10" s="1"/>
  <c r="BE328" i="10"/>
  <c r="BD328" i="10"/>
  <c r="BD330" i="10" s="1"/>
  <c r="BC328" i="10"/>
  <c r="BB328" i="10"/>
  <c r="BB330" i="10" s="1"/>
  <c r="BA328" i="10"/>
  <c r="AZ328" i="10"/>
  <c r="AZ330" i="10" s="1"/>
  <c r="AY328" i="10"/>
  <c r="AX328" i="10"/>
  <c r="AX330" i="10" s="1"/>
  <c r="AW328" i="10"/>
  <c r="AV328" i="10"/>
  <c r="AV330" i="10" s="1"/>
  <c r="AU328" i="10"/>
  <c r="AT328" i="10"/>
  <c r="AT330" i="10" s="1"/>
  <c r="AS328" i="10"/>
  <c r="AR328" i="10"/>
  <c r="AR330" i="10" s="1"/>
  <c r="EV320" i="10"/>
  <c r="EU320" i="10"/>
  <c r="ET320" i="10"/>
  <c r="ES320" i="10"/>
  <c r="ER320" i="10"/>
  <c r="EQ320" i="10"/>
  <c r="EP320" i="10"/>
  <c r="EO320" i="10"/>
  <c r="EN320" i="10"/>
  <c r="EM320" i="10"/>
  <c r="EL320" i="10"/>
  <c r="EK320" i="10"/>
  <c r="EJ320" i="10"/>
  <c r="EI320" i="10"/>
  <c r="EH320" i="10"/>
  <c r="EG320" i="10"/>
  <c r="EF320" i="10"/>
  <c r="EE320" i="10"/>
  <c r="ED320" i="10"/>
  <c r="EC320" i="10"/>
  <c r="EB320" i="10"/>
  <c r="EA320" i="10"/>
  <c r="DZ320" i="10"/>
  <c r="DY320" i="10"/>
  <c r="DX320" i="10"/>
  <c r="DW320" i="10"/>
  <c r="DV320" i="10"/>
  <c r="DU320" i="10"/>
  <c r="DT320" i="10"/>
  <c r="DS320" i="10"/>
  <c r="DR320" i="10"/>
  <c r="DQ320" i="10"/>
  <c r="DP320" i="10"/>
  <c r="DO320" i="10"/>
  <c r="DN320" i="10"/>
  <c r="DM320" i="10"/>
  <c r="DL320" i="10"/>
  <c r="DK320" i="10"/>
  <c r="DJ320" i="10"/>
  <c r="DI320" i="10"/>
  <c r="DH320" i="10"/>
  <c r="DG320" i="10"/>
  <c r="DF320" i="10"/>
  <c r="DE320" i="10"/>
  <c r="DD320" i="10"/>
  <c r="DC320" i="10"/>
  <c r="DB320" i="10"/>
  <c r="DA320" i="10"/>
  <c r="CZ320" i="10"/>
  <c r="CY320" i="10"/>
  <c r="CX320" i="10"/>
  <c r="CW320" i="10"/>
  <c r="CV320" i="10"/>
  <c r="CU320" i="10"/>
  <c r="CT320" i="10"/>
  <c r="CS320" i="10"/>
  <c r="CR320" i="10"/>
  <c r="CQ320" i="10"/>
  <c r="CP320" i="10"/>
  <c r="CO320" i="10"/>
  <c r="CN320" i="10"/>
  <c r="CM320" i="10"/>
  <c r="CL320" i="10"/>
  <c r="CK320" i="10"/>
  <c r="CJ320" i="10"/>
  <c r="CI320" i="10"/>
  <c r="CH320" i="10"/>
  <c r="CG320" i="10"/>
  <c r="CF320" i="10"/>
  <c r="CE320" i="10"/>
  <c r="CD320" i="10"/>
  <c r="CC320" i="10"/>
  <c r="CB320" i="10"/>
  <c r="CA320" i="10"/>
  <c r="BZ320" i="10"/>
  <c r="BY320" i="10"/>
  <c r="BX320" i="10"/>
  <c r="BW320" i="10"/>
  <c r="BV320" i="10"/>
  <c r="BU320" i="10"/>
  <c r="BT320" i="10"/>
  <c r="BS320" i="10"/>
  <c r="BR320" i="10"/>
  <c r="BQ320" i="10"/>
  <c r="BP320" i="10"/>
  <c r="BO320" i="10"/>
  <c r="BN320" i="10"/>
  <c r="BM320" i="10"/>
  <c r="BL320" i="10"/>
  <c r="BK320" i="10"/>
  <c r="BJ320" i="10"/>
  <c r="BI320" i="10"/>
  <c r="BH320" i="10"/>
  <c r="BG320" i="10"/>
  <c r="BF320" i="10"/>
  <c r="BE320" i="10"/>
  <c r="BD320" i="10"/>
  <c r="BC320" i="10"/>
  <c r="BB320" i="10"/>
  <c r="BA320" i="10"/>
  <c r="AZ320" i="10"/>
  <c r="AY320" i="10"/>
  <c r="AX320" i="10"/>
  <c r="AW320" i="10"/>
  <c r="AV320" i="10"/>
  <c r="AU320" i="10"/>
  <c r="AT320" i="10"/>
  <c r="AS320" i="10"/>
  <c r="AR320" i="10"/>
  <c r="BP319" i="10"/>
  <c r="BP332" i="10" s="1"/>
  <c r="EV318" i="10"/>
  <c r="EN318" i="10"/>
  <c r="EJ318" i="10"/>
  <c r="EC318" i="10"/>
  <c r="DU318" i="10"/>
  <c r="DK318" i="10"/>
  <c r="DA318" i="10"/>
  <c r="CO318" i="10"/>
  <c r="CE318" i="10"/>
  <c r="BU318" i="10"/>
  <c r="BI318" i="10"/>
  <c r="AY318" i="10"/>
  <c r="EV317" i="10"/>
  <c r="EV321" i="10" s="1"/>
  <c r="EU317" i="10"/>
  <c r="ET317" i="10"/>
  <c r="ES317" i="10"/>
  <c r="ES321" i="10" s="1"/>
  <c r="ER317" i="10"/>
  <c r="ER321" i="10" s="1"/>
  <c r="EQ317" i="10"/>
  <c r="EP317" i="10"/>
  <c r="EO317" i="10"/>
  <c r="EO321" i="10" s="1"/>
  <c r="EN317" i="10"/>
  <c r="EN321" i="10" s="1"/>
  <c r="EM317" i="10"/>
  <c r="EM321" i="10" s="1"/>
  <c r="EL317" i="10"/>
  <c r="EK317" i="10"/>
  <c r="EJ317" i="10"/>
  <c r="EJ321" i="10" s="1"/>
  <c r="EI317" i="10"/>
  <c r="EI321" i="10" s="1"/>
  <c r="EH317" i="10"/>
  <c r="EG317" i="10"/>
  <c r="EG321" i="10" s="1"/>
  <c r="EF317" i="10"/>
  <c r="EF321" i="10" s="1"/>
  <c r="EE317" i="10"/>
  <c r="ED317" i="10"/>
  <c r="EC317" i="10"/>
  <c r="EC321" i="10" s="1"/>
  <c r="EB317" i="10"/>
  <c r="EB321" i="10" s="1"/>
  <c r="EA317" i="10"/>
  <c r="EA321" i="10" s="1"/>
  <c r="DZ317" i="10"/>
  <c r="DY317" i="10"/>
  <c r="DX317" i="10"/>
  <c r="DW317" i="10"/>
  <c r="DV317" i="10"/>
  <c r="DU317" i="10"/>
  <c r="DU321" i="10" s="1"/>
  <c r="DT317" i="10"/>
  <c r="DT321" i="10" s="1"/>
  <c r="DS317" i="10"/>
  <c r="DR317" i="10"/>
  <c r="DQ317" i="10"/>
  <c r="DQ321" i="10" s="1"/>
  <c r="DP317" i="10"/>
  <c r="DO317" i="10"/>
  <c r="DN317" i="10"/>
  <c r="DM317" i="10"/>
  <c r="DL317" i="10"/>
  <c r="DL321" i="10" s="1"/>
  <c r="DK317" i="10"/>
  <c r="DK321" i="10" s="1"/>
  <c r="DJ317" i="10"/>
  <c r="DI317" i="10"/>
  <c r="DH317" i="10"/>
  <c r="DG317" i="10"/>
  <c r="DF317" i="10"/>
  <c r="DE317" i="10"/>
  <c r="DE321" i="10" s="1"/>
  <c r="DD317" i="10"/>
  <c r="DD321" i="10" s="1"/>
  <c r="DC317" i="10"/>
  <c r="DB317" i="10"/>
  <c r="DA317" i="10"/>
  <c r="DA321" i="10" s="1"/>
  <c r="CZ317" i="10"/>
  <c r="CY317" i="10"/>
  <c r="CX317" i="10"/>
  <c r="CW317" i="10"/>
  <c r="CV317" i="10"/>
  <c r="CV321" i="10" s="1"/>
  <c r="CU317" i="10"/>
  <c r="CU321" i="10" s="1"/>
  <c r="CT317" i="10"/>
  <c r="CS317" i="10"/>
  <c r="CR317" i="10"/>
  <c r="CQ317" i="10"/>
  <c r="CQ321" i="10" s="1"/>
  <c r="CP317" i="10"/>
  <c r="CO317" i="10"/>
  <c r="CO321" i="10" s="1"/>
  <c r="CN317" i="10"/>
  <c r="CN321" i="10" s="1"/>
  <c r="CM317" i="10"/>
  <c r="CL317" i="10"/>
  <c r="CK317" i="10"/>
  <c r="CK321" i="10" s="1"/>
  <c r="CJ317" i="10"/>
  <c r="CI317" i="10"/>
  <c r="CH317" i="10"/>
  <c r="CG317" i="10"/>
  <c r="CF317" i="10"/>
  <c r="CF321" i="10" s="1"/>
  <c r="CE317" i="10"/>
  <c r="CE321" i="10" s="1"/>
  <c r="CD317" i="10"/>
  <c r="CC317" i="10"/>
  <c r="CB317" i="10"/>
  <c r="CA317" i="10"/>
  <c r="BZ317" i="10"/>
  <c r="BY317" i="10"/>
  <c r="BY321" i="10" s="1"/>
  <c r="BX317" i="10"/>
  <c r="BX321" i="10" s="1"/>
  <c r="BW317" i="10"/>
  <c r="BV317" i="10"/>
  <c r="BU317" i="10"/>
  <c r="BU321" i="10" s="1"/>
  <c r="BT317" i="10"/>
  <c r="BS317" i="10"/>
  <c r="BR317" i="10"/>
  <c r="BQ317" i="10"/>
  <c r="BP317" i="10"/>
  <c r="BP321" i="10" s="1"/>
  <c r="BO317" i="10"/>
  <c r="BO321" i="10" s="1"/>
  <c r="BN317" i="10"/>
  <c r="BM317" i="10"/>
  <c r="BL317" i="10"/>
  <c r="BK317" i="10"/>
  <c r="BK321" i="10" s="1"/>
  <c r="BJ317" i="10"/>
  <c r="BI317" i="10"/>
  <c r="BI321" i="10" s="1"/>
  <c r="BH317" i="10"/>
  <c r="BH321" i="10" s="1"/>
  <c r="BG317" i="10"/>
  <c r="BF317" i="10"/>
  <c r="BE317" i="10"/>
  <c r="BE321" i="10" s="1"/>
  <c r="BD317" i="10"/>
  <c r="BC317" i="10"/>
  <c r="BB317" i="10"/>
  <c r="BA317" i="10"/>
  <c r="AZ317" i="10"/>
  <c r="AZ321" i="10" s="1"/>
  <c r="AY317" i="10"/>
  <c r="AY321" i="10" s="1"/>
  <c r="AX317" i="10"/>
  <c r="AW317" i="10"/>
  <c r="AV317" i="10"/>
  <c r="AU317" i="10"/>
  <c r="AT317" i="10"/>
  <c r="AS317" i="10"/>
  <c r="AS321" i="10" s="1"/>
  <c r="AR317" i="10"/>
  <c r="AR321" i="10" s="1"/>
  <c r="BQ311" i="10"/>
  <c r="BQ331" i="10" s="1"/>
  <c r="BP311" i="10"/>
  <c r="BP331" i="10" s="1"/>
  <c r="EV310" i="10"/>
  <c r="EU310" i="10"/>
  <c r="ET310" i="10"/>
  <c r="ES310" i="10"/>
  <c r="ER310" i="10"/>
  <c r="EQ310" i="10"/>
  <c r="EP310" i="10"/>
  <c r="EO310" i="10"/>
  <c r="EN310" i="10"/>
  <c r="EM310" i="10"/>
  <c r="EL310" i="10"/>
  <c r="EK310" i="10"/>
  <c r="EJ310" i="10"/>
  <c r="EI310" i="10"/>
  <c r="EH310" i="10"/>
  <c r="EG310" i="10"/>
  <c r="EF310" i="10"/>
  <c r="EE310" i="10"/>
  <c r="ED310" i="10"/>
  <c r="EC310" i="10"/>
  <c r="EB310" i="10"/>
  <c r="EA310" i="10"/>
  <c r="DZ310" i="10"/>
  <c r="DY310" i="10"/>
  <c r="DX310" i="10"/>
  <c r="DW310" i="10"/>
  <c r="DV310" i="10"/>
  <c r="DU310" i="10"/>
  <c r="DT310" i="10"/>
  <c r="DS310" i="10"/>
  <c r="DR310" i="10"/>
  <c r="DQ310" i="10"/>
  <c r="DP310" i="10"/>
  <c r="DO310" i="10"/>
  <c r="DN310" i="10"/>
  <c r="DM310" i="10"/>
  <c r="DL310" i="10"/>
  <c r="DK310" i="10"/>
  <c r="DJ310" i="10"/>
  <c r="DI310" i="10"/>
  <c r="DH310" i="10"/>
  <c r="DG310" i="10"/>
  <c r="DF310" i="10"/>
  <c r="DE310" i="10"/>
  <c r="DD310" i="10"/>
  <c r="DC310" i="10"/>
  <c r="DB310" i="10"/>
  <c r="DA310" i="10"/>
  <c r="CZ310" i="10"/>
  <c r="CY310" i="10"/>
  <c r="CX310" i="10"/>
  <c r="CW310" i="10"/>
  <c r="CV310" i="10"/>
  <c r="CU310" i="10"/>
  <c r="CT310" i="10"/>
  <c r="CS310" i="10"/>
  <c r="CR310" i="10"/>
  <c r="CQ310" i="10"/>
  <c r="CP310" i="10"/>
  <c r="CO310" i="10"/>
  <c r="CN310" i="10"/>
  <c r="CM310" i="10"/>
  <c r="CL310" i="10"/>
  <c r="CK310" i="10"/>
  <c r="CJ310" i="10"/>
  <c r="CI310" i="10"/>
  <c r="CH310" i="10"/>
  <c r="CG310" i="10"/>
  <c r="CF310" i="10"/>
  <c r="CE310" i="10"/>
  <c r="CD310" i="10"/>
  <c r="CC310" i="10"/>
  <c r="CB310" i="10"/>
  <c r="CA310" i="10"/>
  <c r="BZ310" i="10"/>
  <c r="BY310" i="10"/>
  <c r="BX310" i="10"/>
  <c r="BW310" i="10"/>
  <c r="BV310" i="10"/>
  <c r="BU310" i="10"/>
  <c r="BT310" i="10"/>
  <c r="BS310" i="10"/>
  <c r="BR310" i="10"/>
  <c r="BQ310" i="10"/>
  <c r="BP310" i="10"/>
  <c r="BO310" i="10"/>
  <c r="BN310" i="10"/>
  <c r="BM310" i="10"/>
  <c r="BL310" i="10"/>
  <c r="BK310" i="10"/>
  <c r="BJ310" i="10"/>
  <c r="BI310" i="10"/>
  <c r="BH310" i="10"/>
  <c r="BG310" i="10"/>
  <c r="BF310" i="10"/>
  <c r="BE310" i="10"/>
  <c r="BD310" i="10"/>
  <c r="BC310" i="10"/>
  <c r="BB310" i="10"/>
  <c r="BA310" i="10"/>
  <c r="AZ310" i="10"/>
  <c r="AY310" i="10"/>
  <c r="AX310" i="10"/>
  <c r="AW310" i="10"/>
  <c r="AV310" i="10"/>
  <c r="AU310" i="10"/>
  <c r="AT310" i="10"/>
  <c r="AS310" i="10"/>
  <c r="AR310" i="10"/>
  <c r="BR309" i="10"/>
  <c r="BQ309" i="10"/>
  <c r="BO309" i="10"/>
  <c r="BO305" i="10" s="1"/>
  <c r="BP308" i="10"/>
  <c r="BP305" i="10"/>
  <c r="DG300" i="10"/>
  <c r="CH300" i="10"/>
  <c r="BK300" i="10"/>
  <c r="AU300" i="10"/>
  <c r="EJ299" i="10"/>
  <c r="EI299" i="10"/>
  <c r="EH299" i="10"/>
  <c r="EG299" i="10"/>
  <c r="EF299" i="10"/>
  <c r="EE299" i="10"/>
  <c r="ED299" i="10"/>
  <c r="EC299" i="10"/>
  <c r="EB299" i="10"/>
  <c r="EA299" i="10"/>
  <c r="DZ299" i="10"/>
  <c r="DY299" i="10"/>
  <c r="DX299" i="10"/>
  <c r="DW299" i="10"/>
  <c r="DV299" i="10"/>
  <c r="DU299" i="10"/>
  <c r="DT299" i="10"/>
  <c r="DS299" i="10"/>
  <c r="DR299" i="10"/>
  <c r="DQ299" i="10"/>
  <c r="DP299" i="10"/>
  <c r="DO299" i="10"/>
  <c r="DN299" i="10"/>
  <c r="DM299" i="10"/>
  <c r="DL299" i="10"/>
  <c r="DK299" i="10"/>
  <c r="DJ299" i="10"/>
  <c r="DI299" i="10"/>
  <c r="DH299" i="10"/>
  <c r="DG299" i="10"/>
  <c r="DF299" i="10"/>
  <c r="DE299" i="10"/>
  <c r="DD299" i="10"/>
  <c r="DC299" i="10"/>
  <c r="DB299" i="10"/>
  <c r="DA299" i="10"/>
  <c r="CZ299" i="10"/>
  <c r="CY299" i="10"/>
  <c r="CX299" i="10"/>
  <c r="CW299" i="10"/>
  <c r="CV299" i="10"/>
  <c r="CU299" i="10"/>
  <c r="CT299" i="10"/>
  <c r="CS299" i="10"/>
  <c r="CR299" i="10"/>
  <c r="CR300" i="10" s="1"/>
  <c r="CQ299" i="10"/>
  <c r="CP299" i="10"/>
  <c r="CO299" i="10"/>
  <c r="CN299" i="10"/>
  <c r="CM299" i="10"/>
  <c r="CL299" i="10"/>
  <c r="CK299" i="10"/>
  <c r="CJ299" i="10"/>
  <c r="CI299" i="10"/>
  <c r="CH299" i="10"/>
  <c r="CG299" i="10"/>
  <c r="CF299" i="10"/>
  <c r="CE299" i="10"/>
  <c r="CD299" i="10"/>
  <c r="CC299" i="10"/>
  <c r="CB299" i="10"/>
  <c r="CA299" i="10"/>
  <c r="BZ299" i="10"/>
  <c r="BY299" i="10"/>
  <c r="BX299" i="10"/>
  <c r="BW299" i="10"/>
  <c r="BV299" i="10"/>
  <c r="BU299" i="10"/>
  <c r="BT299" i="10"/>
  <c r="BS299" i="10"/>
  <c r="BR299" i="10"/>
  <c r="BQ299" i="10"/>
  <c r="BP299" i="10"/>
  <c r="BO299" i="10"/>
  <c r="BN299" i="10"/>
  <c r="BM299" i="10"/>
  <c r="BL299" i="10"/>
  <c r="BK299" i="10"/>
  <c r="BJ299" i="10"/>
  <c r="BI299" i="10"/>
  <c r="BH299" i="10"/>
  <c r="BG299" i="10"/>
  <c r="BF299" i="10"/>
  <c r="BE299" i="10"/>
  <c r="BD299" i="10"/>
  <c r="BC299" i="10"/>
  <c r="BB299" i="10"/>
  <c r="BA299" i="10"/>
  <c r="AZ299" i="10"/>
  <c r="AY299" i="10"/>
  <c r="AX299" i="10"/>
  <c r="AW299" i="10"/>
  <c r="AV299" i="10"/>
  <c r="AU299" i="10"/>
  <c r="AT299" i="10"/>
  <c r="AS299" i="10"/>
  <c r="AR299" i="10"/>
  <c r="AQ299" i="10"/>
  <c r="AP299" i="10"/>
  <c r="AO299" i="10"/>
  <c r="AN299" i="10"/>
  <c r="EJ298" i="10"/>
  <c r="EI298" i="10"/>
  <c r="EH298" i="10"/>
  <c r="EG298" i="10"/>
  <c r="EG300" i="10" s="1"/>
  <c r="EF298" i="10"/>
  <c r="EE298" i="10"/>
  <c r="EE300" i="10" s="1"/>
  <c r="ED298" i="10"/>
  <c r="EC298" i="10"/>
  <c r="EB298" i="10"/>
  <c r="EA298" i="10"/>
  <c r="DZ298" i="10"/>
  <c r="DY298" i="10"/>
  <c r="DY300" i="10" s="1"/>
  <c r="DX298" i="10"/>
  <c r="DW298" i="10"/>
  <c r="DW300" i="10" s="1"/>
  <c r="DV298" i="10"/>
  <c r="DU298" i="10"/>
  <c r="DT298" i="10"/>
  <c r="DS298" i="10"/>
  <c r="DR298" i="10"/>
  <c r="DQ298" i="10"/>
  <c r="DQ300" i="10" s="1"/>
  <c r="DP298" i="10"/>
  <c r="DO298" i="10"/>
  <c r="DO300" i="10" s="1"/>
  <c r="DN298" i="10"/>
  <c r="DM298" i="10"/>
  <c r="DL298" i="10"/>
  <c r="DK298" i="10"/>
  <c r="DJ298" i="10"/>
  <c r="DI298" i="10"/>
  <c r="DI300" i="10" s="1"/>
  <c r="DH298" i="10"/>
  <c r="DG298" i="10"/>
  <c r="DF298" i="10"/>
  <c r="DE298" i="10"/>
  <c r="DD298" i="10"/>
  <c r="DC298" i="10"/>
  <c r="DB298" i="10"/>
  <c r="DA298" i="10"/>
  <c r="DA300" i="10" s="1"/>
  <c r="CZ298" i="10"/>
  <c r="CY298" i="10"/>
  <c r="CY300" i="10" s="1"/>
  <c r="CX298" i="10"/>
  <c r="CW298" i="10"/>
  <c r="CV298" i="10"/>
  <c r="CU298" i="10"/>
  <c r="CT298" i="10"/>
  <c r="CS298" i="10"/>
  <c r="CS300" i="10" s="1"/>
  <c r="CR298" i="10"/>
  <c r="CQ298" i="10"/>
  <c r="CQ300" i="10" s="1"/>
  <c r="CP298" i="10"/>
  <c r="CP300" i="10" s="1"/>
  <c r="CO298" i="10"/>
  <c r="CN298" i="10"/>
  <c r="CM298" i="10"/>
  <c r="CL298" i="10"/>
  <c r="CK298" i="10"/>
  <c r="CK300" i="10" s="1"/>
  <c r="CJ298" i="10"/>
  <c r="CI298" i="10"/>
  <c r="CI300" i="10" s="1"/>
  <c r="CH298" i="10"/>
  <c r="CG298" i="10"/>
  <c r="CF298" i="10"/>
  <c r="CE298" i="10"/>
  <c r="CD298" i="10"/>
  <c r="CC298" i="10"/>
  <c r="CC300" i="10" s="1"/>
  <c r="CB298" i="10"/>
  <c r="CA298" i="10"/>
  <c r="CA300" i="10" s="1"/>
  <c r="BZ298" i="10"/>
  <c r="BZ300" i="10" s="1"/>
  <c r="BY298" i="10"/>
  <c r="BX298" i="10"/>
  <c r="BW298" i="10"/>
  <c r="BV298" i="10"/>
  <c r="BU298" i="10"/>
  <c r="BU300" i="10" s="1"/>
  <c r="BT298" i="10"/>
  <c r="BS298" i="10"/>
  <c r="BS300" i="10" s="1"/>
  <c r="BR298" i="10"/>
  <c r="BR300" i="10" s="1"/>
  <c r="BQ298" i="10"/>
  <c r="BP298" i="10"/>
  <c r="BO298" i="10"/>
  <c r="BN298" i="10"/>
  <c r="BM298" i="10"/>
  <c r="BM300" i="10" s="1"/>
  <c r="BL298" i="10"/>
  <c r="BK298" i="10"/>
  <c r="BJ298" i="10"/>
  <c r="BJ300" i="10" s="1"/>
  <c r="BI298" i="10"/>
  <c r="BH298" i="10"/>
  <c r="BG298" i="10"/>
  <c r="BG300" i="10" s="1"/>
  <c r="BF298" i="10"/>
  <c r="BE298" i="10"/>
  <c r="BE300" i="10" s="1"/>
  <c r="BD298" i="10"/>
  <c r="BC298" i="10"/>
  <c r="BC300" i="10" s="1"/>
  <c r="BB298" i="10"/>
  <c r="BB300" i="10" s="1"/>
  <c r="BA298" i="10"/>
  <c r="AZ298" i="10"/>
  <c r="AY298" i="10"/>
  <c r="AY300" i="10" s="1"/>
  <c r="AX298" i="10"/>
  <c r="AW298" i="10"/>
  <c r="AW300" i="10" s="1"/>
  <c r="AV298" i="10"/>
  <c r="AU298" i="10"/>
  <c r="AT298" i="10"/>
  <c r="AT300" i="10" s="1"/>
  <c r="AS298" i="10"/>
  <c r="AR298" i="10"/>
  <c r="AQ298" i="10"/>
  <c r="AQ300" i="10" s="1"/>
  <c r="AP298" i="10"/>
  <c r="AO298" i="10"/>
  <c r="AO300" i="10" s="1"/>
  <c r="AN298" i="10"/>
  <c r="DW291" i="10"/>
  <c r="DW288" i="10" s="1"/>
  <c r="DE291" i="10"/>
  <c r="CN291" i="10"/>
  <c r="CE291" i="10"/>
  <c r="BO291" i="10"/>
  <c r="BO288" i="10" s="1"/>
  <c r="AY291" i="10"/>
  <c r="AY288" i="10" s="1"/>
  <c r="AV291" i="10"/>
  <c r="AQ291" i="10"/>
  <c r="EJ290" i="10"/>
  <c r="EI290" i="10"/>
  <c r="EH290" i="10"/>
  <c r="EG290" i="10"/>
  <c r="EF290" i="10"/>
  <c r="EE290" i="10"/>
  <c r="ED290" i="10"/>
  <c r="EC290" i="10"/>
  <c r="EB290" i="10"/>
  <c r="EA290" i="10"/>
  <c r="DZ290" i="10"/>
  <c r="DY290" i="10"/>
  <c r="DX290" i="10"/>
  <c r="DW290" i="10"/>
  <c r="DV290" i="10"/>
  <c r="DU290" i="10"/>
  <c r="DT290" i="10"/>
  <c r="DS290" i="10"/>
  <c r="DR290" i="10"/>
  <c r="DQ290" i="10"/>
  <c r="DP290" i="10"/>
  <c r="DO290" i="10"/>
  <c r="DN290" i="10"/>
  <c r="DM290" i="10"/>
  <c r="DL290" i="10"/>
  <c r="DK290" i="10"/>
  <c r="DJ290" i="10"/>
  <c r="DI290" i="10"/>
  <c r="DH290" i="10"/>
  <c r="DG290" i="10"/>
  <c r="DF290" i="10"/>
  <c r="DE290" i="10"/>
  <c r="DD290" i="10"/>
  <c r="DC290" i="10"/>
  <c r="DB290" i="10"/>
  <c r="DA290" i="10"/>
  <c r="CZ290" i="10"/>
  <c r="CY290" i="10"/>
  <c r="CX290" i="10"/>
  <c r="CW290" i="10"/>
  <c r="CV290" i="10"/>
  <c r="CU290" i="10"/>
  <c r="CT290" i="10"/>
  <c r="CS290" i="10"/>
  <c r="CR290" i="10"/>
  <c r="CQ290" i="10"/>
  <c r="CP290" i="10"/>
  <c r="CO290" i="10"/>
  <c r="CN290" i="10"/>
  <c r="CM290" i="10"/>
  <c r="CL290" i="10"/>
  <c r="CK290" i="10"/>
  <c r="CJ290" i="10"/>
  <c r="CI290" i="10"/>
  <c r="CH290" i="10"/>
  <c r="CG290" i="10"/>
  <c r="CF290" i="10"/>
  <c r="CE290" i="10"/>
  <c r="CD290" i="10"/>
  <c r="CC290" i="10"/>
  <c r="CA290" i="10"/>
  <c r="BZ290" i="10"/>
  <c r="BY290" i="10"/>
  <c r="BX290" i="10"/>
  <c r="BW290" i="10"/>
  <c r="BV290" i="10"/>
  <c r="BU290" i="10"/>
  <c r="BT290" i="10"/>
  <c r="BS290" i="10"/>
  <c r="BR290" i="10"/>
  <c r="BQ290" i="10"/>
  <c r="BP290" i="10"/>
  <c r="BO290" i="10"/>
  <c r="BN290" i="10"/>
  <c r="BM290" i="10"/>
  <c r="BL290" i="10"/>
  <c r="BK290" i="10"/>
  <c r="BJ290" i="10"/>
  <c r="BI290" i="10"/>
  <c r="BH290" i="10"/>
  <c r="BG290" i="10"/>
  <c r="BF290" i="10"/>
  <c r="BE290" i="10"/>
  <c r="BD290" i="10"/>
  <c r="BC290" i="10"/>
  <c r="BB290" i="10"/>
  <c r="BA290" i="10"/>
  <c r="AZ290" i="10"/>
  <c r="AY290" i="10"/>
  <c r="AX290" i="10"/>
  <c r="AW290" i="10"/>
  <c r="AV290" i="10"/>
  <c r="AU290" i="10"/>
  <c r="AT290" i="10"/>
  <c r="AS290" i="10"/>
  <c r="AR290" i="10"/>
  <c r="AQ290" i="10"/>
  <c r="AP290" i="10"/>
  <c r="AO290" i="10"/>
  <c r="AN290" i="10"/>
  <c r="CB289" i="10"/>
  <c r="CB302" i="10" s="1"/>
  <c r="EI288" i="10"/>
  <c r="EA288" i="10"/>
  <c r="DX288" i="10"/>
  <c r="DE288" i="10"/>
  <c r="CU288" i="10"/>
  <c r="CI288" i="10"/>
  <c r="CD288" i="10"/>
  <c r="BU288" i="10"/>
  <c r="BL288" i="10"/>
  <c r="BI288" i="10"/>
  <c r="BD288" i="10"/>
  <c r="AU288" i="10"/>
  <c r="EJ287" i="10"/>
  <c r="EJ291" i="10" s="1"/>
  <c r="EI287" i="10"/>
  <c r="EI291" i="10" s="1"/>
  <c r="EH287" i="10"/>
  <c r="EH291" i="10" s="1"/>
  <c r="EG287" i="10"/>
  <c r="EG291" i="10" s="1"/>
  <c r="EF287" i="10"/>
  <c r="EE287" i="10"/>
  <c r="ED287" i="10"/>
  <c r="ED291" i="10" s="1"/>
  <c r="EC287" i="10"/>
  <c r="EB287" i="10"/>
  <c r="EB291" i="10" s="1"/>
  <c r="EB288" i="10" s="1"/>
  <c r="EA287" i="10"/>
  <c r="EA291" i="10" s="1"/>
  <c r="DZ287" i="10"/>
  <c r="DY287" i="10"/>
  <c r="DX287" i="10"/>
  <c r="DX291" i="10" s="1"/>
  <c r="DW287" i="10"/>
  <c r="DV287" i="10"/>
  <c r="DU287" i="10"/>
  <c r="DU291" i="10" s="1"/>
  <c r="DU288" i="10" s="1"/>
  <c r="DT287" i="10"/>
  <c r="DS287" i="10"/>
  <c r="DR287" i="10"/>
  <c r="DQ287" i="10"/>
  <c r="DQ291" i="10" s="1"/>
  <c r="DP287" i="10"/>
  <c r="DP291" i="10" s="1"/>
  <c r="DP288" i="10" s="1"/>
  <c r="DO287" i="10"/>
  <c r="DO291" i="10" s="1"/>
  <c r="DO288" i="10" s="1"/>
  <c r="DN287" i="10"/>
  <c r="DM287" i="10"/>
  <c r="DM291" i="10" s="1"/>
  <c r="DL287" i="10"/>
  <c r="DL291" i="10" s="1"/>
  <c r="DK287" i="10"/>
  <c r="DK291" i="10" s="1"/>
  <c r="DJ287" i="10"/>
  <c r="DI287" i="10"/>
  <c r="DI291" i="10" s="1"/>
  <c r="DH287" i="10"/>
  <c r="DG287" i="10"/>
  <c r="DF287" i="10"/>
  <c r="DF291" i="10" s="1"/>
  <c r="DE287" i="10"/>
  <c r="DD287" i="10"/>
  <c r="DD291" i="10" s="1"/>
  <c r="DC287" i="10"/>
  <c r="DC291" i="10" s="1"/>
  <c r="DB287" i="10"/>
  <c r="DB291" i="10" s="1"/>
  <c r="DA287" i="10"/>
  <c r="CZ287" i="10"/>
  <c r="CY287" i="10"/>
  <c r="CX287" i="10"/>
  <c r="CW287" i="10"/>
  <c r="CW291" i="10" s="1"/>
  <c r="CW288" i="10" s="1"/>
  <c r="CV287" i="10"/>
  <c r="CV291" i="10" s="1"/>
  <c r="CV288" i="10" s="1"/>
  <c r="CU287" i="10"/>
  <c r="CU291" i="10" s="1"/>
  <c r="CT287" i="10"/>
  <c r="CT291" i="10" s="1"/>
  <c r="CS287" i="10"/>
  <c r="CS291" i="10" s="1"/>
  <c r="CR287" i="10"/>
  <c r="CQ287" i="10"/>
  <c r="CQ291" i="10" s="1"/>
  <c r="CQ288" i="10" s="1"/>
  <c r="CP287" i="10"/>
  <c r="CP291" i="10" s="1"/>
  <c r="CO287" i="10"/>
  <c r="CO291" i="10" s="1"/>
  <c r="CN287" i="10"/>
  <c r="CN288" i="10" s="1"/>
  <c r="CM287" i="10"/>
  <c r="CM291" i="10" s="1"/>
  <c r="CL287" i="10"/>
  <c r="CK287" i="10"/>
  <c r="CJ287" i="10"/>
  <c r="CI287" i="10"/>
  <c r="CI291" i="10" s="1"/>
  <c r="CH287" i="10"/>
  <c r="CH291" i="10" s="1"/>
  <c r="CG287" i="10"/>
  <c r="CF287" i="10"/>
  <c r="CE287" i="10"/>
  <c r="CD287" i="10"/>
  <c r="CD291" i="10" s="1"/>
  <c r="CC287" i="10"/>
  <c r="CB287" i="10"/>
  <c r="CB291" i="10" s="1"/>
  <c r="CA287" i="10"/>
  <c r="CA291" i="10" s="1"/>
  <c r="BZ287" i="10"/>
  <c r="BZ291" i="10" s="1"/>
  <c r="BY287" i="10"/>
  <c r="BX287" i="10"/>
  <c r="BX291" i="10" s="1"/>
  <c r="BX288" i="10" s="1"/>
  <c r="BW287" i="10"/>
  <c r="BW291" i="10" s="1"/>
  <c r="BW288" i="10" s="1"/>
  <c r="BV287" i="10"/>
  <c r="BV291" i="10" s="1"/>
  <c r="BU287" i="10"/>
  <c r="BU291" i="10" s="1"/>
  <c r="BT287" i="10"/>
  <c r="BS287" i="10"/>
  <c r="BR287" i="10"/>
  <c r="BQ287" i="10"/>
  <c r="BP287" i="10"/>
  <c r="BP291" i="10" s="1"/>
  <c r="BP288" i="10" s="1"/>
  <c r="BO287" i="10"/>
  <c r="BN287" i="10"/>
  <c r="BN291" i="10" s="1"/>
  <c r="BM287" i="10"/>
  <c r="BM291" i="10" s="1"/>
  <c r="BM288" i="10" s="1"/>
  <c r="BL287" i="10"/>
  <c r="BL291" i="10" s="1"/>
  <c r="BK287" i="10"/>
  <c r="BJ287" i="10"/>
  <c r="BI287" i="10"/>
  <c r="BI291" i="10" s="1"/>
  <c r="BH287" i="10"/>
  <c r="BG287" i="10"/>
  <c r="BF287" i="10"/>
  <c r="BF291" i="10" s="1"/>
  <c r="BE287" i="10"/>
  <c r="BE291" i="10" s="1"/>
  <c r="BD287" i="10"/>
  <c r="BD291" i="10" s="1"/>
  <c r="BC287" i="10"/>
  <c r="BB287" i="10"/>
  <c r="BB291" i="10" s="1"/>
  <c r="BA287" i="10"/>
  <c r="AZ287" i="10"/>
  <c r="AZ291" i="10" s="1"/>
  <c r="AZ288" i="10" s="1"/>
  <c r="AY287" i="10"/>
  <c r="AX287" i="10"/>
  <c r="AW287" i="10"/>
  <c r="AV287" i="10"/>
  <c r="AU287" i="10"/>
  <c r="AU291" i="10" s="1"/>
  <c r="AT287" i="10"/>
  <c r="AS287" i="10"/>
  <c r="AR287" i="10"/>
  <c r="AR291" i="10" s="1"/>
  <c r="AR288" i="10" s="1"/>
  <c r="AQ287" i="10"/>
  <c r="AQ288" i="10" s="1"/>
  <c r="AP287" i="10"/>
  <c r="AO287" i="10"/>
  <c r="AN287" i="10"/>
  <c r="AN291" i="10" s="1"/>
  <c r="CC281" i="10"/>
  <c r="CC301" i="10" s="1"/>
  <c r="CB281" i="10"/>
  <c r="CB301" i="10" s="1"/>
  <c r="EJ280" i="10"/>
  <c r="EI280" i="10"/>
  <c r="EH280" i="10"/>
  <c r="EG280" i="10"/>
  <c r="EF280" i="10"/>
  <c r="EE280" i="10"/>
  <c r="ED280" i="10"/>
  <c r="EC280" i="10"/>
  <c r="EB280" i="10"/>
  <c r="EA280" i="10"/>
  <c r="DZ280" i="10"/>
  <c r="DY280" i="10"/>
  <c r="DX280" i="10"/>
  <c r="DW280" i="10"/>
  <c r="DV280" i="10"/>
  <c r="DU280" i="10"/>
  <c r="DT280" i="10"/>
  <c r="DS280" i="10"/>
  <c r="DR280" i="10"/>
  <c r="DQ280" i="10"/>
  <c r="DP280" i="10"/>
  <c r="DO280" i="10"/>
  <c r="DN280" i="10"/>
  <c r="DM280" i="10"/>
  <c r="DL280" i="10"/>
  <c r="DK280" i="10"/>
  <c r="DJ280" i="10"/>
  <c r="DI280" i="10"/>
  <c r="DH280" i="10"/>
  <c r="DG280" i="10"/>
  <c r="DF280" i="10"/>
  <c r="DE280" i="10"/>
  <c r="DD280" i="10"/>
  <c r="DC280" i="10"/>
  <c r="DB280" i="10"/>
  <c r="DA280" i="10"/>
  <c r="CZ280" i="10"/>
  <c r="CY280" i="10"/>
  <c r="CX280" i="10"/>
  <c r="CW280" i="10"/>
  <c r="CV280" i="10"/>
  <c r="CU280" i="10"/>
  <c r="CT280" i="10"/>
  <c r="CS280" i="10"/>
  <c r="CR280" i="10"/>
  <c r="CQ280" i="10"/>
  <c r="CP280" i="10"/>
  <c r="CO280" i="10"/>
  <c r="CN280" i="10"/>
  <c r="CM280" i="10"/>
  <c r="CL280" i="10"/>
  <c r="CK280" i="10"/>
  <c r="CJ280" i="10"/>
  <c r="CI280" i="10"/>
  <c r="CH280" i="10"/>
  <c r="CG280" i="10"/>
  <c r="CF280" i="10"/>
  <c r="CE280" i="10"/>
  <c r="CD280" i="10"/>
  <c r="CC280" i="10"/>
  <c r="CB280" i="10"/>
  <c r="CA280" i="10"/>
  <c r="BZ280" i="10"/>
  <c r="BY280" i="10"/>
  <c r="BX280" i="10"/>
  <c r="BW280" i="10"/>
  <c r="BV280" i="10"/>
  <c r="BU280" i="10"/>
  <c r="BT280" i="10"/>
  <c r="BS280" i="10"/>
  <c r="BR280" i="10"/>
  <c r="BQ280" i="10"/>
  <c r="BP280" i="10"/>
  <c r="BO280" i="10"/>
  <c r="BN280" i="10"/>
  <c r="BM280" i="10"/>
  <c r="BL280" i="10"/>
  <c r="BK280" i="10"/>
  <c r="BJ280" i="10"/>
  <c r="BI280" i="10"/>
  <c r="BH280" i="10"/>
  <c r="BG280" i="10"/>
  <c r="BF280" i="10"/>
  <c r="BE280" i="10"/>
  <c r="BD280" i="10"/>
  <c r="BC280" i="10"/>
  <c r="BB280" i="10"/>
  <c r="BA280" i="10"/>
  <c r="AZ280" i="10"/>
  <c r="AY280" i="10"/>
  <c r="AX280" i="10"/>
  <c r="AW280" i="10"/>
  <c r="AV280" i="10"/>
  <c r="AU280" i="10"/>
  <c r="AT280" i="10"/>
  <c r="AS280" i="10"/>
  <c r="AR280" i="10"/>
  <c r="AQ280" i="10"/>
  <c r="AP280" i="10"/>
  <c r="AO280" i="10"/>
  <c r="AN280" i="10"/>
  <c r="CD279" i="10"/>
  <c r="CC279" i="10"/>
  <c r="CA279" i="10"/>
  <c r="BZ279" i="10" s="1"/>
  <c r="CB278" i="10"/>
  <c r="CB290" i="10" s="1"/>
  <c r="CC275" i="10"/>
  <c r="CB275" i="10"/>
  <c r="DS270" i="10"/>
  <c r="DP270" i="10"/>
  <c r="DA270" i="10"/>
  <c r="CR270" i="10"/>
  <c r="BW270" i="10"/>
  <c r="BL270" i="10"/>
  <c r="BE270" i="10"/>
  <c r="AV270" i="10"/>
  <c r="AN270" i="10"/>
  <c r="EC269" i="10"/>
  <c r="EB269" i="10"/>
  <c r="EA269" i="10"/>
  <c r="DZ269" i="10"/>
  <c r="DY269" i="10"/>
  <c r="DX269" i="10"/>
  <c r="DW269" i="10"/>
  <c r="DV269" i="10"/>
  <c r="DU269" i="10"/>
  <c r="DT269" i="10"/>
  <c r="DS269" i="10"/>
  <c r="DR269" i="10"/>
  <c r="DQ269" i="10"/>
  <c r="DP269" i="10"/>
  <c r="DO269" i="10"/>
  <c r="DN269" i="10"/>
  <c r="DM269" i="10"/>
  <c r="DL269" i="10"/>
  <c r="DK269" i="10"/>
  <c r="DJ269" i="10"/>
  <c r="DI269" i="10"/>
  <c r="DH269" i="10"/>
  <c r="DG269" i="10"/>
  <c r="DF269" i="10"/>
  <c r="DE269" i="10"/>
  <c r="DD269" i="10"/>
  <c r="DC269" i="10"/>
  <c r="DB269" i="10"/>
  <c r="DA269" i="10"/>
  <c r="CZ269" i="10"/>
  <c r="CY269" i="10"/>
  <c r="CX269" i="10"/>
  <c r="CW269" i="10"/>
  <c r="CV269" i="10"/>
  <c r="CU269" i="10"/>
  <c r="CT269" i="10"/>
  <c r="CS269" i="10"/>
  <c r="CR269" i="10"/>
  <c r="CQ269" i="10"/>
  <c r="CP269" i="10"/>
  <c r="CO269" i="10"/>
  <c r="CN269" i="10"/>
  <c r="CM269" i="10"/>
  <c r="CL269" i="10"/>
  <c r="CK269" i="10"/>
  <c r="CJ269" i="10"/>
  <c r="CI269" i="10"/>
  <c r="CH269" i="10"/>
  <c r="CG269" i="10"/>
  <c r="CF269" i="10"/>
  <c r="CE269" i="10"/>
  <c r="CD269" i="10"/>
  <c r="CC269" i="10"/>
  <c r="CB269" i="10"/>
  <c r="CA269" i="10"/>
  <c r="BZ269" i="10"/>
  <c r="BY269" i="10"/>
  <c r="BX269" i="10"/>
  <c r="BW269" i="10"/>
  <c r="BV269" i="10"/>
  <c r="BU269" i="10"/>
  <c r="BT269" i="10"/>
  <c r="BS269" i="10"/>
  <c r="BR269" i="10"/>
  <c r="BQ269" i="10"/>
  <c r="BP269" i="10"/>
  <c r="BO269" i="10"/>
  <c r="BN269" i="10"/>
  <c r="BM269" i="10"/>
  <c r="BL269" i="10"/>
  <c r="BK269" i="10"/>
  <c r="BJ269" i="10"/>
  <c r="BI269" i="10"/>
  <c r="BH269" i="10"/>
  <c r="BG269" i="10"/>
  <c r="BF269" i="10"/>
  <c r="BE269" i="10"/>
  <c r="BD269" i="10"/>
  <c r="BC269" i="10"/>
  <c r="BB269" i="10"/>
  <c r="BA269" i="10"/>
  <c r="AZ269" i="10"/>
  <c r="AY269" i="10"/>
  <c r="AX269" i="10"/>
  <c r="AW269" i="10"/>
  <c r="AV269" i="10"/>
  <c r="AU269" i="10"/>
  <c r="AT269" i="10"/>
  <c r="AS269" i="10"/>
  <c r="AR269" i="10"/>
  <c r="AQ269" i="10"/>
  <c r="AP269" i="10"/>
  <c r="AO269" i="10"/>
  <c r="AN269" i="10"/>
  <c r="AM269" i="10"/>
  <c r="AL269" i="10"/>
  <c r="AK269" i="10"/>
  <c r="AJ269" i="10"/>
  <c r="EC268" i="10"/>
  <c r="EB268" i="10"/>
  <c r="EB270" i="10" s="1"/>
  <c r="EA268" i="10"/>
  <c r="DZ268" i="10"/>
  <c r="DY268" i="10"/>
  <c r="DY270" i="10" s="1"/>
  <c r="DX268" i="10"/>
  <c r="DX270" i="10" s="1"/>
  <c r="DW268" i="10"/>
  <c r="DW270" i="10" s="1"/>
  <c r="DV268" i="10"/>
  <c r="DV270" i="10" s="1"/>
  <c r="DU268" i="10"/>
  <c r="DT268" i="10"/>
  <c r="DT270" i="10" s="1"/>
  <c r="DS268" i="10"/>
  <c r="DR268" i="10"/>
  <c r="DQ268" i="10"/>
  <c r="DQ270" i="10" s="1"/>
  <c r="DP268" i="10"/>
  <c r="DO268" i="10"/>
  <c r="DO270" i="10" s="1"/>
  <c r="DN268" i="10"/>
  <c r="DN270" i="10" s="1"/>
  <c r="DM268" i="10"/>
  <c r="DL268" i="10"/>
  <c r="DL270" i="10" s="1"/>
  <c r="DK268" i="10"/>
  <c r="DJ268" i="10"/>
  <c r="DI268" i="10"/>
  <c r="DI270" i="10" s="1"/>
  <c r="DH268" i="10"/>
  <c r="DH270" i="10" s="1"/>
  <c r="DG268" i="10"/>
  <c r="DG270" i="10" s="1"/>
  <c r="DF268" i="10"/>
  <c r="DF270" i="10" s="1"/>
  <c r="DE268" i="10"/>
  <c r="DD268" i="10"/>
  <c r="DD270" i="10" s="1"/>
  <c r="DC268" i="10"/>
  <c r="DB268" i="10"/>
  <c r="DA268" i="10"/>
  <c r="CZ268" i="10"/>
  <c r="CZ270" i="10" s="1"/>
  <c r="CY268" i="10"/>
  <c r="CY270" i="10" s="1"/>
  <c r="CX268" i="10"/>
  <c r="CX270" i="10" s="1"/>
  <c r="CW268" i="10"/>
  <c r="CV268" i="10"/>
  <c r="CV270" i="10" s="1"/>
  <c r="CU268" i="10"/>
  <c r="CU270" i="10" s="1"/>
  <c r="CT268" i="10"/>
  <c r="CS268" i="10"/>
  <c r="CS270" i="10" s="1"/>
  <c r="CR268" i="10"/>
  <c r="CQ268" i="10"/>
  <c r="CQ270" i="10" s="1"/>
  <c r="CP268" i="10"/>
  <c r="CP270" i="10" s="1"/>
  <c r="CO268" i="10"/>
  <c r="CN268" i="10"/>
  <c r="CN270" i="10" s="1"/>
  <c r="CM268" i="10"/>
  <c r="CL268" i="10"/>
  <c r="CK268" i="10"/>
  <c r="CK270" i="10" s="1"/>
  <c r="CJ268" i="10"/>
  <c r="CJ270" i="10" s="1"/>
  <c r="CI268" i="10"/>
  <c r="CI270" i="10" s="1"/>
  <c r="CH268" i="10"/>
  <c r="CH270" i="10" s="1"/>
  <c r="CG268" i="10"/>
  <c r="CF268" i="10"/>
  <c r="CF270" i="10" s="1"/>
  <c r="CE268" i="10"/>
  <c r="CE270" i="10" s="1"/>
  <c r="CD268" i="10"/>
  <c r="CC268" i="10"/>
  <c r="CC270" i="10" s="1"/>
  <c r="CB268" i="10"/>
  <c r="CB270" i="10" s="1"/>
  <c r="CA268" i="10"/>
  <c r="CA270" i="10" s="1"/>
  <c r="BZ268" i="10"/>
  <c r="BZ270" i="10" s="1"/>
  <c r="BY268" i="10"/>
  <c r="BX268" i="10"/>
  <c r="BX270" i="10" s="1"/>
  <c r="BW268" i="10"/>
  <c r="BV268" i="10"/>
  <c r="BU268" i="10"/>
  <c r="BU270" i="10" s="1"/>
  <c r="BT268" i="10"/>
  <c r="BT270" i="10" s="1"/>
  <c r="BS268" i="10"/>
  <c r="BS270" i="10" s="1"/>
  <c r="BR268" i="10"/>
  <c r="BR270" i="10" s="1"/>
  <c r="BQ268" i="10"/>
  <c r="BP268" i="10"/>
  <c r="BP270" i="10" s="1"/>
  <c r="BO268" i="10"/>
  <c r="BN268" i="10"/>
  <c r="BM268" i="10"/>
  <c r="BM270" i="10" s="1"/>
  <c r="BL268" i="10"/>
  <c r="BK268" i="10"/>
  <c r="BK270" i="10" s="1"/>
  <c r="BJ268" i="10"/>
  <c r="BJ270" i="10" s="1"/>
  <c r="BI268" i="10"/>
  <c r="BH268" i="10"/>
  <c r="BH270" i="10" s="1"/>
  <c r="BG268" i="10"/>
  <c r="BG270" i="10" s="1"/>
  <c r="BF268" i="10"/>
  <c r="BE268" i="10"/>
  <c r="BD268" i="10"/>
  <c r="BD270" i="10" s="1"/>
  <c r="BC268" i="10"/>
  <c r="BC270" i="10" s="1"/>
  <c r="BB268" i="10"/>
  <c r="BB270" i="10" s="1"/>
  <c r="BA268" i="10"/>
  <c r="AZ268" i="10"/>
  <c r="AZ270" i="10" s="1"/>
  <c r="AY268" i="10"/>
  <c r="AX268" i="10"/>
  <c r="AW268" i="10"/>
  <c r="AW270" i="10" s="1"/>
  <c r="AV268" i="10"/>
  <c r="AU268" i="10"/>
  <c r="AU270" i="10" s="1"/>
  <c r="AT268" i="10"/>
  <c r="AT270" i="10" s="1"/>
  <c r="AS268" i="10"/>
  <c r="AR268" i="10"/>
  <c r="AR270" i="10" s="1"/>
  <c r="AQ268" i="10"/>
  <c r="AP268" i="10"/>
  <c r="AO268" i="10"/>
  <c r="AO270" i="10" s="1"/>
  <c r="AN268" i="10"/>
  <c r="AM268" i="10"/>
  <c r="AM270" i="10" s="1"/>
  <c r="AL268" i="10"/>
  <c r="AL270" i="10" s="1"/>
  <c r="AK268" i="10"/>
  <c r="AK270" i="10" s="1"/>
  <c r="AJ268" i="10"/>
  <c r="AJ270" i="10" s="1"/>
  <c r="DY261" i="10"/>
  <c r="DY258" i="10" s="1"/>
  <c r="DI261" i="10"/>
  <c r="DI258" i="10" s="1"/>
  <c r="CM261" i="10"/>
  <c r="CI261" i="10"/>
  <c r="BW261" i="10"/>
  <c r="BW258" i="10" s="1"/>
  <c r="BM261" i="10"/>
  <c r="BM258" i="10" s="1"/>
  <c r="AW261" i="10"/>
  <c r="AW258" i="10" s="1"/>
  <c r="AM261" i="10"/>
  <c r="EC260" i="10"/>
  <c r="EB260" i="10"/>
  <c r="EA260" i="10"/>
  <c r="DZ260" i="10"/>
  <c r="DY260" i="10"/>
  <c r="DX260" i="10"/>
  <c r="DW260" i="10"/>
  <c r="DV260" i="10"/>
  <c r="DU260" i="10"/>
  <c r="DT260" i="10"/>
  <c r="DS260" i="10"/>
  <c r="DR260" i="10"/>
  <c r="DQ260" i="10"/>
  <c r="DP260" i="10"/>
  <c r="DO260" i="10"/>
  <c r="DN260" i="10"/>
  <c r="DM260" i="10"/>
  <c r="DL260" i="10"/>
  <c r="DK260" i="10"/>
  <c r="DJ260" i="10"/>
  <c r="DI260" i="10"/>
  <c r="DH260" i="10"/>
  <c r="DG260" i="10"/>
  <c r="DF260" i="10"/>
  <c r="DE260" i="10"/>
  <c r="DD260" i="10"/>
  <c r="DC260" i="10"/>
  <c r="DB260" i="10"/>
  <c r="DA260" i="10"/>
  <c r="CZ260" i="10"/>
  <c r="CY260" i="10"/>
  <c r="CX260" i="10"/>
  <c r="CW260" i="10"/>
  <c r="CV260" i="10"/>
  <c r="CU260" i="10"/>
  <c r="CT260" i="10"/>
  <c r="CS260" i="10"/>
  <c r="CR260" i="10"/>
  <c r="CQ260" i="10"/>
  <c r="CP260" i="10"/>
  <c r="CO260" i="10"/>
  <c r="CN260" i="10"/>
  <c r="CM260" i="10"/>
  <c r="CL260" i="10"/>
  <c r="CK260" i="10"/>
  <c r="CJ260" i="10"/>
  <c r="CI260" i="10"/>
  <c r="CH260" i="10"/>
  <c r="CG260" i="10"/>
  <c r="CF260" i="10"/>
  <c r="CE260" i="10"/>
  <c r="CD260" i="10"/>
  <c r="CC260" i="10"/>
  <c r="CB260" i="10"/>
  <c r="CA260" i="10"/>
  <c r="BZ260" i="10"/>
  <c r="BY260" i="10"/>
  <c r="BX260" i="10"/>
  <c r="BW260" i="10"/>
  <c r="BU260" i="10"/>
  <c r="BT260" i="10"/>
  <c r="BS260" i="10"/>
  <c r="BR260" i="10"/>
  <c r="BQ260" i="10"/>
  <c r="BP260" i="10"/>
  <c r="BO260" i="10"/>
  <c r="BN260" i="10"/>
  <c r="BM260" i="10"/>
  <c r="BL260" i="10"/>
  <c r="BK260" i="10"/>
  <c r="BJ260" i="10"/>
  <c r="BI260" i="10"/>
  <c r="BH260" i="10"/>
  <c r="BG260" i="10"/>
  <c r="BF260" i="10"/>
  <c r="BE260" i="10"/>
  <c r="BD260" i="10"/>
  <c r="BC260" i="10"/>
  <c r="BB260" i="10"/>
  <c r="BA260" i="10"/>
  <c r="AZ260" i="10"/>
  <c r="AY260" i="10"/>
  <c r="AX260" i="10"/>
  <c r="AW260" i="10"/>
  <c r="AV260" i="10"/>
  <c r="AU260" i="10"/>
  <c r="AT260" i="10"/>
  <c r="AS260" i="10"/>
  <c r="AR260" i="10"/>
  <c r="AQ260" i="10"/>
  <c r="AP260" i="10"/>
  <c r="AO260" i="10"/>
  <c r="AN260" i="10"/>
  <c r="AM260" i="10"/>
  <c r="AL260" i="10"/>
  <c r="AK260" i="10"/>
  <c r="AJ260" i="10"/>
  <c r="BV259" i="10"/>
  <c r="BV272" i="10" s="1"/>
  <c r="DL258" i="10"/>
  <c r="CN258" i="10"/>
  <c r="BP258" i="10"/>
  <c r="EC257" i="10"/>
  <c r="EC261" i="10" s="1"/>
  <c r="EB257" i="10"/>
  <c r="EB261" i="10" s="1"/>
  <c r="EA257" i="10"/>
  <c r="EA261" i="10" s="1"/>
  <c r="EA258" i="10" s="1"/>
  <c r="DZ257" i="10"/>
  <c r="DZ261" i="10" s="1"/>
  <c r="DY257" i="10"/>
  <c r="DX257" i="10"/>
  <c r="DW257" i="10"/>
  <c r="DV257" i="10"/>
  <c r="DU257" i="10"/>
  <c r="DU261" i="10" s="1"/>
  <c r="DT257" i="10"/>
  <c r="DS257" i="10"/>
  <c r="DS261" i="10" s="1"/>
  <c r="DS258" i="10" s="1"/>
  <c r="DR257" i="10"/>
  <c r="DR261" i="10" s="1"/>
  <c r="DQ257" i="10"/>
  <c r="DQ261" i="10" s="1"/>
  <c r="DQ258" i="10" s="1"/>
  <c r="DP257" i="10"/>
  <c r="DP261" i="10" s="1"/>
  <c r="DO257" i="10"/>
  <c r="DO261" i="10" s="1"/>
  <c r="DN257" i="10"/>
  <c r="DM257" i="10"/>
  <c r="DM261" i="10" s="1"/>
  <c r="DL257" i="10"/>
  <c r="DL261" i="10" s="1"/>
  <c r="DK257" i="10"/>
  <c r="DK261" i="10" s="1"/>
  <c r="DK258" i="10" s="1"/>
  <c r="DJ257" i="10"/>
  <c r="DJ261" i="10" s="1"/>
  <c r="DI257" i="10"/>
  <c r="DH257" i="10"/>
  <c r="DH261" i="10" s="1"/>
  <c r="DG257" i="10"/>
  <c r="DG261" i="10" s="1"/>
  <c r="DF257" i="10"/>
  <c r="DE257" i="10"/>
  <c r="DE261" i="10" s="1"/>
  <c r="DD257" i="10"/>
  <c r="DC257" i="10"/>
  <c r="DC261" i="10" s="1"/>
  <c r="DC258" i="10" s="1"/>
  <c r="DB257" i="10"/>
  <c r="DB261" i="10" s="1"/>
  <c r="DA257" i="10"/>
  <c r="DA261" i="10" s="1"/>
  <c r="DA258" i="10" s="1"/>
  <c r="CZ257" i="10"/>
  <c r="CY257" i="10"/>
  <c r="CX257" i="10"/>
  <c r="CW257" i="10"/>
  <c r="CW261" i="10" s="1"/>
  <c r="CV257" i="10"/>
  <c r="CV261" i="10" s="1"/>
  <c r="CU257" i="10"/>
  <c r="CU261" i="10" s="1"/>
  <c r="CT257" i="10"/>
  <c r="CT261" i="10" s="1"/>
  <c r="CS257" i="10"/>
  <c r="CS261" i="10" s="1"/>
  <c r="CS258" i="10" s="1"/>
  <c r="CR257" i="10"/>
  <c r="CR261" i="10" s="1"/>
  <c r="CQ257" i="10"/>
  <c r="CQ261" i="10" s="1"/>
  <c r="CP257" i="10"/>
  <c r="CO257" i="10"/>
  <c r="CO261" i="10" s="1"/>
  <c r="CN257" i="10"/>
  <c r="CN261" i="10" s="1"/>
  <c r="CM257" i="10"/>
  <c r="CM258" i="10" s="1"/>
  <c r="CL257" i="10"/>
  <c r="CL261" i="10" s="1"/>
  <c r="CK257" i="10"/>
  <c r="CK261" i="10" s="1"/>
  <c r="CK258" i="10" s="1"/>
  <c r="CJ257" i="10"/>
  <c r="CI257" i="10"/>
  <c r="CH257" i="10"/>
  <c r="CG257" i="10"/>
  <c r="CG261" i="10" s="1"/>
  <c r="CF257" i="10"/>
  <c r="CF261" i="10" s="1"/>
  <c r="CE257" i="10"/>
  <c r="CE261" i="10" s="1"/>
  <c r="CE258" i="10" s="1"/>
  <c r="CD257" i="10"/>
  <c r="CD261" i="10" s="1"/>
  <c r="CC257" i="10"/>
  <c r="CC261" i="10" s="1"/>
  <c r="CC258" i="10" s="1"/>
  <c r="CB257" i="10"/>
  <c r="CA257" i="10"/>
  <c r="BZ257" i="10"/>
  <c r="BY257" i="10"/>
  <c r="BY261" i="10" s="1"/>
  <c r="BX257" i="10"/>
  <c r="BW257" i="10"/>
  <c r="BV257" i="10"/>
  <c r="BV261" i="10" s="1"/>
  <c r="BU257" i="10"/>
  <c r="BU261" i="10" s="1"/>
  <c r="BU258" i="10" s="1"/>
  <c r="BT257" i="10"/>
  <c r="BT261" i="10" s="1"/>
  <c r="BS257" i="10"/>
  <c r="BS261" i="10" s="1"/>
  <c r="BR257" i="10"/>
  <c r="BQ257" i="10"/>
  <c r="BQ261" i="10" s="1"/>
  <c r="BP257" i="10"/>
  <c r="BP261" i="10" s="1"/>
  <c r="BO257" i="10"/>
  <c r="BO261" i="10" s="1"/>
  <c r="BO258" i="10" s="1"/>
  <c r="BN257" i="10"/>
  <c r="BN261" i="10" s="1"/>
  <c r="BM257" i="10"/>
  <c r="BL257" i="10"/>
  <c r="BK257" i="10"/>
  <c r="BJ257" i="10"/>
  <c r="BI257" i="10"/>
  <c r="BI261" i="10" s="1"/>
  <c r="BH257" i="10"/>
  <c r="BG257" i="10"/>
  <c r="BG261" i="10" s="1"/>
  <c r="BG258" i="10" s="1"/>
  <c r="BF257" i="10"/>
  <c r="BF261" i="10" s="1"/>
  <c r="BE257" i="10"/>
  <c r="BE261" i="10" s="1"/>
  <c r="BE258" i="10" s="1"/>
  <c r="BD257" i="10"/>
  <c r="BD261" i="10" s="1"/>
  <c r="BC257" i="10"/>
  <c r="BC261" i="10" s="1"/>
  <c r="BB257" i="10"/>
  <c r="BA257" i="10"/>
  <c r="BA261" i="10" s="1"/>
  <c r="AZ257" i="10"/>
  <c r="AZ261" i="10" s="1"/>
  <c r="AY257" i="10"/>
  <c r="AY261" i="10" s="1"/>
  <c r="AY258" i="10" s="1"/>
  <c r="AX257" i="10"/>
  <c r="AX261" i="10" s="1"/>
  <c r="AW257" i="10"/>
  <c r="AV257" i="10"/>
  <c r="AV261" i="10" s="1"/>
  <c r="AU257" i="10"/>
  <c r="AU261" i="10" s="1"/>
  <c r="AT257" i="10"/>
  <c r="AS257" i="10"/>
  <c r="AS261" i="10" s="1"/>
  <c r="AR257" i="10"/>
  <c r="AR261" i="10" s="1"/>
  <c r="AR258" i="10" s="1"/>
  <c r="AQ257" i="10"/>
  <c r="AQ261" i="10" s="1"/>
  <c r="AQ258" i="10" s="1"/>
  <c r="AP257" i="10"/>
  <c r="AP261" i="10" s="1"/>
  <c r="AO257" i="10"/>
  <c r="AO261" i="10" s="1"/>
  <c r="AO258" i="10" s="1"/>
  <c r="AN257" i="10"/>
  <c r="AM257" i="10"/>
  <c r="AL257" i="10"/>
  <c r="AK257" i="10"/>
  <c r="AK261" i="10" s="1"/>
  <c r="AJ257" i="10"/>
  <c r="AJ261" i="10" s="1"/>
  <c r="AJ258" i="10" s="1"/>
  <c r="BV251" i="10"/>
  <c r="BV271" i="10" s="1"/>
  <c r="EC250" i="10"/>
  <c r="EB250" i="10"/>
  <c r="EA250" i="10"/>
  <c r="DZ250" i="10"/>
  <c r="DY250" i="10"/>
  <c r="DX250" i="10"/>
  <c r="DW250" i="10"/>
  <c r="DV250" i="10"/>
  <c r="DU250" i="10"/>
  <c r="DT250" i="10"/>
  <c r="DS250" i="10"/>
  <c r="DR250" i="10"/>
  <c r="DQ250" i="10"/>
  <c r="DP250" i="10"/>
  <c r="DO250" i="10"/>
  <c r="DN250" i="10"/>
  <c r="DM250" i="10"/>
  <c r="DL250" i="10"/>
  <c r="DK250" i="10"/>
  <c r="DJ250" i="10"/>
  <c r="DI250" i="10"/>
  <c r="DH250" i="10"/>
  <c r="DG250" i="10"/>
  <c r="DF250" i="10"/>
  <c r="DE250" i="10"/>
  <c r="DD250" i="10"/>
  <c r="DC250" i="10"/>
  <c r="DB250" i="10"/>
  <c r="DA250" i="10"/>
  <c r="CZ250" i="10"/>
  <c r="CY250" i="10"/>
  <c r="CX250" i="10"/>
  <c r="CW250" i="10"/>
  <c r="CV250" i="10"/>
  <c r="CU250" i="10"/>
  <c r="CT250" i="10"/>
  <c r="CS250" i="10"/>
  <c r="CR250" i="10"/>
  <c r="CQ250" i="10"/>
  <c r="CP250" i="10"/>
  <c r="CO250" i="10"/>
  <c r="CN250" i="10"/>
  <c r="CM250" i="10"/>
  <c r="CL250" i="10"/>
  <c r="CK250" i="10"/>
  <c r="CJ250" i="10"/>
  <c r="CI250" i="10"/>
  <c r="CH250" i="10"/>
  <c r="CG250" i="10"/>
  <c r="CF250" i="10"/>
  <c r="CE250" i="10"/>
  <c r="CD250" i="10"/>
  <c r="CC250" i="10"/>
  <c r="CB250" i="10"/>
  <c r="CA250" i="10"/>
  <c r="BZ250" i="10"/>
  <c r="BY250" i="10"/>
  <c r="BX250" i="10"/>
  <c r="BW250" i="10"/>
  <c r="BU250" i="10"/>
  <c r="BT250" i="10"/>
  <c r="BS250" i="10"/>
  <c r="BR250" i="10"/>
  <c r="BQ250" i="10"/>
  <c r="BP250" i="10"/>
  <c r="BO250" i="10"/>
  <c r="BN250" i="10"/>
  <c r="BM250" i="10"/>
  <c r="BL250" i="10"/>
  <c r="BK250" i="10"/>
  <c r="BJ250" i="10"/>
  <c r="BI250" i="10"/>
  <c r="BH250" i="10"/>
  <c r="BG250" i="10"/>
  <c r="BF250" i="10"/>
  <c r="BE250" i="10"/>
  <c r="BD250" i="10"/>
  <c r="BC250" i="10"/>
  <c r="BB250" i="10"/>
  <c r="BA250" i="10"/>
  <c r="AZ250" i="10"/>
  <c r="AY250" i="10"/>
  <c r="AX250" i="10"/>
  <c r="AW250" i="10"/>
  <c r="AV250" i="10"/>
  <c r="AU250" i="10"/>
  <c r="AT250" i="10"/>
  <c r="AS250" i="10"/>
  <c r="AR250" i="10"/>
  <c r="AQ250" i="10"/>
  <c r="AP250" i="10"/>
  <c r="AO250" i="10"/>
  <c r="AN250" i="10"/>
  <c r="AM250" i="10"/>
  <c r="AL250" i="10"/>
  <c r="AK250" i="10"/>
  <c r="AJ250" i="10"/>
  <c r="BW249" i="10"/>
  <c r="BU249" i="10"/>
  <c r="BV248" i="10"/>
  <c r="BV260" i="10" s="1"/>
  <c r="BV245" i="10"/>
  <c r="CZ240" i="10"/>
  <c r="CZ243" i="10" s="1"/>
  <c r="CJ240" i="10"/>
  <c r="CJ243" i="10" s="1"/>
  <c r="BT240" i="10"/>
  <c r="BT243" i="10" s="1"/>
  <c r="BD240" i="10"/>
  <c r="BD243" i="10" s="1"/>
  <c r="AF240" i="10"/>
  <c r="DL239" i="10"/>
  <c r="DK239" i="10"/>
  <c r="DJ239" i="10"/>
  <c r="DI239" i="10"/>
  <c r="DH239" i="10"/>
  <c r="DG239" i="10"/>
  <c r="DF239" i="10"/>
  <c r="DE239" i="10"/>
  <c r="DD239" i="10"/>
  <c r="DC239" i="10"/>
  <c r="DB239" i="10"/>
  <c r="DA239" i="10"/>
  <c r="CZ239" i="10"/>
  <c r="CY239" i="10"/>
  <c r="CX239" i="10"/>
  <c r="CW239" i="10"/>
  <c r="CV239" i="10"/>
  <c r="CU239" i="10"/>
  <c r="CT239" i="10"/>
  <c r="CS239" i="10"/>
  <c r="CR239" i="10"/>
  <c r="CQ239" i="10"/>
  <c r="CP239" i="10"/>
  <c r="CO239" i="10"/>
  <c r="CN239" i="10"/>
  <c r="CM239" i="10"/>
  <c r="CL239" i="10"/>
  <c r="CK239" i="10"/>
  <c r="CJ239" i="10"/>
  <c r="CI239" i="10"/>
  <c r="CH239" i="10"/>
  <c r="CG239" i="10"/>
  <c r="CF239" i="10"/>
  <c r="CE239" i="10"/>
  <c r="CD239" i="10"/>
  <c r="CC239" i="10"/>
  <c r="CB239" i="10"/>
  <c r="CA239" i="10"/>
  <c r="BZ239" i="10"/>
  <c r="BY239" i="10"/>
  <c r="BX239" i="10"/>
  <c r="BW239" i="10"/>
  <c r="BV239" i="10"/>
  <c r="BU239" i="10"/>
  <c r="BT239" i="10"/>
  <c r="BS239" i="10"/>
  <c r="BR239" i="10"/>
  <c r="BQ239" i="10"/>
  <c r="BP239" i="10"/>
  <c r="BO239" i="10"/>
  <c r="BN239" i="10"/>
  <c r="BM239" i="10"/>
  <c r="BL239" i="10"/>
  <c r="BK239" i="10"/>
  <c r="BJ239" i="10"/>
  <c r="BI239" i="10"/>
  <c r="BH239" i="10"/>
  <c r="BG239" i="10"/>
  <c r="BF239" i="10"/>
  <c r="BE239" i="10"/>
  <c r="BD239" i="10"/>
  <c r="BC239" i="10"/>
  <c r="BB239" i="10"/>
  <c r="BA239" i="10"/>
  <c r="AZ239" i="10"/>
  <c r="AY239" i="10"/>
  <c r="AX239" i="10"/>
  <c r="AW239" i="10"/>
  <c r="AV239" i="10"/>
  <c r="AU239" i="10"/>
  <c r="AT239" i="10"/>
  <c r="AS239" i="10"/>
  <c r="AR239" i="10"/>
  <c r="AQ239" i="10"/>
  <c r="AP239" i="10"/>
  <c r="AO239" i="10"/>
  <c r="AN239" i="10"/>
  <c r="AM239" i="10"/>
  <c r="AL239" i="10"/>
  <c r="AK239" i="10"/>
  <c r="AJ239" i="10"/>
  <c r="AI239" i="10"/>
  <c r="AH239" i="10"/>
  <c r="AG239" i="10"/>
  <c r="AF239" i="10"/>
  <c r="AE239" i="10"/>
  <c r="DL238" i="10"/>
  <c r="DL240" i="10" s="1"/>
  <c r="DL243" i="10" s="1"/>
  <c r="DK238" i="10"/>
  <c r="DK240" i="10" s="1"/>
  <c r="DK243" i="10" s="1"/>
  <c r="DJ238" i="10"/>
  <c r="DJ240" i="10" s="1"/>
  <c r="DJ243" i="10" s="1"/>
  <c r="DI238" i="10"/>
  <c r="DI240" i="10" s="1"/>
  <c r="DI243" i="10" s="1"/>
  <c r="DH238" i="10"/>
  <c r="DH240" i="10" s="1"/>
  <c r="DH243" i="10" s="1"/>
  <c r="DG238" i="10"/>
  <c r="DF238" i="10"/>
  <c r="DE238" i="10"/>
  <c r="DE240" i="10" s="1"/>
  <c r="DE243" i="10" s="1"/>
  <c r="DD238" i="10"/>
  <c r="DD240" i="10" s="1"/>
  <c r="DD243" i="10" s="1"/>
  <c r="DC238" i="10"/>
  <c r="DC240" i="10" s="1"/>
  <c r="DC243" i="10" s="1"/>
  <c r="DB238" i="10"/>
  <c r="DB240" i="10" s="1"/>
  <c r="DB243" i="10" s="1"/>
  <c r="DA238" i="10"/>
  <c r="CZ238" i="10"/>
  <c r="CY238" i="10"/>
  <c r="CX238" i="10"/>
  <c r="CW238" i="10"/>
  <c r="CW240" i="10" s="1"/>
  <c r="CW243" i="10" s="1"/>
  <c r="CV238" i="10"/>
  <c r="CV240" i="10" s="1"/>
  <c r="CV243" i="10" s="1"/>
  <c r="CU238" i="10"/>
  <c r="CU240" i="10" s="1"/>
  <c r="CU243" i="10" s="1"/>
  <c r="CT238" i="10"/>
  <c r="CT240" i="10" s="1"/>
  <c r="CT243" i="10" s="1"/>
  <c r="CS238" i="10"/>
  <c r="CS240" i="10" s="1"/>
  <c r="CS243" i="10" s="1"/>
  <c r="CR238" i="10"/>
  <c r="CR240" i="10" s="1"/>
  <c r="CR243" i="10" s="1"/>
  <c r="CQ238" i="10"/>
  <c r="CP238" i="10"/>
  <c r="CO238" i="10"/>
  <c r="CO240" i="10" s="1"/>
  <c r="CO243" i="10" s="1"/>
  <c r="CN238" i="10"/>
  <c r="CN240" i="10" s="1"/>
  <c r="CN243" i="10" s="1"/>
  <c r="CM238" i="10"/>
  <c r="CM240" i="10" s="1"/>
  <c r="CM243" i="10" s="1"/>
  <c r="CL238" i="10"/>
  <c r="CL240" i="10" s="1"/>
  <c r="CL243" i="10" s="1"/>
  <c r="CK238" i="10"/>
  <c r="CK240" i="10" s="1"/>
  <c r="CK243" i="10" s="1"/>
  <c r="CJ238" i="10"/>
  <c r="CI238" i="10"/>
  <c r="CH238" i="10"/>
  <c r="CG238" i="10"/>
  <c r="CG240" i="10" s="1"/>
  <c r="CG243" i="10" s="1"/>
  <c r="CF238" i="10"/>
  <c r="CF240" i="10" s="1"/>
  <c r="CF243" i="10" s="1"/>
  <c r="CE238" i="10"/>
  <c r="CE240" i="10" s="1"/>
  <c r="CE243" i="10" s="1"/>
  <c r="CD238" i="10"/>
  <c r="CD240" i="10" s="1"/>
  <c r="CD243" i="10" s="1"/>
  <c r="CC238" i="10"/>
  <c r="CC240" i="10" s="1"/>
  <c r="CC243" i="10" s="1"/>
  <c r="CB238" i="10"/>
  <c r="CB240" i="10" s="1"/>
  <c r="CB243" i="10" s="1"/>
  <c r="CA238" i="10"/>
  <c r="BZ238" i="10"/>
  <c r="BY238" i="10"/>
  <c r="BY240" i="10" s="1"/>
  <c r="BY243" i="10" s="1"/>
  <c r="BX238" i="10"/>
  <c r="BX240" i="10" s="1"/>
  <c r="BX243" i="10" s="1"/>
  <c r="BW238" i="10"/>
  <c r="BW240" i="10" s="1"/>
  <c r="BW243" i="10" s="1"/>
  <c r="BV238" i="10"/>
  <c r="BV240" i="10" s="1"/>
  <c r="BV243" i="10" s="1"/>
  <c r="BU238" i="10"/>
  <c r="BU240" i="10" s="1"/>
  <c r="BU243" i="10" s="1"/>
  <c r="BT238" i="10"/>
  <c r="BS238" i="10"/>
  <c r="BR238" i="10"/>
  <c r="BQ238" i="10"/>
  <c r="BQ240" i="10" s="1"/>
  <c r="BQ243" i="10" s="1"/>
  <c r="BP238" i="10"/>
  <c r="BP240" i="10" s="1"/>
  <c r="BP243" i="10" s="1"/>
  <c r="BO238" i="10"/>
  <c r="BO240" i="10" s="1"/>
  <c r="BO243" i="10" s="1"/>
  <c r="BN238" i="10"/>
  <c r="BN240" i="10" s="1"/>
  <c r="BN243" i="10" s="1"/>
  <c r="BM238" i="10"/>
  <c r="BM240" i="10" s="1"/>
  <c r="BM243" i="10" s="1"/>
  <c r="BL238" i="10"/>
  <c r="BL240" i="10" s="1"/>
  <c r="BL243" i="10" s="1"/>
  <c r="BK238" i="10"/>
  <c r="BJ238" i="10"/>
  <c r="BI238" i="10"/>
  <c r="BI240" i="10" s="1"/>
  <c r="BI243" i="10" s="1"/>
  <c r="BH238" i="10"/>
  <c r="BH240" i="10" s="1"/>
  <c r="BH243" i="10" s="1"/>
  <c r="BG238" i="10"/>
  <c r="BG240" i="10" s="1"/>
  <c r="BG243" i="10" s="1"/>
  <c r="BF238" i="10"/>
  <c r="BF240" i="10" s="1"/>
  <c r="BF243" i="10" s="1"/>
  <c r="BE238" i="10"/>
  <c r="BE240" i="10" s="1"/>
  <c r="BE243" i="10" s="1"/>
  <c r="BD238" i="10"/>
  <c r="BC238" i="10"/>
  <c r="BB238" i="10"/>
  <c r="BA238" i="10"/>
  <c r="BA240" i="10" s="1"/>
  <c r="BA243" i="10" s="1"/>
  <c r="AZ238" i="10"/>
  <c r="AZ240" i="10" s="1"/>
  <c r="AZ243" i="10" s="1"/>
  <c r="AY238" i="10"/>
  <c r="AY240" i="10" s="1"/>
  <c r="AY243" i="10" s="1"/>
  <c r="AX238" i="10"/>
  <c r="AX240" i="10" s="1"/>
  <c r="AX243" i="10" s="1"/>
  <c r="AW238" i="10"/>
  <c r="AW240" i="10" s="1"/>
  <c r="AV238" i="10"/>
  <c r="AV240" i="10" s="1"/>
  <c r="AU238" i="10"/>
  <c r="AT238" i="10"/>
  <c r="AS238" i="10"/>
  <c r="AS240" i="10" s="1"/>
  <c r="AR238" i="10"/>
  <c r="AR240" i="10" s="1"/>
  <c r="AQ238" i="10"/>
  <c r="AQ240" i="10" s="1"/>
  <c r="AP238" i="10"/>
  <c r="AP240" i="10" s="1"/>
  <c r="AO238" i="10"/>
  <c r="AN238" i="10"/>
  <c r="AN240" i="10" s="1"/>
  <c r="AM238" i="10"/>
  <c r="AL238" i="10"/>
  <c r="AK238" i="10"/>
  <c r="AK240" i="10" s="1"/>
  <c r="AJ238" i="10"/>
  <c r="AJ240" i="10" s="1"/>
  <c r="AI238" i="10"/>
  <c r="AI240" i="10" s="1"/>
  <c r="AH238" i="10"/>
  <c r="AH240" i="10" s="1"/>
  <c r="AG238" i="10"/>
  <c r="AG240" i="10" s="1"/>
  <c r="AF238" i="10"/>
  <c r="AE238" i="10"/>
  <c r="DK230" i="10"/>
  <c r="DJ230" i="10"/>
  <c r="DI230" i="10"/>
  <c r="DH230" i="10"/>
  <c r="DG230" i="10"/>
  <c r="DE230" i="10"/>
  <c r="DD230" i="10"/>
  <c r="DC230" i="10"/>
  <c r="DB230" i="10"/>
  <c r="CZ230" i="10"/>
  <c r="CY230" i="10"/>
  <c r="CX230" i="10"/>
  <c r="CW230" i="10"/>
  <c r="CV230" i="10"/>
  <c r="CT230" i="10"/>
  <c r="CS230" i="10"/>
  <c r="CR230" i="10"/>
  <c r="CQ230" i="10"/>
  <c r="CO230" i="10"/>
  <c r="CN230" i="10"/>
  <c r="CM230" i="10"/>
  <c r="CL230" i="10"/>
  <c r="CK230" i="10"/>
  <c r="CI230" i="10"/>
  <c r="CH230" i="10"/>
  <c r="CG230" i="10"/>
  <c r="CF230" i="10"/>
  <c r="CD230" i="10"/>
  <c r="CC230" i="10"/>
  <c r="CB230" i="10"/>
  <c r="CA230" i="10"/>
  <c r="BZ230" i="10"/>
  <c r="BX230" i="10"/>
  <c r="BW230" i="10"/>
  <c r="BV230" i="10"/>
  <c r="BU230" i="10"/>
  <c r="BS230" i="10"/>
  <c r="BR230" i="10"/>
  <c r="BQ230" i="10"/>
  <c r="BP230" i="10"/>
  <c r="BO230" i="10"/>
  <c r="BM230" i="10"/>
  <c r="BL230" i="10"/>
  <c r="BK230" i="10"/>
  <c r="BJ230" i="10"/>
  <c r="BH230" i="10"/>
  <c r="BG230" i="10"/>
  <c r="BF230" i="10"/>
  <c r="BE230" i="10"/>
  <c r="BD230" i="10"/>
  <c r="BB230" i="10"/>
  <c r="BA230" i="10"/>
  <c r="AZ230" i="10"/>
  <c r="AY230" i="10"/>
  <c r="AW230" i="10"/>
  <c r="AV230" i="10"/>
  <c r="AU230" i="10"/>
  <c r="AT230" i="10"/>
  <c r="AS230" i="10"/>
  <c r="AR230" i="10"/>
  <c r="AQ230" i="10"/>
  <c r="AP230" i="10"/>
  <c r="AO230" i="10"/>
  <c r="AN230" i="10"/>
  <c r="AM230" i="10"/>
  <c r="AL230" i="10"/>
  <c r="AK230" i="10"/>
  <c r="AJ230" i="10"/>
  <c r="AI230" i="10"/>
  <c r="AH230" i="10"/>
  <c r="AG230" i="10"/>
  <c r="AF230" i="10"/>
  <c r="AE230" i="10"/>
  <c r="DL229" i="10"/>
  <c r="DL242" i="10" s="1"/>
  <c r="DK229" i="10"/>
  <c r="DK242" i="10" s="1"/>
  <c r="DJ229" i="10"/>
  <c r="DJ242" i="10" s="1"/>
  <c r="DI229" i="10"/>
  <c r="DI242" i="10" s="1"/>
  <c r="DH229" i="10"/>
  <c r="DH242" i="10" s="1"/>
  <c r="DG229" i="10"/>
  <c r="DG242" i="10" s="1"/>
  <c r="DF229" i="10"/>
  <c r="DF242" i="10" s="1"/>
  <c r="DE229" i="10"/>
  <c r="DE242" i="10" s="1"/>
  <c r="DD229" i="10"/>
  <c r="DD242" i="10" s="1"/>
  <c r="DC229" i="10"/>
  <c r="DC242" i="10" s="1"/>
  <c r="DB229" i="10"/>
  <c r="DB242" i="10" s="1"/>
  <c r="DA229" i="10"/>
  <c r="DA242" i="10" s="1"/>
  <c r="CZ229" i="10"/>
  <c r="CZ242" i="10" s="1"/>
  <c r="CY229" i="10"/>
  <c r="CY242" i="10" s="1"/>
  <c r="CX229" i="10"/>
  <c r="CX242" i="10" s="1"/>
  <c r="CW229" i="10"/>
  <c r="CW242" i="10" s="1"/>
  <c r="CV229" i="10"/>
  <c r="CV242" i="10" s="1"/>
  <c r="CU229" i="10"/>
  <c r="CU242" i="10" s="1"/>
  <c r="CT229" i="10"/>
  <c r="CT242" i="10" s="1"/>
  <c r="CS229" i="10"/>
  <c r="CS242" i="10" s="1"/>
  <c r="CR229" i="10"/>
  <c r="CR242" i="10" s="1"/>
  <c r="CQ229" i="10"/>
  <c r="CQ242" i="10" s="1"/>
  <c r="CP229" i="10"/>
  <c r="CP242" i="10" s="1"/>
  <c r="CO229" i="10"/>
  <c r="CO242" i="10" s="1"/>
  <c r="CN229" i="10"/>
  <c r="CN242" i="10" s="1"/>
  <c r="CM229" i="10"/>
  <c r="CM242" i="10" s="1"/>
  <c r="CL229" i="10"/>
  <c r="CL242" i="10" s="1"/>
  <c r="CK229" i="10"/>
  <c r="CK242" i="10" s="1"/>
  <c r="CJ229" i="10"/>
  <c r="CJ242" i="10" s="1"/>
  <c r="CI229" i="10"/>
  <c r="CI242" i="10" s="1"/>
  <c r="CH229" i="10"/>
  <c r="CH242" i="10" s="1"/>
  <c r="CG229" i="10"/>
  <c r="CG242" i="10" s="1"/>
  <c r="CF229" i="10"/>
  <c r="CF242" i="10" s="1"/>
  <c r="CE229" i="10"/>
  <c r="CE242" i="10" s="1"/>
  <c r="CD229" i="10"/>
  <c r="CD242" i="10" s="1"/>
  <c r="CC229" i="10"/>
  <c r="CC242" i="10" s="1"/>
  <c r="CB229" i="10"/>
  <c r="CB242" i="10" s="1"/>
  <c r="CA229" i="10"/>
  <c r="CA242" i="10" s="1"/>
  <c r="BZ229" i="10"/>
  <c r="BZ242" i="10" s="1"/>
  <c r="BY229" i="10"/>
  <c r="BY242" i="10" s="1"/>
  <c r="BX229" i="10"/>
  <c r="BX242" i="10" s="1"/>
  <c r="BW229" i="10"/>
  <c r="BW242" i="10" s="1"/>
  <c r="BV229" i="10"/>
  <c r="BV242" i="10" s="1"/>
  <c r="BU229" i="10"/>
  <c r="BU242" i="10" s="1"/>
  <c r="BT229" i="10"/>
  <c r="BT242" i="10" s="1"/>
  <c r="BS229" i="10"/>
  <c r="BS242" i="10" s="1"/>
  <c r="BR229" i="10"/>
  <c r="BR242" i="10" s="1"/>
  <c r="BQ229" i="10"/>
  <c r="BQ242" i="10" s="1"/>
  <c r="BP229" i="10"/>
  <c r="BP242" i="10" s="1"/>
  <c r="BO229" i="10"/>
  <c r="BO242" i="10" s="1"/>
  <c r="BN229" i="10"/>
  <c r="BN242" i="10" s="1"/>
  <c r="BM229" i="10"/>
  <c r="BM242" i="10" s="1"/>
  <c r="BL229" i="10"/>
  <c r="BL242" i="10" s="1"/>
  <c r="BK229" i="10"/>
  <c r="BK242" i="10" s="1"/>
  <c r="BJ229" i="10"/>
  <c r="BJ242" i="10" s="1"/>
  <c r="BI229" i="10"/>
  <c r="BI242" i="10" s="1"/>
  <c r="BH229" i="10"/>
  <c r="BH242" i="10" s="1"/>
  <c r="BG229" i="10"/>
  <c r="BG242" i="10" s="1"/>
  <c r="BF229" i="10"/>
  <c r="BF242" i="10" s="1"/>
  <c r="BE229" i="10"/>
  <c r="BE242" i="10" s="1"/>
  <c r="BD229" i="10"/>
  <c r="BD242" i="10" s="1"/>
  <c r="BC229" i="10"/>
  <c r="BC242" i="10" s="1"/>
  <c r="BB229" i="10"/>
  <c r="BB242" i="10" s="1"/>
  <c r="BA229" i="10"/>
  <c r="BA242" i="10" s="1"/>
  <c r="AZ229" i="10"/>
  <c r="AZ242" i="10" s="1"/>
  <c r="AY229" i="10"/>
  <c r="AY242" i="10" s="1"/>
  <c r="AX229" i="10"/>
  <c r="AX242" i="10" s="1"/>
  <c r="DF228" i="10"/>
  <c r="CX228" i="10"/>
  <c r="CN228" i="10"/>
  <c r="BX228" i="10"/>
  <c r="BJ228" i="10"/>
  <c r="BB228" i="10"/>
  <c r="AT228" i="10"/>
  <c r="AL228" i="10"/>
  <c r="DL227" i="10"/>
  <c r="DK227" i="10"/>
  <c r="DK231" i="10" s="1"/>
  <c r="DJ227" i="10"/>
  <c r="DI227" i="10"/>
  <c r="DI231" i="10" s="1"/>
  <c r="DH227" i="10"/>
  <c r="DH231" i="10" s="1"/>
  <c r="DH228" i="10" s="1"/>
  <c r="DG227" i="10"/>
  <c r="DG231" i="10" s="1"/>
  <c r="DG228" i="10" s="1"/>
  <c r="DF227" i="10"/>
  <c r="DF231" i="10" s="1"/>
  <c r="DE227" i="10"/>
  <c r="DE231" i="10" s="1"/>
  <c r="DE228" i="10" s="1"/>
  <c r="DD227" i="10"/>
  <c r="DD231" i="10" s="1"/>
  <c r="DC227" i="10"/>
  <c r="DB227" i="10"/>
  <c r="DA227" i="10"/>
  <c r="DA231" i="10" s="1"/>
  <c r="CZ227" i="10"/>
  <c r="CZ231" i="10" s="1"/>
  <c r="CZ228" i="10" s="1"/>
  <c r="CY227" i="10"/>
  <c r="CY231" i="10" s="1"/>
  <c r="CY228" i="10" s="1"/>
  <c r="CX227" i="10"/>
  <c r="CX231" i="10" s="1"/>
  <c r="CW227" i="10"/>
  <c r="CW231" i="10" s="1"/>
  <c r="CW228" i="10" s="1"/>
  <c r="CV227" i="10"/>
  <c r="CU227" i="10"/>
  <c r="CT227" i="10"/>
  <c r="CS227" i="10"/>
  <c r="CS231" i="10" s="1"/>
  <c r="CR227" i="10"/>
  <c r="CR231" i="10" s="1"/>
  <c r="CR228" i="10" s="1"/>
  <c r="CQ227" i="10"/>
  <c r="CQ231" i="10" s="1"/>
  <c r="CQ228" i="10" s="1"/>
  <c r="CP227" i="10"/>
  <c r="CP231" i="10" s="1"/>
  <c r="CO227" i="10"/>
  <c r="CO231" i="10" s="1"/>
  <c r="CO228" i="10" s="1"/>
  <c r="CN227" i="10"/>
  <c r="CN231" i="10" s="1"/>
  <c r="CM227" i="10"/>
  <c r="CL227" i="10"/>
  <c r="CK227" i="10"/>
  <c r="CK231" i="10" s="1"/>
  <c r="CJ227" i="10"/>
  <c r="CJ231" i="10" s="1"/>
  <c r="CJ228" i="10" s="1"/>
  <c r="CI227" i="10"/>
  <c r="CI231" i="10" s="1"/>
  <c r="CI228" i="10" s="1"/>
  <c r="CH227" i="10"/>
  <c r="CH231" i="10" s="1"/>
  <c r="CG227" i="10"/>
  <c r="CG231" i="10" s="1"/>
  <c r="CF227" i="10"/>
  <c r="CE227" i="10"/>
  <c r="CD227" i="10"/>
  <c r="CD231" i="10" s="1"/>
  <c r="CC227" i="10"/>
  <c r="CC231" i="10" s="1"/>
  <c r="CB227" i="10"/>
  <c r="CB231" i="10" s="1"/>
  <c r="CB228" i="10" s="1"/>
  <c r="CA227" i="10"/>
  <c r="CA231" i="10" s="1"/>
  <c r="CA228" i="10" s="1"/>
  <c r="BZ227" i="10"/>
  <c r="BZ231" i="10" s="1"/>
  <c r="BY227" i="10"/>
  <c r="BY231" i="10" s="1"/>
  <c r="BY228" i="10" s="1"/>
  <c r="BX227" i="10"/>
  <c r="BX231" i="10" s="1"/>
  <c r="BW227" i="10"/>
  <c r="BV227" i="10"/>
  <c r="BV231" i="10" s="1"/>
  <c r="BU227" i="10"/>
  <c r="BU231" i="10" s="1"/>
  <c r="BT227" i="10"/>
  <c r="BT231" i="10" s="1"/>
  <c r="BT228" i="10" s="1"/>
  <c r="BS227" i="10"/>
  <c r="BS231" i="10" s="1"/>
  <c r="BS228" i="10" s="1"/>
  <c r="BR227" i="10"/>
  <c r="BR231" i="10" s="1"/>
  <c r="BQ227" i="10"/>
  <c r="BQ231" i="10" s="1"/>
  <c r="BQ228" i="10" s="1"/>
  <c r="BP227" i="10"/>
  <c r="BO227" i="10"/>
  <c r="BO231" i="10" s="1"/>
  <c r="BN227" i="10"/>
  <c r="BM227" i="10"/>
  <c r="BM231" i="10" s="1"/>
  <c r="BL227" i="10"/>
  <c r="BL231" i="10" s="1"/>
  <c r="BL228" i="10" s="1"/>
  <c r="BK227" i="10"/>
  <c r="BK231" i="10" s="1"/>
  <c r="BK228" i="10" s="1"/>
  <c r="BJ227" i="10"/>
  <c r="BJ231" i="10" s="1"/>
  <c r="BI227" i="10"/>
  <c r="BI231" i="10" s="1"/>
  <c r="BI228" i="10" s="1"/>
  <c r="BH227" i="10"/>
  <c r="BH231" i="10" s="1"/>
  <c r="BG227" i="10"/>
  <c r="BG231" i="10" s="1"/>
  <c r="BF227" i="10"/>
  <c r="BE227" i="10"/>
  <c r="BE231" i="10" s="1"/>
  <c r="BD227" i="10"/>
  <c r="BD231" i="10" s="1"/>
  <c r="BD228" i="10" s="1"/>
  <c r="BC227" i="10"/>
  <c r="BC231" i="10" s="1"/>
  <c r="BC228" i="10" s="1"/>
  <c r="BB227" i="10"/>
  <c r="BB231" i="10" s="1"/>
  <c r="BA227" i="10"/>
  <c r="AZ227" i="10"/>
  <c r="AY227" i="10"/>
  <c r="AY231" i="10" s="1"/>
  <c r="AX227" i="10"/>
  <c r="AW227" i="10"/>
  <c r="AW231" i="10" s="1"/>
  <c r="AV227" i="10"/>
  <c r="AV231" i="10" s="1"/>
  <c r="AV228" i="10" s="1"/>
  <c r="AU227" i="10"/>
  <c r="AU231" i="10" s="1"/>
  <c r="AU228" i="10" s="1"/>
  <c r="AT227" i="10"/>
  <c r="AT231" i="10" s="1"/>
  <c r="AS227" i="10"/>
  <c r="AS231" i="10" s="1"/>
  <c r="AS228" i="10" s="1"/>
  <c r="AR227" i="10"/>
  <c r="AR231" i="10" s="1"/>
  <c r="AQ227" i="10"/>
  <c r="AP227" i="10"/>
  <c r="AO227" i="10"/>
  <c r="AO231" i="10" s="1"/>
  <c r="AN227" i="10"/>
  <c r="AN231" i="10" s="1"/>
  <c r="AN228" i="10" s="1"/>
  <c r="AM227" i="10"/>
  <c r="AM231" i="10" s="1"/>
  <c r="AM228" i="10" s="1"/>
  <c r="AL227" i="10"/>
  <c r="AL231" i="10" s="1"/>
  <c r="AK227" i="10"/>
  <c r="AK231" i="10" s="1"/>
  <c r="AK228" i="10" s="1"/>
  <c r="AJ227" i="10"/>
  <c r="AI227" i="10"/>
  <c r="AH227" i="10"/>
  <c r="AG227" i="10"/>
  <c r="AG231" i="10" s="1"/>
  <c r="AF227" i="10"/>
  <c r="AF231" i="10" s="1"/>
  <c r="AF228" i="10" s="1"/>
  <c r="AE227" i="10"/>
  <c r="AE231" i="10" s="1"/>
  <c r="AE228" i="10" s="1"/>
  <c r="DL221" i="10"/>
  <c r="DL241" i="10" s="1"/>
  <c r="DK221" i="10"/>
  <c r="DK241" i="10" s="1"/>
  <c r="DJ221" i="10"/>
  <c r="DJ241" i="10" s="1"/>
  <c r="DI221" i="10"/>
  <c r="DI241" i="10" s="1"/>
  <c r="DH221" i="10"/>
  <c r="DH241" i="10" s="1"/>
  <c r="DG221" i="10"/>
  <c r="DG241" i="10" s="1"/>
  <c r="DF221" i="10"/>
  <c r="DF241" i="10" s="1"/>
  <c r="DE221" i="10"/>
  <c r="DE241" i="10" s="1"/>
  <c r="DD221" i="10"/>
  <c r="DD241" i="10" s="1"/>
  <c r="DC221" i="10"/>
  <c r="DC241" i="10" s="1"/>
  <c r="DB221" i="10"/>
  <c r="DB241" i="10" s="1"/>
  <c r="DA221" i="10"/>
  <c r="DA241" i="10" s="1"/>
  <c r="CZ221" i="10"/>
  <c r="CZ241" i="10" s="1"/>
  <c r="CY221" i="10"/>
  <c r="CY241" i="10" s="1"/>
  <c r="CX221" i="10"/>
  <c r="CX241" i="10" s="1"/>
  <c r="CW221" i="10"/>
  <c r="CW241" i="10" s="1"/>
  <c r="CV221" i="10"/>
  <c r="CV241" i="10" s="1"/>
  <c r="CU221" i="10"/>
  <c r="CU241" i="10" s="1"/>
  <c r="CT221" i="10"/>
  <c r="CT241" i="10" s="1"/>
  <c r="CS221" i="10"/>
  <c r="CS241" i="10" s="1"/>
  <c r="CR221" i="10"/>
  <c r="CR241" i="10" s="1"/>
  <c r="CQ221" i="10"/>
  <c r="CQ241" i="10" s="1"/>
  <c r="CP221" i="10"/>
  <c r="CP241" i="10" s="1"/>
  <c r="CO221" i="10"/>
  <c r="CO241" i="10" s="1"/>
  <c r="CN221" i="10"/>
  <c r="CN241" i="10" s="1"/>
  <c r="CM221" i="10"/>
  <c r="CM241" i="10" s="1"/>
  <c r="CL221" i="10"/>
  <c r="CL241" i="10" s="1"/>
  <c r="CK221" i="10"/>
  <c r="CK241" i="10" s="1"/>
  <c r="CJ221" i="10"/>
  <c r="CJ241" i="10" s="1"/>
  <c r="CI221" i="10"/>
  <c r="CI241" i="10" s="1"/>
  <c r="CH221" i="10"/>
  <c r="CH241" i="10" s="1"/>
  <c r="CG221" i="10"/>
  <c r="CG241" i="10" s="1"/>
  <c r="CF221" i="10"/>
  <c r="CF241" i="10" s="1"/>
  <c r="CE221" i="10"/>
  <c r="CE241" i="10" s="1"/>
  <c r="CD221" i="10"/>
  <c r="CD241" i="10" s="1"/>
  <c r="CC221" i="10"/>
  <c r="CC241" i="10" s="1"/>
  <c r="CB221" i="10"/>
  <c r="CB241" i="10" s="1"/>
  <c r="CA221" i="10"/>
  <c r="CA241" i="10" s="1"/>
  <c r="BZ221" i="10"/>
  <c r="BZ241" i="10" s="1"/>
  <c r="BY221" i="10"/>
  <c r="BY241" i="10" s="1"/>
  <c r="BX221" i="10"/>
  <c r="BX241" i="10" s="1"/>
  <c r="BW221" i="10"/>
  <c r="BW241" i="10" s="1"/>
  <c r="BV221" i="10"/>
  <c r="BV241" i="10" s="1"/>
  <c r="BU221" i="10"/>
  <c r="BU241" i="10" s="1"/>
  <c r="BT221" i="10"/>
  <c r="BT241" i="10" s="1"/>
  <c r="BS221" i="10"/>
  <c r="BS241" i="10" s="1"/>
  <c r="BR221" i="10"/>
  <c r="BR241" i="10" s="1"/>
  <c r="BQ221" i="10"/>
  <c r="BQ241" i="10" s="1"/>
  <c r="BP221" i="10"/>
  <c r="BP241" i="10" s="1"/>
  <c r="BO221" i="10"/>
  <c r="BO241" i="10" s="1"/>
  <c r="BN221" i="10"/>
  <c r="BN241" i="10" s="1"/>
  <c r="BM221" i="10"/>
  <c r="BM241" i="10" s="1"/>
  <c r="BL221" i="10"/>
  <c r="BL241" i="10" s="1"/>
  <c r="BK221" i="10"/>
  <c r="BK241" i="10" s="1"/>
  <c r="BJ221" i="10"/>
  <c r="BJ241" i="10" s="1"/>
  <c r="BI221" i="10"/>
  <c r="BI241" i="10" s="1"/>
  <c r="BH221" i="10"/>
  <c r="BH241" i="10" s="1"/>
  <c r="BG221" i="10"/>
  <c r="BG241" i="10" s="1"/>
  <c r="BF221" i="10"/>
  <c r="BF241" i="10" s="1"/>
  <c r="BE221" i="10"/>
  <c r="BE241" i="10" s="1"/>
  <c r="BD221" i="10"/>
  <c r="BD241" i="10" s="1"/>
  <c r="BC221" i="10"/>
  <c r="BC241" i="10" s="1"/>
  <c r="BB221" i="10"/>
  <c r="BB241" i="10" s="1"/>
  <c r="BA221" i="10"/>
  <c r="BA241" i="10" s="1"/>
  <c r="AZ221" i="10"/>
  <c r="AZ241" i="10" s="1"/>
  <c r="AY221" i="10"/>
  <c r="AY241" i="10" s="1"/>
  <c r="AX221" i="10"/>
  <c r="AX241" i="10" s="1"/>
  <c r="DK220" i="10"/>
  <c r="DJ220" i="10"/>
  <c r="DI220" i="10"/>
  <c r="DH220" i="10"/>
  <c r="DG220" i="10"/>
  <c r="DE220" i="10"/>
  <c r="DD220" i="10"/>
  <c r="DC220" i="10"/>
  <c r="DB220" i="10"/>
  <c r="CZ220" i="10"/>
  <c r="CY220" i="10"/>
  <c r="CX220" i="10"/>
  <c r="CW220" i="10"/>
  <c r="CV220" i="10"/>
  <c r="CT220" i="10"/>
  <c r="CS220" i="10"/>
  <c r="CR220" i="10"/>
  <c r="CQ220" i="10"/>
  <c r="CP220" i="10"/>
  <c r="CO220" i="10"/>
  <c r="CN220" i="10"/>
  <c r="CM220" i="10"/>
  <c r="CL220" i="10"/>
  <c r="CK220" i="10"/>
  <c r="CI220" i="10"/>
  <c r="CH220" i="10"/>
  <c r="CG220" i="10"/>
  <c r="CF220" i="10"/>
  <c r="CD220" i="10"/>
  <c r="CC220" i="10"/>
  <c r="CB220" i="10"/>
  <c r="CA220" i="10"/>
  <c r="BZ220" i="10"/>
  <c r="BX220" i="10"/>
  <c r="BW220" i="10"/>
  <c r="BV220" i="10"/>
  <c r="BU220" i="10"/>
  <c r="BS220" i="10"/>
  <c r="BR220" i="10"/>
  <c r="BQ220" i="10"/>
  <c r="BP220" i="10"/>
  <c r="BO220" i="10"/>
  <c r="BM220" i="10"/>
  <c r="BL220" i="10"/>
  <c r="BK220" i="10"/>
  <c r="BJ220" i="10"/>
  <c r="BH220" i="10"/>
  <c r="BG220" i="10"/>
  <c r="BF220" i="10"/>
  <c r="BE220" i="10"/>
  <c r="BD220" i="10"/>
  <c r="BB220" i="10"/>
  <c r="BA220" i="10"/>
  <c r="AZ220" i="10"/>
  <c r="AY220" i="10"/>
  <c r="AW220" i="10"/>
  <c r="AV220" i="10"/>
  <c r="AU220" i="10"/>
  <c r="AT220" i="10"/>
  <c r="AS220" i="10"/>
  <c r="AR220" i="10"/>
  <c r="AQ220" i="10"/>
  <c r="AP220" i="10"/>
  <c r="AO220" i="10"/>
  <c r="AN220" i="10"/>
  <c r="AM220" i="10"/>
  <c r="AL220" i="10"/>
  <c r="AK220" i="10"/>
  <c r="AJ220" i="10"/>
  <c r="AI220" i="10"/>
  <c r="AH220" i="10"/>
  <c r="AG220" i="10"/>
  <c r="AF220" i="10"/>
  <c r="AE220" i="10"/>
  <c r="AW219" i="10"/>
  <c r="AW215" i="10" s="1"/>
  <c r="DL218" i="10"/>
  <c r="DL220" i="10" s="1"/>
  <c r="DF218" i="10"/>
  <c r="DF230" i="10" s="1"/>
  <c r="DA218" i="10"/>
  <c r="CU218" i="10"/>
  <c r="CU220" i="10" s="1"/>
  <c r="CP218" i="10"/>
  <c r="CP230" i="10" s="1"/>
  <c r="CJ218" i="10"/>
  <c r="CE218" i="10"/>
  <c r="BY218" i="10"/>
  <c r="BY220" i="10" s="1"/>
  <c r="BT218" i="10"/>
  <c r="BN218" i="10"/>
  <c r="BN230" i="10" s="1"/>
  <c r="BI218" i="10"/>
  <c r="BC218" i="10"/>
  <c r="BC230" i="10" s="1"/>
  <c r="AX218" i="10"/>
  <c r="AX230" i="10" s="1"/>
  <c r="DL215" i="10"/>
  <c r="DK215" i="10"/>
  <c r="DJ215" i="10"/>
  <c r="DI215" i="10"/>
  <c r="DH215" i="10"/>
  <c r="DG215" i="10"/>
  <c r="DF215" i="10"/>
  <c r="DE215" i="10"/>
  <c r="DD215" i="10"/>
  <c r="DC215" i="10"/>
  <c r="DB215" i="10"/>
  <c r="DA215" i="10"/>
  <c r="CZ215" i="10"/>
  <c r="CY215" i="10"/>
  <c r="CX215" i="10"/>
  <c r="CW215" i="10"/>
  <c r="CV215" i="10"/>
  <c r="CU215" i="10"/>
  <c r="CT215" i="10"/>
  <c r="CS215" i="10"/>
  <c r="CR215" i="10"/>
  <c r="CQ215" i="10"/>
  <c r="CP215" i="10"/>
  <c r="CO215" i="10"/>
  <c r="CN215" i="10"/>
  <c r="CM215" i="10"/>
  <c r="CL215" i="10"/>
  <c r="CK215" i="10"/>
  <c r="CJ215" i="10"/>
  <c r="CI215" i="10"/>
  <c r="CH215" i="10"/>
  <c r="CG215" i="10"/>
  <c r="CF215" i="10"/>
  <c r="CE215" i="10"/>
  <c r="CD215" i="10"/>
  <c r="CC215" i="10"/>
  <c r="CB215" i="10"/>
  <c r="CA215" i="10"/>
  <c r="BZ215" i="10"/>
  <c r="BY215" i="10"/>
  <c r="BX215" i="10"/>
  <c r="BW215" i="10"/>
  <c r="BV215" i="10"/>
  <c r="BU215" i="10"/>
  <c r="BT215" i="10"/>
  <c r="BS215" i="10"/>
  <c r="BR215" i="10"/>
  <c r="BQ215" i="10"/>
  <c r="BP215" i="10"/>
  <c r="BO215" i="10"/>
  <c r="BN215" i="10"/>
  <c r="BM215" i="10"/>
  <c r="BL215" i="10"/>
  <c r="BK215" i="10"/>
  <c r="BJ215" i="10"/>
  <c r="BI215" i="10"/>
  <c r="BH215" i="10"/>
  <c r="BG215" i="10"/>
  <c r="BF215" i="10"/>
  <c r="BE215" i="10"/>
  <c r="BD215" i="10"/>
  <c r="BC215" i="10"/>
  <c r="BB215" i="10"/>
  <c r="BA215" i="10"/>
  <c r="AZ215" i="10"/>
  <c r="AY215" i="10"/>
  <c r="AX215" i="10"/>
  <c r="CP210" i="10"/>
  <c r="BZ210" i="10"/>
  <c r="BJ210" i="10"/>
  <c r="AT210" i="10"/>
  <c r="AD210" i="10"/>
  <c r="CZ209" i="10"/>
  <c r="CY209" i="10"/>
  <c r="CX209" i="10"/>
  <c r="CW209" i="10"/>
  <c r="CV209" i="10"/>
  <c r="CU209" i="10"/>
  <c r="CT209" i="10"/>
  <c r="CS209" i="10"/>
  <c r="CR209" i="10"/>
  <c r="CQ209" i="10"/>
  <c r="CP209" i="10"/>
  <c r="CO209" i="10"/>
  <c r="CN209" i="10"/>
  <c r="CM209" i="10"/>
  <c r="CL209" i="10"/>
  <c r="CK209" i="10"/>
  <c r="CJ209" i="10"/>
  <c r="CI209" i="10"/>
  <c r="CH209" i="10"/>
  <c r="CG209" i="10"/>
  <c r="CF209" i="10"/>
  <c r="CE209" i="10"/>
  <c r="CD209" i="10"/>
  <c r="CC209" i="10"/>
  <c r="CB209" i="10"/>
  <c r="CA209" i="10"/>
  <c r="BZ209" i="10"/>
  <c r="BY209" i="10"/>
  <c r="BX209" i="10"/>
  <c r="BW209" i="10"/>
  <c r="BV209" i="10"/>
  <c r="BU209" i="10"/>
  <c r="BT209" i="10"/>
  <c r="BS209" i="10"/>
  <c r="BR209" i="10"/>
  <c r="BQ209" i="10"/>
  <c r="BP209" i="10"/>
  <c r="BO209" i="10"/>
  <c r="BN209" i="10"/>
  <c r="BM209" i="10"/>
  <c r="BL209" i="10"/>
  <c r="BK209" i="10"/>
  <c r="BJ209" i="10"/>
  <c r="BI209" i="10"/>
  <c r="BH209" i="10"/>
  <c r="BG209" i="10"/>
  <c r="BF209" i="10"/>
  <c r="BE209" i="10"/>
  <c r="BD209" i="10"/>
  <c r="BC209" i="10"/>
  <c r="BB209" i="10"/>
  <c r="BA209" i="10"/>
  <c r="AZ209" i="10"/>
  <c r="AY209" i="10"/>
  <c r="AX209" i="10"/>
  <c r="AW209" i="10"/>
  <c r="AV209" i="10"/>
  <c r="AU209" i="10"/>
  <c r="AT209" i="10"/>
  <c r="AS209" i="10"/>
  <c r="AR209" i="10"/>
  <c r="AQ209" i="10"/>
  <c r="AP209" i="10"/>
  <c r="AO209" i="10"/>
  <c r="AN209" i="10"/>
  <c r="AM209" i="10"/>
  <c r="AL209" i="10"/>
  <c r="AK209" i="10"/>
  <c r="AJ209" i="10"/>
  <c r="AI209" i="10"/>
  <c r="AH209" i="10"/>
  <c r="AG209" i="10"/>
  <c r="AF209" i="10"/>
  <c r="AE209" i="10"/>
  <c r="AD209" i="10"/>
  <c r="AC209" i="10"/>
  <c r="AB209" i="10"/>
  <c r="AA209" i="10"/>
  <c r="CZ208" i="10"/>
  <c r="CZ210" i="10" s="1"/>
  <c r="CY208" i="10"/>
  <c r="CY210" i="10" s="1"/>
  <c r="CX208" i="10"/>
  <c r="CX210" i="10" s="1"/>
  <c r="CW208" i="10"/>
  <c r="CW210" i="10" s="1"/>
  <c r="CV208" i="10"/>
  <c r="CV210" i="10" s="1"/>
  <c r="CU208" i="10"/>
  <c r="CU210" i="10" s="1"/>
  <c r="CT208" i="10"/>
  <c r="CT210" i="10" s="1"/>
  <c r="CS208" i="10"/>
  <c r="CR208" i="10"/>
  <c r="CR210" i="10" s="1"/>
  <c r="CQ208" i="10"/>
  <c r="CQ210" i="10" s="1"/>
  <c r="CP208" i="10"/>
  <c r="CO208" i="10"/>
  <c r="CO210" i="10" s="1"/>
  <c r="CN208" i="10"/>
  <c r="CN210" i="10" s="1"/>
  <c r="CM208" i="10"/>
  <c r="CM210" i="10" s="1"/>
  <c r="CL208" i="10"/>
  <c r="CK208" i="10"/>
  <c r="CJ208" i="10"/>
  <c r="CJ210" i="10" s="1"/>
  <c r="CI208" i="10"/>
  <c r="CI210" i="10" s="1"/>
  <c r="CH208" i="10"/>
  <c r="CH210" i="10" s="1"/>
  <c r="CG208" i="10"/>
  <c r="CG210" i="10" s="1"/>
  <c r="CF208" i="10"/>
  <c r="CF210" i="10" s="1"/>
  <c r="CE208" i="10"/>
  <c r="CE210" i="10" s="1"/>
  <c r="CD208" i="10"/>
  <c r="CC208" i="10"/>
  <c r="CB208" i="10"/>
  <c r="CB210" i="10" s="1"/>
  <c r="CA208" i="10"/>
  <c r="CA210" i="10" s="1"/>
  <c r="BZ208" i="10"/>
  <c r="BY208" i="10"/>
  <c r="BY210" i="10" s="1"/>
  <c r="BX208" i="10"/>
  <c r="BX210" i="10" s="1"/>
  <c r="BW208" i="10"/>
  <c r="BW210" i="10" s="1"/>
  <c r="BV208" i="10"/>
  <c r="BU208" i="10"/>
  <c r="BT208" i="10"/>
  <c r="BT210" i="10" s="1"/>
  <c r="BS208" i="10"/>
  <c r="BS210" i="10" s="1"/>
  <c r="BR208" i="10"/>
  <c r="BR210" i="10" s="1"/>
  <c r="BQ208" i="10"/>
  <c r="BQ210" i="10" s="1"/>
  <c r="BP208" i="10"/>
  <c r="BP210" i="10" s="1"/>
  <c r="BO208" i="10"/>
  <c r="BO210" i="10" s="1"/>
  <c r="BN208" i="10"/>
  <c r="BM208" i="10"/>
  <c r="BL208" i="10"/>
  <c r="BL210" i="10" s="1"/>
  <c r="BK208" i="10"/>
  <c r="BK210" i="10" s="1"/>
  <c r="BJ208" i="10"/>
  <c r="BI208" i="10"/>
  <c r="BI210" i="10" s="1"/>
  <c r="BH208" i="10"/>
  <c r="BH210" i="10" s="1"/>
  <c r="BG208" i="10"/>
  <c r="BG210" i="10" s="1"/>
  <c r="BF208" i="10"/>
  <c r="BE208" i="10"/>
  <c r="BD208" i="10"/>
  <c r="BD210" i="10" s="1"/>
  <c r="BC208" i="10"/>
  <c r="BC210" i="10" s="1"/>
  <c r="BB208" i="10"/>
  <c r="BB210" i="10" s="1"/>
  <c r="BA208" i="10"/>
  <c r="BA210" i="10" s="1"/>
  <c r="AZ208" i="10"/>
  <c r="AZ210" i="10" s="1"/>
  <c r="AY208" i="10"/>
  <c r="AY210" i="10" s="1"/>
  <c r="AX208" i="10"/>
  <c r="AW208" i="10"/>
  <c r="AV208" i="10"/>
  <c r="AV210" i="10" s="1"/>
  <c r="AU208" i="10"/>
  <c r="AU210" i="10" s="1"/>
  <c r="AT208" i="10"/>
  <c r="AS208" i="10"/>
  <c r="AS210" i="10" s="1"/>
  <c r="AR208" i="10"/>
  <c r="AR210" i="10" s="1"/>
  <c r="AR213" i="10" s="1"/>
  <c r="AQ208" i="10"/>
  <c r="AQ210" i="10" s="1"/>
  <c r="AP208" i="10"/>
  <c r="AO208" i="10"/>
  <c r="AN208" i="10"/>
  <c r="AN210" i="10" s="1"/>
  <c r="AM208" i="10"/>
  <c r="AM210" i="10" s="1"/>
  <c r="AL208" i="10"/>
  <c r="AL210" i="10" s="1"/>
  <c r="AK208" i="10"/>
  <c r="AK210" i="10" s="1"/>
  <c r="AJ208" i="10"/>
  <c r="AJ210" i="10" s="1"/>
  <c r="AI208" i="10"/>
  <c r="AI210" i="10" s="1"/>
  <c r="AH208" i="10"/>
  <c r="AG208" i="10"/>
  <c r="AF208" i="10"/>
  <c r="AF210" i="10" s="1"/>
  <c r="AE208" i="10"/>
  <c r="AE210" i="10" s="1"/>
  <c r="AD208" i="10"/>
  <c r="AC208" i="10"/>
  <c r="AC210" i="10" s="1"/>
  <c r="AB208" i="10"/>
  <c r="AB210" i="10" s="1"/>
  <c r="AA208" i="10"/>
  <c r="AA210" i="10" s="1"/>
  <c r="CP201" i="10"/>
  <c r="BZ201" i="10"/>
  <c r="BJ201" i="10"/>
  <c r="AT201" i="10"/>
  <c r="AD201" i="10"/>
  <c r="CY200" i="10"/>
  <c r="CX200" i="10"/>
  <c r="CW200" i="10"/>
  <c r="CV200" i="10"/>
  <c r="CT200" i="10"/>
  <c r="CS200" i="10"/>
  <c r="CR200" i="10"/>
  <c r="CQ200" i="10"/>
  <c r="CO200" i="10"/>
  <c r="CN200" i="10"/>
  <c r="CM200" i="10"/>
  <c r="CL200" i="10"/>
  <c r="CK200" i="10"/>
  <c r="CJ200" i="10"/>
  <c r="CI200" i="10"/>
  <c r="CH200" i="10"/>
  <c r="CG200" i="10"/>
  <c r="CE200" i="10"/>
  <c r="CD200" i="10"/>
  <c r="CC200" i="10"/>
  <c r="CB200" i="10"/>
  <c r="BZ200" i="10"/>
  <c r="BY200" i="10"/>
  <c r="BX200" i="10"/>
  <c r="BW200" i="10"/>
  <c r="BU200" i="10"/>
  <c r="BT200" i="10"/>
  <c r="BS200" i="10"/>
  <c r="BR200" i="10"/>
  <c r="BP200" i="10"/>
  <c r="BO200" i="10"/>
  <c r="BN200" i="10"/>
  <c r="BM200" i="10"/>
  <c r="BK200" i="10"/>
  <c r="BJ200" i="10"/>
  <c r="BI200" i="10"/>
  <c r="BH200" i="10"/>
  <c r="BF200" i="10"/>
  <c r="BE200" i="10"/>
  <c r="BD200" i="10"/>
  <c r="BC200" i="10"/>
  <c r="BA200" i="10"/>
  <c r="AZ200" i="10"/>
  <c r="AY200" i="10"/>
  <c r="AX200" i="10"/>
  <c r="AV200" i="10"/>
  <c r="AU200" i="10"/>
  <c r="AT200" i="10"/>
  <c r="AS200" i="10"/>
  <c r="AQ200" i="10"/>
  <c r="AP200" i="10"/>
  <c r="AO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AR199" i="10"/>
  <c r="AR212" i="10" s="1"/>
  <c r="CO198" i="10"/>
  <c r="BV198" i="10"/>
  <c r="BK198" i="10"/>
  <c r="AM198" i="10"/>
  <c r="CZ197" i="10"/>
  <c r="CZ201" i="10" s="1"/>
  <c r="CZ198" i="10" s="1"/>
  <c r="CY197" i="10"/>
  <c r="CY201" i="10" s="1"/>
  <c r="CX197" i="10"/>
  <c r="CW197" i="10"/>
  <c r="CW201" i="10" s="1"/>
  <c r="CW198" i="10" s="1"/>
  <c r="CV197" i="10"/>
  <c r="CU197" i="10"/>
  <c r="CU201" i="10" s="1"/>
  <c r="CT197" i="10"/>
  <c r="CT201" i="10" s="1"/>
  <c r="CS197" i="10"/>
  <c r="CR197" i="10"/>
  <c r="CQ197" i="10"/>
  <c r="CP197" i="10"/>
  <c r="CO197" i="10"/>
  <c r="CO201" i="10" s="1"/>
  <c r="CN197" i="10"/>
  <c r="CM197" i="10"/>
  <c r="CL197" i="10"/>
  <c r="CL201" i="10" s="1"/>
  <c r="CK197" i="10"/>
  <c r="CJ197" i="10"/>
  <c r="CJ201" i="10" s="1"/>
  <c r="CI197" i="10"/>
  <c r="CI201" i="10" s="1"/>
  <c r="CI198" i="10" s="1"/>
  <c r="CH197" i="10"/>
  <c r="CG197" i="10"/>
  <c r="CG201" i="10" s="1"/>
  <c r="CF197" i="10"/>
  <c r="CF201" i="10" s="1"/>
  <c r="CE197" i="10"/>
  <c r="CE201" i="10" s="1"/>
  <c r="CD197" i="10"/>
  <c r="CD201" i="10" s="1"/>
  <c r="CC197" i="10"/>
  <c r="CB197" i="10"/>
  <c r="CA197" i="10"/>
  <c r="BZ197" i="10"/>
  <c r="BY197" i="10"/>
  <c r="BX197" i="10"/>
  <c r="BW197" i="10"/>
  <c r="BV197" i="10"/>
  <c r="BV201" i="10" s="1"/>
  <c r="BU197" i="10"/>
  <c r="BT197" i="10"/>
  <c r="BT201" i="10" s="1"/>
  <c r="BT198" i="10" s="1"/>
  <c r="BS197" i="10"/>
  <c r="BR197" i="10"/>
  <c r="BQ197" i="10"/>
  <c r="BQ201" i="10" s="1"/>
  <c r="BQ198" i="10" s="1"/>
  <c r="BP197" i="10"/>
  <c r="BO197" i="10"/>
  <c r="BO201" i="10" s="1"/>
  <c r="BN197" i="10"/>
  <c r="BN201" i="10" s="1"/>
  <c r="BM197" i="10"/>
  <c r="BL197" i="10"/>
  <c r="BK197" i="10"/>
  <c r="BK201" i="10" s="1"/>
  <c r="BJ197" i="10"/>
  <c r="BI197" i="10"/>
  <c r="BH197" i="10"/>
  <c r="BG197" i="10"/>
  <c r="BF197" i="10"/>
  <c r="BF201" i="10" s="1"/>
  <c r="BE197" i="10"/>
  <c r="BD197" i="10"/>
  <c r="BD201" i="10" s="1"/>
  <c r="BC197" i="10"/>
  <c r="BC201" i="10" s="1"/>
  <c r="BC198" i="10" s="1"/>
  <c r="BB197" i="10"/>
  <c r="BA197" i="10"/>
  <c r="BA201" i="10" s="1"/>
  <c r="AZ197" i="10"/>
  <c r="AZ201" i="10" s="1"/>
  <c r="AY197" i="10"/>
  <c r="AY201" i="10" s="1"/>
  <c r="AX197" i="10"/>
  <c r="AX201" i="10" s="1"/>
  <c r="AW197" i="10"/>
  <c r="AV197" i="10"/>
  <c r="AU197" i="10"/>
  <c r="AU201" i="10" s="1"/>
  <c r="AT197" i="10"/>
  <c r="AS197" i="10"/>
  <c r="AR197" i="10"/>
  <c r="AQ197" i="10"/>
  <c r="AP197" i="10"/>
  <c r="AP201" i="10" s="1"/>
  <c r="AO197" i="10"/>
  <c r="AN197" i="10"/>
  <c r="AN201" i="10" s="1"/>
  <c r="AN198" i="10" s="1"/>
  <c r="AM197" i="10"/>
  <c r="AM201" i="10" s="1"/>
  <c r="AL197" i="10"/>
  <c r="AK197" i="10"/>
  <c r="AK201" i="10" s="1"/>
  <c r="AK198" i="10" s="1"/>
  <c r="AJ197" i="10"/>
  <c r="AI197" i="10"/>
  <c r="AI201" i="10" s="1"/>
  <c r="AH197" i="10"/>
  <c r="AH201" i="10" s="1"/>
  <c r="AG197" i="10"/>
  <c r="AF197" i="10"/>
  <c r="AE197" i="10"/>
  <c r="AD197" i="10"/>
  <c r="AC197" i="10"/>
  <c r="AC201" i="10" s="1"/>
  <c r="AB197" i="10"/>
  <c r="AA197" i="10"/>
  <c r="AR191" i="10"/>
  <c r="AR211" i="10" s="1"/>
  <c r="CY190" i="10"/>
  <c r="CX190" i="10"/>
  <c r="CW190" i="10"/>
  <c r="CV190" i="10"/>
  <c r="CT190" i="10"/>
  <c r="CS190" i="10"/>
  <c r="CR190" i="10"/>
  <c r="CQ190" i="10"/>
  <c r="CO190" i="10"/>
  <c r="CN190" i="10"/>
  <c r="CM190" i="10"/>
  <c r="CL190" i="10"/>
  <c r="CK190" i="10"/>
  <c r="CJ190" i="10"/>
  <c r="CI190" i="10"/>
  <c r="CH190" i="10"/>
  <c r="CG190" i="10"/>
  <c r="CE190" i="10"/>
  <c r="CD190" i="10"/>
  <c r="CC190" i="10"/>
  <c r="CB190" i="10"/>
  <c r="BZ190" i="10"/>
  <c r="BY190" i="10"/>
  <c r="BX190" i="10"/>
  <c r="BW190" i="10"/>
  <c r="BU190" i="10"/>
  <c r="BT190" i="10"/>
  <c r="BS190" i="10"/>
  <c r="BR190" i="10"/>
  <c r="BP190" i="10"/>
  <c r="BO190" i="10"/>
  <c r="BN190" i="10"/>
  <c r="BM190" i="10"/>
  <c r="BK190" i="10"/>
  <c r="BJ190" i="10"/>
  <c r="BI190" i="10"/>
  <c r="BH190" i="10"/>
  <c r="BF190" i="10"/>
  <c r="BE190" i="10"/>
  <c r="BD190" i="10"/>
  <c r="BC190" i="10"/>
  <c r="BA190" i="10"/>
  <c r="AZ190" i="10"/>
  <c r="AY190" i="10"/>
  <c r="AX190" i="10"/>
  <c r="AW190" i="10"/>
  <c r="AV190" i="10"/>
  <c r="AU190" i="10"/>
  <c r="AT190" i="10"/>
  <c r="AS190" i="10"/>
  <c r="AQ190" i="10"/>
  <c r="AP190" i="10"/>
  <c r="AO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AS189" i="10"/>
  <c r="AQ189" i="10"/>
  <c r="CZ188" i="10"/>
  <c r="CZ200" i="10" s="1"/>
  <c r="CU188" i="10"/>
  <c r="CP188" i="10"/>
  <c r="CK188" i="10"/>
  <c r="CF188" i="10"/>
  <c r="CA188" i="10"/>
  <c r="CA200" i="10" s="1"/>
  <c r="BV188" i="10"/>
  <c r="BQ188" i="10"/>
  <c r="BL188" i="10"/>
  <c r="BL200" i="10" s="1"/>
  <c r="BG188" i="10"/>
  <c r="BB188" i="10"/>
  <c r="BB190" i="10" s="1"/>
  <c r="AW188" i="10"/>
  <c r="AW200" i="10" s="1"/>
  <c r="AR188" i="10"/>
  <c r="AR185" i="10"/>
  <c r="CM180" i="10"/>
  <c r="CE180" i="10"/>
  <c r="BV180" i="10"/>
  <c r="BO180" i="10"/>
  <c r="BL180" i="10"/>
  <c r="BF180" i="10"/>
  <c r="AV180" i="10"/>
  <c r="AP180" i="10"/>
  <c r="AI180" i="10"/>
  <c r="CN179" i="10"/>
  <c r="CM179" i="10"/>
  <c r="CL179" i="10"/>
  <c r="CK179" i="10"/>
  <c r="CJ179" i="10"/>
  <c r="CI179" i="10"/>
  <c r="CH179" i="10"/>
  <c r="CG179" i="10"/>
  <c r="CF179" i="10"/>
  <c r="CE179" i="10"/>
  <c r="CD179" i="10"/>
  <c r="CC179" i="10"/>
  <c r="CB179" i="10"/>
  <c r="CA179" i="10"/>
  <c r="BZ179" i="10"/>
  <c r="BY179" i="10"/>
  <c r="BX179" i="10"/>
  <c r="BW179" i="10"/>
  <c r="BV179" i="10"/>
  <c r="BU179" i="10"/>
  <c r="BT179" i="10"/>
  <c r="BS179" i="10"/>
  <c r="BR179" i="10"/>
  <c r="BQ179" i="10"/>
  <c r="BP179" i="10"/>
  <c r="BO179" i="10"/>
  <c r="BN179" i="10"/>
  <c r="BM179" i="10"/>
  <c r="BL179" i="10"/>
  <c r="BK179" i="10"/>
  <c r="BJ179" i="10"/>
  <c r="BI179" i="10"/>
  <c r="BH179" i="10"/>
  <c r="BG179" i="10"/>
  <c r="BF179" i="10"/>
  <c r="BE179" i="10"/>
  <c r="BD179" i="10"/>
  <c r="BC179" i="10"/>
  <c r="BB179" i="10"/>
  <c r="BA179" i="10"/>
  <c r="AZ179" i="10"/>
  <c r="AY179" i="10"/>
  <c r="AX179" i="10"/>
  <c r="AW179" i="10"/>
  <c r="AV179" i="10"/>
  <c r="AU179" i="10"/>
  <c r="AT179" i="10"/>
  <c r="AS179" i="10"/>
  <c r="AR179" i="10"/>
  <c r="AQ179" i="10"/>
  <c r="AP179" i="10"/>
  <c r="AO179" i="10"/>
  <c r="AN179" i="10"/>
  <c r="AM179" i="10"/>
  <c r="AL179" i="10"/>
  <c r="AK179" i="10"/>
  <c r="AJ179" i="10"/>
  <c r="AI179" i="10"/>
  <c r="AH179" i="10"/>
  <c r="AG179" i="10"/>
  <c r="AF179" i="10"/>
  <c r="AE179" i="10"/>
  <c r="AD179" i="10"/>
  <c r="AC179" i="10"/>
  <c r="AB179" i="10"/>
  <c r="AA179" i="10"/>
  <c r="Z179" i="10"/>
  <c r="Y179" i="10"/>
  <c r="X179" i="10"/>
  <c r="W179" i="10"/>
  <c r="CN178" i="10"/>
  <c r="CN180" i="10" s="1"/>
  <c r="CM178" i="10"/>
  <c r="CL178" i="10"/>
  <c r="CL180" i="10" s="1"/>
  <c r="CK178" i="10"/>
  <c r="CK180" i="10" s="1"/>
  <c r="CJ178" i="10"/>
  <c r="CJ180" i="10" s="1"/>
  <c r="CI178" i="10"/>
  <c r="CI180" i="10" s="1"/>
  <c r="CH178" i="10"/>
  <c r="CG178" i="10"/>
  <c r="CG180" i="10" s="1"/>
  <c r="CF178" i="10"/>
  <c r="CF180" i="10" s="1"/>
  <c r="CE178" i="10"/>
  <c r="CD178" i="10"/>
  <c r="CC178" i="10"/>
  <c r="CB178" i="10"/>
  <c r="CA178" i="10"/>
  <c r="CA180" i="10" s="1"/>
  <c r="BZ178" i="10"/>
  <c r="BY178" i="10"/>
  <c r="BY180" i="10" s="1"/>
  <c r="BX178" i="10"/>
  <c r="BX180" i="10" s="1"/>
  <c r="BW178" i="10"/>
  <c r="BW180" i="10" s="1"/>
  <c r="BV178" i="10"/>
  <c r="BU178" i="10"/>
  <c r="BT178" i="10"/>
  <c r="BT180" i="10" s="1"/>
  <c r="BS178" i="10"/>
  <c r="BS180" i="10" s="1"/>
  <c r="BR178" i="10"/>
  <c r="BQ178" i="10"/>
  <c r="BQ180" i="10" s="1"/>
  <c r="BP178" i="10"/>
  <c r="BP180" i="10" s="1"/>
  <c r="BO178" i="10"/>
  <c r="BN178" i="10"/>
  <c r="BN180" i="10" s="1"/>
  <c r="BM178" i="10"/>
  <c r="BL178" i="10"/>
  <c r="BK178" i="10"/>
  <c r="BK180" i="10" s="1"/>
  <c r="BJ178" i="10"/>
  <c r="BI178" i="10"/>
  <c r="BI180" i="10" s="1"/>
  <c r="BH178" i="10"/>
  <c r="BH180" i="10" s="1"/>
  <c r="BG178" i="10"/>
  <c r="BG180" i="10" s="1"/>
  <c r="BF178" i="10"/>
  <c r="BE178" i="10"/>
  <c r="BD178" i="10"/>
  <c r="BD180" i="10" s="1"/>
  <c r="BC178" i="10"/>
  <c r="BC180" i="10" s="1"/>
  <c r="BB178" i="10"/>
  <c r="BA178" i="10"/>
  <c r="BA180" i="10" s="1"/>
  <c r="AZ178" i="10"/>
  <c r="AZ180" i="10" s="1"/>
  <c r="AY178" i="10"/>
  <c r="AY180" i="10" s="1"/>
  <c r="AX178" i="10"/>
  <c r="AX180" i="10" s="1"/>
  <c r="AW178" i="10"/>
  <c r="AV178" i="10"/>
  <c r="AU178" i="10"/>
  <c r="AU180" i="10" s="1"/>
  <c r="AT178" i="10"/>
  <c r="AS178" i="10"/>
  <c r="AS180" i="10" s="1"/>
  <c r="AR178" i="10"/>
  <c r="AR180" i="10" s="1"/>
  <c r="AQ178" i="10"/>
  <c r="AQ180" i="10" s="1"/>
  <c r="AP178" i="10"/>
  <c r="AO178" i="10"/>
  <c r="AN178" i="10"/>
  <c r="AN180" i="10" s="1"/>
  <c r="AM178" i="10"/>
  <c r="AM180" i="10" s="1"/>
  <c r="AL178" i="10"/>
  <c r="AK178" i="10"/>
  <c r="AK180" i="10" s="1"/>
  <c r="AJ178" i="10"/>
  <c r="AJ180" i="10" s="1"/>
  <c r="AI178" i="10"/>
  <c r="AH178" i="10"/>
  <c r="AH180" i="10" s="1"/>
  <c r="AG178" i="10"/>
  <c r="AF178" i="10"/>
  <c r="AF180" i="10" s="1"/>
  <c r="AE178" i="10"/>
  <c r="AE180" i="10" s="1"/>
  <c r="AD178" i="10"/>
  <c r="AC178" i="10"/>
  <c r="AC180" i="10" s="1"/>
  <c r="AB178" i="10"/>
  <c r="AB180" i="10" s="1"/>
  <c r="AA178" i="10"/>
  <c r="AA180" i="10" s="1"/>
  <c r="Z178" i="10"/>
  <c r="Y178" i="10"/>
  <c r="X178" i="10"/>
  <c r="W178" i="10"/>
  <c r="W180" i="10" s="1"/>
  <c r="CH171" i="10"/>
  <c r="BZ171" i="10"/>
  <c r="BV171" i="10"/>
  <c r="BP171" i="10"/>
  <c r="BP168" i="10" s="1"/>
  <c r="BH171" i="10"/>
  <c r="AQ171" i="10"/>
  <c r="CM170" i="10"/>
  <c r="CL170" i="10"/>
  <c r="CK170" i="10"/>
  <c r="CJ170" i="10"/>
  <c r="CH170" i="10"/>
  <c r="CG170" i="10"/>
  <c r="CF170" i="10"/>
  <c r="CD170" i="10"/>
  <c r="CC170" i="10"/>
  <c r="CB170" i="10"/>
  <c r="CA170" i="10"/>
  <c r="BY170" i="10"/>
  <c r="BX170" i="10"/>
  <c r="BW170" i="10"/>
  <c r="BV170" i="10"/>
  <c r="BU170" i="10"/>
  <c r="BT170" i="10"/>
  <c r="BS170" i="10"/>
  <c r="BR170" i="10"/>
  <c r="BP170" i="10"/>
  <c r="BO170" i="10"/>
  <c r="BN170" i="10"/>
  <c r="BM170" i="10"/>
  <c r="BL170" i="10"/>
  <c r="BK170" i="10"/>
  <c r="BJ170" i="10"/>
  <c r="BI170" i="10"/>
  <c r="BG170" i="10"/>
  <c r="BF170" i="10"/>
  <c r="BE170" i="10"/>
  <c r="BC170" i="10"/>
  <c r="BB170" i="10"/>
  <c r="BA170" i="10"/>
  <c r="AZ170" i="10"/>
  <c r="AX170" i="10"/>
  <c r="AW170" i="10"/>
  <c r="AV170" i="10"/>
  <c r="AT170" i="10"/>
  <c r="AS170" i="10"/>
  <c r="AR170" i="10"/>
  <c r="AQ170" i="10"/>
  <c r="AO170" i="10"/>
  <c r="AN170" i="10"/>
  <c r="AM170" i="10"/>
  <c r="AK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AL169" i="10"/>
  <c r="AL182" i="10" s="1"/>
  <c r="CH168" i="10"/>
  <c r="BZ168" i="10"/>
  <c r="CN167" i="10"/>
  <c r="CN171" i="10" s="1"/>
  <c r="CN168" i="10" s="1"/>
  <c r="CM167" i="10"/>
  <c r="CM171" i="10" s="1"/>
  <c r="CL167" i="10"/>
  <c r="CL171" i="10" s="1"/>
  <c r="CK167" i="10"/>
  <c r="CK171" i="10" s="1"/>
  <c r="CJ167" i="10"/>
  <c r="CJ171" i="10" s="1"/>
  <c r="CJ168" i="10" s="1"/>
  <c r="CI167" i="10"/>
  <c r="CH167" i="10"/>
  <c r="CG167" i="10"/>
  <c r="CF167" i="10"/>
  <c r="CF171" i="10" s="1"/>
  <c r="CF168" i="10" s="1"/>
  <c r="CE167" i="10"/>
  <c r="CE171" i="10" s="1"/>
  <c r="CD167" i="10"/>
  <c r="CD171" i="10" s="1"/>
  <c r="CC167" i="10"/>
  <c r="CC171" i="10" s="1"/>
  <c r="CB167" i="10"/>
  <c r="CB171" i="10" s="1"/>
  <c r="CB168" i="10" s="1"/>
  <c r="CA167" i="10"/>
  <c r="BZ167" i="10"/>
  <c r="BY167" i="10"/>
  <c r="BX167" i="10"/>
  <c r="BX171" i="10" s="1"/>
  <c r="BX168" i="10" s="1"/>
  <c r="BW167" i="10"/>
  <c r="BV167" i="10"/>
  <c r="BU167" i="10"/>
  <c r="BU171" i="10" s="1"/>
  <c r="BT167" i="10"/>
  <c r="BT171" i="10" s="1"/>
  <c r="BT168" i="10" s="1"/>
  <c r="BS167" i="10"/>
  <c r="BR167" i="10"/>
  <c r="BR171" i="10" s="1"/>
  <c r="BR168" i="10" s="1"/>
  <c r="BQ167" i="10"/>
  <c r="BP167" i="10"/>
  <c r="BO167" i="10"/>
  <c r="BO171" i="10" s="1"/>
  <c r="BN167" i="10"/>
  <c r="BN171" i="10" s="1"/>
  <c r="BM167" i="10"/>
  <c r="BM171" i="10" s="1"/>
  <c r="BL167" i="10"/>
  <c r="BL171" i="10" s="1"/>
  <c r="BL168" i="10" s="1"/>
  <c r="BK167" i="10"/>
  <c r="BK171" i="10" s="1"/>
  <c r="BK168" i="10" s="1"/>
  <c r="BJ167" i="10"/>
  <c r="BJ171" i="10" s="1"/>
  <c r="BJ168" i="10" s="1"/>
  <c r="BI167" i="10"/>
  <c r="BH167" i="10"/>
  <c r="BH168" i="10" s="1"/>
  <c r="BG167" i="10"/>
  <c r="BG171" i="10" s="1"/>
  <c r="BF167" i="10"/>
  <c r="BF171" i="10" s="1"/>
  <c r="BE167" i="10"/>
  <c r="BE171" i="10" s="1"/>
  <c r="BD167" i="10"/>
  <c r="BD171" i="10" s="1"/>
  <c r="BD168" i="10" s="1"/>
  <c r="BC167" i="10"/>
  <c r="BC171" i="10" s="1"/>
  <c r="BC168" i="10" s="1"/>
  <c r="BB167" i="10"/>
  <c r="BB171" i="10" s="1"/>
  <c r="BB168" i="10" s="1"/>
  <c r="BA167" i="10"/>
  <c r="AZ167" i="10"/>
  <c r="AZ171" i="10" s="1"/>
  <c r="AY167" i="10"/>
  <c r="AY171" i="10" s="1"/>
  <c r="AX167" i="10"/>
  <c r="AW167" i="10"/>
  <c r="AW171" i="10" s="1"/>
  <c r="AV167" i="10"/>
  <c r="AV171" i="10" s="1"/>
  <c r="AU167" i="10"/>
  <c r="AU171" i="10" s="1"/>
  <c r="AU168" i="10" s="1"/>
  <c r="AT167" i="10"/>
  <c r="AT171" i="10" s="1"/>
  <c r="AT168" i="10" s="1"/>
  <c r="AS167" i="10"/>
  <c r="AR167" i="10"/>
  <c r="AR171" i="10" s="1"/>
  <c r="AQ167" i="10"/>
  <c r="AP167" i="10"/>
  <c r="AP171" i="10" s="1"/>
  <c r="AO167" i="10"/>
  <c r="AO171" i="10" s="1"/>
  <c r="AN167" i="10"/>
  <c r="AN171" i="10" s="1"/>
  <c r="AN168" i="10" s="1"/>
  <c r="AM167" i="10"/>
  <c r="AM171" i="10" s="1"/>
  <c r="AM168" i="10" s="1"/>
  <c r="AL167" i="10"/>
  <c r="AL171" i="10" s="1"/>
  <c r="AK167" i="10"/>
  <c r="AJ167" i="10"/>
  <c r="AJ171" i="10" s="1"/>
  <c r="AI167" i="10"/>
  <c r="AH167" i="10"/>
  <c r="AG167" i="10"/>
  <c r="AG171" i="10" s="1"/>
  <c r="AF167" i="10"/>
  <c r="AF171" i="10" s="1"/>
  <c r="AF168" i="10" s="1"/>
  <c r="AE167" i="10"/>
  <c r="AE171" i="10" s="1"/>
  <c r="AE168" i="10" s="1"/>
  <c r="AD167" i="10"/>
  <c r="AD171" i="10" s="1"/>
  <c r="AC167" i="10"/>
  <c r="AC171" i="10" s="1"/>
  <c r="AC168" i="10" s="1"/>
  <c r="AB167" i="10"/>
  <c r="AB171" i="10" s="1"/>
  <c r="AB168" i="10" s="1"/>
  <c r="AA167" i="10"/>
  <c r="Z167" i="10"/>
  <c r="Z171" i="10" s="1"/>
  <c r="Y167" i="10"/>
  <c r="Y171" i="10" s="1"/>
  <c r="X167" i="10"/>
  <c r="X171" i="10" s="1"/>
  <c r="X168" i="10" s="1"/>
  <c r="W167" i="10"/>
  <c r="W171" i="10" s="1"/>
  <c r="AL161" i="10"/>
  <c r="AL181" i="10" s="1"/>
  <c r="CM160" i="10"/>
  <c r="CL160" i="10"/>
  <c r="CK160" i="10"/>
  <c r="CJ160" i="10"/>
  <c r="CH160" i="10"/>
  <c r="CG160" i="10"/>
  <c r="CF160" i="10"/>
  <c r="CD160" i="10"/>
  <c r="CC160" i="10"/>
  <c r="CB160" i="10"/>
  <c r="CA160" i="10"/>
  <c r="BY160" i="10"/>
  <c r="BX160" i="10"/>
  <c r="BW160" i="10"/>
  <c r="BV160" i="10"/>
  <c r="BU160" i="10"/>
  <c r="BT160" i="10"/>
  <c r="BS160" i="10"/>
  <c r="BR160" i="10"/>
  <c r="BP160" i="10"/>
  <c r="BO160" i="10"/>
  <c r="BN160" i="10"/>
  <c r="BM160" i="10"/>
  <c r="BL160" i="10"/>
  <c r="BK160" i="10"/>
  <c r="BJ160" i="10"/>
  <c r="BI160" i="10"/>
  <c r="BG160" i="10"/>
  <c r="BF160" i="10"/>
  <c r="BE160" i="10"/>
  <c r="BD160" i="10"/>
  <c r="BC160" i="10"/>
  <c r="BB160" i="10"/>
  <c r="BA160" i="10"/>
  <c r="AZ160" i="10"/>
  <c r="AX160" i="10"/>
  <c r="AW160" i="10"/>
  <c r="AV160" i="10"/>
  <c r="AU160" i="10"/>
  <c r="AT160" i="10"/>
  <c r="AS160" i="10"/>
  <c r="AR160" i="10"/>
  <c r="AQ160" i="10"/>
  <c r="AO160" i="10"/>
  <c r="AN160" i="10"/>
  <c r="AM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X160" i="10"/>
  <c r="W160" i="10"/>
  <c r="AM159" i="10"/>
  <c r="AK159" i="10"/>
  <c r="AJ159" i="10"/>
  <c r="CN158" i="10"/>
  <c r="CI158" i="10"/>
  <c r="CI170" i="10" s="1"/>
  <c r="CE158" i="10"/>
  <c r="BZ158" i="10"/>
  <c r="BZ170" i="10" s="1"/>
  <c r="BV158" i="10"/>
  <c r="BQ158" i="10"/>
  <c r="BQ160" i="10" s="1"/>
  <c r="BM158" i="10"/>
  <c r="BH158" i="10"/>
  <c r="BD158" i="10"/>
  <c r="BD170" i="10" s="1"/>
  <c r="AY158" i="10"/>
  <c r="AY160" i="10" s="1"/>
  <c r="AU158" i="10"/>
  <c r="AU170" i="10" s="1"/>
  <c r="AP158" i="10"/>
  <c r="AL158" i="10"/>
  <c r="AL170" i="10" s="1"/>
  <c r="AL155" i="10"/>
  <c r="AK155" i="10"/>
  <c r="CB149" i="10"/>
  <c r="CB150" i="10" s="1"/>
  <c r="CA149" i="10"/>
  <c r="BZ149" i="10"/>
  <c r="BY149" i="10"/>
  <c r="BX149" i="10"/>
  <c r="BW149" i="10"/>
  <c r="BV149" i="10"/>
  <c r="BV150" i="10" s="1"/>
  <c r="BU149" i="10"/>
  <c r="BT149" i="10"/>
  <c r="BT150" i="10" s="1"/>
  <c r="BS149" i="10"/>
  <c r="BR149" i="10"/>
  <c r="BQ149" i="10"/>
  <c r="BP149" i="10"/>
  <c r="BO149" i="10"/>
  <c r="BN149" i="10"/>
  <c r="BN150" i="10" s="1"/>
  <c r="BM149" i="10"/>
  <c r="BL149" i="10"/>
  <c r="BK149" i="10"/>
  <c r="BJ149" i="10"/>
  <c r="BI149" i="10"/>
  <c r="BH149" i="10"/>
  <c r="BG149" i="10"/>
  <c r="BF149" i="10"/>
  <c r="BF150" i="10" s="1"/>
  <c r="BE149" i="10"/>
  <c r="BD149" i="10"/>
  <c r="BC149" i="10"/>
  <c r="BB149" i="10"/>
  <c r="BA149" i="10"/>
  <c r="AZ149" i="10"/>
  <c r="AY149" i="10"/>
  <c r="AX149" i="10"/>
  <c r="AX150" i="10" s="1"/>
  <c r="AW149" i="10"/>
  <c r="AV149" i="10"/>
  <c r="AU149" i="10"/>
  <c r="AT149" i="10"/>
  <c r="AT150" i="10" s="1"/>
  <c r="AS149" i="10"/>
  <c r="AR149" i="10"/>
  <c r="AQ149" i="10"/>
  <c r="AP149" i="10"/>
  <c r="AP150" i="10" s="1"/>
  <c r="AO149" i="10"/>
  <c r="AN149" i="10"/>
  <c r="AN150" i="10" s="1"/>
  <c r="AM149" i="10"/>
  <c r="AL149" i="10"/>
  <c r="AK149" i="10"/>
  <c r="AJ149" i="10"/>
  <c r="AI149" i="10"/>
  <c r="AH149" i="10"/>
  <c r="AH150" i="10" s="1"/>
  <c r="AG149" i="10"/>
  <c r="AF149" i="10"/>
  <c r="AE149" i="10"/>
  <c r="AD149" i="10"/>
  <c r="AC149" i="10"/>
  <c r="AB149" i="10"/>
  <c r="AA149" i="10"/>
  <c r="Z149" i="10"/>
  <c r="Z150" i="10" s="1"/>
  <c r="Y149" i="10"/>
  <c r="X149" i="10"/>
  <c r="W149" i="10"/>
  <c r="V149" i="10"/>
  <c r="V150" i="10" s="1"/>
  <c r="U149" i="10"/>
  <c r="T149" i="10"/>
  <c r="S149" i="10"/>
  <c r="R149" i="10"/>
  <c r="R150" i="10" s="1"/>
  <c r="CB148" i="10"/>
  <c r="CA148" i="10"/>
  <c r="BZ148" i="10"/>
  <c r="BY148" i="10"/>
  <c r="BX148" i="10"/>
  <c r="BW148" i="10"/>
  <c r="BW150" i="10" s="1"/>
  <c r="BV148" i="10"/>
  <c r="BU148" i="10"/>
  <c r="BU150" i="10" s="1"/>
  <c r="BT148" i="10"/>
  <c r="BS148" i="10"/>
  <c r="BR148" i="10"/>
  <c r="BQ148" i="10"/>
  <c r="BP148" i="10"/>
  <c r="BO148" i="10"/>
  <c r="BO150" i="10" s="1"/>
  <c r="BN148" i="10"/>
  <c r="BM148" i="10"/>
  <c r="BM150" i="10" s="1"/>
  <c r="BL148" i="10"/>
  <c r="BK148" i="10"/>
  <c r="BJ148" i="10"/>
  <c r="BI148" i="10"/>
  <c r="BH148" i="10"/>
  <c r="BG148" i="10"/>
  <c r="BG150" i="10" s="1"/>
  <c r="BF148" i="10"/>
  <c r="BE148" i="10"/>
  <c r="BE150" i="10" s="1"/>
  <c r="BD148" i="10"/>
  <c r="BC148" i="10"/>
  <c r="BB148" i="10"/>
  <c r="BA148" i="10"/>
  <c r="AZ148" i="10"/>
  <c r="AY148" i="10"/>
  <c r="AY150" i="10" s="1"/>
  <c r="AX148" i="10"/>
  <c r="AW148" i="10"/>
  <c r="AW150" i="10" s="1"/>
  <c r="AV148" i="10"/>
  <c r="AU148" i="10"/>
  <c r="AT148" i="10"/>
  <c r="AS148" i="10"/>
  <c r="AR148" i="10"/>
  <c r="AQ148" i="10"/>
  <c r="AQ150" i="10" s="1"/>
  <c r="AP148" i="10"/>
  <c r="AO148" i="10"/>
  <c r="AO150" i="10" s="1"/>
  <c r="AN148" i="10"/>
  <c r="AM148" i="10"/>
  <c r="AL148" i="10"/>
  <c r="AK148" i="10"/>
  <c r="AJ148" i="10"/>
  <c r="AI148" i="10"/>
  <c r="AI150" i="10" s="1"/>
  <c r="AH148" i="10"/>
  <c r="AG148" i="10"/>
  <c r="AG150" i="10" s="1"/>
  <c r="AF148" i="10"/>
  <c r="AE148" i="10"/>
  <c r="AD148" i="10"/>
  <c r="AC148" i="10"/>
  <c r="AB148" i="10"/>
  <c r="AA148" i="10"/>
  <c r="AA150" i="10" s="1"/>
  <c r="Z148" i="10"/>
  <c r="Y148" i="10"/>
  <c r="Y150" i="10" s="1"/>
  <c r="X148" i="10"/>
  <c r="W148" i="10"/>
  <c r="V148" i="10"/>
  <c r="U148" i="10"/>
  <c r="T148" i="10"/>
  <c r="S148" i="10"/>
  <c r="S150" i="10" s="1"/>
  <c r="R148" i="10"/>
  <c r="CB141" i="10"/>
  <c r="CA141" i="10"/>
  <c r="BZ141" i="10"/>
  <c r="BY141" i="10"/>
  <c r="BX141" i="10"/>
  <c r="BW141" i="10"/>
  <c r="BV141" i="10"/>
  <c r="BU141" i="10"/>
  <c r="BT141" i="10"/>
  <c r="BS141" i="10"/>
  <c r="BR141" i="10"/>
  <c r="BQ141" i="10"/>
  <c r="BP141" i="10"/>
  <c r="BO141" i="10"/>
  <c r="BN141" i="10"/>
  <c r="BM141" i="10"/>
  <c r="BL141" i="10"/>
  <c r="BK141" i="10"/>
  <c r="BJ141" i="10"/>
  <c r="BI141" i="10"/>
  <c r="BH141" i="10"/>
  <c r="BG141" i="10"/>
  <c r="BF141" i="10"/>
  <c r="BE141" i="10"/>
  <c r="BD141" i="10"/>
  <c r="BC141" i="10"/>
  <c r="BB141" i="10"/>
  <c r="BA141" i="10"/>
  <c r="AZ141" i="10"/>
  <c r="AY141" i="10"/>
  <c r="AX141" i="10"/>
  <c r="AW141" i="10"/>
  <c r="AV141" i="10"/>
  <c r="AU141" i="10"/>
  <c r="AT141" i="10"/>
  <c r="AS141" i="10"/>
  <c r="AR141" i="10"/>
  <c r="AQ141" i="10"/>
  <c r="AP141" i="10"/>
  <c r="AO141" i="10"/>
  <c r="AN141" i="10"/>
  <c r="AM141" i="10"/>
  <c r="AL141" i="10"/>
  <c r="AK141" i="10"/>
  <c r="AJ141" i="10"/>
  <c r="AI141" i="10"/>
  <c r="AH141" i="10"/>
  <c r="AG141" i="10"/>
  <c r="AF141" i="10"/>
  <c r="AE141" i="10"/>
  <c r="AD141" i="10"/>
  <c r="AC141" i="10"/>
  <c r="AB141" i="10"/>
  <c r="AA141" i="10"/>
  <c r="Z141" i="10"/>
  <c r="Y141" i="10"/>
  <c r="X141" i="10"/>
  <c r="W141" i="10"/>
  <c r="V141" i="10"/>
  <c r="U141" i="10"/>
  <c r="T141" i="10"/>
  <c r="S141" i="10"/>
  <c r="CA140" i="10"/>
  <c r="BZ140" i="10"/>
  <c r="BY140" i="10"/>
  <c r="BW140" i="10"/>
  <c r="BV140" i="10"/>
  <c r="BU140" i="10"/>
  <c r="BS140" i="10"/>
  <c r="BR140" i="10"/>
  <c r="BQ140" i="10"/>
  <c r="BO140" i="10"/>
  <c r="BN140" i="10"/>
  <c r="BM140" i="10"/>
  <c r="BK140" i="10"/>
  <c r="BJ140" i="10"/>
  <c r="BI140" i="10"/>
  <c r="BG140" i="10"/>
  <c r="BF140" i="10"/>
  <c r="BE140" i="10"/>
  <c r="BC140" i="10"/>
  <c r="BB140" i="10"/>
  <c r="BA140" i="10"/>
  <c r="AY140" i="10"/>
  <c r="AX140" i="10"/>
  <c r="AW140" i="10"/>
  <c r="AU140" i="10"/>
  <c r="AT140" i="10"/>
  <c r="AS140" i="10"/>
  <c r="AQ140" i="10"/>
  <c r="AP140" i="10"/>
  <c r="AO140" i="10"/>
  <c r="AM140" i="10"/>
  <c r="AL140" i="10"/>
  <c r="AK140" i="10"/>
  <c r="AI140" i="10"/>
  <c r="AH140" i="10"/>
  <c r="AG140" i="10"/>
  <c r="AE140" i="10"/>
  <c r="AD140" i="10"/>
  <c r="AC140" i="10"/>
  <c r="AB140" i="10"/>
  <c r="AA140" i="10"/>
  <c r="Z140" i="10"/>
  <c r="Y140" i="10"/>
  <c r="X140" i="10"/>
  <c r="W140" i="10"/>
  <c r="V140" i="10"/>
  <c r="U140" i="10"/>
  <c r="T140" i="10"/>
  <c r="S140" i="10"/>
  <c r="R140" i="10"/>
  <c r="AF139" i="10"/>
  <c r="AF152" i="10" s="1"/>
  <c r="CA138" i="10"/>
  <c r="U138" i="10"/>
  <c r="CB137" i="10"/>
  <c r="CA137" i="10"/>
  <c r="BZ137" i="10"/>
  <c r="BZ138" i="10" s="1"/>
  <c r="BY137" i="10"/>
  <c r="BY138" i="10" s="1"/>
  <c r="BX137" i="10"/>
  <c r="BX138" i="10" s="1"/>
  <c r="BW137" i="10"/>
  <c r="BW138" i="10" s="1"/>
  <c r="BV137" i="10"/>
  <c r="BV138" i="10" s="1"/>
  <c r="BU137" i="10"/>
  <c r="BU138" i="10" s="1"/>
  <c r="BT137" i="10"/>
  <c r="BT138" i="10" s="1"/>
  <c r="BS137" i="10"/>
  <c r="BS138" i="10" s="1"/>
  <c r="BR137" i="10"/>
  <c r="BR138" i="10" s="1"/>
  <c r="BQ137" i="10"/>
  <c r="BP137" i="10"/>
  <c r="BP138" i="10" s="1"/>
  <c r="BO137" i="10"/>
  <c r="BO138" i="10" s="1"/>
  <c r="BN137" i="10"/>
  <c r="BN138" i="10" s="1"/>
  <c r="BM137" i="10"/>
  <c r="BM138" i="10" s="1"/>
  <c r="BL137" i="10"/>
  <c r="BL138" i="10" s="1"/>
  <c r="BK137" i="10"/>
  <c r="BK138" i="10" s="1"/>
  <c r="BJ137" i="10"/>
  <c r="BJ138" i="10" s="1"/>
  <c r="BI137" i="10"/>
  <c r="BI138" i="10" s="1"/>
  <c r="BH137" i="10"/>
  <c r="BH138" i="10" s="1"/>
  <c r="BG137" i="10"/>
  <c r="BG138" i="10" s="1"/>
  <c r="BF137" i="10"/>
  <c r="BF138" i="10" s="1"/>
  <c r="BE137" i="10"/>
  <c r="BE138" i="10" s="1"/>
  <c r="BD137" i="10"/>
  <c r="BD138" i="10" s="1"/>
  <c r="BC137" i="10"/>
  <c r="BC138" i="10" s="1"/>
  <c r="BB137" i="10"/>
  <c r="BB138" i="10" s="1"/>
  <c r="BA137" i="10"/>
  <c r="BA138" i="10" s="1"/>
  <c r="AZ137" i="10"/>
  <c r="AZ138" i="10" s="1"/>
  <c r="AY137" i="10"/>
  <c r="AY138" i="10" s="1"/>
  <c r="AX137" i="10"/>
  <c r="AX138" i="10" s="1"/>
  <c r="AW137" i="10"/>
  <c r="AW138" i="10" s="1"/>
  <c r="AV137" i="10"/>
  <c r="AU137" i="10"/>
  <c r="AU138" i="10" s="1"/>
  <c r="AT137" i="10"/>
  <c r="AT138" i="10" s="1"/>
  <c r="AS137" i="10"/>
  <c r="AR137" i="10"/>
  <c r="AR138" i="10" s="1"/>
  <c r="AQ137" i="10"/>
  <c r="AQ138" i="10" s="1"/>
  <c r="AP137" i="10"/>
  <c r="AP138" i="10" s="1"/>
  <c r="AO137" i="10"/>
  <c r="AO138" i="10" s="1"/>
  <c r="AN137" i="10"/>
  <c r="AN138" i="10" s="1"/>
  <c r="AM137" i="10"/>
  <c r="AM138" i="10" s="1"/>
  <c r="AL137" i="10"/>
  <c r="AL138" i="10" s="1"/>
  <c r="AK137" i="10"/>
  <c r="AJ137" i="10"/>
  <c r="AJ138" i="10" s="1"/>
  <c r="AI137" i="10"/>
  <c r="AI138" i="10" s="1"/>
  <c r="AH137" i="10"/>
  <c r="AH138" i="10" s="1"/>
  <c r="AG137" i="10"/>
  <c r="AG138" i="10" s="1"/>
  <c r="AF137" i="10"/>
  <c r="AF138" i="10" s="1"/>
  <c r="AE137" i="10"/>
  <c r="AE138" i="10" s="1"/>
  <c r="AD137" i="10"/>
  <c r="AD138" i="10" s="1"/>
  <c r="AC137" i="10"/>
  <c r="AC138" i="10" s="1"/>
  <c r="AB137" i="10"/>
  <c r="AB138" i="10" s="1"/>
  <c r="AA137" i="10"/>
  <c r="AA138" i="10" s="1"/>
  <c r="Z137" i="10"/>
  <c r="Z138" i="10" s="1"/>
  <c r="Y137" i="10"/>
  <c r="Y138" i="10" s="1"/>
  <c r="X137" i="10"/>
  <c r="X138" i="10" s="1"/>
  <c r="W137" i="10"/>
  <c r="W138" i="10" s="1"/>
  <c r="V137" i="10"/>
  <c r="V138" i="10" s="1"/>
  <c r="U137" i="10"/>
  <c r="T137" i="10"/>
  <c r="T138" i="10" s="1"/>
  <c r="S137" i="10"/>
  <c r="S138" i="10" s="1"/>
  <c r="R137" i="10"/>
  <c r="AF131" i="10"/>
  <c r="AF151" i="10" s="1"/>
  <c r="CA130" i="10"/>
  <c r="BZ130" i="10"/>
  <c r="BY130" i="10"/>
  <c r="BW130" i="10"/>
  <c r="BV130" i="10"/>
  <c r="BU130" i="10"/>
  <c r="BS130" i="10"/>
  <c r="BR130" i="10"/>
  <c r="BQ130" i="10"/>
  <c r="BO130" i="10"/>
  <c r="BN130" i="10"/>
  <c r="BM130" i="10"/>
  <c r="BK130" i="10"/>
  <c r="BJ130" i="10"/>
  <c r="BI130" i="10"/>
  <c r="BG130" i="10"/>
  <c r="BF130" i="10"/>
  <c r="BE130" i="10"/>
  <c r="BC130" i="10"/>
  <c r="BB130" i="10"/>
  <c r="BA130" i="10"/>
  <c r="AY130" i="10"/>
  <c r="AX130" i="10"/>
  <c r="AW130" i="10"/>
  <c r="AU130" i="10"/>
  <c r="AT130" i="10"/>
  <c r="AS130" i="10"/>
  <c r="AQ130" i="10"/>
  <c r="AP130" i="10"/>
  <c r="AO130" i="10"/>
  <c r="AM130" i="10"/>
  <c r="AL130" i="10"/>
  <c r="AK130" i="10"/>
  <c r="AI130" i="10"/>
  <c r="AH130" i="10"/>
  <c r="AG130" i="10"/>
  <c r="AE130" i="10"/>
  <c r="AD130" i="10"/>
  <c r="AC130" i="10"/>
  <c r="AB130" i="10"/>
  <c r="AA130" i="10"/>
  <c r="Z130" i="10"/>
  <c r="Y130" i="10"/>
  <c r="X130" i="10"/>
  <c r="W130" i="10"/>
  <c r="V130" i="10"/>
  <c r="U130" i="10"/>
  <c r="T130" i="10"/>
  <c r="S130" i="10"/>
  <c r="R130" i="10"/>
  <c r="AG129" i="10"/>
  <c r="AG139" i="10" s="1"/>
  <c r="AG152" i="10" s="1"/>
  <c r="AE129" i="10"/>
  <c r="AE125" i="10" s="1"/>
  <c r="CB128" i="10"/>
  <c r="CB140" i="10" s="1"/>
  <c r="BX128" i="10"/>
  <c r="BX140" i="10" s="1"/>
  <c r="BT128" i="10"/>
  <c r="BP128" i="10"/>
  <c r="BL128" i="10"/>
  <c r="BH128" i="10"/>
  <c r="BH140" i="10" s="1"/>
  <c r="BD128" i="10"/>
  <c r="AZ128" i="10"/>
  <c r="AV128" i="10"/>
  <c r="AV140" i="10" s="1"/>
  <c r="AR128" i="10"/>
  <c r="AR130" i="10" s="1"/>
  <c r="AN128" i="10"/>
  <c r="AJ128" i="10"/>
  <c r="AF128" i="10"/>
  <c r="AF125" i="10"/>
  <c r="BO120" i="10"/>
  <c r="BG120" i="10"/>
  <c r="AY120" i="10"/>
  <c r="AQ120" i="10"/>
  <c r="AI120" i="10"/>
  <c r="AA120" i="10"/>
  <c r="AA123" i="10" s="1"/>
  <c r="S120" i="10"/>
  <c r="BP119" i="10"/>
  <c r="BO119" i="10"/>
  <c r="BN119" i="10"/>
  <c r="BM119" i="10"/>
  <c r="BL119" i="10"/>
  <c r="BK119" i="10"/>
  <c r="BJ119" i="10"/>
  <c r="BI119" i="10"/>
  <c r="BH119" i="10"/>
  <c r="BG119" i="10"/>
  <c r="BF119" i="10"/>
  <c r="BE119" i="10"/>
  <c r="BD119" i="10"/>
  <c r="BC119" i="10"/>
  <c r="BB119" i="10"/>
  <c r="BA119" i="10"/>
  <c r="AZ119" i="10"/>
  <c r="AY119" i="10"/>
  <c r="AX119" i="10"/>
  <c r="AW119" i="10"/>
  <c r="AV119" i="10"/>
  <c r="AU119" i="10"/>
  <c r="AT119" i="10"/>
  <c r="AS119" i="10"/>
  <c r="AR119" i="10"/>
  <c r="AQ119" i="10"/>
  <c r="AP119" i="10"/>
  <c r="AO119" i="10"/>
  <c r="AN119" i="10"/>
  <c r="AM119" i="10"/>
  <c r="AL119" i="10"/>
  <c r="AK119" i="10"/>
  <c r="AJ119" i="10"/>
  <c r="AI119" i="10"/>
  <c r="AH119" i="10"/>
  <c r="AG119" i="10"/>
  <c r="AF119" i="10"/>
  <c r="AE119" i="10"/>
  <c r="AD119" i="10"/>
  <c r="AC119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O119" i="10"/>
  <c r="BP118" i="10"/>
  <c r="BP120" i="10" s="1"/>
  <c r="BO118" i="10"/>
  <c r="BN118" i="10"/>
  <c r="BN120" i="10" s="1"/>
  <c r="BM118" i="10"/>
  <c r="BL118" i="10"/>
  <c r="BK118" i="10"/>
  <c r="BK120" i="10" s="1"/>
  <c r="BJ118" i="10"/>
  <c r="BJ120" i="10" s="1"/>
  <c r="BI118" i="10"/>
  <c r="BI120" i="10" s="1"/>
  <c r="BH118" i="10"/>
  <c r="BH120" i="10" s="1"/>
  <c r="BG118" i="10"/>
  <c r="BF118" i="10"/>
  <c r="BF120" i="10" s="1"/>
  <c r="BE118" i="10"/>
  <c r="BD118" i="10"/>
  <c r="BC118" i="10"/>
  <c r="BC120" i="10" s="1"/>
  <c r="BB118" i="10"/>
  <c r="BB120" i="10" s="1"/>
  <c r="BA118" i="10"/>
  <c r="BA120" i="10" s="1"/>
  <c r="AZ118" i="10"/>
  <c r="AZ120" i="10" s="1"/>
  <c r="AY118" i="10"/>
  <c r="AX118" i="10"/>
  <c r="AX120" i="10" s="1"/>
  <c r="AW118" i="10"/>
  <c r="AV118" i="10"/>
  <c r="AU118" i="10"/>
  <c r="AU120" i="10" s="1"/>
  <c r="AT118" i="10"/>
  <c r="AT120" i="10" s="1"/>
  <c r="AS118" i="10"/>
  <c r="AS120" i="10" s="1"/>
  <c r="AR118" i="10"/>
  <c r="AR120" i="10" s="1"/>
  <c r="AQ118" i="10"/>
  <c r="AP118" i="10"/>
  <c r="AP120" i="10" s="1"/>
  <c r="AO118" i="10"/>
  <c r="AN118" i="10"/>
  <c r="AM118" i="10"/>
  <c r="AM120" i="10" s="1"/>
  <c r="AL118" i="10"/>
  <c r="AL120" i="10" s="1"/>
  <c r="AK118" i="10"/>
  <c r="AK120" i="10" s="1"/>
  <c r="AJ118" i="10"/>
  <c r="AJ120" i="10" s="1"/>
  <c r="AI118" i="10"/>
  <c r="AH118" i="10"/>
  <c r="AH120" i="10" s="1"/>
  <c r="AG118" i="10"/>
  <c r="AF118" i="10"/>
  <c r="AE118" i="10"/>
  <c r="AE120" i="10" s="1"/>
  <c r="AD118" i="10"/>
  <c r="AD120" i="10" s="1"/>
  <c r="AC118" i="10"/>
  <c r="AC120" i="10" s="1"/>
  <c r="AB118" i="10"/>
  <c r="AB120" i="10" s="1"/>
  <c r="AA118" i="10"/>
  <c r="Z118" i="10"/>
  <c r="Z120" i="10" s="1"/>
  <c r="Z123" i="10" s="1"/>
  <c r="Y118" i="10"/>
  <c r="X118" i="10"/>
  <c r="W118" i="10"/>
  <c r="W120" i="10" s="1"/>
  <c r="V118" i="10"/>
  <c r="V120" i="10" s="1"/>
  <c r="U118" i="10"/>
  <c r="U120" i="10" s="1"/>
  <c r="T118" i="10"/>
  <c r="T120" i="10" s="1"/>
  <c r="S118" i="10"/>
  <c r="R118" i="10"/>
  <c r="R120" i="10" s="1"/>
  <c r="Q118" i="10"/>
  <c r="P118" i="10"/>
  <c r="O118" i="10"/>
  <c r="O120" i="10" s="1"/>
  <c r="BO110" i="10"/>
  <c r="BN110" i="10"/>
  <c r="BM110" i="10"/>
  <c r="BK110" i="10"/>
  <c r="BJ110" i="10"/>
  <c r="BH110" i="10"/>
  <c r="BG110" i="10"/>
  <c r="BF110" i="10"/>
  <c r="BD110" i="10"/>
  <c r="BC110" i="10"/>
  <c r="BA110" i="10"/>
  <c r="AZ110" i="10"/>
  <c r="AY110" i="10"/>
  <c r="AW110" i="10"/>
  <c r="AV110" i="10"/>
  <c r="AT110" i="10"/>
  <c r="AS110" i="10"/>
  <c r="AR110" i="10"/>
  <c r="AP110" i="10"/>
  <c r="AO110" i="10"/>
  <c r="AM110" i="10"/>
  <c r="AL110" i="10"/>
  <c r="AJ110" i="10"/>
  <c r="AI110" i="10"/>
  <c r="AH110" i="10"/>
  <c r="AF110" i="10"/>
  <c r="AE110" i="10"/>
  <c r="AD110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O110" i="10"/>
  <c r="Z109" i="10"/>
  <c r="Z122" i="10" s="1"/>
  <c r="BP107" i="10"/>
  <c r="BP111" i="10" s="1"/>
  <c r="BO107" i="10"/>
  <c r="BO111" i="10" s="1"/>
  <c r="BN107" i="10"/>
  <c r="BN111" i="10" s="1"/>
  <c r="BM107" i="10"/>
  <c r="BM111" i="10" s="1"/>
  <c r="BL107" i="10"/>
  <c r="BL111" i="10" s="1"/>
  <c r="BL108" i="10" s="1"/>
  <c r="BK107" i="10"/>
  <c r="BK111" i="10" s="1"/>
  <c r="BK108" i="10" s="1"/>
  <c r="BJ107" i="10"/>
  <c r="BJ111" i="10" s="1"/>
  <c r="BJ108" i="10" s="1"/>
  <c r="BI107" i="10"/>
  <c r="BH107" i="10"/>
  <c r="BH111" i="10" s="1"/>
  <c r="BG107" i="10"/>
  <c r="BG111" i="10" s="1"/>
  <c r="BF107" i="10"/>
  <c r="BF111" i="10" s="1"/>
  <c r="BE107" i="10"/>
  <c r="BE111" i="10" s="1"/>
  <c r="BD107" i="10"/>
  <c r="BD111" i="10" s="1"/>
  <c r="BD108" i="10" s="1"/>
  <c r="BC107" i="10"/>
  <c r="BC111" i="10" s="1"/>
  <c r="BC108" i="10" s="1"/>
  <c r="BB107" i="10"/>
  <c r="BB111" i="10" s="1"/>
  <c r="BB108" i="10" s="1"/>
  <c r="BA107" i="10"/>
  <c r="AZ107" i="10"/>
  <c r="AZ111" i="10" s="1"/>
  <c r="AY107" i="10"/>
  <c r="AY111" i="10" s="1"/>
  <c r="AX107" i="10"/>
  <c r="AX111" i="10" s="1"/>
  <c r="AW107" i="10"/>
  <c r="AW111" i="10" s="1"/>
  <c r="AV107" i="10"/>
  <c r="AV111" i="10" s="1"/>
  <c r="AV108" i="10" s="1"/>
  <c r="AU107" i="10"/>
  <c r="AU111" i="10" s="1"/>
  <c r="AU108" i="10" s="1"/>
  <c r="AT107" i="10"/>
  <c r="AT111" i="10" s="1"/>
  <c r="AT108" i="10" s="1"/>
  <c r="AS107" i="10"/>
  <c r="AS111" i="10" s="1"/>
  <c r="AR107" i="10"/>
  <c r="AR111" i="10" s="1"/>
  <c r="AQ107" i="10"/>
  <c r="AQ111" i="10" s="1"/>
  <c r="AP107" i="10"/>
  <c r="AP111" i="10" s="1"/>
  <c r="AO107" i="10"/>
  <c r="AO111" i="10" s="1"/>
  <c r="AN107" i="10"/>
  <c r="AN111" i="10" s="1"/>
  <c r="AN108" i="10" s="1"/>
  <c r="AM107" i="10"/>
  <c r="AM111" i="10" s="1"/>
  <c r="AM108" i="10" s="1"/>
  <c r="AL107" i="10"/>
  <c r="AL111" i="10" s="1"/>
  <c r="AL108" i="10" s="1"/>
  <c r="AK107" i="10"/>
  <c r="AK111" i="10" s="1"/>
  <c r="AJ107" i="10"/>
  <c r="AJ111" i="10" s="1"/>
  <c r="AI107" i="10"/>
  <c r="AI111" i="10" s="1"/>
  <c r="AH107" i="10"/>
  <c r="AH111" i="10" s="1"/>
  <c r="AG107" i="10"/>
  <c r="AG111" i="10" s="1"/>
  <c r="AF107" i="10"/>
  <c r="AF111" i="10" s="1"/>
  <c r="AF108" i="10" s="1"/>
  <c r="AE107" i="10"/>
  <c r="AE111" i="10" s="1"/>
  <c r="AE108" i="10" s="1"/>
  <c r="AD107" i="10"/>
  <c r="AD111" i="10" s="1"/>
  <c r="AD108" i="10" s="1"/>
  <c r="AC107" i="10"/>
  <c r="AC111" i="10" s="1"/>
  <c r="AB107" i="10"/>
  <c r="AB111" i="10" s="1"/>
  <c r="AA107" i="10"/>
  <c r="AA111" i="10" s="1"/>
  <c r="Z107" i="10"/>
  <c r="Z111" i="10" s="1"/>
  <c r="Y107" i="10"/>
  <c r="Y111" i="10" s="1"/>
  <c r="X107" i="10"/>
  <c r="X111" i="10" s="1"/>
  <c r="X108" i="10" s="1"/>
  <c r="W107" i="10"/>
  <c r="W111" i="10" s="1"/>
  <c r="W108" i="10" s="1"/>
  <c r="V107" i="10"/>
  <c r="V111" i="10" s="1"/>
  <c r="V108" i="10" s="1"/>
  <c r="U107" i="10"/>
  <c r="U111" i="10" s="1"/>
  <c r="T107" i="10"/>
  <c r="T111" i="10" s="1"/>
  <c r="S107" i="10"/>
  <c r="S111" i="10" s="1"/>
  <c r="R107" i="10"/>
  <c r="R111" i="10" s="1"/>
  <c r="Q107" i="10"/>
  <c r="Q111" i="10" s="1"/>
  <c r="P107" i="10"/>
  <c r="P111" i="10" s="1"/>
  <c r="P108" i="10" s="1"/>
  <c r="O107" i="10"/>
  <c r="O111" i="10" s="1"/>
  <c r="O108" i="10" s="1"/>
  <c r="Z101" i="10"/>
  <c r="Z121" i="10" s="1"/>
  <c r="BO100" i="10"/>
  <c r="BN100" i="10"/>
  <c r="BM100" i="10"/>
  <c r="BK100" i="10"/>
  <c r="BJ100" i="10"/>
  <c r="BH100" i="10"/>
  <c r="BG100" i="10"/>
  <c r="BF100" i="10"/>
  <c r="BD100" i="10"/>
  <c r="BC100" i="10"/>
  <c r="BA100" i="10"/>
  <c r="AZ100" i="10"/>
  <c r="AY100" i="10"/>
  <c r="AW100" i="10"/>
  <c r="AV100" i="10"/>
  <c r="AU100" i="10"/>
  <c r="AT100" i="10"/>
  <c r="AS100" i="10"/>
  <c r="AR100" i="10"/>
  <c r="AP100" i="10"/>
  <c r="AO100" i="10"/>
  <c r="AN100" i="10"/>
  <c r="AM100" i="10"/>
  <c r="AL100" i="10"/>
  <c r="AJ100" i="10"/>
  <c r="AI100" i="10"/>
  <c r="AH100" i="10"/>
  <c r="AG100" i="10"/>
  <c r="AF100" i="10"/>
  <c r="AE100" i="10"/>
  <c r="AD100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O100" i="10"/>
  <c r="AB99" i="10"/>
  <c r="AA99" i="10"/>
  <c r="AA109" i="10" s="1"/>
  <c r="AA122" i="10" s="1"/>
  <c r="Y99" i="10"/>
  <c r="BP98" i="10"/>
  <c r="BL98" i="10"/>
  <c r="BI98" i="10"/>
  <c r="BI100" i="10" s="1"/>
  <c r="BE98" i="10"/>
  <c r="BE110" i="10" s="1"/>
  <c r="BB98" i="10"/>
  <c r="BB110" i="10" s="1"/>
  <c r="AX98" i="10"/>
  <c r="AU98" i="10"/>
  <c r="AU110" i="10" s="1"/>
  <c r="AQ98" i="10"/>
  <c r="AN98" i="10"/>
  <c r="AN110" i="10" s="1"/>
  <c r="AK98" i="10"/>
  <c r="AG98" i="10"/>
  <c r="AG110" i="10" s="1"/>
  <c r="AC98" i="10"/>
  <c r="Z98" i="10"/>
  <c r="Z95" i="10"/>
  <c r="BD89" i="10"/>
  <c r="BC89" i="10"/>
  <c r="BB89" i="10"/>
  <c r="BA89" i="10"/>
  <c r="AZ89" i="10"/>
  <c r="AY89" i="10"/>
  <c r="AX89" i="10"/>
  <c r="AW89" i="10"/>
  <c r="AV89" i="10"/>
  <c r="AU89" i="10"/>
  <c r="AT89" i="10"/>
  <c r="AS89" i="10"/>
  <c r="AR89" i="10"/>
  <c r="AQ89" i="10"/>
  <c r="AP89" i="10"/>
  <c r="AO89" i="10"/>
  <c r="AN89" i="10"/>
  <c r="AM89" i="10"/>
  <c r="AL89" i="10"/>
  <c r="AK89" i="10"/>
  <c r="AJ89" i="10"/>
  <c r="AI89" i="10"/>
  <c r="AH89" i="10"/>
  <c r="AG89" i="10"/>
  <c r="AF89" i="10"/>
  <c r="AE89" i="10"/>
  <c r="AD89" i="10"/>
  <c r="AC89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O89" i="10"/>
  <c r="N89" i="10"/>
  <c r="M89" i="10"/>
  <c r="L89" i="10"/>
  <c r="K89" i="10"/>
  <c r="BD88" i="10"/>
  <c r="BC88" i="10"/>
  <c r="BC90" i="10" s="1"/>
  <c r="BB88" i="10"/>
  <c r="BB90" i="10" s="1"/>
  <c r="BA88" i="10"/>
  <c r="BA90" i="10" s="1"/>
  <c r="AZ88" i="10"/>
  <c r="AY88" i="10"/>
  <c r="AX88" i="10"/>
  <c r="AX90" i="10" s="1"/>
  <c r="AW88" i="10"/>
  <c r="AW90" i="10" s="1"/>
  <c r="AV88" i="10"/>
  <c r="AU88" i="10"/>
  <c r="AU90" i="10" s="1"/>
  <c r="AT88" i="10"/>
  <c r="AT90" i="10" s="1"/>
  <c r="AS88" i="10"/>
  <c r="AS90" i="10" s="1"/>
  <c r="AR88" i="10"/>
  <c r="AQ88" i="10"/>
  <c r="AP88" i="10"/>
  <c r="AP90" i="10" s="1"/>
  <c r="AO88" i="10"/>
  <c r="AO90" i="10" s="1"/>
  <c r="AN88" i="10"/>
  <c r="AM88" i="10"/>
  <c r="AM90" i="10" s="1"/>
  <c r="AL88" i="10"/>
  <c r="AL90" i="10" s="1"/>
  <c r="AK88" i="10"/>
  <c r="AK90" i="10" s="1"/>
  <c r="AJ88" i="10"/>
  <c r="AI88" i="10"/>
  <c r="AH88" i="10"/>
  <c r="AH90" i="10" s="1"/>
  <c r="AG88" i="10"/>
  <c r="AG90" i="10" s="1"/>
  <c r="AF88" i="10"/>
  <c r="AE88" i="10"/>
  <c r="AE90" i="10" s="1"/>
  <c r="AD88" i="10"/>
  <c r="AD90" i="10" s="1"/>
  <c r="AC88" i="10"/>
  <c r="AC90" i="10" s="1"/>
  <c r="AB88" i="10"/>
  <c r="AA88" i="10"/>
  <c r="Z88" i="10"/>
  <c r="Z90" i="10" s="1"/>
  <c r="Y88" i="10"/>
  <c r="Y90" i="10" s="1"/>
  <c r="X88" i="10"/>
  <c r="W88" i="10"/>
  <c r="W90" i="10" s="1"/>
  <c r="V88" i="10"/>
  <c r="V90" i="10" s="1"/>
  <c r="U88" i="10"/>
  <c r="U90" i="10" s="1"/>
  <c r="T88" i="10"/>
  <c r="S88" i="10"/>
  <c r="R88" i="10"/>
  <c r="R90" i="10" s="1"/>
  <c r="Q88" i="10"/>
  <c r="Q90" i="10" s="1"/>
  <c r="P88" i="10"/>
  <c r="O88" i="10"/>
  <c r="O90" i="10" s="1"/>
  <c r="N88" i="10"/>
  <c r="N90" i="10" s="1"/>
  <c r="M88" i="10"/>
  <c r="M90" i="10" s="1"/>
  <c r="L88" i="10"/>
  <c r="K88" i="10"/>
  <c r="BC81" i="10"/>
  <c r="W81" i="10"/>
  <c r="W78" i="10" s="1"/>
  <c r="M81" i="10"/>
  <c r="L81" i="10"/>
  <c r="L78" i="10" s="1"/>
  <c r="K81" i="10"/>
  <c r="BC80" i="10"/>
  <c r="BB80" i="10"/>
  <c r="AZ80" i="10"/>
  <c r="AY80" i="10"/>
  <c r="AX80" i="10"/>
  <c r="AW80" i="10"/>
  <c r="AV80" i="10"/>
  <c r="AT80" i="10"/>
  <c r="AS80" i="10"/>
  <c r="AQ80" i="10"/>
  <c r="AP80" i="10"/>
  <c r="AN80" i="10"/>
  <c r="AM80" i="10"/>
  <c r="AK80" i="10"/>
  <c r="AJ80" i="10"/>
  <c r="AH80" i="10"/>
  <c r="AG80" i="10"/>
  <c r="AE80" i="10"/>
  <c r="AD80" i="10"/>
  <c r="AB80" i="10"/>
  <c r="AA80" i="10"/>
  <c r="Z80" i="10"/>
  <c r="Y80" i="10"/>
  <c r="X80" i="10"/>
  <c r="V80" i="10"/>
  <c r="U80" i="10"/>
  <c r="S80" i="10"/>
  <c r="R80" i="10"/>
  <c r="Q80" i="10"/>
  <c r="P80" i="10"/>
  <c r="O80" i="10"/>
  <c r="N80" i="10"/>
  <c r="M80" i="10"/>
  <c r="L80" i="10"/>
  <c r="K80" i="10"/>
  <c r="T79" i="10"/>
  <c r="T92" i="10" s="1"/>
  <c r="M78" i="10"/>
  <c r="K78" i="10"/>
  <c r="BD77" i="10"/>
  <c r="BD81" i="10" s="1"/>
  <c r="BC77" i="10"/>
  <c r="BC78" i="10" s="1"/>
  <c r="BB77" i="10"/>
  <c r="BB81" i="10" s="1"/>
  <c r="BB78" i="10" s="1"/>
  <c r="BA77" i="10"/>
  <c r="BA81" i="10" s="1"/>
  <c r="AZ77" i="10"/>
  <c r="AZ81" i="10" s="1"/>
  <c r="AY77" i="10"/>
  <c r="AX77" i="10"/>
  <c r="AX81" i="10" s="1"/>
  <c r="AX78" i="10" s="1"/>
  <c r="AW77" i="10"/>
  <c r="AW81" i="10" s="1"/>
  <c r="AW78" i="10" s="1"/>
  <c r="AV77" i="10"/>
  <c r="AV81" i="10" s="1"/>
  <c r="AU77" i="10"/>
  <c r="AU81" i="10" s="1"/>
  <c r="AT77" i="10"/>
  <c r="AS77" i="10"/>
  <c r="AS81" i="10" s="1"/>
  <c r="AR77" i="10"/>
  <c r="AR81" i="10" s="1"/>
  <c r="AQ77" i="10"/>
  <c r="AP77" i="10"/>
  <c r="AO77" i="10"/>
  <c r="AO81" i="10" s="1"/>
  <c r="AO78" i="10" s="1"/>
  <c r="AN77" i="10"/>
  <c r="AM77" i="10"/>
  <c r="AM81" i="10" s="1"/>
  <c r="AM78" i="10" s="1"/>
  <c r="AL77" i="10"/>
  <c r="AL81" i="10" s="1"/>
  <c r="AL78" i="10" s="1"/>
  <c r="AK77" i="10"/>
  <c r="AK81" i="10" s="1"/>
  <c r="AJ77" i="10"/>
  <c r="AJ81" i="10" s="1"/>
  <c r="AI77" i="10"/>
  <c r="AH77" i="10"/>
  <c r="AH81" i="10" s="1"/>
  <c r="AG77" i="10"/>
  <c r="AG81" i="10" s="1"/>
  <c r="AG78" i="10" s="1"/>
  <c r="AF77" i="10"/>
  <c r="AF81" i="10" s="1"/>
  <c r="AF78" i="10" s="1"/>
  <c r="AE77" i="10"/>
  <c r="AE81" i="10" s="1"/>
  <c r="AE78" i="10" s="1"/>
  <c r="AD77" i="10"/>
  <c r="AC77" i="10"/>
  <c r="AC81" i="10" s="1"/>
  <c r="AB77" i="10"/>
  <c r="AB81" i="10" s="1"/>
  <c r="AA77" i="10"/>
  <c r="Z77" i="10"/>
  <c r="Z81" i="10" s="1"/>
  <c r="Z78" i="10" s="1"/>
  <c r="Y77" i="10"/>
  <c r="Y81" i="10" s="1"/>
  <c r="Y78" i="10" s="1"/>
  <c r="X77" i="10"/>
  <c r="W77" i="10"/>
  <c r="V77" i="10"/>
  <c r="V81" i="10" s="1"/>
  <c r="V78" i="10" s="1"/>
  <c r="U77" i="10"/>
  <c r="U81" i="10" s="1"/>
  <c r="T77" i="10"/>
  <c r="T81" i="10" s="1"/>
  <c r="S77" i="10"/>
  <c r="R77" i="10"/>
  <c r="R81" i="10" s="1"/>
  <c r="R78" i="10" s="1"/>
  <c r="Q77" i="10"/>
  <c r="Q81" i="10" s="1"/>
  <c r="Q78" i="10" s="1"/>
  <c r="P77" i="10"/>
  <c r="P81" i="10" s="1"/>
  <c r="O77" i="10"/>
  <c r="O81" i="10" s="1"/>
  <c r="N77" i="10"/>
  <c r="T71" i="10"/>
  <c r="T91" i="10" s="1"/>
  <c r="BC70" i="10"/>
  <c r="BB70" i="10"/>
  <c r="AZ70" i="10"/>
  <c r="AY70" i="10"/>
  <c r="AX70" i="10"/>
  <c r="AW70" i="10"/>
  <c r="AV70" i="10"/>
  <c r="AT70" i="10"/>
  <c r="AS70" i="10"/>
  <c r="AQ70" i="10"/>
  <c r="AP70" i="10"/>
  <c r="AN70" i="10"/>
  <c r="AM70" i="10"/>
  <c r="AK70" i="10"/>
  <c r="AJ70" i="10"/>
  <c r="AH70" i="10"/>
  <c r="AG70" i="10"/>
  <c r="AF70" i="10"/>
  <c r="AE70" i="10"/>
  <c r="AD70" i="10"/>
  <c r="AB70" i="10"/>
  <c r="AA70" i="10"/>
  <c r="Y70" i="10"/>
  <c r="X70" i="10"/>
  <c r="V70" i="10"/>
  <c r="U70" i="10"/>
  <c r="V69" i="10"/>
  <c r="U69" i="10"/>
  <c r="U65" i="10" s="1"/>
  <c r="S69" i="10"/>
  <c r="BD68" i="10"/>
  <c r="BD80" i="10" s="1"/>
  <c r="BA68" i="10"/>
  <c r="BA80" i="10" s="1"/>
  <c r="AX68" i="10"/>
  <c r="AU68" i="10"/>
  <c r="AR68" i="10"/>
  <c r="AR80" i="10" s="1"/>
  <c r="AO68" i="10"/>
  <c r="AO80" i="10" s="1"/>
  <c r="AL68" i="10"/>
  <c r="AL80" i="10" s="1"/>
  <c r="AI68" i="10"/>
  <c r="AF68" i="10"/>
  <c r="AF80" i="10" s="1"/>
  <c r="AC68" i="10"/>
  <c r="Z68" i="10"/>
  <c r="Z70" i="10" s="1"/>
  <c r="W68" i="10"/>
  <c r="T68" i="10"/>
  <c r="T70" i="10" s="1"/>
  <c r="T65" i="10"/>
  <c r="AJ60" i="10"/>
  <c r="Y60" i="10"/>
  <c r="L60" i="10"/>
  <c r="L63" i="10" s="1"/>
  <c r="AR59" i="10"/>
  <c r="AQ59" i="10"/>
  <c r="AQ60" i="10" s="1"/>
  <c r="AP59" i="10"/>
  <c r="AO59" i="10"/>
  <c r="AN59" i="10"/>
  <c r="AM59" i="10"/>
  <c r="AL59" i="10"/>
  <c r="AK59" i="10"/>
  <c r="AJ59" i="10"/>
  <c r="AI59" i="10"/>
  <c r="AI60" i="10" s="1"/>
  <c r="AH59" i="10"/>
  <c r="AG59" i="10"/>
  <c r="AF59" i="10"/>
  <c r="AE59" i="10"/>
  <c r="AE60" i="10" s="1"/>
  <c r="AD59" i="10"/>
  <c r="AC59" i="10"/>
  <c r="AB59" i="10"/>
  <c r="AA59" i="10"/>
  <c r="AA60" i="10" s="1"/>
  <c r="Z59" i="10"/>
  <c r="Y59" i="10"/>
  <c r="X59" i="10"/>
  <c r="W59" i="10"/>
  <c r="V59" i="10"/>
  <c r="U59" i="10"/>
  <c r="T59" i="10"/>
  <c r="S59" i="10"/>
  <c r="S60" i="10" s="1"/>
  <c r="S63" i="10" s="1"/>
  <c r="R59" i="10"/>
  <c r="Q59" i="10"/>
  <c r="P59" i="10"/>
  <c r="O59" i="10"/>
  <c r="N59" i="10"/>
  <c r="M59" i="10"/>
  <c r="L59" i="10"/>
  <c r="K59" i="10"/>
  <c r="K60" i="10" s="1"/>
  <c r="K63" i="10" s="1"/>
  <c r="J59" i="10"/>
  <c r="I59" i="10"/>
  <c r="H59" i="10"/>
  <c r="G59" i="10"/>
  <c r="G60" i="10" s="1"/>
  <c r="G63" i="10" s="1"/>
  <c r="F59" i="10"/>
  <c r="AR58" i="10"/>
  <c r="AR60" i="10" s="1"/>
  <c r="AQ58" i="10"/>
  <c r="AP58" i="10"/>
  <c r="AP60" i="10" s="1"/>
  <c r="AO58" i="10"/>
  <c r="AO60" i="10" s="1"/>
  <c r="AN58" i="10"/>
  <c r="AM58" i="10"/>
  <c r="AL58" i="10"/>
  <c r="AL60" i="10" s="1"/>
  <c r="AK58" i="10"/>
  <c r="AJ58" i="10"/>
  <c r="AI58" i="10"/>
  <c r="AH58" i="10"/>
  <c r="AH60" i="10" s="1"/>
  <c r="AG58" i="10"/>
  <c r="AG60" i="10" s="1"/>
  <c r="AF58" i="10"/>
  <c r="AE58" i="10"/>
  <c r="AD58" i="10"/>
  <c r="AD60" i="10" s="1"/>
  <c r="AC58" i="10"/>
  <c r="AB58" i="10"/>
  <c r="AB60" i="10" s="1"/>
  <c r="AA58" i="10"/>
  <c r="Z58" i="10"/>
  <c r="Z60" i="10" s="1"/>
  <c r="Y58" i="10"/>
  <c r="X58" i="10"/>
  <c r="W58" i="10"/>
  <c r="W60" i="10" s="1"/>
  <c r="V58" i="10"/>
  <c r="V60" i="10" s="1"/>
  <c r="V63" i="10" s="1"/>
  <c r="U58" i="10"/>
  <c r="T58" i="10"/>
  <c r="T60" i="10" s="1"/>
  <c r="T63" i="10" s="1"/>
  <c r="S58" i="10"/>
  <c r="R58" i="10"/>
  <c r="R60" i="10" s="1"/>
  <c r="R63" i="10" s="1"/>
  <c r="Q58" i="10"/>
  <c r="Q60" i="10" s="1"/>
  <c r="Q63" i="10" s="1"/>
  <c r="P58" i="10"/>
  <c r="O58" i="10"/>
  <c r="N58" i="10"/>
  <c r="N60" i="10" s="1"/>
  <c r="N63" i="10" s="1"/>
  <c r="M58" i="10"/>
  <c r="L58" i="10"/>
  <c r="K58" i="10"/>
  <c r="J58" i="10"/>
  <c r="J60" i="10" s="1"/>
  <c r="J63" i="10" s="1"/>
  <c r="I58" i="10"/>
  <c r="I60" i="10" s="1"/>
  <c r="I63" i="10" s="1"/>
  <c r="H58" i="10"/>
  <c r="G58" i="10"/>
  <c r="F58" i="10"/>
  <c r="F60" i="10" s="1"/>
  <c r="F63" i="10" s="1"/>
  <c r="AQ51" i="10"/>
  <c r="AL51" i="10"/>
  <c r="AL48" i="10" s="1"/>
  <c r="AI51" i="10"/>
  <c r="AD51" i="10"/>
  <c r="AD48" i="10" s="1"/>
  <c r="AA51" i="10"/>
  <c r="V51" i="10"/>
  <c r="V48" i="10" s="1"/>
  <c r="S51" i="10"/>
  <c r="N51" i="10"/>
  <c r="N48" i="10" s="1"/>
  <c r="K51" i="10"/>
  <c r="F51" i="10"/>
  <c r="F48" i="10" s="1"/>
  <c r="AQ50" i="10"/>
  <c r="AP50" i="10"/>
  <c r="AN50" i="10"/>
  <c r="AL50" i="10"/>
  <c r="AK50" i="10"/>
  <c r="AI50" i="10"/>
  <c r="AG50" i="10"/>
  <c r="AF50" i="10"/>
  <c r="AD50" i="10"/>
  <c r="AB50" i="10"/>
  <c r="AA50" i="10"/>
  <c r="Y50" i="10"/>
  <c r="W50" i="10"/>
  <c r="V50" i="10"/>
  <c r="T50" i="10"/>
  <c r="R50" i="10"/>
  <c r="Q50" i="10"/>
  <c r="P50" i="10"/>
  <c r="O50" i="10"/>
  <c r="M50" i="10"/>
  <c r="L50" i="10"/>
  <c r="K50" i="10"/>
  <c r="J50" i="10"/>
  <c r="I50" i="10"/>
  <c r="H50" i="10"/>
  <c r="G50" i="10"/>
  <c r="F50" i="10"/>
  <c r="V49" i="10"/>
  <c r="V62" i="10" s="1"/>
  <c r="U49" i="10"/>
  <c r="U62" i="10" s="1"/>
  <c r="T49" i="10"/>
  <c r="T62" i="10" s="1"/>
  <c r="S49" i="10"/>
  <c r="S62" i="10" s="1"/>
  <c r="R49" i="10"/>
  <c r="R62" i="10" s="1"/>
  <c r="Q49" i="10"/>
  <c r="Q62" i="10" s="1"/>
  <c r="P49" i="10"/>
  <c r="P62" i="10" s="1"/>
  <c r="O49" i="10"/>
  <c r="O62" i="10" s="1"/>
  <c r="N49" i="10"/>
  <c r="N62" i="10" s="1"/>
  <c r="M49" i="10"/>
  <c r="M62" i="10" s="1"/>
  <c r="L49" i="10"/>
  <c r="L62" i="10" s="1"/>
  <c r="K49" i="10"/>
  <c r="K62" i="10" s="1"/>
  <c r="J49" i="10"/>
  <c r="J62" i="10" s="1"/>
  <c r="I49" i="10"/>
  <c r="I62" i="10" s="1"/>
  <c r="H49" i="10"/>
  <c r="H62" i="10" s="1"/>
  <c r="G49" i="10"/>
  <c r="G62" i="10" s="1"/>
  <c r="F49" i="10"/>
  <c r="F62" i="10" s="1"/>
  <c r="AG48" i="10"/>
  <c r="Q48" i="10"/>
  <c r="AR47" i="10"/>
  <c r="AR51" i="10" s="1"/>
  <c r="AQ47" i="10"/>
  <c r="AP47" i="10"/>
  <c r="AO47" i="10"/>
  <c r="AO51" i="10" s="1"/>
  <c r="AN47" i="10"/>
  <c r="AM47" i="10"/>
  <c r="AL47" i="10"/>
  <c r="AK47" i="10"/>
  <c r="AK51" i="10" s="1"/>
  <c r="AJ47" i="10"/>
  <c r="AJ51" i="10" s="1"/>
  <c r="AI47" i="10"/>
  <c r="AH47" i="10"/>
  <c r="AG47" i="10"/>
  <c r="AG51" i="10" s="1"/>
  <c r="AF47" i="10"/>
  <c r="AE47" i="10"/>
  <c r="AD47" i="10"/>
  <c r="AC47" i="10"/>
  <c r="AC51" i="10" s="1"/>
  <c r="AB47" i="10"/>
  <c r="AB51" i="10" s="1"/>
  <c r="AA47" i="10"/>
  <c r="Z47" i="10"/>
  <c r="Y47" i="10"/>
  <c r="Y51" i="10" s="1"/>
  <c r="X47" i="10"/>
  <c r="W47" i="10"/>
  <c r="V47" i="10"/>
  <c r="U47" i="10"/>
  <c r="U51" i="10" s="1"/>
  <c r="T47" i="10"/>
  <c r="T51" i="10" s="1"/>
  <c r="S47" i="10"/>
  <c r="R47" i="10"/>
  <c r="Q47" i="10"/>
  <c r="Q51" i="10" s="1"/>
  <c r="P47" i="10"/>
  <c r="O47" i="10"/>
  <c r="N47" i="10"/>
  <c r="M47" i="10"/>
  <c r="M51" i="10" s="1"/>
  <c r="L47" i="10"/>
  <c r="L51" i="10" s="1"/>
  <c r="K47" i="10"/>
  <c r="J47" i="10"/>
  <c r="I47" i="10"/>
  <c r="I51" i="10" s="1"/>
  <c r="H47" i="10"/>
  <c r="G47" i="10"/>
  <c r="F47" i="10"/>
  <c r="V41" i="10"/>
  <c r="V61" i="10" s="1"/>
  <c r="U41" i="10"/>
  <c r="U61" i="10" s="1"/>
  <c r="T41" i="10"/>
  <c r="T61" i="10" s="1"/>
  <c r="S41" i="10"/>
  <c r="S61" i="10" s="1"/>
  <c r="R41" i="10"/>
  <c r="R61" i="10" s="1"/>
  <c r="Q41" i="10"/>
  <c r="Q61" i="10" s="1"/>
  <c r="P41" i="10"/>
  <c r="P61" i="10" s="1"/>
  <c r="O41" i="10"/>
  <c r="O61" i="10" s="1"/>
  <c r="N41" i="10"/>
  <c r="N61" i="10" s="1"/>
  <c r="M41" i="10"/>
  <c r="M61" i="10" s="1"/>
  <c r="L41" i="10"/>
  <c r="L61" i="10" s="1"/>
  <c r="K41" i="10"/>
  <c r="K61" i="10" s="1"/>
  <c r="J41" i="10"/>
  <c r="J61" i="10" s="1"/>
  <c r="I41" i="10"/>
  <c r="I61" i="10" s="1"/>
  <c r="H41" i="10"/>
  <c r="H61" i="10" s="1"/>
  <c r="G41" i="10"/>
  <c r="G61" i="10" s="1"/>
  <c r="F41" i="10"/>
  <c r="F61" i="10" s="1"/>
  <c r="AQ40" i="10"/>
  <c r="AP40" i="10"/>
  <c r="AN40" i="10"/>
  <c r="AL40" i="10"/>
  <c r="AK40" i="10"/>
  <c r="AI40" i="10"/>
  <c r="AG40" i="10"/>
  <c r="AF40" i="10"/>
  <c r="AD40" i="10"/>
  <c r="AC40" i="10"/>
  <c r="AB40" i="10"/>
  <c r="AA40" i="10"/>
  <c r="Y40" i="10"/>
  <c r="X40" i="10"/>
  <c r="W40" i="10"/>
  <c r="V40" i="10"/>
  <c r="T40" i="10"/>
  <c r="S40" i="10"/>
  <c r="R40" i="10"/>
  <c r="Q40" i="10"/>
  <c r="O40" i="10"/>
  <c r="M40" i="10"/>
  <c r="L40" i="10"/>
  <c r="K40" i="10"/>
  <c r="J40" i="10"/>
  <c r="I40" i="10"/>
  <c r="H40" i="10"/>
  <c r="G40" i="10"/>
  <c r="F40" i="10"/>
  <c r="W39" i="10"/>
  <c r="AR38" i="10"/>
  <c r="AR50" i="10" s="1"/>
  <c r="AO38" i="10"/>
  <c r="AM38" i="10"/>
  <c r="AM40" i="10" s="1"/>
  <c r="AJ38" i="10"/>
  <c r="AJ40" i="10" s="1"/>
  <c r="AH38" i="10"/>
  <c r="AE38" i="10"/>
  <c r="AE40" i="10" s="1"/>
  <c r="AC38" i="10"/>
  <c r="AC50" i="10" s="1"/>
  <c r="Z38" i="10"/>
  <c r="X38" i="10"/>
  <c r="X50" i="10" s="1"/>
  <c r="U38" i="10"/>
  <c r="U40" i="10" s="1"/>
  <c r="S38" i="10"/>
  <c r="S50" i="10" s="1"/>
  <c r="P38" i="10"/>
  <c r="P40" i="10" s="1"/>
  <c r="N38" i="10"/>
  <c r="N50" i="10" s="1"/>
  <c r="V35" i="10"/>
  <c r="U35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C32" i="10"/>
  <c r="G30" i="10"/>
  <c r="AF29" i="10"/>
  <c r="AE29" i="10"/>
  <c r="AD29" i="10"/>
  <c r="AC29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AF28" i="10"/>
  <c r="AF30" i="10" s="1"/>
  <c r="AE28" i="10"/>
  <c r="AE30" i="10" s="1"/>
  <c r="AD28" i="10"/>
  <c r="AD30" i="10" s="1"/>
  <c r="AC28" i="10"/>
  <c r="AC30" i="10" s="1"/>
  <c r="AB28" i="10"/>
  <c r="AB30" i="10" s="1"/>
  <c r="AA28" i="10"/>
  <c r="AA30" i="10" s="1"/>
  <c r="Z28" i="10"/>
  <c r="Y28" i="10"/>
  <c r="X28" i="10"/>
  <c r="X30" i="10" s="1"/>
  <c r="W28" i="10"/>
  <c r="W30" i="10" s="1"/>
  <c r="V28" i="10"/>
  <c r="V30" i="10" s="1"/>
  <c r="U28" i="10"/>
  <c r="U30" i="10" s="1"/>
  <c r="T28" i="10"/>
  <c r="T30" i="10" s="1"/>
  <c r="S28" i="10"/>
  <c r="S30" i="10" s="1"/>
  <c r="R28" i="10"/>
  <c r="Q28" i="10"/>
  <c r="P28" i="10"/>
  <c r="P30" i="10" s="1"/>
  <c r="O28" i="10"/>
  <c r="O30" i="10" s="1"/>
  <c r="N28" i="10"/>
  <c r="N30" i="10" s="1"/>
  <c r="M28" i="10"/>
  <c r="M30" i="10" s="1"/>
  <c r="L28" i="10"/>
  <c r="L30" i="10" s="1"/>
  <c r="K28" i="10"/>
  <c r="K30" i="10" s="1"/>
  <c r="J28" i="10"/>
  <c r="J30" i="10" s="1"/>
  <c r="I28" i="10"/>
  <c r="H28" i="10"/>
  <c r="H30" i="10" s="1"/>
  <c r="G28" i="10"/>
  <c r="F28" i="10"/>
  <c r="F30" i="10" s="1"/>
  <c r="E28" i="10"/>
  <c r="E30" i="10" s="1"/>
  <c r="D28" i="10"/>
  <c r="D30" i="10" s="1"/>
  <c r="C28" i="10"/>
  <c r="C30" i="10" s="1"/>
  <c r="C33" i="10" s="1"/>
  <c r="AB21" i="10"/>
  <c r="L21" i="10"/>
  <c r="G21" i="10"/>
  <c r="F21" i="10"/>
  <c r="F18" i="10" s="1"/>
  <c r="E21" i="10"/>
  <c r="D21" i="10"/>
  <c r="D18" i="10" s="1"/>
  <c r="C21" i="10"/>
  <c r="T20" i="10"/>
  <c r="G20" i="10"/>
  <c r="F20" i="10"/>
  <c r="E20" i="10"/>
  <c r="D20" i="10"/>
  <c r="C20" i="10"/>
  <c r="C19" i="10"/>
  <c r="G18" i="10"/>
  <c r="E18" i="10"/>
  <c r="C18" i="10"/>
  <c r="AF17" i="10"/>
  <c r="AF21" i="10" s="1"/>
  <c r="AF18" i="10" s="1"/>
  <c r="AE17" i="10"/>
  <c r="AE21" i="10" s="1"/>
  <c r="AE18" i="10" s="1"/>
  <c r="AD17" i="10"/>
  <c r="AC17" i="10"/>
  <c r="AC21" i="10" s="1"/>
  <c r="AC18" i="10" s="1"/>
  <c r="AB17" i="10"/>
  <c r="AA17" i="10"/>
  <c r="AA21" i="10" s="1"/>
  <c r="AA18" i="10" s="1"/>
  <c r="Z17" i="10"/>
  <c r="Z21" i="10" s="1"/>
  <c r="Z18" i="10" s="1"/>
  <c r="Y17" i="10"/>
  <c r="Y21" i="10" s="1"/>
  <c r="X17" i="10"/>
  <c r="X21" i="10" s="1"/>
  <c r="X18" i="10" s="1"/>
  <c r="W17" i="10"/>
  <c r="W21" i="10" s="1"/>
  <c r="W18" i="10" s="1"/>
  <c r="V17" i="10"/>
  <c r="V21" i="10" s="1"/>
  <c r="U17" i="10"/>
  <c r="U21" i="10" s="1"/>
  <c r="U18" i="10" s="1"/>
  <c r="T17" i="10"/>
  <c r="T21" i="10" s="1"/>
  <c r="S17" i="10"/>
  <c r="S21" i="10" s="1"/>
  <c r="R17" i="10"/>
  <c r="R21" i="10" s="1"/>
  <c r="R18" i="10" s="1"/>
  <c r="Q17" i="10"/>
  <c r="P17" i="10"/>
  <c r="P21" i="10" s="1"/>
  <c r="P18" i="10" s="1"/>
  <c r="O17" i="10"/>
  <c r="O21" i="10" s="1"/>
  <c r="O18" i="10" s="1"/>
  <c r="N17" i="10"/>
  <c r="M17" i="10"/>
  <c r="M21" i="10" s="1"/>
  <c r="M18" i="10" s="1"/>
  <c r="L17" i="10"/>
  <c r="K17" i="10"/>
  <c r="J17" i="10"/>
  <c r="J21" i="10" s="1"/>
  <c r="J18" i="10" s="1"/>
  <c r="I17" i="10"/>
  <c r="I21" i="10" s="1"/>
  <c r="H17" i="10"/>
  <c r="H21" i="10" s="1"/>
  <c r="H18" i="10" s="1"/>
  <c r="C11" i="10"/>
  <c r="C31" i="10" s="1"/>
  <c r="AB10" i="10"/>
  <c r="P10" i="10"/>
  <c r="G10" i="10"/>
  <c r="F10" i="10"/>
  <c r="E10" i="10"/>
  <c r="D10" i="10"/>
  <c r="C10" i="10"/>
  <c r="D9" i="10"/>
  <c r="E9" i="10" s="1"/>
  <c r="E11" i="10" s="1"/>
  <c r="E31" i="10" s="1"/>
  <c r="AF8" i="10"/>
  <c r="AF20" i="10" s="1"/>
  <c r="AE8" i="10"/>
  <c r="AE20" i="10" s="1"/>
  <c r="AD8" i="10"/>
  <c r="AC8" i="10"/>
  <c r="AB8" i="10"/>
  <c r="AB20" i="10" s="1"/>
  <c r="AA8" i="10"/>
  <c r="AA20" i="10" s="1"/>
  <c r="Z8" i="10"/>
  <c r="Z10" i="10" s="1"/>
  <c r="Y8" i="10"/>
  <c r="Y10" i="10" s="1"/>
  <c r="X8" i="10"/>
  <c r="X20" i="10" s="1"/>
  <c r="W8" i="10"/>
  <c r="V8" i="10"/>
  <c r="U8" i="10"/>
  <c r="U20" i="10" s="1"/>
  <c r="T8" i="10"/>
  <c r="T10" i="10" s="1"/>
  <c r="S8" i="10"/>
  <c r="S20" i="10" s="1"/>
  <c r="R8" i="10"/>
  <c r="R10" i="10" s="1"/>
  <c r="Q8" i="10"/>
  <c r="P8" i="10"/>
  <c r="P20" i="10" s="1"/>
  <c r="O8" i="10"/>
  <c r="O10" i="10" s="1"/>
  <c r="N8" i="10"/>
  <c r="M8" i="10"/>
  <c r="M20" i="10" s="1"/>
  <c r="L8" i="10"/>
  <c r="L20" i="10" s="1"/>
  <c r="K8" i="10"/>
  <c r="K20" i="10" s="1"/>
  <c r="J8" i="10"/>
  <c r="J10" i="10" s="1"/>
  <c r="I8" i="10"/>
  <c r="I10" i="10" s="1"/>
  <c r="H8" i="10"/>
  <c r="H20" i="10" s="1"/>
  <c r="D5" i="10"/>
  <c r="AF1" i="10"/>
  <c r="AG1" i="10" s="1"/>
  <c r="AH1" i="10" s="1"/>
  <c r="AI1" i="10" s="1"/>
  <c r="AJ1" i="10" s="1"/>
  <c r="AK1" i="10" s="1"/>
  <c r="AL1" i="10" s="1"/>
  <c r="AM1" i="10" s="1"/>
  <c r="AN1" i="10" s="1"/>
  <c r="AO1" i="10" s="1"/>
  <c r="AP1" i="10" s="1"/>
  <c r="AQ1" i="10" s="1"/>
  <c r="AR1" i="10" s="1"/>
  <c r="AS1" i="10" s="1"/>
  <c r="AT1" i="10" s="1"/>
  <c r="AU1" i="10" s="1"/>
  <c r="AV1" i="10" s="1"/>
  <c r="AW1" i="10" s="1"/>
  <c r="AX1" i="10" s="1"/>
  <c r="AY1" i="10" s="1"/>
  <c r="AZ1" i="10" s="1"/>
  <c r="BA1" i="10" s="1"/>
  <c r="BB1" i="10" s="1"/>
  <c r="BC1" i="10" s="1"/>
  <c r="BD1" i="10" s="1"/>
  <c r="BE1" i="10" s="1"/>
  <c r="BF1" i="10" s="1"/>
  <c r="BG1" i="10" s="1"/>
  <c r="BH1" i="10" s="1"/>
  <c r="BI1" i="10" s="1"/>
  <c r="BJ1" i="10" s="1"/>
  <c r="BK1" i="10" s="1"/>
  <c r="BL1" i="10" s="1"/>
  <c r="BM1" i="10" s="1"/>
  <c r="BN1" i="10" s="1"/>
  <c r="BO1" i="10" s="1"/>
  <c r="BP1" i="10" s="1"/>
  <c r="BQ1" i="10" s="1"/>
  <c r="BR1" i="10" s="1"/>
  <c r="BS1" i="10" s="1"/>
  <c r="BT1" i="10" s="1"/>
  <c r="BU1" i="10" s="1"/>
  <c r="BV1" i="10" s="1"/>
  <c r="BW1" i="10" s="1"/>
  <c r="BX1" i="10" s="1"/>
  <c r="BY1" i="10" s="1"/>
  <c r="BZ1" i="10" s="1"/>
  <c r="CA1" i="10" s="1"/>
  <c r="CB1" i="10" s="1"/>
  <c r="CC1" i="10" s="1"/>
  <c r="CD1" i="10" s="1"/>
  <c r="CE1" i="10" s="1"/>
  <c r="CF1" i="10" s="1"/>
  <c r="CG1" i="10" s="1"/>
  <c r="CH1" i="10" s="1"/>
  <c r="CI1" i="10" s="1"/>
  <c r="CJ1" i="10" s="1"/>
  <c r="CK1" i="10" s="1"/>
  <c r="CL1" i="10" s="1"/>
  <c r="CM1" i="10" s="1"/>
  <c r="CN1" i="10" s="1"/>
  <c r="CO1" i="10" s="1"/>
  <c r="CP1" i="10" s="1"/>
  <c r="CQ1" i="10" s="1"/>
  <c r="CR1" i="10" s="1"/>
  <c r="CS1" i="10" s="1"/>
  <c r="CT1" i="10" s="1"/>
  <c r="CU1" i="10" s="1"/>
  <c r="CV1" i="10" s="1"/>
  <c r="CW1" i="10" s="1"/>
  <c r="CX1" i="10" s="1"/>
  <c r="CY1" i="10" s="1"/>
  <c r="CZ1" i="10" s="1"/>
  <c r="DA1" i="10" s="1"/>
  <c r="DB1" i="10" s="1"/>
  <c r="DC1" i="10" s="1"/>
  <c r="DD1" i="10" s="1"/>
  <c r="DE1" i="10" s="1"/>
  <c r="DF1" i="10" s="1"/>
  <c r="DG1" i="10" s="1"/>
  <c r="DH1" i="10" s="1"/>
  <c r="DI1" i="10" s="1"/>
  <c r="DJ1" i="10" s="1"/>
  <c r="DK1" i="10" s="1"/>
  <c r="DL1" i="10" s="1"/>
  <c r="DM1" i="10" s="1"/>
  <c r="DN1" i="10" s="1"/>
  <c r="DO1" i="10" s="1"/>
  <c r="DP1" i="10" s="1"/>
  <c r="DQ1" i="10" s="1"/>
  <c r="DR1" i="10" s="1"/>
  <c r="DS1" i="10" s="1"/>
  <c r="DT1" i="10" s="1"/>
  <c r="DU1" i="10" s="1"/>
  <c r="DV1" i="10" s="1"/>
  <c r="DW1" i="10" s="1"/>
  <c r="DX1" i="10" s="1"/>
  <c r="DY1" i="10" s="1"/>
  <c r="DZ1" i="10" s="1"/>
  <c r="EA1" i="10" s="1"/>
  <c r="EB1" i="10" s="1"/>
  <c r="EC1" i="10" s="1"/>
  <c r="ED1" i="10" s="1"/>
  <c r="EE1" i="10" s="1"/>
  <c r="EF1" i="10" s="1"/>
  <c r="EG1" i="10" s="1"/>
  <c r="EH1" i="10" s="1"/>
  <c r="EI1" i="10" s="1"/>
  <c r="EJ1" i="10" s="1"/>
  <c r="EK1" i="10" s="1"/>
  <c r="EL1" i="10" s="1"/>
  <c r="EM1" i="10" s="1"/>
  <c r="EN1" i="10" s="1"/>
  <c r="EO1" i="10" s="1"/>
  <c r="EP1" i="10" s="1"/>
  <c r="EQ1" i="10" s="1"/>
  <c r="ER1" i="10" s="1"/>
  <c r="ES1" i="10" s="1"/>
  <c r="ET1" i="10" s="1"/>
  <c r="EU1" i="10" s="1"/>
  <c r="EV1" i="10" s="1"/>
  <c r="EW1" i="10" s="1"/>
  <c r="EX1" i="10" s="1"/>
  <c r="EY1" i="10" s="1"/>
  <c r="EZ1" i="10" s="1"/>
  <c r="FA1" i="10" s="1"/>
  <c r="FB1" i="10" s="1"/>
  <c r="FC1" i="10" s="1"/>
  <c r="FD1" i="10" s="1"/>
  <c r="FE1" i="10" s="1"/>
  <c r="FF1" i="10" s="1"/>
  <c r="FG1" i="10" s="1"/>
  <c r="FH1" i="10" s="1"/>
  <c r="FI1" i="10" s="1"/>
  <c r="FJ1" i="10" s="1"/>
  <c r="FK1" i="10" s="1"/>
  <c r="FL1" i="10" s="1"/>
  <c r="FM1" i="10" s="1"/>
  <c r="FN1" i="10" s="1"/>
  <c r="FO1" i="10" s="1"/>
  <c r="FP1" i="10" s="1"/>
  <c r="FQ1" i="10" s="1"/>
  <c r="FR1" i="10" s="1"/>
  <c r="FS1" i="10" s="1"/>
  <c r="FT1" i="10" s="1"/>
  <c r="FU1" i="10" s="1"/>
  <c r="FV1" i="10" s="1"/>
  <c r="FW1" i="10" s="1"/>
  <c r="FX1" i="10" s="1"/>
  <c r="FY1" i="10" s="1"/>
  <c r="FZ1" i="10" s="1"/>
  <c r="GA1" i="10" s="1"/>
  <c r="GB1" i="10" s="1"/>
  <c r="GC1" i="10" s="1"/>
  <c r="GD1" i="10" s="1"/>
  <c r="Q10" i="10" l="1"/>
  <c r="Q20" i="10"/>
  <c r="W20" i="10"/>
  <c r="W10" i="10"/>
  <c r="AC20" i="10"/>
  <c r="AC10" i="10"/>
  <c r="M10" i="10"/>
  <c r="U10" i="10"/>
  <c r="AE10" i="10"/>
  <c r="D11" i="10"/>
  <c r="D31" i="10" s="1"/>
  <c r="K21" i="10"/>
  <c r="K18" i="10" s="1"/>
  <c r="O20" i="10"/>
  <c r="Y20" i="10"/>
  <c r="D33" i="10"/>
  <c r="R30" i="10"/>
  <c r="Z30" i="10"/>
  <c r="AC70" i="10"/>
  <c r="AC80" i="10"/>
  <c r="AI80" i="10"/>
  <c r="AI70" i="10"/>
  <c r="X81" i="10"/>
  <c r="X78" i="10" s="1"/>
  <c r="AD78" i="10"/>
  <c r="AD81" i="10"/>
  <c r="AP81" i="10"/>
  <c r="AP78" i="10"/>
  <c r="AH78" i="10"/>
  <c r="BD78" i="10"/>
  <c r="AT81" i="10"/>
  <c r="AT78" i="10" s="1"/>
  <c r="K90" i="10"/>
  <c r="S90" i="10"/>
  <c r="S93" i="10" s="1"/>
  <c r="AA90" i="10"/>
  <c r="AI90" i="10"/>
  <c r="AQ90" i="10"/>
  <c r="AY90" i="10"/>
  <c r="P120" i="10"/>
  <c r="X120" i="10"/>
  <c r="AF120" i="10"/>
  <c r="AN120" i="10"/>
  <c r="AV120" i="10"/>
  <c r="BD120" i="10"/>
  <c r="BL120" i="10"/>
  <c r="AJ140" i="10"/>
  <c r="AJ130" i="10"/>
  <c r="AZ130" i="10"/>
  <c r="AZ140" i="10"/>
  <c r="BP140" i="10"/>
  <c r="BP130" i="10"/>
  <c r="BX130" i="10"/>
  <c r="AE131" i="10"/>
  <c r="AE151" i="10" s="1"/>
  <c r="AR140" i="10"/>
  <c r="R141" i="10"/>
  <c r="R138" i="10" s="1"/>
  <c r="AV138" i="10"/>
  <c r="CB138" i="10"/>
  <c r="AP170" i="10"/>
  <c r="AP160" i="10"/>
  <c r="BH160" i="10"/>
  <c r="BH170" i="10"/>
  <c r="AM161" i="10"/>
  <c r="AM181" i="10" s="1"/>
  <c r="AN159" i="10"/>
  <c r="AR200" i="10"/>
  <c r="AR190" i="10"/>
  <c r="CF200" i="10"/>
  <c r="CF190" i="10"/>
  <c r="CP200" i="10"/>
  <c r="CP190" i="10"/>
  <c r="AS185" i="10"/>
  <c r="AT189" i="10"/>
  <c r="AT185" i="10" s="1"/>
  <c r="BB200" i="10"/>
  <c r="BA231" i="10"/>
  <c r="BA228" i="10"/>
  <c r="S18" i="10"/>
  <c r="D19" i="10"/>
  <c r="D32" i="10" s="1"/>
  <c r="I20" i="10"/>
  <c r="K48" i="10"/>
  <c r="S48" i="10"/>
  <c r="AA48" i="10"/>
  <c r="AI48" i="10"/>
  <c r="AQ48" i="10"/>
  <c r="I48" i="10"/>
  <c r="Y48" i="10"/>
  <c r="AO48" i="10"/>
  <c r="AJ50" i="10"/>
  <c r="S65" i="10"/>
  <c r="S71" i="10"/>
  <c r="S91" i="10" s="1"/>
  <c r="R69" i="10"/>
  <c r="V65" i="10"/>
  <c r="V71" i="10"/>
  <c r="V91" i="10" s="1"/>
  <c r="S79" i="10"/>
  <c r="S92" i="10" s="1"/>
  <c r="N81" i="10"/>
  <c r="N78" i="10" s="1"/>
  <c r="AN81" i="10"/>
  <c r="AN78" i="10" s="1"/>
  <c r="AQ100" i="10"/>
  <c r="AQ110" i="10"/>
  <c r="AX110" i="10"/>
  <c r="AX100" i="10"/>
  <c r="Y109" i="10"/>
  <c r="Y122" i="10" s="1"/>
  <c r="Y101" i="10"/>
  <c r="Y121" i="10" s="1"/>
  <c r="X99" i="10"/>
  <c r="Y95" i="10"/>
  <c r="BH130" i="10"/>
  <c r="X150" i="10"/>
  <c r="AF150" i="10"/>
  <c r="AF153" i="10" s="1"/>
  <c r="AL150" i="10"/>
  <c r="AV150" i="10"/>
  <c r="BD150" i="10"/>
  <c r="BL150" i="10"/>
  <c r="BR150" i="10"/>
  <c r="AK171" i="10"/>
  <c r="AK168" i="10"/>
  <c r="BS171" i="10"/>
  <c r="BS168" i="10"/>
  <c r="CA171" i="10"/>
  <c r="CA168" i="10"/>
  <c r="CI171" i="10"/>
  <c r="CI168" i="10"/>
  <c r="W168" i="10"/>
  <c r="Y180" i="10"/>
  <c r="AG180" i="10"/>
  <c r="AO180" i="10"/>
  <c r="AW180" i="10"/>
  <c r="BE180" i="10"/>
  <c r="BM180" i="10"/>
  <c r="BU180" i="10"/>
  <c r="CC180" i="10"/>
  <c r="BL190" i="10"/>
  <c r="CZ190" i="10"/>
  <c r="AE201" i="10"/>
  <c r="AE198" i="10" s="1"/>
  <c r="AS198" i="10"/>
  <c r="AS201" i="10"/>
  <c r="BI201" i="10"/>
  <c r="BI198" i="10" s="1"/>
  <c r="BS201" i="10"/>
  <c r="BS198" i="10" s="1"/>
  <c r="BY198" i="10"/>
  <c r="BY201" i="10"/>
  <c r="CA201" i="10"/>
  <c r="CA198" i="10" s="1"/>
  <c r="CQ201" i="10"/>
  <c r="CQ198" i="10" s="1"/>
  <c r="AC198" i="10"/>
  <c r="AU198" i="10"/>
  <c r="CY198" i="10"/>
  <c r="BT230" i="10"/>
  <c r="BT220" i="10"/>
  <c r="CE220" i="10"/>
  <c r="CE230" i="10"/>
  <c r="CG228" i="10"/>
  <c r="AO240" i="10"/>
  <c r="DA240" i="10"/>
  <c r="DA243" i="10" s="1"/>
  <c r="BU245" i="10"/>
  <c r="BU259" i="10"/>
  <c r="BU272" i="10" s="1"/>
  <c r="BT249" i="10"/>
  <c r="CD289" i="10"/>
  <c r="CD302" i="10" s="1"/>
  <c r="CE279" i="10"/>
  <c r="CE275" i="10" s="1"/>
  <c r="CD275" i="10"/>
  <c r="BR319" i="10"/>
  <c r="BR332" i="10" s="1"/>
  <c r="BS309" i="10"/>
  <c r="BS333" i="10" s="1"/>
  <c r="L10" i="10"/>
  <c r="I30" i="10"/>
  <c r="Q30" i="10"/>
  <c r="Y30" i="10"/>
  <c r="N40" i="10"/>
  <c r="M60" i="10"/>
  <c r="M63" i="10" s="1"/>
  <c r="O60" i="10"/>
  <c r="O63" i="10" s="1"/>
  <c r="U60" i="10"/>
  <c r="U63" i="10" s="1"/>
  <c r="AC60" i="10"/>
  <c r="AK60" i="10"/>
  <c r="AM60" i="10"/>
  <c r="H60" i="10"/>
  <c r="H63" i="10" s="1"/>
  <c r="P60" i="10"/>
  <c r="P63" i="10" s="1"/>
  <c r="X60" i="10"/>
  <c r="AF60" i="10"/>
  <c r="AN60" i="10"/>
  <c r="BD70" i="10"/>
  <c r="T80" i="10"/>
  <c r="L90" i="10"/>
  <c r="T90" i="10"/>
  <c r="T93" i="10" s="1"/>
  <c r="AB90" i="10"/>
  <c r="AJ90" i="10"/>
  <c r="AR90" i="10"/>
  <c r="AZ90" i="10"/>
  <c r="BB100" i="10"/>
  <c r="AA101" i="10"/>
  <c r="AA121" i="10" s="1"/>
  <c r="Q120" i="10"/>
  <c r="Y120" i="10"/>
  <c r="Y123" i="10" s="1"/>
  <c r="AG120" i="10"/>
  <c r="AO120" i="10"/>
  <c r="AW120" i="10"/>
  <c r="BE120" i="10"/>
  <c r="BM120" i="10"/>
  <c r="AK138" i="10"/>
  <c r="AS138" i="10"/>
  <c r="BQ138" i="10"/>
  <c r="T150" i="10"/>
  <c r="AB150" i="10"/>
  <c r="AD150" i="10"/>
  <c r="AJ150" i="10"/>
  <c r="AR150" i="10"/>
  <c r="AZ150" i="10"/>
  <c r="BB150" i="10"/>
  <c r="BH150" i="10"/>
  <c r="BJ150" i="10"/>
  <c r="BP150" i="10"/>
  <c r="BX150" i="10"/>
  <c r="BZ150" i="10"/>
  <c r="W150" i="10"/>
  <c r="AE150" i="10"/>
  <c r="AE153" i="10" s="1"/>
  <c r="AU150" i="10"/>
  <c r="BC150" i="10"/>
  <c r="BK150" i="10"/>
  <c r="BQ150" i="10"/>
  <c r="BS150" i="10"/>
  <c r="BY150" i="10"/>
  <c r="CA150" i="10"/>
  <c r="AL160" i="10"/>
  <c r="AV168" i="10"/>
  <c r="X180" i="10"/>
  <c r="Z180" i="10"/>
  <c r="CB180" i="10"/>
  <c r="CD180" i="10"/>
  <c r="AP198" i="10"/>
  <c r="AF201" i="10"/>
  <c r="AF198" i="10" s="1"/>
  <c r="AV201" i="10"/>
  <c r="AV198" i="10" s="1"/>
  <c r="BL201" i="10"/>
  <c r="BL198" i="10" s="1"/>
  <c r="CB201" i="10"/>
  <c r="CB198" i="10" s="1"/>
  <c r="CR201" i="10"/>
  <c r="CR198" i="10" s="1"/>
  <c r="AG210" i="10"/>
  <c r="AO210" i="10"/>
  <c r="AW210" i="10"/>
  <c r="BE210" i="10"/>
  <c r="BM210" i="10"/>
  <c r="BU210" i="10"/>
  <c r="CC210" i="10"/>
  <c r="CK210" i="10"/>
  <c r="CS210" i="10"/>
  <c r="BC220" i="10"/>
  <c r="BN220" i="10"/>
  <c r="AR228" i="10"/>
  <c r="BH228" i="10"/>
  <c r="BR228" i="10"/>
  <c r="BZ228" i="10"/>
  <c r="CH228" i="10"/>
  <c r="CP228" i="10"/>
  <c r="DD228" i="10"/>
  <c r="BH261" i="10"/>
  <c r="BH258" i="10"/>
  <c r="BX261" i="10"/>
  <c r="BX258" i="10"/>
  <c r="CJ261" i="10"/>
  <c r="CJ258" i="10" s="1"/>
  <c r="DD261" i="10"/>
  <c r="DD258" i="10"/>
  <c r="DT261" i="10"/>
  <c r="DT258" i="10"/>
  <c r="AZ258" i="10"/>
  <c r="CF258" i="10"/>
  <c r="CV258" i="10"/>
  <c r="EB258" i="10"/>
  <c r="AQ270" i="10"/>
  <c r="AY270" i="10"/>
  <c r="BO270" i="10"/>
  <c r="CM270" i="10"/>
  <c r="DC270" i="10"/>
  <c r="DK270" i="10"/>
  <c r="EA270" i="10"/>
  <c r="CA275" i="10"/>
  <c r="AS291" i="10"/>
  <c r="AS288" i="10"/>
  <c r="AW291" i="10"/>
  <c r="AW288" i="10" s="1"/>
  <c r="BC291" i="10"/>
  <c r="BC288" i="10"/>
  <c r="BG291" i="10"/>
  <c r="BG288" i="10"/>
  <c r="BK291" i="10"/>
  <c r="BK288" i="10"/>
  <c r="BS291" i="10"/>
  <c r="BS288" i="10"/>
  <c r="CE288" i="10"/>
  <c r="CK291" i="10"/>
  <c r="CK288" i="10"/>
  <c r="CY291" i="10"/>
  <c r="CY288" i="10" s="1"/>
  <c r="DA291" i="10"/>
  <c r="DA288" i="10"/>
  <c r="DG291" i="10"/>
  <c r="DG288" i="10"/>
  <c r="DS291" i="10"/>
  <c r="DS288" i="10"/>
  <c r="DY291" i="10"/>
  <c r="DY288" i="10"/>
  <c r="EE291" i="10"/>
  <c r="EE288" i="10" s="1"/>
  <c r="CM288" i="10"/>
  <c r="DC288" i="10"/>
  <c r="DK288" i="10"/>
  <c r="EG288" i="10"/>
  <c r="CG291" i="10"/>
  <c r="CG288" i="10" s="1"/>
  <c r="EC291" i="10"/>
  <c r="EC288" i="10" s="1"/>
  <c r="AM258" i="10"/>
  <c r="CA258" i="10"/>
  <c r="CI258" i="10"/>
  <c r="CU258" i="10"/>
  <c r="BK261" i="10"/>
  <c r="BK258" i="10" s="1"/>
  <c r="CA261" i="10"/>
  <c r="DW261" i="10"/>
  <c r="DW258" i="10" s="1"/>
  <c r="AP270" i="10"/>
  <c r="AX270" i="10"/>
  <c r="BF270" i="10"/>
  <c r="BN270" i="10"/>
  <c r="BV270" i="10"/>
  <c r="BV273" i="10" s="1"/>
  <c r="CD270" i="10"/>
  <c r="CL270" i="10"/>
  <c r="CT270" i="10"/>
  <c r="DB270" i="10"/>
  <c r="DJ270" i="10"/>
  <c r="DR270" i="10"/>
  <c r="DZ270" i="10"/>
  <c r="CB288" i="10"/>
  <c r="DD288" i="10"/>
  <c r="DL288" i="10"/>
  <c r="EH288" i="10"/>
  <c r="EJ288" i="10"/>
  <c r="CF291" i="10"/>
  <c r="CF288" i="10" s="1"/>
  <c r="AN300" i="10"/>
  <c r="AP300" i="10"/>
  <c r="AR300" i="10"/>
  <c r="AV300" i="10"/>
  <c r="AX300" i="10"/>
  <c r="AZ300" i="10"/>
  <c r="BD300" i="10"/>
  <c r="BF300" i="10"/>
  <c r="BH300" i="10"/>
  <c r="BL300" i="10"/>
  <c r="BN300" i="10"/>
  <c r="BP300" i="10"/>
  <c r="BT300" i="10"/>
  <c r="BV300" i="10"/>
  <c r="BX300" i="10"/>
  <c r="CB300" i="10"/>
  <c r="CB303" i="10" s="1"/>
  <c r="CD300" i="10"/>
  <c r="CD303" i="10" s="1"/>
  <c r="CF300" i="10"/>
  <c r="CJ300" i="10"/>
  <c r="CL300" i="10"/>
  <c r="CN300" i="10"/>
  <c r="CT300" i="10"/>
  <c r="CV300" i="10"/>
  <c r="CX300" i="10"/>
  <c r="CZ300" i="10"/>
  <c r="DB300" i="10"/>
  <c r="DD300" i="10"/>
  <c r="DF300" i="10"/>
  <c r="DH300" i="10"/>
  <c r="DJ300" i="10"/>
  <c r="DL300" i="10"/>
  <c r="DN300" i="10"/>
  <c r="DP300" i="10"/>
  <c r="DR300" i="10"/>
  <c r="DT300" i="10"/>
  <c r="DV300" i="10"/>
  <c r="DX300" i="10"/>
  <c r="DZ300" i="10"/>
  <c r="EB300" i="10"/>
  <c r="ED300" i="10"/>
  <c r="EF300" i="10"/>
  <c r="EH300" i="10"/>
  <c r="EJ300" i="10"/>
  <c r="BO300" i="10"/>
  <c r="BW300" i="10"/>
  <c r="CE300" i="10"/>
  <c r="CM300" i="10"/>
  <c r="CU300" i="10"/>
  <c r="DC300" i="10"/>
  <c r="DK300" i="10"/>
  <c r="DS300" i="10"/>
  <c r="EA300" i="10"/>
  <c r="EI300" i="10"/>
  <c r="AW321" i="10"/>
  <c r="AW318" i="10"/>
  <c r="BA321" i="10"/>
  <c r="BA318" i="10"/>
  <c r="BG321" i="10"/>
  <c r="BG318" i="10"/>
  <c r="BM321" i="10"/>
  <c r="BM318" i="10"/>
  <c r="BQ321" i="10"/>
  <c r="BQ318" i="10"/>
  <c r="BW321" i="10"/>
  <c r="BW318" i="10"/>
  <c r="CC321" i="10"/>
  <c r="CC318" i="10"/>
  <c r="CG321" i="10"/>
  <c r="CG318" i="10"/>
  <c r="CM321" i="10"/>
  <c r="CM318" i="10"/>
  <c r="CS321" i="10"/>
  <c r="CS318" i="10"/>
  <c r="CW321" i="10"/>
  <c r="CW318" i="10"/>
  <c r="DC321" i="10"/>
  <c r="DC318" i="10"/>
  <c r="DI321" i="10"/>
  <c r="DI318" i="10"/>
  <c r="DM321" i="10"/>
  <c r="DM318" i="10"/>
  <c r="DS321" i="10"/>
  <c r="DS318" i="10"/>
  <c r="DY321" i="10"/>
  <c r="DY318" i="10"/>
  <c r="EK321" i="10"/>
  <c r="EK318" i="10"/>
  <c r="EQ321" i="10"/>
  <c r="EQ318" i="10"/>
  <c r="AS318" i="10"/>
  <c r="BE318" i="10"/>
  <c r="BO318" i="10"/>
  <c r="BY318" i="10"/>
  <c r="CK318" i="10"/>
  <c r="CU318" i="10"/>
  <c r="DE318" i="10"/>
  <c r="DQ318" i="10"/>
  <c r="EA318" i="10"/>
  <c r="EB318" i="10"/>
  <c r="EF318" i="10"/>
  <c r="AU330" i="10"/>
  <c r="AW330" i="10"/>
  <c r="AY330" i="10"/>
  <c r="BC330" i="10"/>
  <c r="BE330" i="10"/>
  <c r="BG330" i="10"/>
  <c r="BK330" i="10"/>
  <c r="BM330" i="10"/>
  <c r="BO330" i="10"/>
  <c r="BO333" i="10" s="1"/>
  <c r="BS330" i="10"/>
  <c r="BU330" i="10"/>
  <c r="BW330" i="10"/>
  <c r="CA330" i="10"/>
  <c r="CC330" i="10"/>
  <c r="CE330" i="10"/>
  <c r="CI330" i="10"/>
  <c r="CK330" i="10"/>
  <c r="CM330" i="10"/>
  <c r="CQ330" i="10"/>
  <c r="CS330" i="10"/>
  <c r="CU330" i="10"/>
  <c r="CY330" i="10"/>
  <c r="DA330" i="10"/>
  <c r="DC330" i="10"/>
  <c r="DG330" i="10"/>
  <c r="DI330" i="10"/>
  <c r="DK330" i="10"/>
  <c r="DO330" i="10"/>
  <c r="DQ330" i="10"/>
  <c r="DS330" i="10"/>
  <c r="DW330" i="10"/>
  <c r="DY330" i="10"/>
  <c r="EA330" i="10"/>
  <c r="EE330" i="10"/>
  <c r="EG330" i="10"/>
  <c r="EI330" i="10"/>
  <c r="EM330" i="10"/>
  <c r="EO330" i="10"/>
  <c r="EQ330" i="10"/>
  <c r="EU330" i="10"/>
  <c r="AM150" i="10"/>
  <c r="F9" i="10"/>
  <c r="AF10" i="10"/>
  <c r="V18" i="10"/>
  <c r="Z20" i="10"/>
  <c r="AD21" i="10"/>
  <c r="AD18" i="10" s="1"/>
  <c r="J51" i="10"/>
  <c r="J48" i="10" s="1"/>
  <c r="Z51" i="10"/>
  <c r="Z48" i="10" s="1"/>
  <c r="AP48" i="10"/>
  <c r="AP51" i="10"/>
  <c r="S81" i="10"/>
  <c r="S78" i="10" s="1"/>
  <c r="AQ81" i="10"/>
  <c r="AQ78" i="10" s="1"/>
  <c r="AH50" i="10"/>
  <c r="AH40" i="10"/>
  <c r="S10" i="10"/>
  <c r="J20" i="10"/>
  <c r="R51" i="10"/>
  <c r="R48" i="10" s="1"/>
  <c r="AH51" i="10"/>
  <c r="AH48" i="10" s="1"/>
  <c r="AA81" i="10"/>
  <c r="AA78" i="10" s="1"/>
  <c r="AI81" i="10"/>
  <c r="AI78" i="10"/>
  <c r="AY81" i="10"/>
  <c r="AY78" i="10"/>
  <c r="H10" i="10"/>
  <c r="N20" i="10"/>
  <c r="N10" i="10"/>
  <c r="V20" i="10"/>
  <c r="V10" i="10"/>
  <c r="AD20" i="10"/>
  <c r="AD10" i="10"/>
  <c r="K10" i="10"/>
  <c r="L18" i="10"/>
  <c r="T18" i="10"/>
  <c r="AB18" i="10"/>
  <c r="N21" i="10"/>
  <c r="N18" i="10" s="1"/>
  <c r="L48" i="10"/>
  <c r="T48" i="10"/>
  <c r="AB48" i="10"/>
  <c r="AJ48" i="10"/>
  <c r="AR48" i="10"/>
  <c r="U50" i="10"/>
  <c r="X10" i="10"/>
  <c r="Q21" i="10"/>
  <c r="Q18" i="10" s="1"/>
  <c r="AA10" i="10"/>
  <c r="R20" i="10"/>
  <c r="AO50" i="10"/>
  <c r="AO40" i="10"/>
  <c r="W48" i="10"/>
  <c r="E33" i="10"/>
  <c r="E5" i="10"/>
  <c r="Z50" i="10"/>
  <c r="Z40" i="10"/>
  <c r="W35" i="10"/>
  <c r="W49" i="10"/>
  <c r="W62" i="10" s="1"/>
  <c r="W63" i="10"/>
  <c r="X39" i="10"/>
  <c r="W41" i="10"/>
  <c r="W61" i="10" s="1"/>
  <c r="H51" i="10"/>
  <c r="H48" i="10" s="1"/>
  <c r="P48" i="10"/>
  <c r="P51" i="10"/>
  <c r="X48" i="10"/>
  <c r="X51" i="10"/>
  <c r="AF51" i="10"/>
  <c r="AF48" i="10" s="1"/>
  <c r="AN51" i="10"/>
  <c r="AN48" i="10" s="1"/>
  <c r="I18" i="10"/>
  <c r="Y18" i="10"/>
  <c r="E19" i="10"/>
  <c r="E32" i="10" s="1"/>
  <c r="W80" i="10"/>
  <c r="W70" i="10"/>
  <c r="AU80" i="10"/>
  <c r="AU70" i="10"/>
  <c r="AK100" i="10"/>
  <c r="AK110" i="10"/>
  <c r="BL110" i="10"/>
  <c r="BL100" i="10"/>
  <c r="G51" i="10"/>
  <c r="G48" i="10" s="1"/>
  <c r="O51" i="10"/>
  <c r="O48" i="10" s="1"/>
  <c r="W51" i="10"/>
  <c r="AE51" i="10"/>
  <c r="AE48" i="10" s="1"/>
  <c r="AM51" i="10"/>
  <c r="AM48" i="10" s="1"/>
  <c r="AR70" i="10"/>
  <c r="T78" i="10"/>
  <c r="AB78" i="10"/>
  <c r="AJ78" i="10"/>
  <c r="AR78" i="10"/>
  <c r="AZ78" i="10"/>
  <c r="O78" i="10"/>
  <c r="AK78" i="10"/>
  <c r="AU78" i="10"/>
  <c r="BP100" i="10"/>
  <c r="BP110" i="10"/>
  <c r="AC99" i="10"/>
  <c r="AB109" i="10"/>
  <c r="AB122" i="10" s="1"/>
  <c r="AB95" i="10"/>
  <c r="AB123" i="10"/>
  <c r="AB101" i="10"/>
  <c r="AB121" i="10" s="1"/>
  <c r="M48" i="10"/>
  <c r="U48" i="10"/>
  <c r="AC48" i="10"/>
  <c r="AK48" i="10"/>
  <c r="AE50" i="10"/>
  <c r="AM50" i="10"/>
  <c r="BA70" i="10"/>
  <c r="P78" i="10"/>
  <c r="AV78" i="10"/>
  <c r="AL70" i="10"/>
  <c r="AC78" i="10"/>
  <c r="AR40" i="10"/>
  <c r="P90" i="10"/>
  <c r="X90" i="10"/>
  <c r="AF90" i="10"/>
  <c r="AN90" i="10"/>
  <c r="AV90" i="10"/>
  <c r="BD90" i="10"/>
  <c r="U71" i="10"/>
  <c r="U91" i="10" s="1"/>
  <c r="U93" i="10"/>
  <c r="U79" i="10"/>
  <c r="U92" i="10" s="1"/>
  <c r="U78" i="10"/>
  <c r="BA78" i="10"/>
  <c r="V93" i="10"/>
  <c r="V79" i="10"/>
  <c r="V92" i="10" s="1"/>
  <c r="AO70" i="10"/>
  <c r="AC100" i="10"/>
  <c r="AC110" i="10"/>
  <c r="U108" i="10"/>
  <c r="AC108" i="10"/>
  <c r="AK108" i="10"/>
  <c r="AS108" i="10"/>
  <c r="BA111" i="10"/>
  <c r="BA108" i="10" s="1"/>
  <c r="W69" i="10"/>
  <c r="AS78" i="10"/>
  <c r="BE100" i="10"/>
  <c r="BI111" i="10"/>
  <c r="BI108" i="10" s="1"/>
  <c r="AN140" i="10"/>
  <c r="AN130" i="10"/>
  <c r="BT140" i="10"/>
  <c r="BT130" i="10"/>
  <c r="CE160" i="10"/>
  <c r="CE170" i="10"/>
  <c r="AO159" i="10"/>
  <c r="AN161" i="10"/>
  <c r="AN181" i="10" s="1"/>
  <c r="AN169" i="10"/>
  <c r="AN182" i="10" s="1"/>
  <c r="AN183" i="10"/>
  <c r="AN155" i="10"/>
  <c r="AA95" i="10"/>
  <c r="X123" i="10"/>
  <c r="Q108" i="10"/>
  <c r="Y108" i="10"/>
  <c r="AG108" i="10"/>
  <c r="AO108" i="10"/>
  <c r="AW108" i="10"/>
  <c r="BE108" i="10"/>
  <c r="BM108" i="10"/>
  <c r="BI110" i="10"/>
  <c r="AG153" i="10"/>
  <c r="R108" i="10"/>
  <c r="Z108" i="10"/>
  <c r="AH108" i="10"/>
  <c r="AP108" i="10"/>
  <c r="AX108" i="10"/>
  <c r="BF108" i="10"/>
  <c r="BN108" i="10"/>
  <c r="AG125" i="10"/>
  <c r="U150" i="10"/>
  <c r="AC150" i="10"/>
  <c r="AK150" i="10"/>
  <c r="AS150" i="10"/>
  <c r="BA150" i="10"/>
  <c r="BI150" i="10"/>
  <c r="CN160" i="10"/>
  <c r="CN170" i="10"/>
  <c r="AS171" i="10"/>
  <c r="AS168" i="10" s="1"/>
  <c r="BA171" i="10"/>
  <c r="BA168" i="10"/>
  <c r="BI171" i="10"/>
  <c r="BI168" i="10"/>
  <c r="BQ171" i="10"/>
  <c r="BQ168" i="10"/>
  <c r="BY171" i="10"/>
  <c r="BY168" i="10" s="1"/>
  <c r="CG171" i="10"/>
  <c r="CG168" i="10" s="1"/>
  <c r="S108" i="10"/>
  <c r="AA108" i="10"/>
  <c r="AI108" i="10"/>
  <c r="AQ108" i="10"/>
  <c r="AY108" i="10"/>
  <c r="BG108" i="10"/>
  <c r="BO108" i="10"/>
  <c r="T108" i="10"/>
  <c r="AB108" i="10"/>
  <c r="AJ108" i="10"/>
  <c r="AR108" i="10"/>
  <c r="AZ108" i="10"/>
  <c r="BH108" i="10"/>
  <c r="BP108" i="10"/>
  <c r="BD140" i="10"/>
  <c r="BD130" i="10"/>
  <c r="AE139" i="10"/>
  <c r="AE152" i="10" s="1"/>
  <c r="AD129" i="10"/>
  <c r="AJ183" i="10"/>
  <c r="AJ169" i="10"/>
  <c r="AJ182" i="10" s="1"/>
  <c r="AJ155" i="10"/>
  <c r="AI159" i="10"/>
  <c r="AJ161" i="10"/>
  <c r="AJ181" i="10" s="1"/>
  <c r="AF140" i="10"/>
  <c r="AF130" i="10"/>
  <c r="BL140" i="10"/>
  <c r="BL130" i="10"/>
  <c r="AH129" i="10"/>
  <c r="AG131" i="10"/>
  <c r="AG151" i="10" s="1"/>
  <c r="AV130" i="10"/>
  <c r="CB130" i="10"/>
  <c r="AM155" i="10"/>
  <c r="AK183" i="10"/>
  <c r="AK169" i="10"/>
  <c r="AK182" i="10" s="1"/>
  <c r="AK161" i="10"/>
  <c r="AK181" i="10" s="1"/>
  <c r="AL168" i="10"/>
  <c r="AZ168" i="10"/>
  <c r="AY170" i="10"/>
  <c r="AA171" i="10"/>
  <c r="AA168" i="10" s="1"/>
  <c r="AA201" i="10"/>
  <c r="AA198" i="10" s="1"/>
  <c r="AI198" i="10"/>
  <c r="AQ201" i="10"/>
  <c r="AQ198" i="10"/>
  <c r="AY198" i="10"/>
  <c r="BG198" i="10"/>
  <c r="BG201" i="10"/>
  <c r="BO198" i="10"/>
  <c r="BW201" i="10"/>
  <c r="BW198" i="10" s="1"/>
  <c r="CE198" i="10"/>
  <c r="CM201" i="10"/>
  <c r="CM198" i="10" s="1"/>
  <c r="CU198" i="10"/>
  <c r="AD180" i="10"/>
  <c r="AL180" i="10"/>
  <c r="AL183" i="10" s="1"/>
  <c r="AT180" i="10"/>
  <c r="BB180" i="10"/>
  <c r="BJ180" i="10"/>
  <c r="BR180" i="10"/>
  <c r="BZ180" i="10"/>
  <c r="CH180" i="10"/>
  <c r="AB201" i="10"/>
  <c r="AB198" i="10" s="1"/>
  <c r="AJ201" i="10"/>
  <c r="AJ198" i="10" s="1"/>
  <c r="AR201" i="10"/>
  <c r="AR198" i="10"/>
  <c r="BH201" i="10"/>
  <c r="BH198" i="10"/>
  <c r="BP201" i="10"/>
  <c r="BP198" i="10" s="1"/>
  <c r="BX201" i="10"/>
  <c r="BX198" i="10" s="1"/>
  <c r="CN201" i="10"/>
  <c r="CN198" i="10"/>
  <c r="CV201" i="10"/>
  <c r="CV198" i="10"/>
  <c r="CF198" i="10"/>
  <c r="BG200" i="10"/>
  <c r="BG190" i="10"/>
  <c r="CU200" i="10"/>
  <c r="CU190" i="10"/>
  <c r="AD168" i="10"/>
  <c r="AR168" i="10"/>
  <c r="AM183" i="10"/>
  <c r="AQ213" i="10"/>
  <c r="AQ199" i="10"/>
  <c r="AQ212" i="10" s="1"/>
  <c r="AP189" i="10"/>
  <c r="AQ185" i="10"/>
  <c r="AQ191" i="10"/>
  <c r="AQ211" i="10" s="1"/>
  <c r="AZ198" i="10"/>
  <c r="Z168" i="10"/>
  <c r="AP168" i="10"/>
  <c r="BF168" i="10"/>
  <c r="BN168" i="10"/>
  <c r="BV168" i="10"/>
  <c r="CD168" i="10"/>
  <c r="CL168" i="10"/>
  <c r="AM169" i="10"/>
  <c r="AM182" i="10" s="1"/>
  <c r="AH171" i="10"/>
  <c r="AH168" i="10" s="1"/>
  <c r="BQ200" i="10"/>
  <c r="BQ190" i="10"/>
  <c r="AS213" i="10"/>
  <c r="AS199" i="10"/>
  <c r="AS212" i="10" s="1"/>
  <c r="AS191" i="10"/>
  <c r="AS211" i="10" s="1"/>
  <c r="CA190" i="10"/>
  <c r="AQ168" i="10"/>
  <c r="AY168" i="10"/>
  <c r="BG168" i="10"/>
  <c r="BO168" i="10"/>
  <c r="CE168" i="10"/>
  <c r="CM168" i="10"/>
  <c r="AI171" i="10"/>
  <c r="AI168" i="10" s="1"/>
  <c r="BV200" i="10"/>
  <c r="BV190" i="10"/>
  <c r="AT213" i="10"/>
  <c r="AT199" i="10"/>
  <c r="AT212" i="10" s="1"/>
  <c r="AT191" i="10"/>
  <c r="AT211" i="10" s="1"/>
  <c r="AU189" i="10"/>
  <c r="BZ160" i="10"/>
  <c r="CI160" i="10"/>
  <c r="AJ168" i="10"/>
  <c r="AX171" i="10"/>
  <c r="AX168" i="10" s="1"/>
  <c r="BW171" i="10"/>
  <c r="BW168" i="10" s="1"/>
  <c r="Y168" i="10"/>
  <c r="AG168" i="10"/>
  <c r="AO168" i="10"/>
  <c r="AW168" i="10"/>
  <c r="BE168" i="10"/>
  <c r="BM168" i="10"/>
  <c r="BU168" i="10"/>
  <c r="CC168" i="10"/>
  <c r="CK168" i="10"/>
  <c r="BQ170" i="10"/>
  <c r="BA198" i="10"/>
  <c r="CG198" i="10"/>
  <c r="BI220" i="10"/>
  <c r="BI230" i="10"/>
  <c r="DA220" i="10"/>
  <c r="DA230" i="10"/>
  <c r="AJ231" i="10"/>
  <c r="AJ228" i="10" s="1"/>
  <c r="AZ231" i="10"/>
  <c r="AZ228" i="10" s="1"/>
  <c r="BP231" i="10"/>
  <c r="BP228" i="10" s="1"/>
  <c r="CF231" i="10"/>
  <c r="CF228" i="10" s="1"/>
  <c r="CV231" i="10"/>
  <c r="CV228" i="10" s="1"/>
  <c r="DL231" i="10"/>
  <c r="DL228" i="10"/>
  <c r="AD198" i="10"/>
  <c r="AT198" i="10"/>
  <c r="BJ198" i="10"/>
  <c r="BR198" i="10"/>
  <c r="BZ198" i="10"/>
  <c r="CP198" i="10"/>
  <c r="AH198" i="10"/>
  <c r="BN198" i="10"/>
  <c r="CT198" i="10"/>
  <c r="AL201" i="10"/>
  <c r="AL198" i="10" s="1"/>
  <c r="BB201" i="10"/>
  <c r="BB198" i="10" s="1"/>
  <c r="BR201" i="10"/>
  <c r="CH201" i="10"/>
  <c r="CH198" i="10" s="1"/>
  <c r="CX201" i="10"/>
  <c r="CX198" i="10" s="1"/>
  <c r="BD198" i="10"/>
  <c r="CJ198" i="10"/>
  <c r="AH210" i="10"/>
  <c r="AP210" i="10"/>
  <c r="AX210" i="10"/>
  <c r="BF210" i="10"/>
  <c r="BN210" i="10"/>
  <c r="BV210" i="10"/>
  <c r="CD210" i="10"/>
  <c r="CL210" i="10"/>
  <c r="BF198" i="10"/>
  <c r="CL198" i="10"/>
  <c r="BW273" i="10"/>
  <c r="BW245" i="10"/>
  <c r="BW251" i="10"/>
  <c r="BW271" i="10" s="1"/>
  <c r="BW259" i="10"/>
  <c r="BW272" i="10" s="1"/>
  <c r="BX249" i="10"/>
  <c r="AG201" i="10"/>
  <c r="AG198" i="10" s="1"/>
  <c r="AO201" i="10"/>
  <c r="AO198" i="10" s="1"/>
  <c r="AW201" i="10"/>
  <c r="AW198" i="10" s="1"/>
  <c r="BE201" i="10"/>
  <c r="BE198" i="10" s="1"/>
  <c r="BM201" i="10"/>
  <c r="BM198" i="10" s="1"/>
  <c r="BU201" i="10"/>
  <c r="BU198" i="10" s="1"/>
  <c r="CC201" i="10"/>
  <c r="CC198" i="10" s="1"/>
  <c r="CK201" i="10"/>
  <c r="CK198" i="10" s="1"/>
  <c r="CS201" i="10"/>
  <c r="CS198" i="10" s="1"/>
  <c r="AX198" i="10"/>
  <c r="CD198" i="10"/>
  <c r="CJ220" i="10"/>
  <c r="CJ230" i="10"/>
  <c r="AV219" i="10"/>
  <c r="AW243" i="10"/>
  <c r="AW229" i="10"/>
  <c r="AW242" i="10" s="1"/>
  <c r="AW221" i="10"/>
  <c r="AW241" i="10" s="1"/>
  <c r="AH228" i="10"/>
  <c r="AH231" i="10"/>
  <c r="AP228" i="10"/>
  <c r="AP231" i="10"/>
  <c r="AX228" i="10"/>
  <c r="AX231" i="10"/>
  <c r="BF231" i="10"/>
  <c r="BF228" i="10" s="1"/>
  <c r="BN231" i="10"/>
  <c r="BN228" i="10" s="1"/>
  <c r="BV228" i="10"/>
  <c r="CD228" i="10"/>
  <c r="CT231" i="10"/>
  <c r="CT228" i="10" s="1"/>
  <c r="DB231" i="10"/>
  <c r="DB228" i="10" s="1"/>
  <c r="DJ231" i="10"/>
  <c r="DJ228" i="10" s="1"/>
  <c r="CL231" i="10"/>
  <c r="CL228" i="10" s="1"/>
  <c r="AX220" i="10"/>
  <c r="DF220" i="10"/>
  <c r="AY228" i="10"/>
  <c r="BG228" i="10"/>
  <c r="BO228" i="10"/>
  <c r="CU228" i="10"/>
  <c r="DK228" i="10"/>
  <c r="CM231" i="10"/>
  <c r="CM228" i="10" s="1"/>
  <c r="AL240" i="10"/>
  <c r="AT240" i="10"/>
  <c r="BB240" i="10"/>
  <c r="BB243" i="10" s="1"/>
  <c r="BJ240" i="10"/>
  <c r="BJ243" i="10" s="1"/>
  <c r="BR240" i="10"/>
  <c r="BR243" i="10" s="1"/>
  <c r="BZ240" i="10"/>
  <c r="BZ243" i="10" s="1"/>
  <c r="CH240" i="10"/>
  <c r="CH243" i="10" s="1"/>
  <c r="CP240" i="10"/>
  <c r="CP243" i="10" s="1"/>
  <c r="CX240" i="10"/>
  <c r="CX243" i="10" s="1"/>
  <c r="DF240" i="10"/>
  <c r="DF243" i="10" s="1"/>
  <c r="AL261" i="10"/>
  <c r="AL258" i="10" s="1"/>
  <c r="AT261" i="10"/>
  <c r="AT258" i="10"/>
  <c r="BB261" i="10"/>
  <c r="BB258" i="10" s="1"/>
  <c r="BJ261" i="10"/>
  <c r="BJ258" i="10" s="1"/>
  <c r="BR261" i="10"/>
  <c r="BR258" i="10" s="1"/>
  <c r="BZ261" i="10"/>
  <c r="BZ258" i="10" s="1"/>
  <c r="CH261" i="10"/>
  <c r="CH258" i="10" s="1"/>
  <c r="CP261" i="10"/>
  <c r="CP258" i="10" s="1"/>
  <c r="CX261" i="10"/>
  <c r="CX258" i="10" s="1"/>
  <c r="DF261" i="10"/>
  <c r="DF258" i="10"/>
  <c r="DN261" i="10"/>
  <c r="DN258" i="10" s="1"/>
  <c r="DV261" i="10"/>
  <c r="DV258" i="10" s="1"/>
  <c r="CU230" i="10"/>
  <c r="BW231" i="10"/>
  <c r="BW228" i="10" s="1"/>
  <c r="AE240" i="10"/>
  <c r="AM240" i="10"/>
  <c r="AU240" i="10"/>
  <c r="BC240" i="10"/>
  <c r="BC243" i="10" s="1"/>
  <c r="BK240" i="10"/>
  <c r="BK243" i="10" s="1"/>
  <c r="BS240" i="10"/>
  <c r="BS243" i="10" s="1"/>
  <c r="CA240" i="10"/>
  <c r="CA243" i="10" s="1"/>
  <c r="CI240" i="10"/>
  <c r="CI243" i="10" s="1"/>
  <c r="CQ240" i="10"/>
  <c r="CQ243" i="10" s="1"/>
  <c r="CY240" i="10"/>
  <c r="CY243" i="10" s="1"/>
  <c r="DG240" i="10"/>
  <c r="DG243" i="10" s="1"/>
  <c r="AI231" i="10"/>
  <c r="AI228" i="10" s="1"/>
  <c r="CU231" i="10"/>
  <c r="DX258" i="10"/>
  <c r="CE231" i="10"/>
  <c r="CE228" i="10" s="1"/>
  <c r="BV250" i="10"/>
  <c r="AQ231" i="10"/>
  <c r="AQ228" i="10" s="1"/>
  <c r="DC231" i="10"/>
  <c r="DC228" i="10" s="1"/>
  <c r="BZ303" i="10"/>
  <c r="BY279" i="10"/>
  <c r="BZ289" i="10"/>
  <c r="BZ302" i="10" s="1"/>
  <c r="BZ275" i="10"/>
  <c r="BZ281" i="10"/>
  <c r="BZ301" i="10" s="1"/>
  <c r="BU251" i="10"/>
  <c r="BU271" i="10" s="1"/>
  <c r="AK258" i="10"/>
  <c r="AS258" i="10"/>
  <c r="BA258" i="10"/>
  <c r="BI258" i="10"/>
  <c r="BQ258" i="10"/>
  <c r="BY258" i="10"/>
  <c r="CG258" i="10"/>
  <c r="CO258" i="10"/>
  <c r="CW258" i="10"/>
  <c r="DE258" i="10"/>
  <c r="DM258" i="10"/>
  <c r="DU258" i="10"/>
  <c r="EC258" i="10"/>
  <c r="AN261" i="10"/>
  <c r="AN258" i="10" s="1"/>
  <c r="BL261" i="10"/>
  <c r="BL258" i="10" s="1"/>
  <c r="CY261" i="10"/>
  <c r="CY258" i="10" s="1"/>
  <c r="DX261" i="10"/>
  <c r="CZ261" i="10"/>
  <c r="CZ258" i="10" s="1"/>
  <c r="DL230" i="10"/>
  <c r="AU258" i="10"/>
  <c r="BC258" i="10"/>
  <c r="BS258" i="10"/>
  <c r="CQ258" i="10"/>
  <c r="DG258" i="10"/>
  <c r="DO258" i="10"/>
  <c r="CB261" i="10"/>
  <c r="CB258" i="10" s="1"/>
  <c r="AG228" i="10"/>
  <c r="AO228" i="10"/>
  <c r="AW228" i="10"/>
  <c r="BE228" i="10"/>
  <c r="BM228" i="10"/>
  <c r="BU228" i="10"/>
  <c r="CC228" i="10"/>
  <c r="CK228" i="10"/>
  <c r="CS228" i="10"/>
  <c r="DA228" i="10"/>
  <c r="DI228" i="10"/>
  <c r="BY230" i="10"/>
  <c r="AV258" i="10"/>
  <c r="BD258" i="10"/>
  <c r="BT258" i="10"/>
  <c r="CR258" i="10"/>
  <c r="DH258" i="10"/>
  <c r="DP258" i="10"/>
  <c r="AS270" i="10"/>
  <c r="BA270" i="10"/>
  <c r="BI270" i="10"/>
  <c r="BQ270" i="10"/>
  <c r="BY270" i="10"/>
  <c r="CG270" i="10"/>
  <c r="CO270" i="10"/>
  <c r="CW270" i="10"/>
  <c r="DE270" i="10"/>
  <c r="DM270" i="10"/>
  <c r="DU270" i="10"/>
  <c r="EC270" i="10"/>
  <c r="BU273" i="10"/>
  <c r="AP258" i="10"/>
  <c r="AX258" i="10"/>
  <c r="BF258" i="10"/>
  <c r="BN258" i="10"/>
  <c r="BV258" i="10"/>
  <c r="CD258" i="10"/>
  <c r="CL258" i="10"/>
  <c r="CT258" i="10"/>
  <c r="DB258" i="10"/>
  <c r="DJ258" i="10"/>
  <c r="DR258" i="10"/>
  <c r="DZ258" i="10"/>
  <c r="BT259" i="10"/>
  <c r="BT272" i="10" s="1"/>
  <c r="CE303" i="10"/>
  <c r="CF279" i="10"/>
  <c r="CE281" i="10"/>
  <c r="CE301" i="10" s="1"/>
  <c r="CA289" i="10"/>
  <c r="CA302" i="10" s="1"/>
  <c r="AX321" i="10"/>
  <c r="AX318" i="10" s="1"/>
  <c r="BF321" i="10"/>
  <c r="BF318" i="10"/>
  <c r="BN321" i="10"/>
  <c r="BN318" i="10" s="1"/>
  <c r="BV321" i="10"/>
  <c r="BV318" i="10" s="1"/>
  <c r="CD321" i="10"/>
  <c r="CD318" i="10" s="1"/>
  <c r="CL321" i="10"/>
  <c r="CL318" i="10" s="1"/>
  <c r="CT321" i="10"/>
  <c r="CT318" i="10" s="1"/>
  <c r="DB321" i="10"/>
  <c r="DB318" i="10" s="1"/>
  <c r="DJ321" i="10"/>
  <c r="DJ318" i="10" s="1"/>
  <c r="DR321" i="10"/>
  <c r="DR318" i="10"/>
  <c r="DZ321" i="10"/>
  <c r="DZ318" i="10" s="1"/>
  <c r="EH321" i="10"/>
  <c r="EH318" i="10" s="1"/>
  <c r="EP321" i="10"/>
  <c r="EP318" i="10" s="1"/>
  <c r="AN288" i="10"/>
  <c r="AV288" i="10"/>
  <c r="BT291" i="10"/>
  <c r="BT288" i="10" s="1"/>
  <c r="CJ291" i="10"/>
  <c r="CJ288" i="10" s="1"/>
  <c r="CR291" i="10"/>
  <c r="CR288" i="10" s="1"/>
  <c r="CZ291" i="10"/>
  <c r="CZ288" i="10" s="1"/>
  <c r="DH291" i="10"/>
  <c r="DH288" i="10" s="1"/>
  <c r="EF291" i="10"/>
  <c r="EF288" i="10" s="1"/>
  <c r="CE289" i="10"/>
  <c r="CE302" i="10" s="1"/>
  <c r="BE288" i="10"/>
  <c r="CA303" i="10"/>
  <c r="CA281" i="10"/>
  <c r="CA301" i="10" s="1"/>
  <c r="AP291" i="10"/>
  <c r="AP288" i="10" s="1"/>
  <c r="AX291" i="10"/>
  <c r="AX288" i="10" s="1"/>
  <c r="BF288" i="10"/>
  <c r="BN288" i="10"/>
  <c r="CL291" i="10"/>
  <c r="CL288" i="10" s="1"/>
  <c r="DB288" i="10"/>
  <c r="DJ291" i="10"/>
  <c r="DJ288" i="10" s="1"/>
  <c r="DR291" i="10"/>
  <c r="DR288" i="10" s="1"/>
  <c r="DZ291" i="10"/>
  <c r="DZ288" i="10" s="1"/>
  <c r="BV288" i="10"/>
  <c r="CT288" i="10"/>
  <c r="CC303" i="10"/>
  <c r="CC289" i="10"/>
  <c r="CC302" i="10" s="1"/>
  <c r="CD281" i="10"/>
  <c r="CD301" i="10" s="1"/>
  <c r="CO288" i="10"/>
  <c r="DQ288" i="10"/>
  <c r="AO291" i="10"/>
  <c r="AO288" i="10" s="1"/>
  <c r="BY291" i="10"/>
  <c r="BY288" i="10" s="1"/>
  <c r="BN309" i="10"/>
  <c r="BO311" i="10"/>
  <c r="BO331" i="10" s="1"/>
  <c r="BO319" i="10"/>
  <c r="BO332" i="10" s="1"/>
  <c r="DI288" i="10"/>
  <c r="BH291" i="10"/>
  <c r="BH288" i="10" s="1"/>
  <c r="BQ291" i="10"/>
  <c r="BQ288" i="10" s="1"/>
  <c r="DT291" i="10"/>
  <c r="DT288" i="10" s="1"/>
  <c r="AS300" i="10"/>
  <c r="BA300" i="10"/>
  <c r="BI300" i="10"/>
  <c r="BQ300" i="10"/>
  <c r="BY300" i="10"/>
  <c r="CG300" i="10"/>
  <c r="CO300" i="10"/>
  <c r="CW300" i="10"/>
  <c r="DE300" i="10"/>
  <c r="DM300" i="10"/>
  <c r="DU300" i="10"/>
  <c r="EC300" i="10"/>
  <c r="BB288" i="10"/>
  <c r="BJ288" i="10"/>
  <c r="BZ288" i="10"/>
  <c r="CH288" i="10"/>
  <c r="CP288" i="10"/>
  <c r="DF288" i="10"/>
  <c r="DN291" i="10"/>
  <c r="DN288" i="10" s="1"/>
  <c r="ED288" i="10"/>
  <c r="BR291" i="10"/>
  <c r="BR288" i="10" s="1"/>
  <c r="CA288" i="10"/>
  <c r="CS288" i="10"/>
  <c r="BA291" i="10"/>
  <c r="BA288" i="10" s="1"/>
  <c r="BJ291" i="10"/>
  <c r="CC291" i="10"/>
  <c r="CC288" i="10" s="1"/>
  <c r="CX291" i="10"/>
  <c r="CX288" i="10" s="1"/>
  <c r="DV291" i="10"/>
  <c r="DV288" i="10" s="1"/>
  <c r="BS319" i="10"/>
  <c r="BS332" i="10" s="1"/>
  <c r="BT309" i="10"/>
  <c r="AT321" i="10"/>
  <c r="AT318" i="10" s="1"/>
  <c r="BB321" i="10"/>
  <c r="BB318" i="10" s="1"/>
  <c r="BJ321" i="10"/>
  <c r="BJ318" i="10" s="1"/>
  <c r="BR321" i="10"/>
  <c r="BR318" i="10"/>
  <c r="BZ321" i="10"/>
  <c r="BZ318" i="10" s="1"/>
  <c r="CH321" i="10"/>
  <c r="CH318" i="10" s="1"/>
  <c r="CP321" i="10"/>
  <c r="CP318" i="10" s="1"/>
  <c r="CX321" i="10"/>
  <c r="CX318" i="10" s="1"/>
  <c r="DF321" i="10"/>
  <c r="DF318" i="10" s="1"/>
  <c r="DN321" i="10"/>
  <c r="DN318" i="10" s="1"/>
  <c r="DV321" i="10"/>
  <c r="DV318" i="10" s="1"/>
  <c r="ED321" i="10"/>
  <c r="ED318" i="10" s="1"/>
  <c r="EL321" i="10"/>
  <c r="EL318" i="10" s="1"/>
  <c r="ET321" i="10"/>
  <c r="ET318" i="10" s="1"/>
  <c r="AU321" i="10"/>
  <c r="AU318" i="10" s="1"/>
  <c r="BC321" i="10"/>
  <c r="BC318" i="10" s="1"/>
  <c r="BK318" i="10"/>
  <c r="BS321" i="10"/>
  <c r="BS318" i="10" s="1"/>
  <c r="CA318" i="10"/>
  <c r="CA321" i="10"/>
  <c r="CI321" i="10"/>
  <c r="CI318" i="10" s="1"/>
  <c r="CQ318" i="10"/>
  <c r="CY321" i="10"/>
  <c r="CY318" i="10" s="1"/>
  <c r="DG321" i="10"/>
  <c r="DG318" i="10" s="1"/>
  <c r="DO321" i="10"/>
  <c r="DO318" i="10" s="1"/>
  <c r="DW321" i="10"/>
  <c r="DW318" i="10" s="1"/>
  <c r="EE321" i="10"/>
  <c r="EE318" i="10" s="1"/>
  <c r="EM318" i="10"/>
  <c r="EU318" i="10"/>
  <c r="EU321" i="10"/>
  <c r="DM288" i="10"/>
  <c r="AT291" i="10"/>
  <c r="AT288" i="10" s="1"/>
  <c r="BR305" i="10"/>
  <c r="AV321" i="10"/>
  <c r="AV318" i="10"/>
  <c r="BD321" i="10"/>
  <c r="BD318" i="10" s="1"/>
  <c r="BL321" i="10"/>
  <c r="BL318" i="10" s="1"/>
  <c r="BT321" i="10"/>
  <c r="BT318" i="10"/>
  <c r="CB321" i="10"/>
  <c r="CB318" i="10"/>
  <c r="CJ321" i="10"/>
  <c r="CJ318" i="10" s="1"/>
  <c r="CR321" i="10"/>
  <c r="CR318" i="10" s="1"/>
  <c r="CZ321" i="10"/>
  <c r="CZ318" i="10"/>
  <c r="DH321" i="10"/>
  <c r="DH318" i="10"/>
  <c r="DP321" i="10"/>
  <c r="DP318" i="10" s="1"/>
  <c r="DX321" i="10"/>
  <c r="DX318" i="10" s="1"/>
  <c r="BQ333" i="10"/>
  <c r="BQ319" i="10"/>
  <c r="BQ332" i="10" s="1"/>
  <c r="BQ305" i="10"/>
  <c r="BR333" i="10"/>
  <c r="BR311" i="10"/>
  <c r="BR331" i="10" s="1"/>
  <c r="AR318" i="10"/>
  <c r="AZ318" i="10"/>
  <c r="BH318" i="10"/>
  <c r="BP318" i="10"/>
  <c r="BX318" i="10"/>
  <c r="CF318" i="10"/>
  <c r="CN318" i="10"/>
  <c r="CV318" i="10"/>
  <c r="DD318" i="10"/>
  <c r="DL318" i="10"/>
  <c r="DT318" i="10"/>
  <c r="EO318" i="10"/>
  <c r="EG318" i="10"/>
  <c r="ER318" i="10"/>
  <c r="EI318" i="10"/>
  <c r="ES318" i="10"/>
  <c r="BT273" i="10" l="1"/>
  <c r="BT245" i="10"/>
  <c r="BT251" i="10"/>
  <c r="BT271" i="10" s="1"/>
  <c r="BS249" i="10"/>
  <c r="BS311" i="10"/>
  <c r="BS331" i="10" s="1"/>
  <c r="BS305" i="10"/>
  <c r="X109" i="10"/>
  <c r="X122" i="10" s="1"/>
  <c r="X101" i="10"/>
  <c r="X121" i="10" s="1"/>
  <c r="W99" i="10"/>
  <c r="X95" i="10"/>
  <c r="R93" i="10"/>
  <c r="R79" i="10"/>
  <c r="R92" i="10" s="1"/>
  <c r="R65" i="10"/>
  <c r="R71" i="10"/>
  <c r="R91" i="10" s="1"/>
  <c r="Q69" i="10"/>
  <c r="CF303" i="10"/>
  <c r="CF281" i="10"/>
  <c r="CF301" i="10" s="1"/>
  <c r="CF289" i="10"/>
  <c r="CF302" i="10" s="1"/>
  <c r="CF275" i="10"/>
  <c r="CG279" i="10"/>
  <c r="BX273" i="10"/>
  <c r="BX245" i="10"/>
  <c r="BX251" i="10"/>
  <c r="BX271" i="10" s="1"/>
  <c r="BX259" i="10"/>
  <c r="BX272" i="10" s="1"/>
  <c r="BY249" i="10"/>
  <c r="W93" i="10"/>
  <c r="W65" i="10"/>
  <c r="W79" i="10"/>
  <c r="W92" i="10" s="1"/>
  <c r="W71" i="10"/>
  <c r="W91" i="10" s="1"/>
  <c r="X69" i="10"/>
  <c r="AU219" i="10"/>
  <c r="AV243" i="10"/>
  <c r="AV229" i="10"/>
  <c r="AV242" i="10" s="1"/>
  <c r="AV215" i="10"/>
  <c r="AV221" i="10"/>
  <c r="AV241" i="10" s="1"/>
  <c r="AU213" i="10"/>
  <c r="AU199" i="10"/>
  <c r="AU212" i="10" s="1"/>
  <c r="AU191" i="10"/>
  <c r="AU211" i="10" s="1"/>
  <c r="AV189" i="10"/>
  <c r="AU185" i="10"/>
  <c r="AH153" i="10"/>
  <c r="AH139" i="10"/>
  <c r="AH152" i="10" s="1"/>
  <c r="AH125" i="10"/>
  <c r="AH131" i="10"/>
  <c r="AH151" i="10" s="1"/>
  <c r="AI129" i="10"/>
  <c r="BT333" i="10"/>
  <c r="BT319" i="10"/>
  <c r="BT332" i="10" s="1"/>
  <c r="BT305" i="10"/>
  <c r="BT311" i="10"/>
  <c r="BT331" i="10" s="1"/>
  <c r="BU309" i="10"/>
  <c r="BY303" i="10"/>
  <c r="BY281" i="10"/>
  <c r="BY301" i="10" s="1"/>
  <c r="BY289" i="10"/>
  <c r="BY302" i="10" s="1"/>
  <c r="BY275" i="10"/>
  <c r="BX279" i="10"/>
  <c r="AH159" i="10"/>
  <c r="AI183" i="10"/>
  <c r="AI169" i="10"/>
  <c r="AI182" i="10" s="1"/>
  <c r="AI155" i="10"/>
  <c r="AI161" i="10"/>
  <c r="AI181" i="10" s="1"/>
  <c r="BN333" i="10"/>
  <c r="BN319" i="10"/>
  <c r="BN332" i="10" s="1"/>
  <c r="BN311" i="10"/>
  <c r="BN331" i="10" s="1"/>
  <c r="BM309" i="10"/>
  <c r="BN305" i="10"/>
  <c r="AC123" i="10"/>
  <c r="AC109" i="10"/>
  <c r="AC122" i="10" s="1"/>
  <c r="AC95" i="10"/>
  <c r="AC101" i="10"/>
  <c r="AC121" i="10" s="1"/>
  <c r="AD99" i="10"/>
  <c r="X41" i="10"/>
  <c r="X61" i="10" s="1"/>
  <c r="X63" i="10"/>
  <c r="X49" i="10"/>
  <c r="X62" i="10" s="1"/>
  <c r="Y39" i="10"/>
  <c r="X35" i="10"/>
  <c r="AC129" i="10"/>
  <c r="AD131" i="10"/>
  <c r="AD151" i="10" s="1"/>
  <c r="AD153" i="10"/>
  <c r="AD139" i="10"/>
  <c r="AD152" i="10" s="1"/>
  <c r="AD125" i="10"/>
  <c r="AP213" i="10"/>
  <c r="AO189" i="10"/>
  <c r="AP199" i="10"/>
  <c r="AP212" i="10" s="1"/>
  <c r="AP185" i="10"/>
  <c r="AP191" i="10"/>
  <c r="AP211" i="10" s="1"/>
  <c r="F11" i="10"/>
  <c r="F31" i="10" s="1"/>
  <c r="F5" i="10"/>
  <c r="F19" i="10"/>
  <c r="F32" i="10" s="1"/>
  <c r="G9" i="10"/>
  <c r="F33" i="10"/>
  <c r="AP159" i="10"/>
  <c r="AO169" i="10"/>
  <c r="AO182" i="10" s="1"/>
  <c r="AO183" i="10"/>
  <c r="AO155" i="10"/>
  <c r="AO161" i="10"/>
  <c r="AO181" i="10" s="1"/>
  <c r="C104" i="7"/>
  <c r="C103" i="7"/>
  <c r="C105" i="7" l="1"/>
  <c r="BR249" i="10"/>
  <c r="BS251" i="10"/>
  <c r="BS271" i="10" s="1"/>
  <c r="BS245" i="10"/>
  <c r="BS273" i="10"/>
  <c r="BS259" i="10"/>
  <c r="BS272" i="10" s="1"/>
  <c r="Q93" i="10"/>
  <c r="Q65" i="10"/>
  <c r="Q79" i="10"/>
  <c r="Q92" i="10" s="1"/>
  <c r="P69" i="10"/>
  <c r="Q71" i="10"/>
  <c r="Q91" i="10" s="1"/>
  <c r="W109" i="10"/>
  <c r="W122" i="10" s="1"/>
  <c r="V99" i="10"/>
  <c r="W123" i="10"/>
  <c r="W101" i="10"/>
  <c r="W121" i="10" s="1"/>
  <c r="W95" i="10"/>
  <c r="Y35" i="10"/>
  <c r="Y63" i="10"/>
  <c r="Y49" i="10"/>
  <c r="Y62" i="10" s="1"/>
  <c r="Y41" i="10"/>
  <c r="Y61" i="10" s="1"/>
  <c r="Z39" i="10"/>
  <c r="BU319" i="10"/>
  <c r="BU332" i="10" s="1"/>
  <c r="BU311" i="10"/>
  <c r="BU331" i="10" s="1"/>
  <c r="BV309" i="10"/>
  <c r="BU305" i="10"/>
  <c r="BU333" i="10"/>
  <c r="X93" i="10"/>
  <c r="X79" i="10"/>
  <c r="X92" i="10" s="1"/>
  <c r="X71" i="10"/>
  <c r="X91" i="10" s="1"/>
  <c r="Y69" i="10"/>
  <c r="X65" i="10"/>
  <c r="BM333" i="10"/>
  <c r="BM311" i="10"/>
  <c r="BM331" i="10" s="1"/>
  <c r="BM305" i="10"/>
  <c r="BL309" i="10"/>
  <c r="BM319" i="10"/>
  <c r="BM332" i="10" s="1"/>
  <c r="BW279" i="10"/>
  <c r="BX303" i="10"/>
  <c r="BX281" i="10"/>
  <c r="BX301" i="10" s="1"/>
  <c r="BX289" i="10"/>
  <c r="BX302" i="10" s="1"/>
  <c r="BX275" i="10"/>
  <c r="CH279" i="10"/>
  <c r="CG303" i="10"/>
  <c r="CG281" i="10"/>
  <c r="CG301" i="10" s="1"/>
  <c r="CG289" i="10"/>
  <c r="CG302" i="10" s="1"/>
  <c r="CG275" i="10"/>
  <c r="AV213" i="10"/>
  <c r="AV199" i="10"/>
  <c r="AV212" i="10" s="1"/>
  <c r="AV191" i="10"/>
  <c r="AV211" i="10" s="1"/>
  <c r="AW189" i="10"/>
  <c r="AV185" i="10"/>
  <c r="AU221" i="10"/>
  <c r="AU241" i="10" s="1"/>
  <c r="AT219" i="10"/>
  <c r="AU243" i="10"/>
  <c r="AU215" i="10"/>
  <c r="AU229" i="10"/>
  <c r="AU242" i="10" s="1"/>
  <c r="AQ159" i="10"/>
  <c r="AP183" i="10"/>
  <c r="AP155" i="10"/>
  <c r="AP161" i="10"/>
  <c r="AP181" i="10" s="1"/>
  <c r="AP169" i="10"/>
  <c r="AP182" i="10" s="1"/>
  <c r="AG159" i="10"/>
  <c r="AH183" i="10"/>
  <c r="AH155" i="10"/>
  <c r="AH169" i="10"/>
  <c r="AH182" i="10" s="1"/>
  <c r="AH161" i="10"/>
  <c r="AH181" i="10" s="1"/>
  <c r="AI139" i="10"/>
  <c r="AI152" i="10" s="1"/>
  <c r="AI125" i="10"/>
  <c r="AI153" i="10"/>
  <c r="AJ129" i="10"/>
  <c r="AI131" i="10"/>
  <c r="AI151" i="10" s="1"/>
  <c r="AO213" i="10"/>
  <c r="AN189" i="10"/>
  <c r="AO199" i="10"/>
  <c r="AO212" i="10" s="1"/>
  <c r="AO185" i="10"/>
  <c r="AO191" i="10"/>
  <c r="AO211" i="10" s="1"/>
  <c r="G19" i="10"/>
  <c r="G32" i="10" s="1"/>
  <c r="H9" i="10"/>
  <c r="G33" i="10"/>
  <c r="G11" i="10"/>
  <c r="G31" i="10" s="1"/>
  <c r="G5" i="10"/>
  <c r="AD109" i="10"/>
  <c r="AD122" i="10" s="1"/>
  <c r="AD101" i="10"/>
  <c r="AD121" i="10" s="1"/>
  <c r="AD123" i="10"/>
  <c r="AD95" i="10"/>
  <c r="AE99" i="10"/>
  <c r="AC125" i="10"/>
  <c r="AC153" i="10"/>
  <c r="AB129" i="10"/>
  <c r="AC131" i="10"/>
  <c r="AC151" i="10" s="1"/>
  <c r="AC139" i="10"/>
  <c r="AC152" i="10" s="1"/>
  <c r="BY273" i="10"/>
  <c r="BY251" i="10"/>
  <c r="BY271" i="10" s="1"/>
  <c r="BY259" i="10"/>
  <c r="BY272" i="10" s="1"/>
  <c r="BZ249" i="10"/>
  <c r="BY245" i="10"/>
  <c r="V95" i="10" l="1"/>
  <c r="U99" i="10"/>
  <c r="V109" i="10"/>
  <c r="V122" i="10" s="1"/>
  <c r="V101" i="10"/>
  <c r="V121" i="10" s="1"/>
  <c r="V123" i="10"/>
  <c r="P71" i="10"/>
  <c r="P91" i="10" s="1"/>
  <c r="O69" i="10"/>
  <c r="P79" i="10"/>
  <c r="P92" i="10" s="1"/>
  <c r="P93" i="10"/>
  <c r="P65" i="10"/>
  <c r="BR273" i="10"/>
  <c r="BR259" i="10"/>
  <c r="BR272" i="10" s="1"/>
  <c r="BR245" i="10"/>
  <c r="BR251" i="10"/>
  <c r="BR271" i="10" s="1"/>
  <c r="BQ249" i="10"/>
  <c r="AE109" i="10"/>
  <c r="AE122" i="10" s="1"/>
  <c r="AE95" i="10"/>
  <c r="AE101" i="10"/>
  <c r="AE121" i="10" s="1"/>
  <c r="AE123" i="10"/>
  <c r="AF99" i="10"/>
  <c r="AJ131" i="10"/>
  <c r="AJ151" i="10" s="1"/>
  <c r="AJ153" i="10"/>
  <c r="AJ139" i="10"/>
  <c r="AJ152" i="10" s="1"/>
  <c r="AJ125" i="10"/>
  <c r="AK129" i="10"/>
  <c r="CH303" i="10"/>
  <c r="CH289" i="10"/>
  <c r="CH302" i="10" s="1"/>
  <c r="CH275" i="10"/>
  <c r="CI279" i="10"/>
  <c r="CH281" i="10"/>
  <c r="CH301" i="10" s="1"/>
  <c r="BV333" i="10"/>
  <c r="BV319" i="10"/>
  <c r="BV332" i="10" s="1"/>
  <c r="BV311" i="10"/>
  <c r="BV331" i="10" s="1"/>
  <c r="BW309" i="10"/>
  <c r="BV305" i="10"/>
  <c r="AX189" i="10"/>
  <c r="AW185" i="10"/>
  <c r="AW191" i="10"/>
  <c r="AW211" i="10" s="1"/>
  <c r="AW199" i="10"/>
  <c r="AW212" i="10" s="1"/>
  <c r="AW213" i="10"/>
  <c r="AB131" i="10"/>
  <c r="AB151" i="10" s="1"/>
  <c r="AB153" i="10"/>
  <c r="AB139" i="10"/>
  <c r="AB152" i="10" s="1"/>
  <c r="AB125" i="10"/>
  <c r="AA129" i="10"/>
  <c r="BZ273" i="10"/>
  <c r="BZ251" i="10"/>
  <c r="BZ271" i="10" s="1"/>
  <c r="BZ259" i="10"/>
  <c r="BZ272" i="10" s="1"/>
  <c r="CA249" i="10"/>
  <c r="BZ245" i="10"/>
  <c r="AN213" i="10"/>
  <c r="AN199" i="10"/>
  <c r="AN212" i="10" s="1"/>
  <c r="AN191" i="10"/>
  <c r="AN211" i="10" s="1"/>
  <c r="AM189" i="10"/>
  <c r="AN185" i="10"/>
  <c r="AQ183" i="10"/>
  <c r="AQ169" i="10"/>
  <c r="AQ182" i="10" s="1"/>
  <c r="AQ155" i="10"/>
  <c r="AR159" i="10"/>
  <c r="AQ161" i="10"/>
  <c r="AQ181" i="10" s="1"/>
  <c r="Y93" i="10"/>
  <c r="Y65" i="10"/>
  <c r="Y79" i="10"/>
  <c r="Y92" i="10" s="1"/>
  <c r="Y71" i="10"/>
  <c r="Y91" i="10" s="1"/>
  <c r="Z69" i="10"/>
  <c r="H5" i="10"/>
  <c r="H33" i="10"/>
  <c r="H11" i="10"/>
  <c r="H31" i="10" s="1"/>
  <c r="H19" i="10"/>
  <c r="H32" i="10" s="1"/>
  <c r="I9" i="10"/>
  <c r="AF159" i="10"/>
  <c r="AG155" i="10"/>
  <c r="AG169" i="10"/>
  <c r="AG182" i="10" s="1"/>
  <c r="AG161" i="10"/>
  <c r="AG181" i="10" s="1"/>
  <c r="AG183" i="10"/>
  <c r="BL333" i="10"/>
  <c r="BL305" i="10"/>
  <c r="BL311" i="10"/>
  <c r="BL331" i="10" s="1"/>
  <c r="BK309" i="10"/>
  <c r="BL319" i="10"/>
  <c r="BL332" i="10" s="1"/>
  <c r="AT221" i="10"/>
  <c r="AT241" i="10" s="1"/>
  <c r="AT215" i="10"/>
  <c r="AT229" i="10"/>
  <c r="AT242" i="10" s="1"/>
  <c r="AS219" i="10"/>
  <c r="AT243" i="10"/>
  <c r="BW303" i="10"/>
  <c r="BW281" i="10"/>
  <c r="BW301" i="10" s="1"/>
  <c r="BW289" i="10"/>
  <c r="BW302" i="10" s="1"/>
  <c r="BV279" i="10"/>
  <c r="BW275" i="10"/>
  <c r="AA39" i="10"/>
  <c r="Z41" i="10"/>
  <c r="Z61" i="10" s="1"/>
  <c r="Z49" i="10"/>
  <c r="Z62" i="10" s="1"/>
  <c r="Z63" i="10"/>
  <c r="Z35" i="10"/>
  <c r="D20" i="8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H13" i="8"/>
  <c r="H11" i="8"/>
  <c r="H8" i="8"/>
  <c r="H4" i="8"/>
  <c r="C120" i="7"/>
  <c r="C115" i="7"/>
  <c r="C116" i="7" s="1"/>
  <c r="C117" i="7" s="1"/>
  <c r="C114" i="7" s="1"/>
  <c r="E24" i="7"/>
  <c r="E21" i="7"/>
  <c r="C16" i="8" l="1"/>
  <c r="C124" i="7"/>
  <c r="T99" i="10"/>
  <c r="U95" i="10"/>
  <c r="U123" i="10"/>
  <c r="U109" i="10"/>
  <c r="U122" i="10" s="1"/>
  <c r="U101" i="10"/>
  <c r="U121" i="10" s="1"/>
  <c r="BQ273" i="10"/>
  <c r="BP249" i="10"/>
  <c r="BQ251" i="10"/>
  <c r="BQ271" i="10" s="1"/>
  <c r="BQ259" i="10"/>
  <c r="BQ272" i="10" s="1"/>
  <c r="BQ245" i="10"/>
  <c r="N69" i="10"/>
  <c r="O79" i="10"/>
  <c r="O92" i="10" s="1"/>
  <c r="O93" i="10"/>
  <c r="O65" i="10"/>
  <c r="O71" i="10"/>
  <c r="O91" i="10" s="1"/>
  <c r="AS243" i="10"/>
  <c r="AS229" i="10"/>
  <c r="AS242" i="10" s="1"/>
  <c r="AS221" i="10"/>
  <c r="AS241" i="10" s="1"/>
  <c r="AS215" i="10"/>
  <c r="AR219" i="10"/>
  <c r="Z93" i="10"/>
  <c r="Z79" i="10"/>
  <c r="Z92" i="10" s="1"/>
  <c r="Z71" i="10"/>
  <c r="Z91" i="10" s="1"/>
  <c r="AA69" i="10"/>
  <c r="Z65" i="10"/>
  <c r="CA273" i="10"/>
  <c r="CA251" i="10"/>
  <c r="CA271" i="10" s="1"/>
  <c r="CA259" i="10"/>
  <c r="CA272" i="10" s="1"/>
  <c r="CB249" i="10"/>
  <c r="CA245" i="10"/>
  <c r="AA63" i="10"/>
  <c r="AA49" i="10"/>
  <c r="AA62" i="10" s="1"/>
  <c r="AB39" i="10"/>
  <c r="AA41" i="10"/>
  <c r="AA61" i="10" s="1"/>
  <c r="AA35" i="10"/>
  <c r="CI303" i="10"/>
  <c r="CI281" i="10"/>
  <c r="CI301" i="10" s="1"/>
  <c r="CI289" i="10"/>
  <c r="CI302" i="10" s="1"/>
  <c r="CI275" i="10"/>
  <c r="CJ279" i="10"/>
  <c r="BK333" i="10"/>
  <c r="BK319" i="10"/>
  <c r="BK332" i="10" s="1"/>
  <c r="BK305" i="10"/>
  <c r="BJ309" i="10"/>
  <c r="BK311" i="10"/>
  <c r="BK331" i="10" s="1"/>
  <c r="AF155" i="10"/>
  <c r="AF169" i="10"/>
  <c r="AF182" i="10" s="1"/>
  <c r="AF161" i="10"/>
  <c r="AF181" i="10" s="1"/>
  <c r="AE159" i="10"/>
  <c r="AF183" i="10"/>
  <c r="AF123" i="10"/>
  <c r="AF109" i="10"/>
  <c r="AF122" i="10" s="1"/>
  <c r="AF101" i="10"/>
  <c r="AF121" i="10" s="1"/>
  <c r="AG99" i="10"/>
  <c r="AF95" i="10"/>
  <c r="BU279" i="10"/>
  <c r="BV303" i="10"/>
  <c r="BV281" i="10"/>
  <c r="BV301" i="10" s="1"/>
  <c r="BV275" i="10"/>
  <c r="BV289" i="10"/>
  <c r="BV302" i="10" s="1"/>
  <c r="I19" i="10"/>
  <c r="I32" i="10" s="1"/>
  <c r="J9" i="10"/>
  <c r="I11" i="10"/>
  <c r="I33" i="10"/>
  <c r="I5" i="10"/>
  <c r="AM191" i="10"/>
  <c r="AM211" i="10" s="1"/>
  <c r="AM213" i="10"/>
  <c r="AM199" i="10"/>
  <c r="AM212" i="10" s="1"/>
  <c r="AL189" i="10"/>
  <c r="AM185" i="10"/>
  <c r="AA139" i="10"/>
  <c r="AA152" i="10" s="1"/>
  <c r="AA125" i="10"/>
  <c r="AA131" i="10"/>
  <c r="AA151" i="10" s="1"/>
  <c r="Z129" i="10"/>
  <c r="AA153" i="10"/>
  <c r="BW333" i="10"/>
  <c r="BW311" i="10"/>
  <c r="BW331" i="10" s="1"/>
  <c r="BW305" i="10"/>
  <c r="BW319" i="10"/>
  <c r="BW332" i="10" s="1"/>
  <c r="BX309" i="10"/>
  <c r="AX213" i="10"/>
  <c r="AY189" i="10"/>
  <c r="AX185" i="10"/>
  <c r="AX199" i="10"/>
  <c r="AX212" i="10" s="1"/>
  <c r="AX191" i="10"/>
  <c r="AX211" i="10" s="1"/>
  <c r="AK125" i="10"/>
  <c r="AK153" i="10"/>
  <c r="AK139" i="10"/>
  <c r="AK152" i="10" s="1"/>
  <c r="AL129" i="10"/>
  <c r="AK131" i="10"/>
  <c r="AK151" i="10" s="1"/>
  <c r="AR183" i="10"/>
  <c r="AR169" i="10"/>
  <c r="AR182" i="10" s="1"/>
  <c r="AR155" i="10"/>
  <c r="AS159" i="10"/>
  <c r="AR161" i="10"/>
  <c r="AR181" i="10" s="1"/>
  <c r="H9" i="8"/>
  <c r="H10" i="8"/>
  <c r="H5" i="8"/>
  <c r="H6" i="8"/>
  <c r="H12" i="8"/>
  <c r="H7" i="8"/>
  <c r="C17" i="8"/>
  <c r="C121" i="7"/>
  <c r="C122" i="7" s="1"/>
  <c r="C123" i="7" s="1"/>
  <c r="C125" i="7" s="1"/>
  <c r="C86" i="7" l="1"/>
  <c r="C71" i="7"/>
  <c r="C92" i="7"/>
  <c r="C89" i="7"/>
  <c r="C93" i="7"/>
  <c r="C81" i="7" a="1"/>
  <c r="C81" i="7" s="1"/>
  <c r="C82" i="7" s="1"/>
  <c r="C83" i="7" s="1"/>
  <c r="C68" i="7" a="1"/>
  <c r="C68" i="7" s="1"/>
  <c r="N79" i="10"/>
  <c r="N92" i="10" s="1"/>
  <c r="N65" i="10"/>
  <c r="N93" i="10"/>
  <c r="M69" i="10"/>
  <c r="N71" i="10"/>
  <c r="N91" i="10" s="1"/>
  <c r="BP245" i="10"/>
  <c r="BP259" i="10"/>
  <c r="BP272" i="10" s="1"/>
  <c r="BP273" i="10"/>
  <c r="BP251" i="10"/>
  <c r="BP271" i="10" s="1"/>
  <c r="BO249" i="10"/>
  <c r="T109" i="10"/>
  <c r="T122" i="10" s="1"/>
  <c r="T101" i="10"/>
  <c r="T121" i="10" s="1"/>
  <c r="T123" i="10"/>
  <c r="T95" i="10"/>
  <c r="S99" i="10"/>
  <c r="C95" i="7"/>
  <c r="C94" i="7"/>
  <c r="C78" i="7" a="1"/>
  <c r="C78" i="7" s="1"/>
  <c r="C80" i="7" s="1"/>
  <c r="AB41" i="10"/>
  <c r="AB61" i="10" s="1"/>
  <c r="AB35" i="10"/>
  <c r="AB49" i="10"/>
  <c r="AB62" i="10" s="1"/>
  <c r="AB63" i="10"/>
  <c r="AC39" i="10"/>
  <c r="AS183" i="10"/>
  <c r="AS169" i="10"/>
  <c r="AS182" i="10" s="1"/>
  <c r="AS161" i="10"/>
  <c r="AS181" i="10" s="1"/>
  <c r="AS155" i="10"/>
  <c r="AT159" i="10"/>
  <c r="BU303" i="10"/>
  <c r="BU289" i="10"/>
  <c r="BU302" i="10" s="1"/>
  <c r="BU275" i="10"/>
  <c r="BT279" i="10"/>
  <c r="BU281" i="10"/>
  <c r="BU301" i="10" s="1"/>
  <c r="CJ303" i="10"/>
  <c r="CJ281" i="10"/>
  <c r="CJ301" i="10" s="1"/>
  <c r="CK279" i="10"/>
  <c r="CJ275" i="10"/>
  <c r="CJ289" i="10"/>
  <c r="CJ302" i="10" s="1"/>
  <c r="CB273" i="10"/>
  <c r="CB259" i="10"/>
  <c r="CB272" i="10" s="1"/>
  <c r="CC249" i="10"/>
  <c r="CB245" i="10"/>
  <c r="CB251" i="10"/>
  <c r="CB271" i="10" s="1"/>
  <c r="AE161" i="10"/>
  <c r="AE181" i="10" s="1"/>
  <c r="AE183" i="10"/>
  <c r="AD159" i="10"/>
  <c r="AE155" i="10"/>
  <c r="AE169" i="10"/>
  <c r="AE182" i="10" s="1"/>
  <c r="AR243" i="10"/>
  <c r="AR229" i="10"/>
  <c r="AR242" i="10" s="1"/>
  <c r="AR221" i="10"/>
  <c r="AR241" i="10" s="1"/>
  <c r="AQ219" i="10"/>
  <c r="AR215" i="10"/>
  <c r="J33" i="10"/>
  <c r="J5" i="10"/>
  <c r="J11" i="10"/>
  <c r="J31" i="10" s="1"/>
  <c r="J19" i="10"/>
  <c r="J32" i="10" s="1"/>
  <c r="K9" i="10"/>
  <c r="AG101" i="10"/>
  <c r="AG121" i="10" s="1"/>
  <c r="AG123" i="10"/>
  <c r="AH99" i="10"/>
  <c r="AG109" i="10"/>
  <c r="AG122" i="10" s="1"/>
  <c r="AG95" i="10"/>
  <c r="BX333" i="10"/>
  <c r="BX319" i="10"/>
  <c r="BX332" i="10" s="1"/>
  <c r="BX305" i="10"/>
  <c r="BY309" i="10"/>
  <c r="BX311" i="10"/>
  <c r="BX331" i="10" s="1"/>
  <c r="AL213" i="10"/>
  <c r="AL191" i="10"/>
  <c r="AL211" i="10" s="1"/>
  <c r="AL199" i="10"/>
  <c r="AL212" i="10" s="1"/>
  <c r="AL185" i="10"/>
  <c r="AK189" i="10"/>
  <c r="AY213" i="10"/>
  <c r="AY199" i="10"/>
  <c r="AY212" i="10" s="1"/>
  <c r="AY185" i="10"/>
  <c r="AY191" i="10"/>
  <c r="AY211" i="10" s="1"/>
  <c r="AZ189" i="10"/>
  <c r="Z153" i="10"/>
  <c r="Z139" i="10"/>
  <c r="Z152" i="10" s="1"/>
  <c r="Y129" i="10"/>
  <c r="Z125" i="10"/>
  <c r="Z131" i="10"/>
  <c r="Z151" i="10" s="1"/>
  <c r="BJ333" i="10"/>
  <c r="BJ319" i="10"/>
  <c r="BJ332" i="10" s="1"/>
  <c r="BJ311" i="10"/>
  <c r="BJ331" i="10" s="1"/>
  <c r="BJ305" i="10"/>
  <c r="BI309" i="10"/>
  <c r="AM129" i="10"/>
  <c r="AL139" i="10"/>
  <c r="AL152" i="10" s="1"/>
  <c r="AL125" i="10"/>
  <c r="AL153" i="10"/>
  <c r="AL131" i="10"/>
  <c r="AL151" i="10" s="1"/>
  <c r="AA93" i="10"/>
  <c r="AA79" i="10"/>
  <c r="AA92" i="10" s="1"/>
  <c r="AA71" i="10"/>
  <c r="AA91" i="10" s="1"/>
  <c r="AB69" i="10"/>
  <c r="AA65" i="10"/>
  <c r="C47" i="7" l="1"/>
  <c r="F80" i="7"/>
  <c r="F81" i="7" s="1"/>
  <c r="F83" i="7" s="1"/>
  <c r="C74" i="7"/>
  <c r="C73" i="7"/>
  <c r="C48" i="7"/>
  <c r="C106" i="7" s="1"/>
  <c r="C79" i="7"/>
  <c r="C77" i="7"/>
  <c r="C76" i="7"/>
  <c r="C46" i="7"/>
  <c r="C49" i="7" s="1"/>
  <c r="C56" i="7" s="1"/>
  <c r="C57" i="7" s="1"/>
  <c r="C58" i="7" s="1"/>
  <c r="C59" i="7" s="1"/>
  <c r="C60" i="7" s="1"/>
  <c r="C69" i="7"/>
  <c r="BO245" i="10"/>
  <c r="BO259" i="10"/>
  <c r="BO272" i="10" s="1"/>
  <c r="BO273" i="10"/>
  <c r="BO251" i="10"/>
  <c r="BO271" i="10" s="1"/>
  <c r="BN249" i="10"/>
  <c r="M93" i="10"/>
  <c r="L69" i="10"/>
  <c r="M71" i="10"/>
  <c r="M91" i="10" s="1"/>
  <c r="M79" i="10"/>
  <c r="M92" i="10" s="1"/>
  <c r="M65" i="10"/>
  <c r="R99" i="10"/>
  <c r="S109" i="10"/>
  <c r="S122" i="10" s="1"/>
  <c r="S101" i="10"/>
  <c r="S121" i="10" s="1"/>
  <c r="S123" i="10"/>
  <c r="S95" i="10"/>
  <c r="Y131" i="10"/>
  <c r="Y151" i="10" s="1"/>
  <c r="Y153" i="10"/>
  <c r="Y139" i="10"/>
  <c r="Y152" i="10" s="1"/>
  <c r="Y125" i="10"/>
  <c r="X129" i="10"/>
  <c r="AK213" i="10"/>
  <c r="AK199" i="10"/>
  <c r="AK212" i="10" s="1"/>
  <c r="AK191" i="10"/>
  <c r="AK211" i="10" s="1"/>
  <c r="AK185" i="10"/>
  <c r="AJ189" i="10"/>
  <c r="AD161" i="10"/>
  <c r="AD181" i="10" s="1"/>
  <c r="AD169" i="10"/>
  <c r="AD182" i="10" s="1"/>
  <c r="AD183" i="10"/>
  <c r="AC159" i="10"/>
  <c r="AD155" i="10"/>
  <c r="AD39" i="10"/>
  <c r="AC41" i="10"/>
  <c r="AC61" i="10" s="1"/>
  <c r="AC63" i="10"/>
  <c r="AC49" i="10"/>
  <c r="AC62" i="10" s="1"/>
  <c r="AC35" i="10"/>
  <c r="AB71" i="10"/>
  <c r="AB91" i="10" s="1"/>
  <c r="AB93" i="10"/>
  <c r="AB79" i="10"/>
  <c r="AB92" i="10" s="1"/>
  <c r="AC69" i="10"/>
  <c r="AB65" i="10"/>
  <c r="AM153" i="10"/>
  <c r="AM139" i="10"/>
  <c r="AM152" i="10" s="1"/>
  <c r="AM125" i="10"/>
  <c r="AN129" i="10"/>
  <c r="AM131" i="10"/>
  <c r="AM151" i="10" s="1"/>
  <c r="BY333" i="10"/>
  <c r="BY319" i="10"/>
  <c r="BY332" i="10" s="1"/>
  <c r="BY305" i="10"/>
  <c r="BZ309" i="10"/>
  <c r="BY311" i="10"/>
  <c r="BY331" i="10" s="1"/>
  <c r="K33" i="10"/>
  <c r="K11" i="10"/>
  <c r="K19" i="10"/>
  <c r="K32" i="10" s="1"/>
  <c r="L9" i="10"/>
  <c r="K5" i="10"/>
  <c r="AQ215" i="10"/>
  <c r="AQ243" i="10"/>
  <c r="AQ229" i="10"/>
  <c r="AQ242" i="10" s="1"/>
  <c r="AQ221" i="10"/>
  <c r="AQ241" i="10" s="1"/>
  <c r="AP219" i="10"/>
  <c r="CK303" i="10"/>
  <c r="CK289" i="10"/>
  <c r="CK302" i="10" s="1"/>
  <c r="CK275" i="10"/>
  <c r="CL279" i="10"/>
  <c r="CK281" i="10"/>
  <c r="CK301" i="10" s="1"/>
  <c r="AZ199" i="10"/>
  <c r="AZ212" i="10" s="1"/>
  <c r="AZ191" i="10"/>
  <c r="AZ211" i="10" s="1"/>
  <c r="AZ213" i="10"/>
  <c r="AZ185" i="10"/>
  <c r="BA189" i="10"/>
  <c r="CC273" i="10"/>
  <c r="CC259" i="10"/>
  <c r="CC272" i="10" s="1"/>
  <c r="CD249" i="10"/>
  <c r="CC245" i="10"/>
  <c r="CC251" i="10"/>
  <c r="CC271" i="10" s="1"/>
  <c r="AH123" i="10"/>
  <c r="AI99" i="10"/>
  <c r="AH109" i="10"/>
  <c r="AH122" i="10" s="1"/>
  <c r="AH95" i="10"/>
  <c r="AH101" i="10"/>
  <c r="AH121" i="10" s="1"/>
  <c r="BI333" i="10"/>
  <c r="BI319" i="10"/>
  <c r="BI332" i="10" s="1"/>
  <c r="BI305" i="10"/>
  <c r="BI311" i="10"/>
  <c r="BI331" i="10" s="1"/>
  <c r="BH309" i="10"/>
  <c r="BT303" i="10"/>
  <c r="BT281" i="10"/>
  <c r="BT301" i="10" s="1"/>
  <c r="BT289" i="10"/>
  <c r="BT302" i="10" s="1"/>
  <c r="BS279" i="10"/>
  <c r="BT275" i="10"/>
  <c r="AT161" i="10"/>
  <c r="AT181" i="10" s="1"/>
  <c r="AU159" i="10"/>
  <c r="AT169" i="10"/>
  <c r="AT182" i="10" s="1"/>
  <c r="AT183" i="10"/>
  <c r="AT155" i="10"/>
  <c r="C50" i="7" l="1"/>
  <c r="R123" i="10"/>
  <c r="R95" i="10"/>
  <c r="Q99" i="10"/>
  <c r="R109" i="10"/>
  <c r="R122" i="10" s="1"/>
  <c r="R101" i="10"/>
  <c r="R121" i="10" s="1"/>
  <c r="L71" i="10"/>
  <c r="L91" i="10" s="1"/>
  <c r="L79" i="10"/>
  <c r="L92" i="10" s="1"/>
  <c r="L93" i="10"/>
  <c r="K69" i="10"/>
  <c r="L65" i="10"/>
  <c r="BM249" i="10"/>
  <c r="BN273" i="10"/>
  <c r="BN259" i="10"/>
  <c r="BN272" i="10" s="1"/>
  <c r="BN245" i="10"/>
  <c r="BN251" i="10"/>
  <c r="BN271" i="10" s="1"/>
  <c r="CL303" i="10"/>
  <c r="CL289" i="10"/>
  <c r="CL302" i="10" s="1"/>
  <c r="CL275" i="10"/>
  <c r="CM279" i="10"/>
  <c r="CL281" i="10"/>
  <c r="CL301" i="10" s="1"/>
  <c r="AC71" i="10"/>
  <c r="AC91" i="10" s="1"/>
  <c r="AC93" i="10"/>
  <c r="AC79" i="10"/>
  <c r="AC92" i="10" s="1"/>
  <c r="AD69" i="10"/>
  <c r="AC65" i="10"/>
  <c r="AD41" i="10"/>
  <c r="AD61" i="10" s="1"/>
  <c r="AD35" i="10"/>
  <c r="AD63" i="10"/>
  <c r="AD49" i="10"/>
  <c r="AD62" i="10" s="1"/>
  <c r="AE39" i="10"/>
  <c r="BS303" i="10"/>
  <c r="BS289" i="10"/>
  <c r="BS302" i="10" s="1"/>
  <c r="BS281" i="10"/>
  <c r="BS301" i="10" s="1"/>
  <c r="BR279" i="10"/>
  <c r="BS275" i="10"/>
  <c r="CD273" i="10"/>
  <c r="CD245" i="10"/>
  <c r="CD251" i="10"/>
  <c r="CD271" i="10" s="1"/>
  <c r="CD259" i="10"/>
  <c r="CD272" i="10" s="1"/>
  <c r="CE249" i="10"/>
  <c r="L11" i="10"/>
  <c r="L31" i="10" s="1"/>
  <c r="L19" i="10"/>
  <c r="L32" i="10" s="1"/>
  <c r="L33" i="10"/>
  <c r="M9" i="10"/>
  <c r="L5" i="10"/>
  <c r="AC183" i="10"/>
  <c r="AC169" i="10"/>
  <c r="AC182" i="10" s="1"/>
  <c r="AC161" i="10"/>
  <c r="AC181" i="10" s="1"/>
  <c r="AC155" i="10"/>
  <c r="AB159" i="10"/>
  <c r="AP215" i="10"/>
  <c r="AP243" i="10"/>
  <c r="AP229" i="10"/>
  <c r="AP242" i="10" s="1"/>
  <c r="AP221" i="10"/>
  <c r="AP241" i="10" s="1"/>
  <c r="AO219" i="10"/>
  <c r="AN153" i="10"/>
  <c r="AN139" i="10"/>
  <c r="AN152" i="10" s="1"/>
  <c r="AO129" i="10"/>
  <c r="AN131" i="10"/>
  <c r="AN151" i="10" s="1"/>
  <c r="AN125" i="10"/>
  <c r="X153" i="10"/>
  <c r="X139" i="10"/>
  <c r="X152" i="10" s="1"/>
  <c r="X125" i="10"/>
  <c r="X131" i="10"/>
  <c r="X151" i="10" s="1"/>
  <c r="W129" i="10"/>
  <c r="BA213" i="10"/>
  <c r="BA199" i="10"/>
  <c r="BA212" i="10" s="1"/>
  <c r="BA191" i="10"/>
  <c r="BA211" i="10" s="1"/>
  <c r="BA185" i="10"/>
  <c r="BB189" i="10"/>
  <c r="BH333" i="10"/>
  <c r="BH319" i="10"/>
  <c r="BH332" i="10" s="1"/>
  <c r="BH311" i="10"/>
  <c r="BH331" i="10" s="1"/>
  <c r="BG309" i="10"/>
  <c r="BH305" i="10"/>
  <c r="AI123" i="10"/>
  <c r="AI109" i="10"/>
  <c r="AI122" i="10" s="1"/>
  <c r="AI95" i="10"/>
  <c r="AJ99" i="10"/>
  <c r="AI101" i="10"/>
  <c r="AI121" i="10" s="1"/>
  <c r="AU161" i="10"/>
  <c r="AU181" i="10" s="1"/>
  <c r="AU155" i="10"/>
  <c r="AU169" i="10"/>
  <c r="AU182" i="10" s="1"/>
  <c r="AU183" i="10"/>
  <c r="AV159" i="10"/>
  <c r="BZ333" i="10"/>
  <c r="BZ311" i="10"/>
  <c r="BZ331" i="10" s="1"/>
  <c r="CA309" i="10"/>
  <c r="BZ305" i="10"/>
  <c r="BZ319" i="10"/>
  <c r="BZ332" i="10" s="1"/>
  <c r="AJ199" i="10"/>
  <c r="AJ212" i="10" s="1"/>
  <c r="AJ213" i="10"/>
  <c r="AJ191" i="10"/>
  <c r="AJ211" i="10" s="1"/>
  <c r="AJ185" i="10"/>
  <c r="AI189" i="10"/>
  <c r="BM259" i="10" l="1"/>
  <c r="BM272" i="10" s="1"/>
  <c r="BM245" i="10"/>
  <c r="BM273" i="10"/>
  <c r="BL249" i="10"/>
  <c r="BM251" i="10"/>
  <c r="BM271" i="10" s="1"/>
  <c r="K71" i="10"/>
  <c r="K91" i="10" s="1"/>
  <c r="K65" i="10"/>
  <c r="K93" i="10"/>
  <c r="K79" i="10"/>
  <c r="K92" i="10" s="1"/>
  <c r="P99" i="10"/>
  <c r="Q109" i="10"/>
  <c r="Q122" i="10" s="1"/>
  <c r="Q101" i="10"/>
  <c r="Q121" i="10" s="1"/>
  <c r="Q123" i="10"/>
  <c r="Q95" i="10"/>
  <c r="W153" i="10"/>
  <c r="W139" i="10"/>
  <c r="W152" i="10" s="1"/>
  <c r="V129" i="10"/>
  <c r="W131" i="10"/>
  <c r="W151" i="10" s="1"/>
  <c r="W125" i="10"/>
  <c r="AE35" i="10"/>
  <c r="AE49" i="10"/>
  <c r="AE62" i="10" s="1"/>
  <c r="AE63" i="10"/>
  <c r="AF39" i="10"/>
  <c r="AE41" i="10"/>
  <c r="AE61" i="10" s="1"/>
  <c r="AI213" i="10"/>
  <c r="AI199" i="10"/>
  <c r="AI212" i="10" s="1"/>
  <c r="AH189" i="10"/>
  <c r="AI185" i="10"/>
  <c r="AI191" i="10"/>
  <c r="AI211" i="10" s="1"/>
  <c r="AJ123" i="10"/>
  <c r="AK99" i="10"/>
  <c r="AJ109" i="10"/>
  <c r="AJ122" i="10" s="1"/>
  <c r="AJ95" i="10"/>
  <c r="AJ101" i="10"/>
  <c r="AJ121" i="10" s="1"/>
  <c r="AN219" i="10"/>
  <c r="AO243" i="10"/>
  <c r="AO215" i="10"/>
  <c r="AO229" i="10"/>
  <c r="AO242" i="10" s="1"/>
  <c r="AO221" i="10"/>
  <c r="AO241" i="10" s="1"/>
  <c r="M33" i="10"/>
  <c r="M5" i="10"/>
  <c r="M11" i="10"/>
  <c r="N9" i="10"/>
  <c r="M19" i="10"/>
  <c r="M32" i="10" s="1"/>
  <c r="BG333" i="10"/>
  <c r="BF309" i="10"/>
  <c r="BG311" i="10"/>
  <c r="BG331" i="10" s="1"/>
  <c r="BG319" i="10"/>
  <c r="BG332" i="10" s="1"/>
  <c r="BG305" i="10"/>
  <c r="AP129" i="10"/>
  <c r="AO131" i="10"/>
  <c r="AO151" i="10" s="1"/>
  <c r="AO153" i="10"/>
  <c r="AO125" i="10"/>
  <c r="AO139" i="10"/>
  <c r="AO152" i="10" s="1"/>
  <c r="CA333" i="10"/>
  <c r="CA305" i="10"/>
  <c r="CB309" i="10"/>
  <c r="CA319" i="10"/>
  <c r="CA332" i="10" s="1"/>
  <c r="CA311" i="10"/>
  <c r="CA331" i="10" s="1"/>
  <c r="BB213" i="10"/>
  <c r="BB199" i="10"/>
  <c r="BB212" i="10" s="1"/>
  <c r="BB191" i="10"/>
  <c r="BB211" i="10" s="1"/>
  <c r="BC189" i="10"/>
  <c r="BB185" i="10"/>
  <c r="CM303" i="10"/>
  <c r="CN279" i="10"/>
  <c r="CM281" i="10"/>
  <c r="CM301" i="10" s="1"/>
  <c r="CM289" i="10"/>
  <c r="CM302" i="10" s="1"/>
  <c r="CM275" i="10"/>
  <c r="AB183" i="10"/>
  <c r="AB169" i="10"/>
  <c r="AB182" i="10" s="1"/>
  <c r="AB155" i="10"/>
  <c r="AA159" i="10"/>
  <c r="AB161" i="10"/>
  <c r="AB181" i="10" s="1"/>
  <c r="BR303" i="10"/>
  <c r="BR281" i="10"/>
  <c r="BR301" i="10" s="1"/>
  <c r="BQ279" i="10"/>
  <c r="BR275" i="10"/>
  <c r="BR289" i="10"/>
  <c r="BR302" i="10" s="1"/>
  <c r="AW159" i="10"/>
  <c r="AV161" i="10"/>
  <c r="AV181" i="10" s="1"/>
  <c r="AV183" i="10"/>
  <c r="AV155" i="10"/>
  <c r="AV169" i="10"/>
  <c r="AV182" i="10" s="1"/>
  <c r="CE273" i="10"/>
  <c r="CE245" i="10"/>
  <c r="CE251" i="10"/>
  <c r="CE271" i="10" s="1"/>
  <c r="CE259" i="10"/>
  <c r="CE272" i="10" s="1"/>
  <c r="CF249" i="10"/>
  <c r="AD93" i="10"/>
  <c r="AD79" i="10"/>
  <c r="AD92" i="10" s="1"/>
  <c r="AE69" i="10"/>
  <c r="AD71" i="10"/>
  <c r="AD91" i="10" s="1"/>
  <c r="AD65" i="10"/>
  <c r="P109" i="10" l="1"/>
  <c r="P122" i="10" s="1"/>
  <c r="O99" i="10"/>
  <c r="P123" i="10"/>
  <c r="P101" i="10"/>
  <c r="P121" i="10" s="1"/>
  <c r="P95" i="10"/>
  <c r="BL259" i="10"/>
  <c r="BL272" i="10" s="1"/>
  <c r="BL245" i="10"/>
  <c r="BL273" i="10"/>
  <c r="BK249" i="10"/>
  <c r="BL251" i="10"/>
  <c r="BL271" i="10" s="1"/>
  <c r="N11" i="10"/>
  <c r="N31" i="10" s="1"/>
  <c r="N5" i="10"/>
  <c r="N19" i="10"/>
  <c r="N32" i="10" s="1"/>
  <c r="O9" i="10"/>
  <c r="N33" i="10"/>
  <c r="AH213" i="10"/>
  <c r="AH199" i="10"/>
  <c r="AH212" i="10" s="1"/>
  <c r="AH185" i="10"/>
  <c r="AH191" i="10"/>
  <c r="AH211" i="10" s="1"/>
  <c r="AG189" i="10"/>
  <c r="CN303" i="10"/>
  <c r="CN281" i="10"/>
  <c r="CN301" i="10" s="1"/>
  <c r="CN289" i="10"/>
  <c r="CN302" i="10" s="1"/>
  <c r="CO279" i="10"/>
  <c r="CN275" i="10"/>
  <c r="Z159" i="10"/>
  <c r="AA183" i="10"/>
  <c r="AA169" i="10"/>
  <c r="AA182" i="10" s="1"/>
  <c r="AA155" i="10"/>
  <c r="AA161" i="10"/>
  <c r="AA181" i="10" s="1"/>
  <c r="CB333" i="10"/>
  <c r="CB305" i="10"/>
  <c r="CB311" i="10"/>
  <c r="CB331" i="10" s="1"/>
  <c r="CB319" i="10"/>
  <c r="CB332" i="10" s="1"/>
  <c r="CC309" i="10"/>
  <c r="AX159" i="10"/>
  <c r="AW161" i="10"/>
  <c r="AW181" i="10" s="1"/>
  <c r="AW169" i="10"/>
  <c r="AW182" i="10" s="1"/>
  <c r="AW183" i="10"/>
  <c r="AW155" i="10"/>
  <c r="AM219" i="10"/>
  <c r="AN243" i="10"/>
  <c r="AN221" i="10"/>
  <c r="AN241" i="10" s="1"/>
  <c r="AN215" i="10"/>
  <c r="AN229" i="10"/>
  <c r="AN242" i="10" s="1"/>
  <c r="AP153" i="10"/>
  <c r="AP139" i="10"/>
  <c r="AP152" i="10" s="1"/>
  <c r="AP125" i="10"/>
  <c r="AQ129" i="10"/>
  <c r="AP131" i="10"/>
  <c r="AP151" i="10" s="1"/>
  <c r="AF41" i="10"/>
  <c r="AF61" i="10" s="1"/>
  <c r="AF63" i="10"/>
  <c r="AF49" i="10"/>
  <c r="AF62" i="10" s="1"/>
  <c r="AG39" i="10"/>
  <c r="AF35" i="10"/>
  <c r="BF333" i="10"/>
  <c r="BF319" i="10"/>
  <c r="BF332" i="10" s="1"/>
  <c r="BF311" i="10"/>
  <c r="BF331" i="10" s="1"/>
  <c r="BE309" i="10"/>
  <c r="BF305" i="10"/>
  <c r="BQ303" i="10"/>
  <c r="BQ289" i="10"/>
  <c r="BQ302" i="10" s="1"/>
  <c r="BQ275" i="10"/>
  <c r="BQ281" i="10"/>
  <c r="BQ301" i="10" s="1"/>
  <c r="BP279" i="10"/>
  <c r="CF273" i="10"/>
  <c r="CF245" i="10"/>
  <c r="CF251" i="10"/>
  <c r="CF271" i="10" s="1"/>
  <c r="CF259" i="10"/>
  <c r="CF272" i="10" s="1"/>
  <c r="CG249" i="10"/>
  <c r="BC199" i="10"/>
  <c r="BC212" i="10" s="1"/>
  <c r="BC191" i="10"/>
  <c r="BC211" i="10" s="1"/>
  <c r="BC213" i="10"/>
  <c r="BD189" i="10"/>
  <c r="BC185" i="10"/>
  <c r="AK123" i="10"/>
  <c r="AK109" i="10"/>
  <c r="AK122" i="10" s="1"/>
  <c r="AK95" i="10"/>
  <c r="AK101" i="10"/>
  <c r="AK121" i="10" s="1"/>
  <c r="AL99" i="10"/>
  <c r="AE93" i="10"/>
  <c r="AE79" i="10"/>
  <c r="AE92" i="10" s="1"/>
  <c r="AE71" i="10"/>
  <c r="AE91" i="10" s="1"/>
  <c r="AE65" i="10"/>
  <c r="AF69" i="10"/>
  <c r="U129" i="10"/>
  <c r="V153" i="10"/>
  <c r="V131" i="10"/>
  <c r="V151" i="10" s="1"/>
  <c r="V139" i="10"/>
  <c r="V152" i="10" s="1"/>
  <c r="V125" i="10"/>
  <c r="O109" i="10" l="1"/>
  <c r="O122" i="10" s="1"/>
  <c r="O101" i="10"/>
  <c r="O121" i="10" s="1"/>
  <c r="O123" i="10"/>
  <c r="O95" i="10"/>
  <c r="BK273" i="10"/>
  <c r="BK259" i="10"/>
  <c r="BK272" i="10" s="1"/>
  <c r="BK245" i="10"/>
  <c r="BK251" i="10"/>
  <c r="BK271" i="10" s="1"/>
  <c r="BJ249" i="10"/>
  <c r="AF79" i="10"/>
  <c r="AF92" i="10" s="1"/>
  <c r="AF93" i="10"/>
  <c r="AG69" i="10"/>
  <c r="AF65" i="10"/>
  <c r="AF71" i="10"/>
  <c r="AF91" i="10" s="1"/>
  <c r="AY159" i="10"/>
  <c r="AX169" i="10"/>
  <c r="AX182" i="10" s="1"/>
  <c r="AX183" i="10"/>
  <c r="AX155" i="10"/>
  <c r="AX161" i="10"/>
  <c r="AX181" i="10" s="1"/>
  <c r="U125" i="10"/>
  <c r="U153" i="10"/>
  <c r="T129" i="10"/>
  <c r="U131" i="10"/>
  <c r="U151" i="10" s="1"/>
  <c r="U139" i="10"/>
  <c r="U152" i="10" s="1"/>
  <c r="CG273" i="10"/>
  <c r="CG251" i="10"/>
  <c r="CG271" i="10" s="1"/>
  <c r="CG259" i="10"/>
  <c r="CG272" i="10" s="1"/>
  <c r="CH249" i="10"/>
  <c r="CG245" i="10"/>
  <c r="AG35" i="10"/>
  <c r="AG63" i="10"/>
  <c r="AG49" i="10"/>
  <c r="AG62" i="10" s="1"/>
  <c r="AH39" i="10"/>
  <c r="AG41" i="10"/>
  <c r="AG61" i="10" s="1"/>
  <c r="BD213" i="10"/>
  <c r="BD199" i="10"/>
  <c r="BD212" i="10" s="1"/>
  <c r="BD191" i="10"/>
  <c r="BD211" i="10" s="1"/>
  <c r="BE189" i="10"/>
  <c r="BD185" i="10"/>
  <c r="Y159" i="10"/>
  <c r="Z169" i="10"/>
  <c r="Z182" i="10" s="1"/>
  <c r="Z183" i="10"/>
  <c r="Z155" i="10"/>
  <c r="Z161" i="10"/>
  <c r="Z181" i="10" s="1"/>
  <c r="BE333" i="10"/>
  <c r="BE311" i="10"/>
  <c r="BE331" i="10" s="1"/>
  <c r="BE319" i="10"/>
  <c r="BE332" i="10" s="1"/>
  <c r="BD309" i="10"/>
  <c r="BE305" i="10"/>
  <c r="CC311" i="10"/>
  <c r="CC331" i="10" s="1"/>
  <c r="CD309" i="10"/>
  <c r="CC319" i="10"/>
  <c r="CC332" i="10" s="1"/>
  <c r="CC333" i="10"/>
  <c r="CC305" i="10"/>
  <c r="CO303" i="10"/>
  <c r="CP279" i="10"/>
  <c r="CO281" i="10"/>
  <c r="CO301" i="10" s="1"/>
  <c r="CO289" i="10"/>
  <c r="CO302" i="10" s="1"/>
  <c r="CO275" i="10"/>
  <c r="BP303" i="10"/>
  <c r="BP281" i="10"/>
  <c r="BP301" i="10" s="1"/>
  <c r="BO279" i="10"/>
  <c r="BP289" i="10"/>
  <c r="BP302" i="10" s="1"/>
  <c r="BP275" i="10"/>
  <c r="AR129" i="10"/>
  <c r="AQ153" i="10"/>
  <c r="AQ131" i="10"/>
  <c r="AQ151" i="10" s="1"/>
  <c r="AQ125" i="10"/>
  <c r="AQ139" i="10"/>
  <c r="AQ152" i="10" s="1"/>
  <c r="AM221" i="10"/>
  <c r="AM241" i="10" s="1"/>
  <c r="AL219" i="10"/>
  <c r="AM243" i="10"/>
  <c r="AM229" i="10"/>
  <c r="AM242" i="10" s="1"/>
  <c r="AM215" i="10"/>
  <c r="O19" i="10"/>
  <c r="O32" i="10" s="1"/>
  <c r="P9" i="10"/>
  <c r="O33" i="10"/>
  <c r="O5" i="10"/>
  <c r="O11" i="10"/>
  <c r="AL109" i="10"/>
  <c r="AL122" i="10" s="1"/>
  <c r="AL101" i="10"/>
  <c r="AL121" i="10" s="1"/>
  <c r="AM99" i="10"/>
  <c r="AL95" i="10"/>
  <c r="AL123" i="10"/>
  <c r="AG199" i="10"/>
  <c r="AG212" i="10" s="1"/>
  <c r="AF189" i="10"/>
  <c r="AG213" i="10"/>
  <c r="AG185" i="10"/>
  <c r="AG191" i="10"/>
  <c r="AG211" i="10" s="1"/>
  <c r="BJ251" i="10" l="1"/>
  <c r="BJ271" i="10" s="1"/>
  <c r="BI249" i="10"/>
  <c r="BJ273" i="10"/>
  <c r="BJ259" i="10"/>
  <c r="BJ272" i="10" s="1"/>
  <c r="BJ245" i="10"/>
  <c r="BD333" i="10"/>
  <c r="BD305" i="10"/>
  <c r="BD311" i="10"/>
  <c r="BD331" i="10" s="1"/>
  <c r="BC309" i="10"/>
  <c r="BD319" i="10"/>
  <c r="BD332" i="10" s="1"/>
  <c r="AL221" i="10"/>
  <c r="AL241" i="10" s="1"/>
  <c r="AK219" i="10"/>
  <c r="AL243" i="10"/>
  <c r="AL215" i="10"/>
  <c r="AL229" i="10"/>
  <c r="AL242" i="10" s="1"/>
  <c r="AY183" i="10"/>
  <c r="AY169" i="10"/>
  <c r="AY182" i="10" s="1"/>
  <c r="AY155" i="10"/>
  <c r="AY161" i="10"/>
  <c r="AY181" i="10" s="1"/>
  <c r="AZ159" i="10"/>
  <c r="BO303" i="10"/>
  <c r="BO281" i="10"/>
  <c r="BO301" i="10" s="1"/>
  <c r="BO289" i="10"/>
  <c r="BO302" i="10" s="1"/>
  <c r="BN279" i="10"/>
  <c r="BO275" i="10"/>
  <c r="BE199" i="10"/>
  <c r="BE212" i="10" s="1"/>
  <c r="BF189" i="10"/>
  <c r="BE213" i="10"/>
  <c r="BE185" i="10"/>
  <c r="BE191" i="10"/>
  <c r="BE211" i="10" s="1"/>
  <c r="T131" i="10"/>
  <c r="T151" i="10" s="1"/>
  <c r="T153" i="10"/>
  <c r="T139" i="10"/>
  <c r="T152" i="10" s="1"/>
  <c r="S129" i="10"/>
  <c r="T125" i="10"/>
  <c r="AR131" i="10"/>
  <c r="AR151" i="10" s="1"/>
  <c r="AR153" i="10"/>
  <c r="AR139" i="10"/>
  <c r="AR152" i="10" s="1"/>
  <c r="AR125" i="10"/>
  <c r="AS129" i="10"/>
  <c r="AI39" i="10"/>
  <c r="AH41" i="10"/>
  <c r="AH61" i="10" s="1"/>
  <c r="AH63" i="10"/>
  <c r="AH35" i="10"/>
  <c r="AH49" i="10"/>
  <c r="AH62" i="10" s="1"/>
  <c r="CP303" i="10"/>
  <c r="CP281" i="10"/>
  <c r="CP301" i="10" s="1"/>
  <c r="CP289" i="10"/>
  <c r="CP302" i="10" s="1"/>
  <c r="CP275" i="10"/>
  <c r="CQ279" i="10"/>
  <c r="X159" i="10"/>
  <c r="Y155" i="10"/>
  <c r="Y169" i="10"/>
  <c r="Y182" i="10" s="1"/>
  <c r="Y161" i="10"/>
  <c r="Y181" i="10" s="1"/>
  <c r="Y183" i="10"/>
  <c r="P5" i="10"/>
  <c r="P33" i="10"/>
  <c r="P11" i="10"/>
  <c r="P31" i="10" s="1"/>
  <c r="Q9" i="10"/>
  <c r="P19" i="10"/>
  <c r="P32" i="10" s="1"/>
  <c r="CH273" i="10"/>
  <c r="CH251" i="10"/>
  <c r="CH271" i="10" s="1"/>
  <c r="CH259" i="10"/>
  <c r="CH272" i="10" s="1"/>
  <c r="CI249" i="10"/>
  <c r="CH245" i="10"/>
  <c r="AG93" i="10"/>
  <c r="AG65" i="10"/>
  <c r="AH69" i="10"/>
  <c r="AG71" i="10"/>
  <c r="AG91" i="10" s="1"/>
  <c r="AG79" i="10"/>
  <c r="AG92" i="10" s="1"/>
  <c r="AF213" i="10"/>
  <c r="AF199" i="10"/>
  <c r="AF212" i="10" s="1"/>
  <c r="AF191" i="10"/>
  <c r="AF211" i="10" s="1"/>
  <c r="AE189" i="10"/>
  <c r="AF185" i="10"/>
  <c r="CD333" i="10"/>
  <c r="CD319" i="10"/>
  <c r="CD332" i="10" s="1"/>
  <c r="CD311" i="10"/>
  <c r="CD331" i="10" s="1"/>
  <c r="CE309" i="10"/>
  <c r="CD305" i="10"/>
  <c r="AM109" i="10"/>
  <c r="AM122" i="10" s="1"/>
  <c r="AM95" i="10"/>
  <c r="AM101" i="10"/>
  <c r="AM121" i="10" s="1"/>
  <c r="AM123" i="10"/>
  <c r="AN99" i="10"/>
  <c r="BI251" i="10" l="1"/>
  <c r="BI271" i="10" s="1"/>
  <c r="BH249" i="10"/>
  <c r="BI273" i="10"/>
  <c r="BI259" i="10"/>
  <c r="BI272" i="10" s="1"/>
  <c r="BI245" i="10"/>
  <c r="Q19" i="10"/>
  <c r="Q32" i="10" s="1"/>
  <c r="R9" i="10"/>
  <c r="Q11" i="10"/>
  <c r="Q5" i="10"/>
  <c r="Q33" i="10"/>
  <c r="AE191" i="10"/>
  <c r="AE211" i="10" s="1"/>
  <c r="AE199" i="10"/>
  <c r="AE212" i="10" s="1"/>
  <c r="AE213" i="10"/>
  <c r="AD189" i="10"/>
  <c r="AE185" i="10"/>
  <c r="AI63" i="10"/>
  <c r="AI49" i="10"/>
  <c r="AI62" i="10" s="1"/>
  <c r="AJ39" i="10"/>
  <c r="AI41" i="10"/>
  <c r="AI61" i="10" s="1"/>
  <c r="AI35" i="10"/>
  <c r="BC333" i="10"/>
  <c r="BC305" i="10"/>
  <c r="BC311" i="10"/>
  <c r="BC331" i="10" s="1"/>
  <c r="BB309" i="10"/>
  <c r="BC319" i="10"/>
  <c r="BC332" i="10" s="1"/>
  <c r="CI273" i="10"/>
  <c r="CI251" i="10"/>
  <c r="CI271" i="10" s="1"/>
  <c r="CI259" i="10"/>
  <c r="CI272" i="10" s="1"/>
  <c r="CJ249" i="10"/>
  <c r="CI245" i="10"/>
  <c r="AS125" i="10"/>
  <c r="AS153" i="10"/>
  <c r="AS131" i="10"/>
  <c r="AS151" i="10" s="1"/>
  <c r="AS139" i="10"/>
  <c r="AS152" i="10" s="1"/>
  <c r="AT129" i="10"/>
  <c r="BN303" i="10"/>
  <c r="BN281" i="10"/>
  <c r="BN301" i="10" s="1"/>
  <c r="BM279" i="10"/>
  <c r="BN289" i="10"/>
  <c r="BN302" i="10" s="1"/>
  <c r="BN275" i="10"/>
  <c r="CE333" i="10"/>
  <c r="CE319" i="10"/>
  <c r="CE332" i="10" s="1"/>
  <c r="CF309" i="10"/>
  <c r="CE311" i="10"/>
  <c r="CE331" i="10" s="1"/>
  <c r="CE305" i="10"/>
  <c r="AN123" i="10"/>
  <c r="AN109" i="10"/>
  <c r="AN122" i="10" s="1"/>
  <c r="AN101" i="10"/>
  <c r="AN121" i="10" s="1"/>
  <c r="AO99" i="10"/>
  <c r="AN95" i="10"/>
  <c r="AH93" i="10"/>
  <c r="AI69" i="10"/>
  <c r="AH71" i="10"/>
  <c r="AH91" i="10" s="1"/>
  <c r="AH79" i="10"/>
  <c r="AH92" i="10" s="1"/>
  <c r="AH65" i="10"/>
  <c r="AZ183" i="10"/>
  <c r="AZ169" i="10"/>
  <c r="AZ182" i="10" s="1"/>
  <c r="AZ155" i="10"/>
  <c r="BA159" i="10"/>
  <c r="AZ161" i="10"/>
  <c r="AZ181" i="10" s="1"/>
  <c r="AK243" i="10"/>
  <c r="AK229" i="10"/>
  <c r="AK242" i="10" s="1"/>
  <c r="AK221" i="10"/>
  <c r="AK241" i="10" s="1"/>
  <c r="AJ219" i="10"/>
  <c r="AK215" i="10"/>
  <c r="X169" i="10"/>
  <c r="X182" i="10" s="1"/>
  <c r="X161" i="10"/>
  <c r="X181" i="10" s="1"/>
  <c r="X183" i="10"/>
  <c r="W159" i="10"/>
  <c r="X155" i="10"/>
  <c r="CQ303" i="10"/>
  <c r="CQ289" i="10"/>
  <c r="CQ302" i="10" s="1"/>
  <c r="CQ281" i="10"/>
  <c r="CQ301" i="10" s="1"/>
  <c r="CQ275" i="10"/>
  <c r="CR279" i="10"/>
  <c r="S153" i="10"/>
  <c r="S131" i="10"/>
  <c r="S151" i="10" s="1"/>
  <c r="R129" i="10"/>
  <c r="S139" i="10"/>
  <c r="S152" i="10" s="1"/>
  <c r="S125" i="10"/>
  <c r="BF213" i="10"/>
  <c r="BF199" i="10"/>
  <c r="BF212" i="10" s="1"/>
  <c r="BG189" i="10"/>
  <c r="BF185" i="10"/>
  <c r="BF191" i="10"/>
  <c r="BF211" i="10" s="1"/>
  <c r="BH273" i="10" l="1"/>
  <c r="BH251" i="10"/>
  <c r="BH271" i="10" s="1"/>
  <c r="BG249" i="10"/>
  <c r="BH245" i="10"/>
  <c r="BH259" i="10"/>
  <c r="BH272" i="10" s="1"/>
  <c r="AJ243" i="10"/>
  <c r="AJ229" i="10"/>
  <c r="AJ242" i="10" s="1"/>
  <c r="AJ215" i="10"/>
  <c r="AJ221" i="10"/>
  <c r="AJ241" i="10" s="1"/>
  <c r="AI219" i="10"/>
  <c r="CJ273" i="10"/>
  <c r="CJ259" i="10"/>
  <c r="CJ272" i="10" s="1"/>
  <c r="CK249" i="10"/>
  <c r="CJ245" i="10"/>
  <c r="CJ251" i="10"/>
  <c r="CJ271" i="10" s="1"/>
  <c r="BG213" i="10"/>
  <c r="BG199" i="10"/>
  <c r="BG212" i="10" s="1"/>
  <c r="BG185" i="10"/>
  <c r="BG191" i="10"/>
  <c r="BG211" i="10" s="1"/>
  <c r="BH189" i="10"/>
  <c r="BA183" i="10"/>
  <c r="BA169" i="10"/>
  <c r="BA182" i="10" s="1"/>
  <c r="BA155" i="10"/>
  <c r="BA161" i="10"/>
  <c r="BA181" i="10" s="1"/>
  <c r="BB159" i="10"/>
  <c r="BM303" i="10"/>
  <c r="BM289" i="10"/>
  <c r="BM302" i="10" s="1"/>
  <c r="BM275" i="10"/>
  <c r="BM281" i="10"/>
  <c r="BM301" i="10" s="1"/>
  <c r="BL279" i="10"/>
  <c r="AD213" i="10"/>
  <c r="AD191" i="10"/>
  <c r="AD211" i="10" s="1"/>
  <c r="AD199" i="10"/>
  <c r="AD212" i="10" s="1"/>
  <c r="AC189" i="10"/>
  <c r="AD185" i="10"/>
  <c r="R153" i="10"/>
  <c r="R139" i="10"/>
  <c r="R152" i="10" s="1"/>
  <c r="R125" i="10"/>
  <c r="R131" i="10"/>
  <c r="R151" i="10" s="1"/>
  <c r="CF333" i="10"/>
  <c r="CF319" i="10"/>
  <c r="CF332" i="10" s="1"/>
  <c r="CF311" i="10"/>
  <c r="CF331" i="10" s="1"/>
  <c r="CF305" i="10"/>
  <c r="CG309" i="10"/>
  <c r="AU129" i="10"/>
  <c r="AT153" i="10"/>
  <c r="AT125" i="10"/>
  <c r="AT139" i="10"/>
  <c r="AT152" i="10" s="1"/>
  <c r="AT131" i="10"/>
  <c r="AT151" i="10" s="1"/>
  <c r="BB333" i="10"/>
  <c r="BB311" i="10"/>
  <c r="BB331" i="10" s="1"/>
  <c r="BB319" i="10"/>
  <c r="BB332" i="10" s="1"/>
  <c r="BB305" i="10"/>
  <c r="BA309" i="10"/>
  <c r="R33" i="10"/>
  <c r="R5" i="10"/>
  <c r="S9" i="10"/>
  <c r="R19" i="10"/>
  <c r="R32" i="10" s="1"/>
  <c r="R11" i="10"/>
  <c r="R31" i="10" s="1"/>
  <c r="W161" i="10"/>
  <c r="W181" i="10" s="1"/>
  <c r="W155" i="10"/>
  <c r="W183" i="10"/>
  <c r="W169" i="10"/>
  <c r="W182" i="10" s="1"/>
  <c r="AJ41" i="10"/>
  <c r="AJ61" i="10" s="1"/>
  <c r="AJ35" i="10"/>
  <c r="AJ63" i="10"/>
  <c r="AK39" i="10"/>
  <c r="AJ49" i="10"/>
  <c r="AJ62" i="10" s="1"/>
  <c r="CR303" i="10"/>
  <c r="CR281" i="10"/>
  <c r="CR301" i="10" s="1"/>
  <c r="CR289" i="10"/>
  <c r="CR302" i="10" s="1"/>
  <c r="CS279" i="10"/>
  <c r="CR275" i="10"/>
  <c r="AJ69" i="10"/>
  <c r="AI71" i="10"/>
  <c r="AI91" i="10" s="1"/>
  <c r="AI79" i="10"/>
  <c r="AI92" i="10" s="1"/>
  <c r="AI65" i="10"/>
  <c r="AI93" i="10"/>
  <c r="AO101" i="10"/>
  <c r="AO121" i="10" s="1"/>
  <c r="AP99" i="10"/>
  <c r="AO123" i="10"/>
  <c r="AO95" i="10"/>
  <c r="AO109" i="10"/>
  <c r="AO122" i="10" s="1"/>
  <c r="BG245" i="10" l="1"/>
  <c r="BG259" i="10"/>
  <c r="BG272" i="10" s="1"/>
  <c r="BG273" i="10"/>
  <c r="BG251" i="10"/>
  <c r="BG271" i="10" s="1"/>
  <c r="BF249" i="10"/>
  <c r="BL303" i="10"/>
  <c r="BL281" i="10"/>
  <c r="BL301" i="10" s="1"/>
  <c r="BK279" i="10"/>
  <c r="BL289" i="10"/>
  <c r="BL302" i="10" s="1"/>
  <c r="BL275" i="10"/>
  <c r="AQ99" i="10"/>
  <c r="AP123" i="10"/>
  <c r="AP109" i="10"/>
  <c r="AP122" i="10" s="1"/>
  <c r="AP95" i="10"/>
  <c r="AP101" i="10"/>
  <c r="AP121" i="10" s="1"/>
  <c r="CS303" i="10"/>
  <c r="CS289" i="10"/>
  <c r="CS302" i="10" s="1"/>
  <c r="CS281" i="10"/>
  <c r="CS301" i="10" s="1"/>
  <c r="CS275" i="10"/>
  <c r="CT279" i="10"/>
  <c r="CK273" i="10"/>
  <c r="CK259" i="10"/>
  <c r="CK272" i="10" s="1"/>
  <c r="CL249" i="10"/>
  <c r="CK245" i="10"/>
  <c r="CK251" i="10"/>
  <c r="CK271" i="10" s="1"/>
  <c r="AL39" i="10"/>
  <c r="AK41" i="10"/>
  <c r="AK61" i="10" s="1"/>
  <c r="AK63" i="10"/>
  <c r="AK49" i="10"/>
  <c r="AK62" i="10" s="1"/>
  <c r="AK35" i="10"/>
  <c r="AJ71" i="10"/>
  <c r="AJ91" i="10" s="1"/>
  <c r="AJ93" i="10"/>
  <c r="AK69" i="10"/>
  <c r="AJ79" i="10"/>
  <c r="AJ92" i="10" s="1"/>
  <c r="AJ65" i="10"/>
  <c r="BH213" i="10"/>
  <c r="BH191" i="10"/>
  <c r="BH211" i="10" s="1"/>
  <c r="BI189" i="10"/>
  <c r="BH199" i="10"/>
  <c r="BH212" i="10" s="1"/>
  <c r="BH185" i="10"/>
  <c r="S33" i="10"/>
  <c r="S11" i="10"/>
  <c r="S19" i="10"/>
  <c r="S32" i="10" s="1"/>
  <c r="T9" i="10"/>
  <c r="S5" i="10"/>
  <c r="BA333" i="10"/>
  <c r="BA319" i="10"/>
  <c r="BA332" i="10" s="1"/>
  <c r="BA305" i="10"/>
  <c r="AZ309" i="10"/>
  <c r="BA311" i="10"/>
  <c r="BA331" i="10" s="1"/>
  <c r="AU153" i="10"/>
  <c r="AU139" i="10"/>
  <c r="AU152" i="10" s="1"/>
  <c r="AU125" i="10"/>
  <c r="AV129" i="10"/>
  <c r="AU131" i="10"/>
  <c r="AU151" i="10" s="1"/>
  <c r="AC213" i="10"/>
  <c r="AC191" i="10"/>
  <c r="AC211" i="10" s="1"/>
  <c r="AC199" i="10"/>
  <c r="AC212" i="10" s="1"/>
  <c r="AC185" i="10"/>
  <c r="AB189" i="10"/>
  <c r="AI243" i="10"/>
  <c r="AI229" i="10"/>
  <c r="AI242" i="10" s="1"/>
  <c r="AI215" i="10"/>
  <c r="AH219" i="10"/>
  <c r="AI221" i="10"/>
  <c r="AI241" i="10" s="1"/>
  <c r="CG333" i="10"/>
  <c r="CG319" i="10"/>
  <c r="CG332" i="10" s="1"/>
  <c r="CG305" i="10"/>
  <c r="CG311" i="10"/>
  <c r="CG331" i="10" s="1"/>
  <c r="CH309" i="10"/>
  <c r="BB161" i="10"/>
  <c r="BB181" i="10" s="1"/>
  <c r="BB169" i="10"/>
  <c r="BB182" i="10" s="1"/>
  <c r="BB183" i="10"/>
  <c r="BC159" i="10"/>
  <c r="BB155" i="10"/>
  <c r="BE249" i="10" l="1"/>
  <c r="BF273" i="10"/>
  <c r="BF259" i="10"/>
  <c r="BF272" i="10" s="1"/>
  <c r="BF245" i="10"/>
  <c r="BF251" i="10"/>
  <c r="BF271" i="10" s="1"/>
  <c r="CL245" i="10"/>
  <c r="CL251" i="10"/>
  <c r="CL271" i="10" s="1"/>
  <c r="CL273" i="10"/>
  <c r="CM249" i="10"/>
  <c r="CL259" i="10"/>
  <c r="CL272" i="10" s="1"/>
  <c r="AV153" i="10"/>
  <c r="AV125" i="10"/>
  <c r="AV139" i="10"/>
  <c r="AV152" i="10" s="1"/>
  <c r="AW129" i="10"/>
  <c r="AV131" i="10"/>
  <c r="AV151" i="10" s="1"/>
  <c r="BI213" i="10"/>
  <c r="BI191" i="10"/>
  <c r="BI211" i="10" s="1"/>
  <c r="BI199" i="10"/>
  <c r="BI212" i="10" s="1"/>
  <c r="BJ189" i="10"/>
  <c r="BI185" i="10"/>
  <c r="AH243" i="10"/>
  <c r="AH229" i="10"/>
  <c r="AH242" i="10" s="1"/>
  <c r="AG219" i="10"/>
  <c r="AH221" i="10"/>
  <c r="AH241" i="10" s="1"/>
  <c r="AH215" i="10"/>
  <c r="CH333" i="10"/>
  <c r="CH319" i="10"/>
  <c r="CH332" i="10" s="1"/>
  <c r="CH311" i="10"/>
  <c r="CH331" i="10" s="1"/>
  <c r="CI309" i="10"/>
  <c r="CH305" i="10"/>
  <c r="T11" i="10"/>
  <c r="T31" i="10" s="1"/>
  <c r="T19" i="10"/>
  <c r="T32" i="10" s="1"/>
  <c r="U9" i="10"/>
  <c r="T33" i="10"/>
  <c r="T5" i="10"/>
  <c r="CT303" i="10"/>
  <c r="CT281" i="10"/>
  <c r="CT301" i="10" s="1"/>
  <c r="CT275" i="10"/>
  <c r="CU279" i="10"/>
  <c r="CT289" i="10"/>
  <c r="CT302" i="10" s="1"/>
  <c r="AQ123" i="10"/>
  <c r="AQ109" i="10"/>
  <c r="AQ122" i="10" s="1"/>
  <c r="AQ95" i="10"/>
  <c r="AR99" i="10"/>
  <c r="AQ101" i="10"/>
  <c r="AQ121" i="10" s="1"/>
  <c r="AL41" i="10"/>
  <c r="AL61" i="10" s="1"/>
  <c r="AL35" i="10"/>
  <c r="AL63" i="10"/>
  <c r="AL49" i="10"/>
  <c r="AL62" i="10" s="1"/>
  <c r="AM39" i="10"/>
  <c r="AB191" i="10"/>
  <c r="AB211" i="10" s="1"/>
  <c r="AB213" i="10"/>
  <c r="AB199" i="10"/>
  <c r="AB212" i="10" s="1"/>
  <c r="AB185" i="10"/>
  <c r="AA189" i="10"/>
  <c r="AZ333" i="10"/>
  <c r="AZ319" i="10"/>
  <c r="AZ332" i="10" s="1"/>
  <c r="AZ311" i="10"/>
  <c r="AZ331" i="10" s="1"/>
  <c r="AY309" i="10"/>
  <c r="AZ305" i="10"/>
  <c r="AK71" i="10"/>
  <c r="AK91" i="10" s="1"/>
  <c r="AK93" i="10"/>
  <c r="AK79" i="10"/>
  <c r="AK92" i="10" s="1"/>
  <c r="AL69" i="10"/>
  <c r="AK65" i="10"/>
  <c r="BJ279" i="10"/>
  <c r="BK289" i="10"/>
  <c r="BK302" i="10" s="1"/>
  <c r="BK281" i="10"/>
  <c r="BK301" i="10" s="1"/>
  <c r="BK275" i="10"/>
  <c r="BK303" i="10"/>
  <c r="BC161" i="10"/>
  <c r="BC181" i="10" s="1"/>
  <c r="BC169" i="10"/>
  <c r="BC182" i="10" s="1"/>
  <c r="BC183" i="10"/>
  <c r="BD159" i="10"/>
  <c r="BC155" i="10"/>
  <c r="BE259" i="10" l="1"/>
  <c r="BE272" i="10" s="1"/>
  <c r="BE245" i="10"/>
  <c r="BE273" i="10"/>
  <c r="BD249" i="10"/>
  <c r="BE251" i="10"/>
  <c r="BE271" i="10" s="1"/>
  <c r="AY333" i="10"/>
  <c r="AY319" i="10"/>
  <c r="AY332" i="10" s="1"/>
  <c r="AX309" i="10"/>
  <c r="AY305" i="10"/>
  <c r="AY311" i="10"/>
  <c r="AY331" i="10" s="1"/>
  <c r="AX129" i="10"/>
  <c r="AW131" i="10"/>
  <c r="AW151" i="10" s="1"/>
  <c r="AW125" i="10"/>
  <c r="AW139" i="10"/>
  <c r="AW152" i="10" s="1"/>
  <c r="AW153" i="10"/>
  <c r="AL93" i="10"/>
  <c r="AL79" i="10"/>
  <c r="AL92" i="10" s="1"/>
  <c r="AM69" i="10"/>
  <c r="AL71" i="10"/>
  <c r="AL91" i="10" s="1"/>
  <c r="AL65" i="10"/>
  <c r="CI333" i="10"/>
  <c r="CI319" i="10"/>
  <c r="CI332" i="10" s="1"/>
  <c r="CI305" i="10"/>
  <c r="CJ309" i="10"/>
  <c r="CI311" i="10"/>
  <c r="CI331" i="10" s="1"/>
  <c r="AS99" i="10"/>
  <c r="AR123" i="10"/>
  <c r="AR109" i="10"/>
  <c r="AR122" i="10" s="1"/>
  <c r="AR95" i="10"/>
  <c r="AR101" i="10"/>
  <c r="AR121" i="10" s="1"/>
  <c r="BJ213" i="10"/>
  <c r="BJ191" i="10"/>
  <c r="BJ211" i="10" s="1"/>
  <c r="BJ199" i="10"/>
  <c r="BJ212" i="10" s="1"/>
  <c r="BK189" i="10"/>
  <c r="BJ185" i="10"/>
  <c r="AM35" i="10"/>
  <c r="AM49" i="10"/>
  <c r="AM62" i="10" s="1"/>
  <c r="AM63" i="10"/>
  <c r="AN39" i="10"/>
  <c r="AM41" i="10"/>
  <c r="AM61" i="10" s="1"/>
  <c r="U33" i="10"/>
  <c r="U5" i="10"/>
  <c r="V9" i="10"/>
  <c r="U19" i="10"/>
  <c r="U32" i="10" s="1"/>
  <c r="U11" i="10"/>
  <c r="CM273" i="10"/>
  <c r="CM245" i="10"/>
  <c r="CM251" i="10"/>
  <c r="CM271" i="10" s="1"/>
  <c r="CM259" i="10"/>
  <c r="CM272" i="10" s="1"/>
  <c r="CN249" i="10"/>
  <c r="AA213" i="10"/>
  <c r="AA199" i="10"/>
  <c r="AA212" i="10" s="1"/>
  <c r="AA185" i="10"/>
  <c r="AA191" i="10"/>
  <c r="AA211" i="10" s="1"/>
  <c r="CU289" i="10"/>
  <c r="CU302" i="10" s="1"/>
  <c r="CV279" i="10"/>
  <c r="CU281" i="10"/>
  <c r="CU301" i="10" s="1"/>
  <c r="CU275" i="10"/>
  <c r="CU303" i="10"/>
  <c r="AF219" i="10"/>
  <c r="AG229" i="10"/>
  <c r="AG242" i="10" s="1"/>
  <c r="AG215" i="10"/>
  <c r="AG243" i="10"/>
  <c r="AG221" i="10"/>
  <c r="AG241" i="10" s="1"/>
  <c r="BE159" i="10"/>
  <c r="BD183" i="10"/>
  <c r="BD155" i="10"/>
  <c r="BD161" i="10"/>
  <c r="BD181" i="10" s="1"/>
  <c r="BD169" i="10"/>
  <c r="BD182" i="10" s="1"/>
  <c r="BJ303" i="10"/>
  <c r="BJ289" i="10"/>
  <c r="BJ302" i="10" s="1"/>
  <c r="BI279" i="10"/>
  <c r="BJ275" i="10"/>
  <c r="BJ281" i="10"/>
  <c r="BJ301" i="10" s="1"/>
  <c r="BC249" i="10" l="1"/>
  <c r="BD273" i="10"/>
  <c r="BD259" i="10"/>
  <c r="BD272" i="10" s="1"/>
  <c r="BD245" i="10"/>
  <c r="BD251" i="10"/>
  <c r="BD271" i="10" s="1"/>
  <c r="CN273" i="10"/>
  <c r="CN245" i="10"/>
  <c r="CN251" i="10"/>
  <c r="CN271" i="10" s="1"/>
  <c r="CN259" i="10"/>
  <c r="CN272" i="10" s="1"/>
  <c r="CO249" i="10"/>
  <c r="BK213" i="10"/>
  <c r="BK191" i="10"/>
  <c r="BK211" i="10" s="1"/>
  <c r="BK199" i="10"/>
  <c r="BK212" i="10" s="1"/>
  <c r="BL189" i="10"/>
  <c r="BK185" i="10"/>
  <c r="BF159" i="10"/>
  <c r="BE161" i="10"/>
  <c r="BE181" i="10" s="1"/>
  <c r="BE169" i="10"/>
  <c r="BE182" i="10" s="1"/>
  <c r="BE183" i="10"/>
  <c r="BE155" i="10"/>
  <c r="BI303" i="10"/>
  <c r="BI281" i="10"/>
  <c r="BI301" i="10" s="1"/>
  <c r="BH279" i="10"/>
  <c r="BI289" i="10"/>
  <c r="BI302" i="10" s="1"/>
  <c r="BI275" i="10"/>
  <c r="CV303" i="10"/>
  <c r="CV281" i="10"/>
  <c r="CV301" i="10" s="1"/>
  <c r="CV275" i="10"/>
  <c r="CW279" i="10"/>
  <c r="CV289" i="10"/>
  <c r="CV302" i="10" s="1"/>
  <c r="AN41" i="10"/>
  <c r="AN61" i="10" s="1"/>
  <c r="AN63" i="10"/>
  <c r="AN49" i="10"/>
  <c r="AN62" i="10" s="1"/>
  <c r="AO39" i="10"/>
  <c r="AN35" i="10"/>
  <c r="V11" i="10"/>
  <c r="V31" i="10" s="1"/>
  <c r="V5" i="10"/>
  <c r="V19" i="10"/>
  <c r="V32" i="10" s="1"/>
  <c r="W9" i="10"/>
  <c r="V33" i="10"/>
  <c r="AS123" i="10"/>
  <c r="AS109" i="10"/>
  <c r="AS122" i="10" s="1"/>
  <c r="AS95" i="10"/>
  <c r="AS101" i="10"/>
  <c r="AS121" i="10" s="1"/>
  <c r="AT99" i="10"/>
  <c r="AM93" i="10"/>
  <c r="AM79" i="10"/>
  <c r="AM92" i="10" s="1"/>
  <c r="AM71" i="10"/>
  <c r="AM91" i="10" s="1"/>
  <c r="AM65" i="10"/>
  <c r="AN69" i="10"/>
  <c r="AX153" i="10"/>
  <c r="AX139" i="10"/>
  <c r="AX152" i="10" s="1"/>
  <c r="AX125" i="10"/>
  <c r="AY129" i="10"/>
  <c r="AX131" i="10"/>
  <c r="AX151" i="10" s="1"/>
  <c r="AE219" i="10"/>
  <c r="AF243" i="10"/>
  <c r="AF221" i="10"/>
  <c r="AF241" i="10" s="1"/>
  <c r="AF229" i="10"/>
  <c r="AF242" i="10" s="1"/>
  <c r="AF215" i="10"/>
  <c r="CJ333" i="10"/>
  <c r="CJ305" i="10"/>
  <c r="CJ311" i="10"/>
  <c r="CJ331" i="10" s="1"/>
  <c r="CK309" i="10"/>
  <c r="CJ319" i="10"/>
  <c r="CJ332" i="10" s="1"/>
  <c r="AX333" i="10"/>
  <c r="AX319" i="10"/>
  <c r="AX332" i="10" s="1"/>
  <c r="AX311" i="10"/>
  <c r="AX331" i="10" s="1"/>
  <c r="AW309" i="10"/>
  <c r="AX305" i="10"/>
  <c r="BC251" i="10" l="1"/>
  <c r="BC271" i="10" s="1"/>
  <c r="BB249" i="10"/>
  <c r="BC273" i="10"/>
  <c r="BC259" i="10"/>
  <c r="BC272" i="10" s="1"/>
  <c r="BC245" i="10"/>
  <c r="CK311" i="10"/>
  <c r="CK331" i="10" s="1"/>
  <c r="CL309" i="10"/>
  <c r="CK333" i="10"/>
  <c r="CK305" i="10"/>
  <c r="CK319" i="10"/>
  <c r="CK332" i="10" s="1"/>
  <c r="AE221" i="10"/>
  <c r="AE241" i="10" s="1"/>
  <c r="AE229" i="10"/>
  <c r="AE242" i="10" s="1"/>
  <c r="AE215" i="10"/>
  <c r="AE243" i="10"/>
  <c r="CX279" i="10"/>
  <c r="CW303" i="10"/>
  <c r="CW281" i="10"/>
  <c r="CW301" i="10" s="1"/>
  <c r="CW289" i="10"/>
  <c r="CW302" i="10" s="1"/>
  <c r="CW275" i="10"/>
  <c r="BL213" i="10"/>
  <c r="BL199" i="10"/>
  <c r="BL212" i="10" s="1"/>
  <c r="BL191" i="10"/>
  <c r="BL211" i="10" s="1"/>
  <c r="BM189" i="10"/>
  <c r="BL185" i="10"/>
  <c r="AY139" i="10"/>
  <c r="AY152" i="10" s="1"/>
  <c r="AZ129" i="10"/>
  <c r="AY131" i="10"/>
  <c r="AY151" i="10" s="1"/>
  <c r="AY153" i="10"/>
  <c r="AY125" i="10"/>
  <c r="AW311" i="10"/>
  <c r="AW331" i="10" s="1"/>
  <c r="AW333" i="10"/>
  <c r="AW319" i="10"/>
  <c r="AW332" i="10" s="1"/>
  <c r="AW305" i="10"/>
  <c r="AV309" i="10"/>
  <c r="AO35" i="10"/>
  <c r="AO63" i="10"/>
  <c r="AO49" i="10"/>
  <c r="AO62" i="10" s="1"/>
  <c r="AP39" i="10"/>
  <c r="AO41" i="10"/>
  <c r="AO61" i="10" s="1"/>
  <c r="CO273" i="10"/>
  <c r="CO251" i="10"/>
  <c r="CO271" i="10" s="1"/>
  <c r="CO259" i="10"/>
  <c r="CO272" i="10" s="1"/>
  <c r="CP249" i="10"/>
  <c r="CO245" i="10"/>
  <c r="AT123" i="10"/>
  <c r="AT109" i="10"/>
  <c r="AT122" i="10" s="1"/>
  <c r="AT101" i="10"/>
  <c r="AT121" i="10" s="1"/>
  <c r="AT95" i="10"/>
  <c r="AU99" i="10"/>
  <c r="BG159" i="10"/>
  <c r="BF155" i="10"/>
  <c r="BF169" i="10"/>
  <c r="BF182" i="10" s="1"/>
  <c r="BF183" i="10"/>
  <c r="BF161" i="10"/>
  <c r="BF181" i="10" s="1"/>
  <c r="AN71" i="10"/>
  <c r="AN91" i="10" s="1"/>
  <c r="AN79" i="10"/>
  <c r="AN92" i="10" s="1"/>
  <c r="AN93" i="10"/>
  <c r="AO69" i="10"/>
  <c r="AN65" i="10"/>
  <c r="W19" i="10"/>
  <c r="W32" i="10" s="1"/>
  <c r="X9" i="10"/>
  <c r="W33" i="10"/>
  <c r="W11" i="10"/>
  <c r="W5" i="10"/>
  <c r="BH303" i="10"/>
  <c r="BH289" i="10"/>
  <c r="BH302" i="10" s="1"/>
  <c r="BG279" i="10"/>
  <c r="BH281" i="10"/>
  <c r="BH301" i="10" s="1"/>
  <c r="BH275" i="10"/>
  <c r="BB273" i="10" l="1"/>
  <c r="BB259" i="10"/>
  <c r="BB272" i="10" s="1"/>
  <c r="BB245" i="10"/>
  <c r="BB251" i="10"/>
  <c r="BB271" i="10" s="1"/>
  <c r="BA249" i="10"/>
  <c r="AU123" i="10"/>
  <c r="AU109" i="10"/>
  <c r="AU122" i="10" s="1"/>
  <c r="AU95" i="10"/>
  <c r="AU101" i="10"/>
  <c r="AU121" i="10" s="1"/>
  <c r="AV99" i="10"/>
  <c r="AQ39" i="10"/>
  <c r="AP41" i="10"/>
  <c r="AP61" i="10" s="1"/>
  <c r="AP63" i="10"/>
  <c r="AP49" i="10"/>
  <c r="AP62" i="10" s="1"/>
  <c r="AP35" i="10"/>
  <c r="X5" i="10"/>
  <c r="X33" i="10"/>
  <c r="X11" i="10"/>
  <c r="X31" i="10" s="1"/>
  <c r="X19" i="10"/>
  <c r="X32" i="10" s="1"/>
  <c r="Y9" i="10"/>
  <c r="BG303" i="10"/>
  <c r="BG281" i="10"/>
  <c r="BG301" i="10" s="1"/>
  <c r="BG289" i="10"/>
  <c r="BG302" i="10" s="1"/>
  <c r="BG275" i="10"/>
  <c r="BF279" i="10"/>
  <c r="CP273" i="10"/>
  <c r="CP251" i="10"/>
  <c r="CP271" i="10" s="1"/>
  <c r="CP259" i="10"/>
  <c r="CP272" i="10" s="1"/>
  <c r="CQ249" i="10"/>
  <c r="CP245" i="10"/>
  <c r="AO93" i="10"/>
  <c r="AO79" i="10"/>
  <c r="AO92" i="10" s="1"/>
  <c r="AO71" i="10"/>
  <c r="AO91" i="10" s="1"/>
  <c r="AO65" i="10"/>
  <c r="AP69" i="10"/>
  <c r="BG183" i="10"/>
  <c r="BG169" i="10"/>
  <c r="BG182" i="10" s="1"/>
  <c r="BG155" i="10"/>
  <c r="BG161" i="10"/>
  <c r="BG181" i="10" s="1"/>
  <c r="BH159" i="10"/>
  <c r="AV333" i="10"/>
  <c r="AV305" i="10"/>
  <c r="AV311" i="10"/>
  <c r="AV331" i="10" s="1"/>
  <c r="AU309" i="10"/>
  <c r="AV319" i="10"/>
  <c r="AV332" i="10" s="1"/>
  <c r="AZ131" i="10"/>
  <c r="AZ151" i="10" s="1"/>
  <c r="AZ153" i="10"/>
  <c r="AZ139" i="10"/>
  <c r="AZ152" i="10" s="1"/>
  <c r="BA129" i="10"/>
  <c r="AZ125" i="10"/>
  <c r="BM213" i="10"/>
  <c r="BM199" i="10"/>
  <c r="BM212" i="10" s="1"/>
  <c r="BN189" i="10"/>
  <c r="BM185" i="10"/>
  <c r="BM191" i="10"/>
  <c r="BM211" i="10" s="1"/>
  <c r="CX303" i="10"/>
  <c r="CX281" i="10"/>
  <c r="CX301" i="10" s="1"/>
  <c r="CX289" i="10"/>
  <c r="CX302" i="10" s="1"/>
  <c r="CX275" i="10"/>
  <c r="CY279" i="10"/>
  <c r="CL333" i="10"/>
  <c r="CL319" i="10"/>
  <c r="CL332" i="10" s="1"/>
  <c r="CL311" i="10"/>
  <c r="CL331" i="10" s="1"/>
  <c r="CM309" i="10"/>
  <c r="CL305" i="10"/>
  <c r="BA273" i="10" l="1"/>
  <c r="BA259" i="10"/>
  <c r="BA272" i="10" s="1"/>
  <c r="BA245" i="10"/>
  <c r="BA251" i="10"/>
  <c r="BA271" i="10" s="1"/>
  <c r="AZ249" i="10"/>
  <c r="CM333" i="10"/>
  <c r="CM311" i="10"/>
  <c r="CM331" i="10" s="1"/>
  <c r="CN309" i="10"/>
  <c r="CM319" i="10"/>
  <c r="CM332" i="10" s="1"/>
  <c r="CM305" i="10"/>
  <c r="BH183" i="10"/>
  <c r="BH169" i="10"/>
  <c r="BH182" i="10" s="1"/>
  <c r="BH155" i="10"/>
  <c r="BI159" i="10"/>
  <c r="BH161" i="10"/>
  <c r="BH181" i="10" s="1"/>
  <c r="BF303" i="10"/>
  <c r="BF281" i="10"/>
  <c r="BF301" i="10" s="1"/>
  <c r="BF289" i="10"/>
  <c r="BF302" i="10" s="1"/>
  <c r="BE279" i="10"/>
  <c r="BF275" i="10"/>
  <c r="BA125" i="10"/>
  <c r="BA153" i="10"/>
  <c r="BA139" i="10"/>
  <c r="BA152" i="10" s="1"/>
  <c r="BB129" i="10"/>
  <c r="BA131" i="10"/>
  <c r="BA151" i="10" s="1"/>
  <c r="BN213" i="10"/>
  <c r="BN199" i="10"/>
  <c r="BN212" i="10" s="1"/>
  <c r="BO189" i="10"/>
  <c r="BN185" i="10"/>
  <c r="BN191" i="10"/>
  <c r="BN211" i="10" s="1"/>
  <c r="CY303" i="10"/>
  <c r="CY281" i="10"/>
  <c r="CY301" i="10" s="1"/>
  <c r="CY289" i="10"/>
  <c r="CY302" i="10" s="1"/>
  <c r="CZ279" i="10"/>
  <c r="CY275" i="10"/>
  <c r="AU333" i="10"/>
  <c r="AU305" i="10"/>
  <c r="AU319" i="10"/>
  <c r="AU332" i="10" s="1"/>
  <c r="AT309" i="10"/>
  <c r="AU311" i="10"/>
  <c r="AU331" i="10" s="1"/>
  <c r="Y19" i="10"/>
  <c r="Y32" i="10" s="1"/>
  <c r="Z9" i="10"/>
  <c r="Y11" i="10"/>
  <c r="Y33" i="10"/>
  <c r="Y5" i="10"/>
  <c r="AP79" i="10"/>
  <c r="AP92" i="10" s="1"/>
  <c r="AQ69" i="10"/>
  <c r="AP93" i="10"/>
  <c r="AP65" i="10"/>
  <c r="AP71" i="10"/>
  <c r="AP91" i="10" s="1"/>
  <c r="AQ63" i="10"/>
  <c r="AQ49" i="10"/>
  <c r="AQ62" i="10" s="1"/>
  <c r="AR39" i="10"/>
  <c r="AQ41" i="10"/>
  <c r="AQ61" i="10" s="1"/>
  <c r="AQ35" i="10"/>
  <c r="CQ273" i="10"/>
  <c r="CQ251" i="10"/>
  <c r="CQ271" i="10" s="1"/>
  <c r="CQ259" i="10"/>
  <c r="CQ272" i="10" s="1"/>
  <c r="CR249" i="10"/>
  <c r="CQ245" i="10"/>
  <c r="AV123" i="10"/>
  <c r="AV109" i="10"/>
  <c r="AV122" i="10" s="1"/>
  <c r="AV101" i="10"/>
  <c r="AV121" i="10" s="1"/>
  <c r="AW99" i="10"/>
  <c r="AV95" i="10"/>
  <c r="AZ273" i="10" l="1"/>
  <c r="AZ251" i="10"/>
  <c r="AZ271" i="10" s="1"/>
  <c r="AY249" i="10"/>
  <c r="AZ245" i="10"/>
  <c r="AZ259" i="10"/>
  <c r="AZ272" i="10" s="1"/>
  <c r="AR41" i="10"/>
  <c r="AR61" i="10" s="1"/>
  <c r="AR35" i="10"/>
  <c r="AR49" i="10"/>
  <c r="AR62" i="10" s="1"/>
  <c r="AR63" i="10"/>
  <c r="BO213" i="10"/>
  <c r="BO199" i="10"/>
  <c r="BO212" i="10" s="1"/>
  <c r="BO185" i="10"/>
  <c r="BO191" i="10"/>
  <c r="BO211" i="10" s="1"/>
  <c r="BP189" i="10"/>
  <c r="CR273" i="10"/>
  <c r="CR259" i="10"/>
  <c r="CR272" i="10" s="1"/>
  <c r="CS249" i="10"/>
  <c r="CR245" i="10"/>
  <c r="CR251" i="10"/>
  <c r="CR271" i="10" s="1"/>
  <c r="BE303" i="10"/>
  <c r="BE289" i="10"/>
  <c r="BE302" i="10" s="1"/>
  <c r="BE275" i="10"/>
  <c r="BE281" i="10"/>
  <c r="BE301" i="10" s="1"/>
  <c r="BD279" i="10"/>
  <c r="Z33" i="10"/>
  <c r="Z5" i="10"/>
  <c r="Z19" i="10"/>
  <c r="Z32" i="10" s="1"/>
  <c r="Z11" i="10"/>
  <c r="Z31" i="10" s="1"/>
  <c r="AA9" i="10"/>
  <c r="CZ303" i="10"/>
  <c r="CZ281" i="10"/>
  <c r="CZ301" i="10" s="1"/>
  <c r="CZ289" i="10"/>
  <c r="CZ302" i="10" s="1"/>
  <c r="DA279" i="10"/>
  <c r="CZ275" i="10"/>
  <c r="AW101" i="10"/>
  <c r="AW121" i="10" s="1"/>
  <c r="AX99" i="10"/>
  <c r="AW95" i="10"/>
  <c r="AW109" i="10"/>
  <c r="AW122" i="10" s="1"/>
  <c r="AW123" i="10"/>
  <c r="BC129" i="10"/>
  <c r="BB131" i="10"/>
  <c r="BB151" i="10" s="1"/>
  <c r="BB153" i="10"/>
  <c r="BB125" i="10"/>
  <c r="BB139" i="10"/>
  <c r="BB152" i="10" s="1"/>
  <c r="CN333" i="10"/>
  <c r="CN319" i="10"/>
  <c r="CN332" i="10" s="1"/>
  <c r="CN311" i="10"/>
  <c r="CN331" i="10" s="1"/>
  <c r="CO309" i="10"/>
  <c r="CN305" i="10"/>
  <c r="AQ79" i="10"/>
  <c r="AQ92" i="10" s="1"/>
  <c r="AR69" i="10"/>
  <c r="AQ93" i="10"/>
  <c r="AQ71" i="10"/>
  <c r="AQ91" i="10" s="1"/>
  <c r="AQ65" i="10"/>
  <c r="AT333" i="10"/>
  <c r="AT311" i="10"/>
  <c r="AT331" i="10" s="1"/>
  <c r="AT305" i="10"/>
  <c r="AT319" i="10"/>
  <c r="AT332" i="10" s="1"/>
  <c r="AS309" i="10"/>
  <c r="BI183" i="10"/>
  <c r="BI169" i="10"/>
  <c r="BI182" i="10" s="1"/>
  <c r="BI155" i="10"/>
  <c r="BI161" i="10"/>
  <c r="BI181" i="10" s="1"/>
  <c r="BJ159" i="10"/>
  <c r="AY273" i="10" l="1"/>
  <c r="AY251" i="10"/>
  <c r="AY271" i="10" s="1"/>
  <c r="AX249" i="10"/>
  <c r="AY245" i="10"/>
  <c r="AY259" i="10"/>
  <c r="AY272" i="10" s="1"/>
  <c r="CO333" i="10"/>
  <c r="CO319" i="10"/>
  <c r="CO332" i="10" s="1"/>
  <c r="CO305" i="10"/>
  <c r="CP309" i="10"/>
  <c r="CO311" i="10"/>
  <c r="CO331" i="10" s="1"/>
  <c r="BC153" i="10"/>
  <c r="BC139" i="10"/>
  <c r="BC152" i="10" s="1"/>
  <c r="BC131" i="10"/>
  <c r="BC151" i="10" s="1"/>
  <c r="BC125" i="10"/>
  <c r="BD129" i="10"/>
  <c r="BD303" i="10"/>
  <c r="BD281" i="10"/>
  <c r="BD301" i="10" s="1"/>
  <c r="BD289" i="10"/>
  <c r="BD302" i="10" s="1"/>
  <c r="BD275" i="10"/>
  <c r="BC279" i="10"/>
  <c r="AY99" i="10"/>
  <c r="AX123" i="10"/>
  <c r="AX109" i="10"/>
  <c r="AX122" i="10" s="1"/>
  <c r="AX95" i="10"/>
  <c r="AX101" i="10"/>
  <c r="AX121" i="10" s="1"/>
  <c r="BJ161" i="10"/>
  <c r="BJ181" i="10" s="1"/>
  <c r="BJ183" i="10"/>
  <c r="BK159" i="10"/>
  <c r="BJ155" i="10"/>
  <c r="BJ169" i="10"/>
  <c r="BJ182" i="10" s="1"/>
  <c r="AA33" i="10"/>
  <c r="AA11" i="10"/>
  <c r="AA19" i="10"/>
  <c r="AA32" i="10" s="1"/>
  <c r="AB9" i="10"/>
  <c r="AA5" i="10"/>
  <c r="AS333" i="10"/>
  <c r="AS319" i="10"/>
  <c r="AS332" i="10" s="1"/>
  <c r="AS305" i="10"/>
  <c r="AR309" i="10"/>
  <c r="AS311" i="10"/>
  <c r="AS331" i="10" s="1"/>
  <c r="AR71" i="10"/>
  <c r="AR91" i="10" s="1"/>
  <c r="AR93" i="10"/>
  <c r="AR79" i="10"/>
  <c r="AR92" i="10" s="1"/>
  <c r="AS69" i="10"/>
  <c r="AR65" i="10"/>
  <c r="DA303" i="10"/>
  <c r="DA289" i="10"/>
  <c r="DA302" i="10" s="1"/>
  <c r="DA275" i="10"/>
  <c r="DB279" i="10"/>
  <c r="DA281" i="10"/>
  <c r="DA301" i="10" s="1"/>
  <c r="CS273" i="10"/>
  <c r="CS259" i="10"/>
  <c r="CS272" i="10" s="1"/>
  <c r="CT249" i="10"/>
  <c r="CS245" i="10"/>
  <c r="CS251" i="10"/>
  <c r="CS271" i="10" s="1"/>
  <c r="BP213" i="10"/>
  <c r="BP199" i="10"/>
  <c r="BP212" i="10" s="1"/>
  <c r="BP191" i="10"/>
  <c r="BP211" i="10" s="1"/>
  <c r="BP185" i="10"/>
  <c r="BQ189" i="10"/>
  <c r="AW249" i="10" l="1"/>
  <c r="AX251" i="10"/>
  <c r="AX271" i="10" s="1"/>
  <c r="AX273" i="10"/>
  <c r="AX245" i="10"/>
  <c r="AX259" i="10"/>
  <c r="AX272" i="10" s="1"/>
  <c r="AY123" i="10"/>
  <c r="AY109" i="10"/>
  <c r="AY122" i="10" s="1"/>
  <c r="AY95" i="10"/>
  <c r="AY101" i="10"/>
  <c r="AY121" i="10" s="1"/>
  <c r="AZ99" i="10"/>
  <c r="AR333" i="10"/>
  <c r="AR305" i="10"/>
  <c r="AR319" i="10"/>
  <c r="AR332" i="10" s="1"/>
  <c r="AR311" i="10"/>
  <c r="AR331" i="10" s="1"/>
  <c r="BC303" i="10"/>
  <c r="BC281" i="10"/>
  <c r="BC301" i="10" s="1"/>
  <c r="BC275" i="10"/>
  <c r="BC289" i="10"/>
  <c r="BC302" i="10" s="1"/>
  <c r="BB279" i="10"/>
  <c r="CT245" i="10"/>
  <c r="CT251" i="10"/>
  <c r="CT271" i="10" s="1"/>
  <c r="CT273" i="10"/>
  <c r="CU249" i="10"/>
  <c r="CT259" i="10"/>
  <c r="CT272" i="10" s="1"/>
  <c r="BQ213" i="10"/>
  <c r="BQ199" i="10"/>
  <c r="BQ212" i="10" s="1"/>
  <c r="BQ191" i="10"/>
  <c r="BQ211" i="10" s="1"/>
  <c r="BR189" i="10"/>
  <c r="BQ185" i="10"/>
  <c r="AS71" i="10"/>
  <c r="AS91" i="10" s="1"/>
  <c r="AS93" i="10"/>
  <c r="AS79" i="10"/>
  <c r="AS92" i="10" s="1"/>
  <c r="AT69" i="10"/>
  <c r="AS65" i="10"/>
  <c r="BK161" i="10"/>
  <c r="BK181" i="10" s="1"/>
  <c r="BK169" i="10"/>
  <c r="BK182" i="10" s="1"/>
  <c r="BK183" i="10"/>
  <c r="BL159" i="10"/>
  <c r="BK155" i="10"/>
  <c r="CP333" i="10"/>
  <c r="CP319" i="10"/>
  <c r="CP332" i="10" s="1"/>
  <c r="CP311" i="10"/>
  <c r="CP331" i="10" s="1"/>
  <c r="CQ309" i="10"/>
  <c r="CP305" i="10"/>
  <c r="AB11" i="10"/>
  <c r="AB31" i="10" s="1"/>
  <c r="AB19" i="10"/>
  <c r="AB32" i="10" s="1"/>
  <c r="AB33" i="10"/>
  <c r="AC9" i="10"/>
  <c r="AB5" i="10"/>
  <c r="BD153" i="10"/>
  <c r="BD125" i="10"/>
  <c r="BD139" i="10"/>
  <c r="BD152" i="10" s="1"/>
  <c r="BE129" i="10"/>
  <c r="BD131" i="10"/>
  <c r="BD151" i="10" s="1"/>
  <c r="DB303" i="10"/>
  <c r="DB281" i="10"/>
  <c r="DB301" i="10" s="1"/>
  <c r="DB289" i="10"/>
  <c r="DB302" i="10" s="1"/>
  <c r="DC279" i="10"/>
  <c r="DB275" i="10"/>
  <c r="AW273" i="10" l="1"/>
  <c r="AV249" i="10"/>
  <c r="AW251" i="10"/>
  <c r="AW271" i="10" s="1"/>
  <c r="AW259" i="10"/>
  <c r="AW272" i="10" s="1"/>
  <c r="AW245" i="10"/>
  <c r="CU273" i="10"/>
  <c r="CU245" i="10"/>
  <c r="CU251" i="10"/>
  <c r="CU271" i="10" s="1"/>
  <c r="CU259" i="10"/>
  <c r="CU272" i="10" s="1"/>
  <c r="CV249" i="10"/>
  <c r="BM159" i="10"/>
  <c r="BL169" i="10"/>
  <c r="BL182" i="10" s="1"/>
  <c r="BL183" i="10"/>
  <c r="BL155" i="10"/>
  <c r="BL161" i="10"/>
  <c r="BL181" i="10" s="1"/>
  <c r="BB303" i="10"/>
  <c r="BA279" i="10"/>
  <c r="BB275" i="10"/>
  <c r="BB289" i="10"/>
  <c r="BB302" i="10" s="1"/>
  <c r="BB281" i="10"/>
  <c r="BB301" i="10" s="1"/>
  <c r="BF129" i="10"/>
  <c r="BE131" i="10"/>
  <c r="BE151" i="10" s="1"/>
  <c r="BE125" i="10"/>
  <c r="BE153" i="10"/>
  <c r="BE139" i="10"/>
  <c r="BE152" i="10" s="1"/>
  <c r="BA99" i="10"/>
  <c r="AZ123" i="10"/>
  <c r="AZ109" i="10"/>
  <c r="AZ122" i="10" s="1"/>
  <c r="AZ95" i="10"/>
  <c r="AZ101" i="10"/>
  <c r="AZ121" i="10" s="1"/>
  <c r="BR213" i="10"/>
  <c r="BR191" i="10"/>
  <c r="BR211" i="10" s="1"/>
  <c r="BS189" i="10"/>
  <c r="BR199" i="10"/>
  <c r="BR212" i="10" s="1"/>
  <c r="BR185" i="10"/>
  <c r="CQ333" i="10"/>
  <c r="CQ305" i="10"/>
  <c r="CR309" i="10"/>
  <c r="CQ319" i="10"/>
  <c r="CQ332" i="10" s="1"/>
  <c r="CQ311" i="10"/>
  <c r="CQ331" i="10" s="1"/>
  <c r="DC275" i="10"/>
  <c r="DD279" i="10"/>
  <c r="DC303" i="10"/>
  <c r="DC289" i="10"/>
  <c r="DC302" i="10" s="1"/>
  <c r="DC281" i="10"/>
  <c r="DC301" i="10" s="1"/>
  <c r="AC33" i="10"/>
  <c r="AC5" i="10"/>
  <c r="AC11" i="10"/>
  <c r="AD9" i="10"/>
  <c r="AC19" i="10"/>
  <c r="AC32" i="10" s="1"/>
  <c r="AT93" i="10"/>
  <c r="AT79" i="10"/>
  <c r="AT92" i="10" s="1"/>
  <c r="AU69" i="10"/>
  <c r="AT65" i="10"/>
  <c r="AT71" i="10"/>
  <c r="AT91" i="10" s="1"/>
  <c r="AU249" i="10" l="1"/>
  <c r="AV273" i="10"/>
  <c r="AV259" i="10"/>
  <c r="AV272" i="10" s="1"/>
  <c r="AV245" i="10"/>
  <c r="AV251" i="10"/>
  <c r="AV271" i="10" s="1"/>
  <c r="BF153" i="10"/>
  <c r="BF139" i="10"/>
  <c r="BF152" i="10" s="1"/>
  <c r="BF125" i="10"/>
  <c r="BG129" i="10"/>
  <c r="BF131" i="10"/>
  <c r="BF151" i="10" s="1"/>
  <c r="BN159" i="10"/>
  <c r="BM161" i="10"/>
  <c r="BM181" i="10" s="1"/>
  <c r="BM169" i="10"/>
  <c r="BM182" i="10" s="1"/>
  <c r="BM183" i="10"/>
  <c r="BM155" i="10"/>
  <c r="AU93" i="10"/>
  <c r="AU79" i="10"/>
  <c r="AU92" i="10" s="1"/>
  <c r="AU65" i="10"/>
  <c r="AU71" i="10"/>
  <c r="AU91" i="10" s="1"/>
  <c r="AV69" i="10"/>
  <c r="DD303" i="10"/>
  <c r="DD289" i="10"/>
  <c r="DD302" i="10" s="1"/>
  <c r="DE279" i="10"/>
  <c r="DD275" i="10"/>
  <c r="DD281" i="10"/>
  <c r="DD301" i="10" s="1"/>
  <c r="BA123" i="10"/>
  <c r="BA109" i="10"/>
  <c r="BA122" i="10" s="1"/>
  <c r="BA95" i="10"/>
  <c r="BA101" i="10"/>
  <c r="BA121" i="10" s="1"/>
  <c r="BB99" i="10"/>
  <c r="CV273" i="10"/>
  <c r="CV245" i="10"/>
  <c r="CV251" i="10"/>
  <c r="CV271" i="10" s="1"/>
  <c r="CV259" i="10"/>
  <c r="CV272" i="10" s="1"/>
  <c r="CW249" i="10"/>
  <c r="BS191" i="10"/>
  <c r="BS211" i="10" s="1"/>
  <c r="BT189" i="10"/>
  <c r="BS199" i="10"/>
  <c r="BS212" i="10" s="1"/>
  <c r="BS185" i="10"/>
  <c r="BS213" i="10"/>
  <c r="BA303" i="10"/>
  <c r="BA289" i="10"/>
  <c r="BA302" i="10" s="1"/>
  <c r="BA281" i="10"/>
  <c r="BA301" i="10" s="1"/>
  <c r="BA275" i="10"/>
  <c r="AZ279" i="10"/>
  <c r="AD11" i="10"/>
  <c r="AD31" i="10" s="1"/>
  <c r="AD5" i="10"/>
  <c r="AD19" i="10"/>
  <c r="AD32" i="10" s="1"/>
  <c r="AE9" i="10"/>
  <c r="AD33" i="10"/>
  <c r="CR333" i="10"/>
  <c r="CR305" i="10"/>
  <c r="CR319" i="10"/>
  <c r="CR332" i="10" s="1"/>
  <c r="CR311" i="10"/>
  <c r="CR331" i="10" s="1"/>
  <c r="CS309" i="10"/>
  <c r="AU251" i="10" l="1"/>
  <c r="AU271" i="10" s="1"/>
  <c r="AT249" i="10"/>
  <c r="AU273" i="10"/>
  <c r="AU259" i="10"/>
  <c r="AU272" i="10" s="1"/>
  <c r="AU245" i="10"/>
  <c r="BB109" i="10"/>
  <c r="BB122" i="10" s="1"/>
  <c r="BB123" i="10"/>
  <c r="BB101" i="10"/>
  <c r="BB121" i="10" s="1"/>
  <c r="BB95" i="10"/>
  <c r="BC99" i="10"/>
  <c r="CS319" i="10"/>
  <c r="CS332" i="10" s="1"/>
  <c r="CS311" i="10"/>
  <c r="CS331" i="10" s="1"/>
  <c r="CT309" i="10"/>
  <c r="CS333" i="10"/>
  <c r="CS305" i="10"/>
  <c r="AV93" i="10"/>
  <c r="AV71" i="10"/>
  <c r="AV91" i="10" s="1"/>
  <c r="AW69" i="10"/>
  <c r="AV79" i="10"/>
  <c r="AV92" i="10" s="1"/>
  <c r="AV65" i="10"/>
  <c r="AE19" i="10"/>
  <c r="AE32" i="10" s="1"/>
  <c r="AF9" i="10"/>
  <c r="AE33" i="10"/>
  <c r="AE11" i="10"/>
  <c r="AE5" i="10"/>
  <c r="CW251" i="10"/>
  <c r="CW271" i="10" s="1"/>
  <c r="CW259" i="10"/>
  <c r="CW272" i="10" s="1"/>
  <c r="CW273" i="10"/>
  <c r="CX249" i="10"/>
  <c r="CW245" i="10"/>
  <c r="BO159" i="10"/>
  <c r="BN169" i="10"/>
  <c r="BN182" i="10" s="1"/>
  <c r="BN183" i="10"/>
  <c r="BN155" i="10"/>
  <c r="BN161" i="10"/>
  <c r="BN181" i="10" s="1"/>
  <c r="BT213" i="10"/>
  <c r="BT199" i="10"/>
  <c r="BT212" i="10" s="1"/>
  <c r="BT191" i="10"/>
  <c r="BT211" i="10" s="1"/>
  <c r="BU189" i="10"/>
  <c r="BT185" i="10"/>
  <c r="BG125" i="10"/>
  <c r="BG153" i="10"/>
  <c r="BG139" i="10"/>
  <c r="BG152" i="10" s="1"/>
  <c r="BH129" i="10"/>
  <c r="BG131" i="10"/>
  <c r="BG151" i="10" s="1"/>
  <c r="AZ303" i="10"/>
  <c r="AZ281" i="10"/>
  <c r="AZ301" i="10" s="1"/>
  <c r="AY279" i="10"/>
  <c r="AZ275" i="10"/>
  <c r="AZ289" i="10"/>
  <c r="AZ302" i="10" s="1"/>
  <c r="DE303" i="10"/>
  <c r="DF279" i="10"/>
  <c r="DE281" i="10"/>
  <c r="DE301" i="10" s="1"/>
  <c r="DE275" i="10"/>
  <c r="DE289" i="10"/>
  <c r="DE302" i="10" s="1"/>
  <c r="AT251" i="10" l="1"/>
  <c r="AT271" i="10" s="1"/>
  <c r="AS249" i="10"/>
  <c r="AT273" i="10"/>
  <c r="AT259" i="10"/>
  <c r="AT272" i="10" s="1"/>
  <c r="AT245" i="10"/>
  <c r="CX273" i="10"/>
  <c r="CX251" i="10"/>
  <c r="CX271" i="10" s="1"/>
  <c r="CX259" i="10"/>
  <c r="CX272" i="10" s="1"/>
  <c r="CY249" i="10"/>
  <c r="CX245" i="10"/>
  <c r="CT333" i="10"/>
  <c r="CT319" i="10"/>
  <c r="CT332" i="10" s="1"/>
  <c r="CT311" i="10"/>
  <c r="CT331" i="10" s="1"/>
  <c r="CU309" i="10"/>
  <c r="CT305" i="10"/>
  <c r="AF5" i="10"/>
  <c r="AF33" i="10"/>
  <c r="AF11" i="10"/>
  <c r="AF31" i="10" s="1"/>
  <c r="AF19" i="10"/>
  <c r="AF32" i="10" s="1"/>
  <c r="BH131" i="10"/>
  <c r="BH151" i="10" s="1"/>
  <c r="BH153" i="10"/>
  <c r="BH139" i="10"/>
  <c r="BH152" i="10" s="1"/>
  <c r="BH125" i="10"/>
  <c r="BI129" i="10"/>
  <c r="AW93" i="10"/>
  <c r="AW79" i="10"/>
  <c r="AW92" i="10" s="1"/>
  <c r="AW65" i="10"/>
  <c r="AW71" i="10"/>
  <c r="AW91" i="10" s="1"/>
  <c r="AX69" i="10"/>
  <c r="DF303" i="10"/>
  <c r="DF281" i="10"/>
  <c r="DF301" i="10" s="1"/>
  <c r="DF275" i="10"/>
  <c r="DG279" i="10"/>
  <c r="DF289" i="10"/>
  <c r="DF302" i="10" s="1"/>
  <c r="AY303" i="10"/>
  <c r="AY289" i="10"/>
  <c r="AY302" i="10" s="1"/>
  <c r="AX279" i="10"/>
  <c r="AY281" i="10"/>
  <c r="AY301" i="10" s="1"/>
  <c r="AY275" i="10"/>
  <c r="BC109" i="10"/>
  <c r="BC122" i="10" s="1"/>
  <c r="BC95" i="10"/>
  <c r="BC123" i="10"/>
  <c r="BC101" i="10"/>
  <c r="BC121" i="10" s="1"/>
  <c r="BD99" i="10"/>
  <c r="BV189" i="10"/>
  <c r="BU199" i="10"/>
  <c r="BU212" i="10" s="1"/>
  <c r="BU213" i="10"/>
  <c r="BU185" i="10"/>
  <c r="BU191" i="10"/>
  <c r="BU211" i="10" s="1"/>
  <c r="BO183" i="10"/>
  <c r="BO169" i="10"/>
  <c r="BO182" i="10" s="1"/>
  <c r="BO155" i="10"/>
  <c r="BO161" i="10"/>
  <c r="BO181" i="10" s="1"/>
  <c r="BP159" i="10"/>
  <c r="AS273" i="10" l="1"/>
  <c r="AS259" i="10"/>
  <c r="AS272" i="10" s="1"/>
  <c r="AS245" i="10"/>
  <c r="AS251" i="10"/>
  <c r="AS271" i="10" s="1"/>
  <c r="AR249" i="10"/>
  <c r="AX281" i="10"/>
  <c r="AX301" i="10" s="1"/>
  <c r="AX303" i="10"/>
  <c r="AX289" i="10"/>
  <c r="AX302" i="10" s="1"/>
  <c r="AW279" i="10"/>
  <c r="AX275" i="10"/>
  <c r="AX71" i="10"/>
  <c r="AX91" i="10" s="1"/>
  <c r="AX93" i="10"/>
  <c r="AY69" i="10"/>
  <c r="AX79" i="10"/>
  <c r="AX92" i="10" s="1"/>
  <c r="AX65" i="10"/>
  <c r="BD123" i="10"/>
  <c r="BD109" i="10"/>
  <c r="BD122" i="10" s="1"/>
  <c r="BD101" i="10"/>
  <c r="BD121" i="10" s="1"/>
  <c r="BE99" i="10"/>
  <c r="BD95" i="10"/>
  <c r="BP183" i="10"/>
  <c r="BP169" i="10"/>
  <c r="BP182" i="10" s="1"/>
  <c r="BP155" i="10"/>
  <c r="BQ159" i="10"/>
  <c r="BP161" i="10"/>
  <c r="BP181" i="10" s="1"/>
  <c r="DG303" i="10"/>
  <c r="DG281" i="10"/>
  <c r="DG301" i="10" s="1"/>
  <c r="DG289" i="10"/>
  <c r="DG302" i="10" s="1"/>
  <c r="DG275" i="10"/>
  <c r="DH279" i="10"/>
  <c r="CY273" i="10"/>
  <c r="CY251" i="10"/>
  <c r="CY271" i="10" s="1"/>
  <c r="CY259" i="10"/>
  <c r="CY272" i="10" s="1"/>
  <c r="CZ249" i="10"/>
  <c r="CY245" i="10"/>
  <c r="BV213" i="10"/>
  <c r="BW189" i="10"/>
  <c r="BV199" i="10"/>
  <c r="BV212" i="10" s="1"/>
  <c r="BV185" i="10"/>
  <c r="BV191" i="10"/>
  <c r="BV211" i="10" s="1"/>
  <c r="BI125" i="10"/>
  <c r="BI153" i="10"/>
  <c r="BJ129" i="10"/>
  <c r="BI139" i="10"/>
  <c r="BI152" i="10" s="1"/>
  <c r="BI131" i="10"/>
  <c r="BI151" i="10" s="1"/>
  <c r="CU333" i="10"/>
  <c r="CU319" i="10"/>
  <c r="CU332" i="10" s="1"/>
  <c r="CU311" i="10"/>
  <c r="CU331" i="10" s="1"/>
  <c r="CU305" i="10"/>
  <c r="CV309" i="10"/>
  <c r="AR251" i="10" l="1"/>
  <c r="AR271" i="10" s="1"/>
  <c r="AR245" i="10"/>
  <c r="AR259" i="10"/>
  <c r="AR272" i="10" s="1"/>
  <c r="AR273" i="10"/>
  <c r="AQ249" i="10"/>
  <c r="AY71" i="10"/>
  <c r="AY91" i="10" s="1"/>
  <c r="AY93" i="10"/>
  <c r="AZ69" i="10"/>
  <c r="AY79" i="10"/>
  <c r="AY92" i="10" s="1"/>
  <c r="AY65" i="10"/>
  <c r="DH303" i="10"/>
  <c r="DH281" i="10"/>
  <c r="DH301" i="10" s="1"/>
  <c r="DH289" i="10"/>
  <c r="DH302" i="10" s="1"/>
  <c r="DI279" i="10"/>
  <c r="DH275" i="10"/>
  <c r="BE123" i="10"/>
  <c r="BE101" i="10"/>
  <c r="BE121" i="10" s="1"/>
  <c r="BF99" i="10"/>
  <c r="BE109" i="10"/>
  <c r="BE122" i="10" s="1"/>
  <c r="BE95" i="10"/>
  <c r="BW213" i="10"/>
  <c r="BW199" i="10"/>
  <c r="BW212" i="10" s="1"/>
  <c r="BW185" i="10"/>
  <c r="BW191" i="10"/>
  <c r="BW211" i="10" s="1"/>
  <c r="BX189" i="10"/>
  <c r="AW303" i="10"/>
  <c r="AW289" i="10"/>
  <c r="AW302" i="10" s="1"/>
  <c r="AW275" i="10"/>
  <c r="AW281" i="10"/>
  <c r="AW301" i="10" s="1"/>
  <c r="AV279" i="10"/>
  <c r="BQ183" i="10"/>
  <c r="BQ169" i="10"/>
  <c r="BQ182" i="10" s="1"/>
  <c r="BQ155" i="10"/>
  <c r="BQ161" i="10"/>
  <c r="BQ181" i="10" s="1"/>
  <c r="BR159" i="10"/>
  <c r="BK129" i="10"/>
  <c r="BJ153" i="10"/>
  <c r="BJ139" i="10"/>
  <c r="BJ152" i="10" s="1"/>
  <c r="BJ131" i="10"/>
  <c r="BJ151" i="10" s="1"/>
  <c r="BJ125" i="10"/>
  <c r="CV333" i="10"/>
  <c r="CV319" i="10"/>
  <c r="CV332" i="10" s="1"/>
  <c r="CV305" i="10"/>
  <c r="CV311" i="10"/>
  <c r="CV331" i="10" s="1"/>
  <c r="CW309" i="10"/>
  <c r="CZ273" i="10"/>
  <c r="CZ259" i="10"/>
  <c r="CZ272" i="10" s="1"/>
  <c r="DA249" i="10"/>
  <c r="CZ245" i="10"/>
  <c r="CZ251" i="10"/>
  <c r="CZ271" i="10" s="1"/>
  <c r="AQ273" i="10" l="1"/>
  <c r="AQ251" i="10"/>
  <c r="AQ271" i="10" s="1"/>
  <c r="AP249" i="10"/>
  <c r="AQ245" i="10"/>
  <c r="AQ259" i="10"/>
  <c r="AQ272" i="10" s="1"/>
  <c r="AV303" i="10"/>
  <c r="AV289" i="10"/>
  <c r="AV302" i="10" s="1"/>
  <c r="AV281" i="10"/>
  <c r="AV301" i="10" s="1"/>
  <c r="AV275" i="10"/>
  <c r="AU279" i="10"/>
  <c r="BK153" i="10"/>
  <c r="BK139" i="10"/>
  <c r="BK152" i="10" s="1"/>
  <c r="BL129" i="10"/>
  <c r="BK131" i="10"/>
  <c r="BK151" i="10" s="1"/>
  <c r="BK125" i="10"/>
  <c r="BR161" i="10"/>
  <c r="BR181" i="10" s="1"/>
  <c r="BR183" i="10"/>
  <c r="BR155" i="10"/>
  <c r="BR169" i="10"/>
  <c r="BR182" i="10" s="1"/>
  <c r="BS159" i="10"/>
  <c r="AZ71" i="10"/>
  <c r="AZ91" i="10" s="1"/>
  <c r="AZ93" i="10"/>
  <c r="BA69" i="10"/>
  <c r="AZ79" i="10"/>
  <c r="AZ92" i="10" s="1"/>
  <c r="AZ65" i="10"/>
  <c r="CW333" i="10"/>
  <c r="CW319" i="10"/>
  <c r="CW332" i="10" s="1"/>
  <c r="CW305" i="10"/>
  <c r="CX309" i="10"/>
  <c r="CW311" i="10"/>
  <c r="CW331" i="10" s="1"/>
  <c r="BF123" i="10"/>
  <c r="BG99" i="10"/>
  <c r="BF109" i="10"/>
  <c r="BF122" i="10" s="1"/>
  <c r="BF95" i="10"/>
  <c r="BF101" i="10"/>
  <c r="BF121" i="10" s="1"/>
  <c r="DA273" i="10"/>
  <c r="DA259" i="10"/>
  <c r="DA272" i="10" s="1"/>
  <c r="DB249" i="10"/>
  <c r="DA245" i="10"/>
  <c r="DA251" i="10"/>
  <c r="DA271" i="10" s="1"/>
  <c r="BX199" i="10"/>
  <c r="BX212" i="10" s="1"/>
  <c r="BX213" i="10"/>
  <c r="BX191" i="10"/>
  <c r="BX211" i="10" s="1"/>
  <c r="BX185" i="10"/>
  <c r="BY189" i="10"/>
  <c r="DI303" i="10"/>
  <c r="DI289" i="10"/>
  <c r="DI302" i="10" s="1"/>
  <c r="DI281" i="10"/>
  <c r="DI301" i="10" s="1"/>
  <c r="DI275" i="10"/>
  <c r="DJ279" i="10"/>
  <c r="AO249" i="10" l="1"/>
  <c r="AP251" i="10"/>
  <c r="AP271" i="10" s="1"/>
  <c r="AP273" i="10"/>
  <c r="AP245" i="10"/>
  <c r="AP259" i="10"/>
  <c r="AP272" i="10" s="1"/>
  <c r="BG109" i="10"/>
  <c r="BG122" i="10" s="1"/>
  <c r="BG95" i="10"/>
  <c r="BG101" i="10"/>
  <c r="BG121" i="10" s="1"/>
  <c r="BH99" i="10"/>
  <c r="BG123" i="10"/>
  <c r="BA71" i="10"/>
  <c r="BA91" i="10" s="1"/>
  <c r="BA93" i="10"/>
  <c r="BA79" i="10"/>
  <c r="BA92" i="10" s="1"/>
  <c r="BB69" i="10"/>
  <c r="BA65" i="10"/>
  <c r="DB273" i="10"/>
  <c r="DB245" i="10"/>
  <c r="DB251" i="10"/>
  <c r="DB271" i="10" s="1"/>
  <c r="DB259" i="10"/>
  <c r="DB272" i="10" s="1"/>
  <c r="DC249" i="10"/>
  <c r="BY213" i="10"/>
  <c r="BY199" i="10"/>
  <c r="BY212" i="10" s="1"/>
  <c r="BY191" i="10"/>
  <c r="BY211" i="10" s="1"/>
  <c r="BY185" i="10"/>
  <c r="BZ189" i="10"/>
  <c r="BL153" i="10"/>
  <c r="BM129" i="10"/>
  <c r="BL139" i="10"/>
  <c r="BL152" i="10" s="1"/>
  <c r="BL131" i="10"/>
  <c r="BL151" i="10" s="1"/>
  <c r="BL125" i="10"/>
  <c r="AU303" i="10"/>
  <c r="AU289" i="10"/>
  <c r="AU302" i="10" s="1"/>
  <c r="AU281" i="10"/>
  <c r="AU301" i="10" s="1"/>
  <c r="AU275" i="10"/>
  <c r="AT279" i="10"/>
  <c r="CX333" i="10"/>
  <c r="CX311" i="10"/>
  <c r="CX331" i="10" s="1"/>
  <c r="CX305" i="10"/>
  <c r="CX319" i="10"/>
  <c r="CX332" i="10" s="1"/>
  <c r="CY309" i="10"/>
  <c r="BS161" i="10"/>
  <c r="BS181" i="10" s="1"/>
  <c r="BT159" i="10"/>
  <c r="BS169" i="10"/>
  <c r="BS182" i="10" s="1"/>
  <c r="BS183" i="10"/>
  <c r="BS155" i="10"/>
  <c r="DJ303" i="10"/>
  <c r="DJ289" i="10"/>
  <c r="DJ302" i="10" s="1"/>
  <c r="DJ281" i="10"/>
  <c r="DJ301" i="10" s="1"/>
  <c r="DK279" i="10"/>
  <c r="DJ275" i="10"/>
  <c r="AO259" i="10" l="1"/>
  <c r="AO272" i="10" s="1"/>
  <c r="AO245" i="10"/>
  <c r="AO273" i="10"/>
  <c r="AN249" i="10"/>
  <c r="AO251" i="10"/>
  <c r="AO271" i="10" s="1"/>
  <c r="CY333" i="10"/>
  <c r="CY305" i="10"/>
  <c r="CZ309" i="10"/>
  <c r="CY311" i="10"/>
  <c r="CY331" i="10" s="1"/>
  <c r="CY319" i="10"/>
  <c r="CY332" i="10" s="1"/>
  <c r="DC273" i="10"/>
  <c r="DC245" i="10"/>
  <c r="DC251" i="10"/>
  <c r="DC271" i="10" s="1"/>
  <c r="DC259" i="10"/>
  <c r="DC272" i="10" s="1"/>
  <c r="DD249" i="10"/>
  <c r="BI99" i="10"/>
  <c r="BH109" i="10"/>
  <c r="BH122" i="10" s="1"/>
  <c r="BH95" i="10"/>
  <c r="BH123" i="10"/>
  <c r="BH101" i="10"/>
  <c r="BH121" i="10" s="1"/>
  <c r="AT303" i="10"/>
  <c r="AS279" i="10"/>
  <c r="AT275" i="10"/>
  <c r="AT289" i="10"/>
  <c r="AT302" i="10" s="1"/>
  <c r="AT281" i="10"/>
  <c r="AT301" i="10" s="1"/>
  <c r="BN129" i="10"/>
  <c r="BM131" i="10"/>
  <c r="BM151" i="10" s="1"/>
  <c r="BM139" i="10"/>
  <c r="BM152" i="10" s="1"/>
  <c r="BM153" i="10"/>
  <c r="BM125" i="10"/>
  <c r="BU159" i="10"/>
  <c r="BT155" i="10"/>
  <c r="BT169" i="10"/>
  <c r="BT182" i="10" s="1"/>
  <c r="BT183" i="10"/>
  <c r="BT161" i="10"/>
  <c r="BT181" i="10" s="1"/>
  <c r="DK303" i="10"/>
  <c r="DK281" i="10"/>
  <c r="DK301" i="10" s="1"/>
  <c r="DK275" i="10"/>
  <c r="DK289" i="10"/>
  <c r="DK302" i="10" s="1"/>
  <c r="DL279" i="10"/>
  <c r="BZ213" i="10"/>
  <c r="BZ199" i="10"/>
  <c r="BZ212" i="10" s="1"/>
  <c r="BZ191" i="10"/>
  <c r="BZ211" i="10" s="1"/>
  <c r="CA189" i="10"/>
  <c r="BZ185" i="10"/>
  <c r="BB93" i="10"/>
  <c r="BB79" i="10"/>
  <c r="BB92" i="10" s="1"/>
  <c r="BC69" i="10"/>
  <c r="BB65" i="10"/>
  <c r="BB71" i="10"/>
  <c r="BB91" i="10" s="1"/>
  <c r="AN273" i="10" l="1"/>
  <c r="AM249" i="10"/>
  <c r="AN251" i="10"/>
  <c r="AN271" i="10" s="1"/>
  <c r="AN259" i="10"/>
  <c r="AN272" i="10" s="1"/>
  <c r="AN245" i="10"/>
  <c r="BC93" i="10"/>
  <c r="BC79" i="10"/>
  <c r="BC92" i="10" s="1"/>
  <c r="BC65" i="10"/>
  <c r="BC71" i="10"/>
  <c r="BC91" i="10" s="1"/>
  <c r="BD69" i="10"/>
  <c r="DL303" i="10"/>
  <c r="DL289" i="10"/>
  <c r="DL302" i="10" s="1"/>
  <c r="DL281" i="10"/>
  <c r="DL301" i="10" s="1"/>
  <c r="DM279" i="10"/>
  <c r="DL275" i="10"/>
  <c r="BV159" i="10"/>
  <c r="BU161" i="10"/>
  <c r="BU181" i="10" s="1"/>
  <c r="BU183" i="10"/>
  <c r="BU169" i="10"/>
  <c r="BU182" i="10" s="1"/>
  <c r="BU155" i="10"/>
  <c r="AS303" i="10"/>
  <c r="AS289" i="10"/>
  <c r="AS302" i="10" s="1"/>
  <c r="AS275" i="10"/>
  <c r="AS281" i="10"/>
  <c r="AS301" i="10" s="1"/>
  <c r="AR279" i="10"/>
  <c r="CA199" i="10"/>
  <c r="CA212" i="10" s="1"/>
  <c r="CA191" i="10"/>
  <c r="CA211" i="10" s="1"/>
  <c r="CA213" i="10"/>
  <c r="CB189" i="10"/>
  <c r="CA185" i="10"/>
  <c r="BI123" i="10"/>
  <c r="BI109" i="10"/>
  <c r="BI122" i="10" s="1"/>
  <c r="BI95" i="10"/>
  <c r="BI101" i="10"/>
  <c r="BI121" i="10" s="1"/>
  <c r="BJ99" i="10"/>
  <c r="CZ333" i="10"/>
  <c r="CZ305" i="10"/>
  <c r="CZ311" i="10"/>
  <c r="CZ331" i="10" s="1"/>
  <c r="CZ319" i="10"/>
  <c r="CZ332" i="10" s="1"/>
  <c r="DA309" i="10"/>
  <c r="BN153" i="10"/>
  <c r="BN139" i="10"/>
  <c r="BN152" i="10" s="1"/>
  <c r="BN125" i="10"/>
  <c r="BN131" i="10"/>
  <c r="BN151" i="10" s="1"/>
  <c r="BO129" i="10"/>
  <c r="DD273" i="10"/>
  <c r="DD245" i="10"/>
  <c r="DD251" i="10"/>
  <c r="DD271" i="10" s="1"/>
  <c r="DD259" i="10"/>
  <c r="DD272" i="10" s="1"/>
  <c r="DE249" i="10"/>
  <c r="AM251" i="10" l="1"/>
  <c r="AM271" i="10" s="1"/>
  <c r="AL249" i="10"/>
  <c r="AM273" i="10"/>
  <c r="AM259" i="10"/>
  <c r="AM272" i="10" s="1"/>
  <c r="AM245" i="10"/>
  <c r="DA311" i="10"/>
  <c r="DA331" i="10" s="1"/>
  <c r="DB309" i="10"/>
  <c r="DA319" i="10"/>
  <c r="DA332" i="10" s="1"/>
  <c r="DA333" i="10"/>
  <c r="DA305" i="10"/>
  <c r="CB213" i="10"/>
  <c r="CB199" i="10"/>
  <c r="CB212" i="10" s="1"/>
  <c r="CB191" i="10"/>
  <c r="CB211" i="10" s="1"/>
  <c r="CC189" i="10"/>
  <c r="CB185" i="10"/>
  <c r="DM303" i="10"/>
  <c r="DM289" i="10"/>
  <c r="DM302" i="10" s="1"/>
  <c r="DN279" i="10"/>
  <c r="DM281" i="10"/>
  <c r="DM301" i="10" s="1"/>
  <c r="DM275" i="10"/>
  <c r="AR303" i="10"/>
  <c r="AR289" i="10"/>
  <c r="AR302" i="10" s="1"/>
  <c r="AR281" i="10"/>
  <c r="AR301" i="10" s="1"/>
  <c r="AQ279" i="10"/>
  <c r="AR275" i="10"/>
  <c r="BO153" i="10"/>
  <c r="BO125" i="10"/>
  <c r="BP129" i="10"/>
  <c r="BO131" i="10"/>
  <c r="BO151" i="10" s="1"/>
  <c r="BO139" i="10"/>
  <c r="BO152" i="10" s="1"/>
  <c r="BJ109" i="10"/>
  <c r="BJ122" i="10" s="1"/>
  <c r="BJ101" i="10"/>
  <c r="BJ121" i="10" s="1"/>
  <c r="BJ123" i="10"/>
  <c r="BK99" i="10"/>
  <c r="BJ95" i="10"/>
  <c r="BW159" i="10"/>
  <c r="BV161" i="10"/>
  <c r="BV181" i="10" s="1"/>
  <c r="BV169" i="10"/>
  <c r="BV182" i="10" s="1"/>
  <c r="BV183" i="10"/>
  <c r="BV155" i="10"/>
  <c r="BD93" i="10"/>
  <c r="BD79" i="10"/>
  <c r="BD92" i="10" s="1"/>
  <c r="BD71" i="10"/>
  <c r="BD91" i="10" s="1"/>
  <c r="BD65" i="10"/>
  <c r="DE251" i="10"/>
  <c r="DE271" i="10" s="1"/>
  <c r="DE273" i="10"/>
  <c r="DE259" i="10"/>
  <c r="DE272" i="10" s="1"/>
  <c r="DF249" i="10"/>
  <c r="DE245" i="10"/>
  <c r="AL273" i="10" l="1"/>
  <c r="AL259" i="10"/>
  <c r="AL272" i="10" s="1"/>
  <c r="AL245" i="10"/>
  <c r="AL251" i="10"/>
  <c r="AL271" i="10" s="1"/>
  <c r="AK249" i="10"/>
  <c r="BK109" i="10"/>
  <c r="BK122" i="10" s="1"/>
  <c r="BK95" i="10"/>
  <c r="BK101" i="10"/>
  <c r="BK121" i="10" s="1"/>
  <c r="BK123" i="10"/>
  <c r="BL99" i="10"/>
  <c r="DF273" i="10"/>
  <c r="DF251" i="10"/>
  <c r="DF271" i="10" s="1"/>
  <c r="DF259" i="10"/>
  <c r="DF272" i="10" s="1"/>
  <c r="DG249" i="10"/>
  <c r="DF245" i="10"/>
  <c r="BP131" i="10"/>
  <c r="BP151" i="10" s="1"/>
  <c r="BP153" i="10"/>
  <c r="BP139" i="10"/>
  <c r="BP152" i="10" s="1"/>
  <c r="BP125" i="10"/>
  <c r="BQ129" i="10"/>
  <c r="DN303" i="10"/>
  <c r="DN281" i="10"/>
  <c r="DN301" i="10" s="1"/>
  <c r="DN275" i="10"/>
  <c r="DN289" i="10"/>
  <c r="DN302" i="10" s="1"/>
  <c r="DO279" i="10"/>
  <c r="BW183" i="10"/>
  <c r="BW169" i="10"/>
  <c r="BW182" i="10" s="1"/>
  <c r="BW155" i="10"/>
  <c r="BX159" i="10"/>
  <c r="BW161" i="10"/>
  <c r="BW181" i="10" s="1"/>
  <c r="AQ303" i="10"/>
  <c r="AQ289" i="10"/>
  <c r="AQ302" i="10" s="1"/>
  <c r="AQ281" i="10"/>
  <c r="AQ301" i="10" s="1"/>
  <c r="AP279" i="10"/>
  <c r="AQ275" i="10"/>
  <c r="DB333" i="10"/>
  <c r="DB319" i="10"/>
  <c r="DB332" i="10" s="1"/>
  <c r="DB311" i="10"/>
  <c r="DB331" i="10" s="1"/>
  <c r="DC309" i="10"/>
  <c r="DB305" i="10"/>
  <c r="CC199" i="10"/>
  <c r="CC212" i="10" s="1"/>
  <c r="CC213" i="10"/>
  <c r="CD189" i="10"/>
  <c r="CC185" i="10"/>
  <c r="CC191" i="10"/>
  <c r="CC211" i="10" s="1"/>
  <c r="AK273" i="10" l="1"/>
  <c r="AK259" i="10"/>
  <c r="AK272" i="10" s="1"/>
  <c r="AK245" i="10"/>
  <c r="AK251" i="10"/>
  <c r="AK271" i="10" s="1"/>
  <c r="AJ249" i="10"/>
  <c r="BX183" i="10"/>
  <c r="BX169" i="10"/>
  <c r="BX182" i="10" s="1"/>
  <c r="BX155" i="10"/>
  <c r="BX161" i="10"/>
  <c r="BX181" i="10" s="1"/>
  <c r="BY159" i="10"/>
  <c r="BQ125" i="10"/>
  <c r="BQ153" i="10"/>
  <c r="BR129" i="10"/>
  <c r="BQ139" i="10"/>
  <c r="BQ152" i="10" s="1"/>
  <c r="BQ131" i="10"/>
  <c r="BQ151" i="10" s="1"/>
  <c r="CD213" i="10"/>
  <c r="CE189" i="10"/>
  <c r="CD185" i="10"/>
  <c r="CD199" i="10"/>
  <c r="CD212" i="10" s="1"/>
  <c r="CD191" i="10"/>
  <c r="CD211" i="10" s="1"/>
  <c r="AP303" i="10"/>
  <c r="AP289" i="10"/>
  <c r="AP302" i="10" s="1"/>
  <c r="AP281" i="10"/>
  <c r="AP301" i="10" s="1"/>
  <c r="AO279" i="10"/>
  <c r="AP275" i="10"/>
  <c r="BL123" i="10"/>
  <c r="BL109" i="10"/>
  <c r="BL122" i="10" s="1"/>
  <c r="BL101" i="10"/>
  <c r="BL121" i="10" s="1"/>
  <c r="BM99" i="10"/>
  <c r="BL95" i="10"/>
  <c r="DO303" i="10"/>
  <c r="DO281" i="10"/>
  <c r="DO301" i="10" s="1"/>
  <c r="DP279" i="10"/>
  <c r="DO275" i="10"/>
  <c r="DO289" i="10"/>
  <c r="DO302" i="10" s="1"/>
  <c r="DC333" i="10"/>
  <c r="DC319" i="10"/>
  <c r="DC332" i="10" s="1"/>
  <c r="DC311" i="10"/>
  <c r="DC331" i="10" s="1"/>
  <c r="DD309" i="10"/>
  <c r="DC305" i="10"/>
  <c r="DG273" i="10"/>
  <c r="DG251" i="10"/>
  <c r="DG271" i="10" s="1"/>
  <c r="DG259" i="10"/>
  <c r="DG272" i="10" s="1"/>
  <c r="DH249" i="10"/>
  <c r="DG245" i="10"/>
  <c r="AJ273" i="10" l="1"/>
  <c r="AJ245" i="10"/>
  <c r="AJ259" i="10"/>
  <c r="AJ272" i="10" s="1"/>
  <c r="AJ251" i="10"/>
  <c r="AJ271" i="10" s="1"/>
  <c r="BM101" i="10"/>
  <c r="BM121" i="10" s="1"/>
  <c r="BM123" i="10"/>
  <c r="BN99" i="10"/>
  <c r="BM109" i="10"/>
  <c r="BM122" i="10" s="1"/>
  <c r="BM95" i="10"/>
  <c r="BS129" i="10"/>
  <c r="BR125" i="10"/>
  <c r="BR139" i="10"/>
  <c r="BR152" i="10" s="1"/>
  <c r="BR131" i="10"/>
  <c r="BR151" i="10" s="1"/>
  <c r="BR153" i="10"/>
  <c r="DH259" i="10"/>
  <c r="DH272" i="10" s="1"/>
  <c r="DI249" i="10"/>
  <c r="DH273" i="10"/>
  <c r="DH245" i="10"/>
  <c r="DH251" i="10"/>
  <c r="DH271" i="10" s="1"/>
  <c r="BY183" i="10"/>
  <c r="BY169" i="10"/>
  <c r="BY182" i="10" s="1"/>
  <c r="BY155" i="10"/>
  <c r="BY161" i="10"/>
  <c r="BY181" i="10" s="1"/>
  <c r="BZ159" i="10"/>
  <c r="DP303" i="10"/>
  <c r="DP281" i="10"/>
  <c r="DP301" i="10" s="1"/>
  <c r="DP289" i="10"/>
  <c r="DP302" i="10" s="1"/>
  <c r="DQ279" i="10"/>
  <c r="DP275" i="10"/>
  <c r="CE213" i="10"/>
  <c r="CE199" i="10"/>
  <c r="CE212" i="10" s="1"/>
  <c r="CE185" i="10"/>
  <c r="CE191" i="10"/>
  <c r="CE211" i="10" s="1"/>
  <c r="CF189" i="10"/>
  <c r="AO303" i="10"/>
  <c r="AO289" i="10"/>
  <c r="AO302" i="10" s="1"/>
  <c r="AO275" i="10"/>
  <c r="AO281" i="10"/>
  <c r="AO301" i="10" s="1"/>
  <c r="AN279" i="10"/>
  <c r="DD333" i="10"/>
  <c r="DD319" i="10"/>
  <c r="DD332" i="10" s="1"/>
  <c r="DE309" i="10"/>
  <c r="DD305" i="10"/>
  <c r="DD311" i="10"/>
  <c r="DD331" i="10" s="1"/>
  <c r="DQ303" i="10" l="1"/>
  <c r="DQ289" i="10"/>
  <c r="DQ302" i="10" s="1"/>
  <c r="DQ275" i="10"/>
  <c r="DQ281" i="10"/>
  <c r="DQ301" i="10" s="1"/>
  <c r="DR279" i="10"/>
  <c r="DE333" i="10"/>
  <c r="DE319" i="10"/>
  <c r="DE332" i="10" s="1"/>
  <c r="DE305" i="10"/>
  <c r="DF309" i="10"/>
  <c r="DE311" i="10"/>
  <c r="DE331" i="10" s="1"/>
  <c r="CF213" i="10"/>
  <c r="CF191" i="10"/>
  <c r="CF211" i="10" s="1"/>
  <c r="CF199" i="10"/>
  <c r="CF212" i="10" s="1"/>
  <c r="CG189" i="10"/>
  <c r="CF185" i="10"/>
  <c r="BS153" i="10"/>
  <c r="BS139" i="10"/>
  <c r="BS152" i="10" s="1"/>
  <c r="BS125" i="10"/>
  <c r="BT129" i="10"/>
  <c r="BS131" i="10"/>
  <c r="BS151" i="10" s="1"/>
  <c r="BZ161" i="10"/>
  <c r="BZ181" i="10" s="1"/>
  <c r="BZ169" i="10"/>
  <c r="BZ182" i="10" s="1"/>
  <c r="BZ183" i="10"/>
  <c r="BZ155" i="10"/>
  <c r="CA159" i="10"/>
  <c r="DI273" i="10"/>
  <c r="DI259" i="10"/>
  <c r="DI272" i="10" s="1"/>
  <c r="DJ249" i="10"/>
  <c r="DI245" i="10"/>
  <c r="DI251" i="10"/>
  <c r="DI271" i="10" s="1"/>
  <c r="AN303" i="10"/>
  <c r="AN289" i="10"/>
  <c r="AN302" i="10" s="1"/>
  <c r="AN281" i="10"/>
  <c r="AN301" i="10" s="1"/>
  <c r="AN275" i="10"/>
  <c r="BN101" i="10"/>
  <c r="BN121" i="10" s="1"/>
  <c r="BN123" i="10"/>
  <c r="BO99" i="10"/>
  <c r="BN109" i="10"/>
  <c r="BN122" i="10" s="1"/>
  <c r="BN95" i="10"/>
  <c r="CG213" i="10" l="1"/>
  <c r="CG199" i="10"/>
  <c r="CG212" i="10" s="1"/>
  <c r="CG191" i="10"/>
  <c r="CG211" i="10" s="1"/>
  <c r="CH189" i="10"/>
  <c r="CG185" i="10"/>
  <c r="DR303" i="10"/>
  <c r="DR281" i="10"/>
  <c r="DR301" i="10" s="1"/>
  <c r="DR289" i="10"/>
  <c r="DR302" i="10" s="1"/>
  <c r="DS279" i="10"/>
  <c r="DR275" i="10"/>
  <c r="BO123" i="10"/>
  <c r="BP99" i="10"/>
  <c r="BO109" i="10"/>
  <c r="BO122" i="10" s="1"/>
  <c r="BO95" i="10"/>
  <c r="BO101" i="10"/>
  <c r="BO121" i="10" s="1"/>
  <c r="DJ273" i="10"/>
  <c r="DJ245" i="10"/>
  <c r="DJ251" i="10"/>
  <c r="DJ271" i="10" s="1"/>
  <c r="DJ259" i="10"/>
  <c r="DJ272" i="10" s="1"/>
  <c r="DK249" i="10"/>
  <c r="BT153" i="10"/>
  <c r="BU129" i="10"/>
  <c r="BT131" i="10"/>
  <c r="BT151" i="10" s="1"/>
  <c r="BT139" i="10"/>
  <c r="BT152" i="10" s="1"/>
  <c r="BT125" i="10"/>
  <c r="CA161" i="10"/>
  <c r="CA181" i="10" s="1"/>
  <c r="CA169" i="10"/>
  <c r="CA182" i="10" s="1"/>
  <c r="CA183" i="10"/>
  <c r="CB159" i="10"/>
  <c r="CA155" i="10"/>
  <c r="DF333" i="10"/>
  <c r="DF319" i="10"/>
  <c r="DF332" i="10" s="1"/>
  <c r="DF311" i="10"/>
  <c r="DF331" i="10" s="1"/>
  <c r="DF305" i="10"/>
  <c r="DG309" i="10"/>
  <c r="BV129" i="10" l="1"/>
  <c r="BU131" i="10"/>
  <c r="BU151" i="10" s="1"/>
  <c r="BU139" i="10"/>
  <c r="BU152" i="10" s="1"/>
  <c r="BU153" i="10"/>
  <c r="BU125" i="10"/>
  <c r="CC159" i="10"/>
  <c r="CB169" i="10"/>
  <c r="CB182" i="10" s="1"/>
  <c r="CB183" i="10"/>
  <c r="CB155" i="10"/>
  <c r="CB161" i="10"/>
  <c r="CB181" i="10" s="1"/>
  <c r="DK273" i="10"/>
  <c r="DK245" i="10"/>
  <c r="DK251" i="10"/>
  <c r="DK271" i="10" s="1"/>
  <c r="DK259" i="10"/>
  <c r="DK272" i="10" s="1"/>
  <c r="DL249" i="10"/>
  <c r="BP123" i="10"/>
  <c r="BP109" i="10"/>
  <c r="BP122" i="10" s="1"/>
  <c r="BP95" i="10"/>
  <c r="BP101" i="10"/>
  <c r="BP121" i="10" s="1"/>
  <c r="CH213" i="10"/>
  <c r="CH199" i="10"/>
  <c r="CH212" i="10" s="1"/>
  <c r="CH191" i="10"/>
  <c r="CH211" i="10" s="1"/>
  <c r="CI189" i="10"/>
  <c r="CH185" i="10"/>
  <c r="DG333" i="10"/>
  <c r="DG319" i="10"/>
  <c r="DG332" i="10" s="1"/>
  <c r="DG305" i="10"/>
  <c r="DH309" i="10"/>
  <c r="DG311" i="10"/>
  <c r="DG331" i="10" s="1"/>
  <c r="DS303" i="10"/>
  <c r="DS275" i="10"/>
  <c r="DT279" i="10"/>
  <c r="DS289" i="10"/>
  <c r="DS302" i="10" s="1"/>
  <c r="DS281" i="10"/>
  <c r="DS301" i="10" s="1"/>
  <c r="DT303" i="10" l="1"/>
  <c r="DT281" i="10"/>
  <c r="DT301" i="10" s="1"/>
  <c r="DT289" i="10"/>
  <c r="DT302" i="10" s="1"/>
  <c r="DU279" i="10"/>
  <c r="DT275" i="10"/>
  <c r="CI213" i="10"/>
  <c r="CI191" i="10"/>
  <c r="CI211" i="10" s="1"/>
  <c r="CI199" i="10"/>
  <c r="CI212" i="10" s="1"/>
  <c r="CJ189" i="10"/>
  <c r="CI185" i="10"/>
  <c r="DL273" i="10"/>
  <c r="DL245" i="10"/>
  <c r="DL251" i="10"/>
  <c r="DL271" i="10" s="1"/>
  <c r="DL259" i="10"/>
  <c r="DL272" i="10" s="1"/>
  <c r="DM249" i="10"/>
  <c r="CD159" i="10"/>
  <c r="CC183" i="10"/>
  <c r="CC155" i="10"/>
  <c r="CC161" i="10"/>
  <c r="CC181" i="10" s="1"/>
  <c r="CC169" i="10"/>
  <c r="CC182" i="10" s="1"/>
  <c r="DH333" i="10"/>
  <c r="DH319" i="10"/>
  <c r="DH332" i="10" s="1"/>
  <c r="DH305" i="10"/>
  <c r="DH311" i="10"/>
  <c r="DH331" i="10" s="1"/>
  <c r="DI309" i="10"/>
  <c r="BV153" i="10"/>
  <c r="BV139" i="10"/>
  <c r="BV152" i="10" s="1"/>
  <c r="BV125" i="10"/>
  <c r="BW129" i="10"/>
  <c r="BV131" i="10"/>
  <c r="BV151" i="10" s="1"/>
  <c r="CE159" i="10" l="1"/>
  <c r="CD161" i="10"/>
  <c r="CD181" i="10" s="1"/>
  <c r="CD169" i="10"/>
  <c r="CD182" i="10" s="1"/>
  <c r="CD155" i="10"/>
  <c r="CD183" i="10"/>
  <c r="DM273" i="10"/>
  <c r="DM251" i="10"/>
  <c r="DM271" i="10" s="1"/>
  <c r="DM259" i="10"/>
  <c r="DM272" i="10" s="1"/>
  <c r="DN249" i="10"/>
  <c r="DM245" i="10"/>
  <c r="BX129" i="10"/>
  <c r="BW131" i="10"/>
  <c r="BW151" i="10" s="1"/>
  <c r="BW139" i="10"/>
  <c r="BW152" i="10" s="1"/>
  <c r="BW153" i="10"/>
  <c r="BW125" i="10"/>
  <c r="DV279" i="10"/>
  <c r="DU281" i="10"/>
  <c r="DU301" i="10" s="1"/>
  <c r="DU275" i="10"/>
  <c r="DU303" i="10"/>
  <c r="DU289" i="10"/>
  <c r="DU302" i="10" s="1"/>
  <c r="DI311" i="10"/>
  <c r="DI331" i="10" s="1"/>
  <c r="DI333" i="10"/>
  <c r="DJ309" i="10"/>
  <c r="DI319" i="10"/>
  <c r="DI332" i="10" s="1"/>
  <c r="DI305" i="10"/>
  <c r="CJ213" i="10"/>
  <c r="CJ199" i="10"/>
  <c r="CJ212" i="10" s="1"/>
  <c r="CJ191" i="10"/>
  <c r="CJ211" i="10" s="1"/>
  <c r="CK189" i="10"/>
  <c r="CJ185" i="10"/>
  <c r="DV303" i="10" l="1"/>
  <c r="DV289" i="10"/>
  <c r="DV302" i="10" s="1"/>
  <c r="DV275" i="10"/>
  <c r="DW279" i="10"/>
  <c r="DV281" i="10"/>
  <c r="DV301" i="10" s="1"/>
  <c r="CE183" i="10"/>
  <c r="CE169" i="10"/>
  <c r="CE182" i="10" s="1"/>
  <c r="CE155" i="10"/>
  <c r="CF159" i="10"/>
  <c r="CE161" i="10"/>
  <c r="CE181" i="10" s="1"/>
  <c r="DN273" i="10"/>
  <c r="DN251" i="10"/>
  <c r="DN271" i="10" s="1"/>
  <c r="DN259" i="10"/>
  <c r="DN272" i="10" s="1"/>
  <c r="DO249" i="10"/>
  <c r="DN245" i="10"/>
  <c r="DJ333" i="10"/>
  <c r="DJ319" i="10"/>
  <c r="DJ332" i="10" s="1"/>
  <c r="DJ311" i="10"/>
  <c r="DJ331" i="10" s="1"/>
  <c r="DK309" i="10"/>
  <c r="DJ305" i="10"/>
  <c r="CK213" i="10"/>
  <c r="CL189" i="10"/>
  <c r="CK199" i="10"/>
  <c r="CK212" i="10" s="1"/>
  <c r="CK185" i="10"/>
  <c r="CK191" i="10"/>
  <c r="CK211" i="10" s="1"/>
  <c r="BX131" i="10"/>
  <c r="BX151" i="10" s="1"/>
  <c r="BX153" i="10"/>
  <c r="BX139" i="10"/>
  <c r="BX152" i="10" s="1"/>
  <c r="BX125" i="10"/>
  <c r="BY129" i="10"/>
  <c r="BY153" i="10" l="1"/>
  <c r="BY125" i="10"/>
  <c r="BY131" i="10"/>
  <c r="BY151" i="10" s="1"/>
  <c r="BY139" i="10"/>
  <c r="BY152" i="10" s="1"/>
  <c r="BZ129" i="10"/>
  <c r="CL213" i="10"/>
  <c r="CM189" i="10"/>
  <c r="CL199" i="10"/>
  <c r="CL212" i="10" s="1"/>
  <c r="CL185" i="10"/>
  <c r="CL191" i="10"/>
  <c r="CL211" i="10" s="1"/>
  <c r="DO273" i="10"/>
  <c r="DO251" i="10"/>
  <c r="DO271" i="10" s="1"/>
  <c r="DO259" i="10"/>
  <c r="DO272" i="10" s="1"/>
  <c r="DP249" i="10"/>
  <c r="DO245" i="10"/>
  <c r="DW303" i="10"/>
  <c r="DW281" i="10"/>
  <c r="DW301" i="10" s="1"/>
  <c r="DW289" i="10"/>
  <c r="DW302" i="10" s="1"/>
  <c r="DX279" i="10"/>
  <c r="DW275" i="10"/>
  <c r="DK333" i="10"/>
  <c r="DK305" i="10"/>
  <c r="DK311" i="10"/>
  <c r="DK331" i="10" s="1"/>
  <c r="DL309" i="10"/>
  <c r="DK319" i="10"/>
  <c r="DK332" i="10" s="1"/>
  <c r="CF183" i="10"/>
  <c r="CF169" i="10"/>
  <c r="CF182" i="10" s="1"/>
  <c r="CF155" i="10"/>
  <c r="CF161" i="10"/>
  <c r="CF181" i="10" s="1"/>
  <c r="CG159" i="10"/>
  <c r="DL333" i="10" l="1"/>
  <c r="DL319" i="10"/>
  <c r="DL332" i="10" s="1"/>
  <c r="DL311" i="10"/>
  <c r="DL331" i="10" s="1"/>
  <c r="DM309" i="10"/>
  <c r="DL305" i="10"/>
  <c r="CM213" i="10"/>
  <c r="CM199" i="10"/>
  <c r="CM212" i="10" s="1"/>
  <c r="CM185" i="10"/>
  <c r="CM191" i="10"/>
  <c r="CM211" i="10" s="1"/>
  <c r="CN189" i="10"/>
  <c r="CG183" i="10"/>
  <c r="CG169" i="10"/>
  <c r="CG182" i="10" s="1"/>
  <c r="CG155" i="10"/>
  <c r="CG161" i="10"/>
  <c r="CG181" i="10" s="1"/>
  <c r="CH159" i="10"/>
  <c r="DP259" i="10"/>
  <c r="DP272" i="10" s="1"/>
  <c r="DP273" i="10"/>
  <c r="DQ249" i="10"/>
  <c r="DP245" i="10"/>
  <c r="DP251" i="10"/>
  <c r="DP271" i="10" s="1"/>
  <c r="BZ153" i="10"/>
  <c r="CA129" i="10"/>
  <c r="BZ139" i="10"/>
  <c r="BZ152" i="10" s="1"/>
  <c r="BZ125" i="10"/>
  <c r="BZ131" i="10"/>
  <c r="BZ151" i="10" s="1"/>
  <c r="DX303" i="10"/>
  <c r="DX281" i="10"/>
  <c r="DX301" i="10" s="1"/>
  <c r="DY279" i="10"/>
  <c r="DX289" i="10"/>
  <c r="DX302" i="10" s="1"/>
  <c r="DX275" i="10"/>
  <c r="CH161" i="10" l="1"/>
  <c r="CH181" i="10" s="1"/>
  <c r="CH155" i="10"/>
  <c r="CH169" i="10"/>
  <c r="CH182" i="10" s="1"/>
  <c r="CH183" i="10"/>
  <c r="CI159" i="10"/>
  <c r="CA139" i="10"/>
  <c r="CA152" i="10" s="1"/>
  <c r="CA125" i="10"/>
  <c r="CA153" i="10"/>
  <c r="CB129" i="10"/>
  <c r="CA131" i="10"/>
  <c r="CA151" i="10" s="1"/>
  <c r="DY303" i="10"/>
  <c r="DY289" i="10"/>
  <c r="DY302" i="10" s="1"/>
  <c r="DY275" i="10"/>
  <c r="DY281" i="10"/>
  <c r="DY301" i="10" s="1"/>
  <c r="DZ279" i="10"/>
  <c r="DM333" i="10"/>
  <c r="DM319" i="10"/>
  <c r="DM332" i="10" s="1"/>
  <c r="DM305" i="10"/>
  <c r="DM311" i="10"/>
  <c r="DM331" i="10" s="1"/>
  <c r="DN309" i="10"/>
  <c r="DQ273" i="10"/>
  <c r="DQ259" i="10"/>
  <c r="DQ272" i="10" s="1"/>
  <c r="DR249" i="10"/>
  <c r="DQ245" i="10"/>
  <c r="DQ251" i="10"/>
  <c r="DQ271" i="10" s="1"/>
  <c r="CN199" i="10"/>
  <c r="CN212" i="10" s="1"/>
  <c r="CN191" i="10"/>
  <c r="CN211" i="10" s="1"/>
  <c r="CO189" i="10"/>
  <c r="CN185" i="10"/>
  <c r="CN213" i="10"/>
  <c r="DR273" i="10" l="1"/>
  <c r="DR245" i="10"/>
  <c r="DR251" i="10"/>
  <c r="DR271" i="10" s="1"/>
  <c r="DR259" i="10"/>
  <c r="DR272" i="10" s="1"/>
  <c r="DS249" i="10"/>
  <c r="DZ303" i="10"/>
  <c r="DZ281" i="10"/>
  <c r="DZ301" i="10" s="1"/>
  <c r="DZ289" i="10"/>
  <c r="DZ302" i="10" s="1"/>
  <c r="DZ275" i="10"/>
  <c r="EA279" i="10"/>
  <c r="CI161" i="10"/>
  <c r="CI181" i="10" s="1"/>
  <c r="CI183" i="10"/>
  <c r="CJ159" i="10"/>
  <c r="CI169" i="10"/>
  <c r="CI182" i="10" s="1"/>
  <c r="CI155" i="10"/>
  <c r="CO213" i="10"/>
  <c r="CO199" i="10"/>
  <c r="CO212" i="10" s="1"/>
  <c r="CO191" i="10"/>
  <c r="CO211" i="10" s="1"/>
  <c r="CO185" i="10"/>
  <c r="CP189" i="10"/>
  <c r="DN333" i="10"/>
  <c r="DN311" i="10"/>
  <c r="DN331" i="10" s="1"/>
  <c r="DO309" i="10"/>
  <c r="DN319" i="10"/>
  <c r="DN332" i="10" s="1"/>
  <c r="DN305" i="10"/>
  <c r="CB153" i="10"/>
  <c r="CB125" i="10"/>
  <c r="CB131" i="10"/>
  <c r="CB151" i="10" s="1"/>
  <c r="CB139" i="10"/>
  <c r="CB152" i="10" s="1"/>
  <c r="DO333" i="10" l="1"/>
  <c r="DO305" i="10"/>
  <c r="DO319" i="10"/>
  <c r="DO332" i="10" s="1"/>
  <c r="DP309" i="10"/>
  <c r="DO311" i="10"/>
  <c r="DO331" i="10" s="1"/>
  <c r="CK159" i="10"/>
  <c r="CJ161" i="10"/>
  <c r="CJ181" i="10" s="1"/>
  <c r="CJ169" i="10"/>
  <c r="CJ182" i="10" s="1"/>
  <c r="CJ183" i="10"/>
  <c r="CJ155" i="10"/>
  <c r="DS273" i="10"/>
  <c r="DS245" i="10"/>
  <c r="DS251" i="10"/>
  <c r="DS271" i="10" s="1"/>
  <c r="DS259" i="10"/>
  <c r="DS272" i="10" s="1"/>
  <c r="DT249" i="10"/>
  <c r="CP213" i="10"/>
  <c r="CP199" i="10"/>
  <c r="CP212" i="10" s="1"/>
  <c r="CP191" i="10"/>
  <c r="CP211" i="10" s="1"/>
  <c r="CQ189" i="10"/>
  <c r="CP185" i="10"/>
  <c r="EA303" i="10"/>
  <c r="EA275" i="10"/>
  <c r="EA281" i="10"/>
  <c r="EA301" i="10" s="1"/>
  <c r="EB279" i="10"/>
  <c r="EA289" i="10"/>
  <c r="EA302" i="10" s="1"/>
  <c r="DT273" i="10" l="1"/>
  <c r="DT245" i="10"/>
  <c r="DT251" i="10"/>
  <c r="DT271" i="10" s="1"/>
  <c r="DT259" i="10"/>
  <c r="DT272" i="10" s="1"/>
  <c r="DU249" i="10"/>
  <c r="CL159" i="10"/>
  <c r="CK169" i="10"/>
  <c r="CK182" i="10" s="1"/>
  <c r="CK183" i="10"/>
  <c r="CK155" i="10"/>
  <c r="CK161" i="10"/>
  <c r="CK181" i="10" s="1"/>
  <c r="DP333" i="10"/>
  <c r="DP305" i="10"/>
  <c r="DP311" i="10"/>
  <c r="DP331" i="10" s="1"/>
  <c r="DQ309" i="10"/>
  <c r="DP319" i="10"/>
  <c r="DP332" i="10" s="1"/>
  <c r="CQ199" i="10"/>
  <c r="CQ212" i="10" s="1"/>
  <c r="CQ191" i="10"/>
  <c r="CQ211" i="10" s="1"/>
  <c r="CR189" i="10"/>
  <c r="CQ213" i="10"/>
  <c r="CQ185" i="10"/>
  <c r="EB289" i="10"/>
  <c r="EB302" i="10" s="1"/>
  <c r="EB303" i="10"/>
  <c r="EB275" i="10"/>
  <c r="EC279" i="10"/>
  <c r="EB281" i="10"/>
  <c r="EB301" i="10" s="1"/>
  <c r="DU273" i="10" l="1"/>
  <c r="DU251" i="10"/>
  <c r="DU271" i="10" s="1"/>
  <c r="DU259" i="10"/>
  <c r="DU272" i="10" s="1"/>
  <c r="DV249" i="10"/>
  <c r="DU245" i="10"/>
  <c r="CM159" i="10"/>
  <c r="CL161" i="10"/>
  <c r="CL181" i="10" s="1"/>
  <c r="CL169" i="10"/>
  <c r="CL182" i="10" s="1"/>
  <c r="CL183" i="10"/>
  <c r="CL155" i="10"/>
  <c r="CR213" i="10"/>
  <c r="CR199" i="10"/>
  <c r="CR212" i="10" s="1"/>
  <c r="CR191" i="10"/>
  <c r="CR211" i="10" s="1"/>
  <c r="CS189" i="10"/>
  <c r="CR185" i="10"/>
  <c r="EC303" i="10"/>
  <c r="EC281" i="10"/>
  <c r="EC301" i="10" s="1"/>
  <c r="ED279" i="10"/>
  <c r="EC289" i="10"/>
  <c r="EC302" i="10" s="1"/>
  <c r="EC275" i="10"/>
  <c r="DQ333" i="10"/>
  <c r="DQ311" i="10"/>
  <c r="DQ331" i="10" s="1"/>
  <c r="DQ319" i="10"/>
  <c r="DQ332" i="10" s="1"/>
  <c r="DR309" i="10"/>
  <c r="DQ305" i="10"/>
  <c r="DR333" i="10" l="1"/>
  <c r="DR319" i="10"/>
  <c r="DR332" i="10" s="1"/>
  <c r="DR311" i="10"/>
  <c r="DR331" i="10" s="1"/>
  <c r="DS309" i="10"/>
  <c r="DR305" i="10"/>
  <c r="CS199" i="10"/>
  <c r="CS212" i="10" s="1"/>
  <c r="CT189" i="10"/>
  <c r="CS213" i="10"/>
  <c r="CS185" i="10"/>
  <c r="CS191" i="10"/>
  <c r="CS211" i="10" s="1"/>
  <c r="CM183" i="10"/>
  <c r="CM169" i="10"/>
  <c r="CM182" i="10" s="1"/>
  <c r="CM155" i="10"/>
  <c r="CN159" i="10"/>
  <c r="CM161" i="10"/>
  <c r="CM181" i="10" s="1"/>
  <c r="DV273" i="10"/>
  <c r="DV251" i="10"/>
  <c r="DV271" i="10" s="1"/>
  <c r="DV259" i="10"/>
  <c r="DV272" i="10" s="1"/>
  <c r="DW249" i="10"/>
  <c r="DV245" i="10"/>
  <c r="ED303" i="10"/>
  <c r="ED275" i="10"/>
  <c r="ED289" i="10"/>
  <c r="ED302" i="10" s="1"/>
  <c r="EE279" i="10"/>
  <c r="ED281" i="10"/>
  <c r="ED301" i="10" s="1"/>
  <c r="EE303" i="10" l="1"/>
  <c r="EE289" i="10"/>
  <c r="EE302" i="10" s="1"/>
  <c r="EE275" i="10"/>
  <c r="EF279" i="10"/>
  <c r="EE281" i="10"/>
  <c r="EE301" i="10" s="1"/>
  <c r="CT213" i="10"/>
  <c r="CU189" i="10"/>
  <c r="CT185" i="10"/>
  <c r="CT199" i="10"/>
  <c r="CT212" i="10" s="1"/>
  <c r="CT191" i="10"/>
  <c r="CT211" i="10" s="1"/>
  <c r="CN183" i="10"/>
  <c r="CN169" i="10"/>
  <c r="CN182" i="10" s="1"/>
  <c r="CN155" i="10"/>
  <c r="CN161" i="10"/>
  <c r="CN181" i="10" s="1"/>
  <c r="DS333" i="10"/>
  <c r="DS319" i="10"/>
  <c r="DS332" i="10" s="1"/>
  <c r="DS311" i="10"/>
  <c r="DS331" i="10" s="1"/>
  <c r="DS305" i="10"/>
  <c r="DT309" i="10"/>
  <c r="DW273" i="10"/>
  <c r="DW251" i="10"/>
  <c r="DW271" i="10" s="1"/>
  <c r="DW259" i="10"/>
  <c r="DW272" i="10" s="1"/>
  <c r="DX249" i="10"/>
  <c r="DW245" i="10"/>
  <c r="DX273" i="10" l="1"/>
  <c r="DX259" i="10"/>
  <c r="DX272" i="10" s="1"/>
  <c r="DY249" i="10"/>
  <c r="DX245" i="10"/>
  <c r="DX251" i="10"/>
  <c r="DX271" i="10" s="1"/>
  <c r="CU213" i="10"/>
  <c r="CU199" i="10"/>
  <c r="CU212" i="10" s="1"/>
  <c r="CU185" i="10"/>
  <c r="CU191" i="10"/>
  <c r="CU211" i="10" s="1"/>
  <c r="CV189" i="10"/>
  <c r="EF303" i="10"/>
  <c r="EF281" i="10"/>
  <c r="EF301" i="10" s="1"/>
  <c r="EG279" i="10"/>
  <c r="EF275" i="10"/>
  <c r="EF289" i="10"/>
  <c r="EF302" i="10" s="1"/>
  <c r="DT333" i="10"/>
  <c r="DT319" i="10"/>
  <c r="DT332" i="10" s="1"/>
  <c r="DT305" i="10"/>
  <c r="DT311" i="10"/>
  <c r="DT331" i="10" s="1"/>
  <c r="DU309" i="10"/>
  <c r="EG303" i="10" l="1"/>
  <c r="EG289" i="10"/>
  <c r="EG302" i="10" s="1"/>
  <c r="EG275" i="10"/>
  <c r="EH279" i="10"/>
  <c r="EG281" i="10"/>
  <c r="EG301" i="10" s="1"/>
  <c r="DU333" i="10"/>
  <c r="DU319" i="10"/>
  <c r="DU332" i="10" s="1"/>
  <c r="DU305" i="10"/>
  <c r="DU311" i="10"/>
  <c r="DU331" i="10" s="1"/>
  <c r="DV309" i="10"/>
  <c r="DY273" i="10"/>
  <c r="DY259" i="10"/>
  <c r="DY272" i="10" s="1"/>
  <c r="DZ249" i="10"/>
  <c r="DY245" i="10"/>
  <c r="DY251" i="10"/>
  <c r="DY271" i="10" s="1"/>
  <c r="CV213" i="10"/>
  <c r="CV191" i="10"/>
  <c r="CV211" i="10" s="1"/>
  <c r="CV199" i="10"/>
  <c r="CV212" i="10" s="1"/>
  <c r="CV185" i="10"/>
  <c r="CW189" i="10"/>
  <c r="CW213" i="10" l="1"/>
  <c r="CW199" i="10"/>
  <c r="CW212" i="10" s="1"/>
  <c r="CW191" i="10"/>
  <c r="CW211" i="10" s="1"/>
  <c r="CW185" i="10"/>
  <c r="CX189" i="10"/>
  <c r="EH303" i="10"/>
  <c r="EH281" i="10"/>
  <c r="EH301" i="10" s="1"/>
  <c r="EH275" i="10"/>
  <c r="EH289" i="10"/>
  <c r="EH302" i="10" s="1"/>
  <c r="EI279" i="10"/>
  <c r="DZ273" i="10"/>
  <c r="DZ245" i="10"/>
  <c r="DZ251" i="10"/>
  <c r="DZ271" i="10" s="1"/>
  <c r="EA249" i="10"/>
  <c r="DZ259" i="10"/>
  <c r="DZ272" i="10" s="1"/>
  <c r="DV333" i="10"/>
  <c r="DV319" i="10"/>
  <c r="DV332" i="10" s="1"/>
  <c r="DV311" i="10"/>
  <c r="DV331" i="10" s="1"/>
  <c r="DV305" i="10"/>
  <c r="DW309" i="10"/>
  <c r="EA273" i="10" l="1"/>
  <c r="EA245" i="10"/>
  <c r="EA251" i="10"/>
  <c r="EA271" i="10" s="1"/>
  <c r="EA259" i="10"/>
  <c r="EA272" i="10" s="1"/>
  <c r="EB249" i="10"/>
  <c r="CX213" i="10"/>
  <c r="CX199" i="10"/>
  <c r="CX212" i="10" s="1"/>
  <c r="CX191" i="10"/>
  <c r="CX211" i="10" s="1"/>
  <c r="CY189" i="10"/>
  <c r="CX185" i="10"/>
  <c r="DW333" i="10"/>
  <c r="DW305" i="10"/>
  <c r="DX309" i="10"/>
  <c r="DW319" i="10"/>
  <c r="DW332" i="10" s="1"/>
  <c r="DW311" i="10"/>
  <c r="DW331" i="10" s="1"/>
  <c r="EI275" i="10"/>
  <c r="EI303" i="10"/>
  <c r="EJ279" i="10"/>
  <c r="EI281" i="10"/>
  <c r="EI301" i="10" s="1"/>
  <c r="EI289" i="10"/>
  <c r="EI302" i="10" s="1"/>
  <c r="DX333" i="10" l="1"/>
  <c r="DX305" i="10"/>
  <c r="DX311" i="10"/>
  <c r="DX331" i="10" s="1"/>
  <c r="DY309" i="10"/>
  <c r="DX319" i="10"/>
  <c r="DX332" i="10" s="1"/>
  <c r="EB273" i="10"/>
  <c r="EB245" i="10"/>
  <c r="EB251" i="10"/>
  <c r="EB271" i="10" s="1"/>
  <c r="EB259" i="10"/>
  <c r="EB272" i="10" s="1"/>
  <c r="EC249" i="10"/>
  <c r="EJ303" i="10"/>
  <c r="EJ281" i="10"/>
  <c r="EJ301" i="10" s="1"/>
  <c r="EJ289" i="10"/>
  <c r="EJ302" i="10" s="1"/>
  <c r="EJ275" i="10"/>
  <c r="CY191" i="10"/>
  <c r="CY211" i="10" s="1"/>
  <c r="CY213" i="10"/>
  <c r="CY199" i="10"/>
  <c r="CY212" i="10" s="1"/>
  <c r="CZ189" i="10"/>
  <c r="CY185" i="10"/>
  <c r="DY333" i="10" l="1"/>
  <c r="DY311" i="10"/>
  <c r="DY331" i="10" s="1"/>
  <c r="DZ309" i="10"/>
  <c r="DY305" i="10"/>
  <c r="DY319" i="10"/>
  <c r="DY332" i="10" s="1"/>
  <c r="CZ213" i="10"/>
  <c r="CZ199" i="10"/>
  <c r="CZ212" i="10" s="1"/>
  <c r="CZ191" i="10"/>
  <c r="CZ211" i="10" s="1"/>
  <c r="CZ185" i="10"/>
  <c r="EC273" i="10"/>
  <c r="EC251" i="10"/>
  <c r="EC271" i="10" s="1"/>
  <c r="EC259" i="10"/>
  <c r="EC272" i="10" s="1"/>
  <c r="EC245" i="10"/>
  <c r="DZ333" i="10" l="1"/>
  <c r="DZ319" i="10"/>
  <c r="DZ332" i="10" s="1"/>
  <c r="DZ311" i="10"/>
  <c r="DZ331" i="10" s="1"/>
  <c r="EA309" i="10"/>
  <c r="DZ305" i="10"/>
  <c r="EA333" i="10" l="1"/>
  <c r="EA319" i="10"/>
  <c r="EA332" i="10" s="1"/>
  <c r="EA311" i="10"/>
  <c r="EA331" i="10" s="1"/>
  <c r="EB309" i="10"/>
  <c r="EA305" i="10"/>
  <c r="EB333" i="10" l="1"/>
  <c r="EB319" i="10"/>
  <c r="EB332" i="10" s="1"/>
  <c r="EC309" i="10"/>
  <c r="EB311" i="10"/>
  <c r="EB331" i="10" s="1"/>
  <c r="EB305" i="10"/>
  <c r="EC333" i="10" l="1"/>
  <c r="EC319" i="10"/>
  <c r="EC332" i="10" s="1"/>
  <c r="EC305" i="10"/>
  <c r="ED309" i="10"/>
  <c r="EC311" i="10"/>
  <c r="EC331" i="10" s="1"/>
  <c r="ED333" i="10" l="1"/>
  <c r="ED311" i="10"/>
  <c r="ED331" i="10" s="1"/>
  <c r="ED319" i="10"/>
  <c r="ED332" i="10" s="1"/>
  <c r="ED305" i="10"/>
  <c r="EE309" i="10"/>
  <c r="EE333" i="10" l="1"/>
  <c r="EE319" i="10"/>
  <c r="EE332" i="10" s="1"/>
  <c r="EE305" i="10"/>
  <c r="EF309" i="10"/>
  <c r="EE311" i="10"/>
  <c r="EE331" i="10" s="1"/>
  <c r="EF333" i="10" l="1"/>
  <c r="EF319" i="10"/>
  <c r="EF332" i="10" s="1"/>
  <c r="EF305" i="10"/>
  <c r="EF311" i="10"/>
  <c r="EF331" i="10" s="1"/>
  <c r="EG309" i="10"/>
  <c r="EG333" i="10" l="1"/>
  <c r="EG319" i="10"/>
  <c r="EG332" i="10" s="1"/>
  <c r="EG311" i="10"/>
  <c r="EG331" i="10" s="1"/>
  <c r="EH309" i="10"/>
  <c r="EG305" i="10"/>
  <c r="EH333" i="10" l="1"/>
  <c r="EH319" i="10"/>
  <c r="EH332" i="10" s="1"/>
  <c r="EH311" i="10"/>
  <c r="EH331" i="10" s="1"/>
  <c r="EI309" i="10"/>
  <c r="EH305" i="10"/>
  <c r="EI333" i="10" l="1"/>
  <c r="EI311" i="10"/>
  <c r="EI331" i="10" s="1"/>
  <c r="EI305" i="10"/>
  <c r="EJ309" i="10"/>
  <c r="EI319" i="10"/>
  <c r="EI332" i="10" s="1"/>
  <c r="EJ333" i="10" l="1"/>
  <c r="EJ319" i="10"/>
  <c r="EJ332" i="10" s="1"/>
  <c r="EJ305" i="10"/>
  <c r="EK309" i="10"/>
  <c r="EJ311" i="10"/>
  <c r="EJ331" i="10" s="1"/>
  <c r="EK333" i="10" l="1"/>
  <c r="EK319" i="10"/>
  <c r="EK332" i="10" s="1"/>
  <c r="EK305" i="10"/>
  <c r="EL309" i="10"/>
  <c r="EK311" i="10"/>
  <c r="EK331" i="10" s="1"/>
  <c r="EL333" i="10" l="1"/>
  <c r="EL311" i="10"/>
  <c r="EL331" i="10" s="1"/>
  <c r="EL305" i="10"/>
  <c r="EL319" i="10"/>
  <c r="EL332" i="10" s="1"/>
  <c r="EM309" i="10"/>
  <c r="EM333" i="10" l="1"/>
  <c r="EM305" i="10"/>
  <c r="EN309" i="10"/>
  <c r="EM319" i="10"/>
  <c r="EM332" i="10" s="1"/>
  <c r="EM311" i="10"/>
  <c r="EM331" i="10" s="1"/>
  <c r="EN333" i="10" l="1"/>
  <c r="EN305" i="10"/>
  <c r="EN311" i="10"/>
  <c r="EN331" i="10" s="1"/>
  <c r="EN319" i="10"/>
  <c r="EN332" i="10" s="1"/>
  <c r="EO309" i="10"/>
  <c r="EO333" i="10" l="1"/>
  <c r="EO311" i="10"/>
  <c r="EO331" i="10" s="1"/>
  <c r="EP309" i="10"/>
  <c r="EO319" i="10"/>
  <c r="EO332" i="10" s="1"/>
  <c r="EO305" i="10"/>
  <c r="EP333" i="10" l="1"/>
  <c r="EP319" i="10"/>
  <c r="EP332" i="10" s="1"/>
  <c r="EP311" i="10"/>
  <c r="EP331" i="10" s="1"/>
  <c r="EQ309" i="10"/>
  <c r="EP305" i="10"/>
  <c r="EQ333" i="10" l="1"/>
  <c r="EQ319" i="10"/>
  <c r="EQ332" i="10" s="1"/>
  <c r="ER309" i="10"/>
  <c r="EQ311" i="10"/>
  <c r="EQ331" i="10" s="1"/>
  <c r="EQ305" i="10"/>
  <c r="ER333" i="10" l="1"/>
  <c r="ER319" i="10"/>
  <c r="ER332" i="10" s="1"/>
  <c r="ER311" i="10"/>
  <c r="ER331" i="10" s="1"/>
  <c r="ER305" i="10"/>
  <c r="ES309" i="10"/>
  <c r="ES333" i="10" l="1"/>
  <c r="ES319" i="10"/>
  <c r="ES332" i="10" s="1"/>
  <c r="ES305" i="10"/>
  <c r="ES311" i="10"/>
  <c r="ES331" i="10" s="1"/>
  <c r="ET309" i="10"/>
  <c r="ET333" i="10" l="1"/>
  <c r="ET319" i="10"/>
  <c r="ET332" i="10" s="1"/>
  <c r="ET311" i="10"/>
  <c r="ET331" i="10" s="1"/>
  <c r="ET305" i="10"/>
  <c r="EU309" i="10"/>
  <c r="EU333" i="10" l="1"/>
  <c r="EU319" i="10"/>
  <c r="EU332" i="10" s="1"/>
  <c r="EU305" i="10"/>
  <c r="EV309" i="10"/>
  <c r="EU311" i="10"/>
  <c r="EU331" i="10" s="1"/>
  <c r="EV333" i="10" l="1"/>
  <c r="EV305" i="10"/>
  <c r="EV311" i="10"/>
  <c r="EV331" i="10" s="1"/>
  <c r="EV319" i="10"/>
  <c r="EV33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ID#AAAAJPxZu3o
    (2020-03-27 17:48:07)
Specific to the design, to be provided by the designer.
	-Sunil Savaram
----
value chosen based on the type of ease selected.
	-Sunil Savaram
----
Direct calculation as in the formula
	-Sunil Savaram
----
Typically Designer can recommend the Ease for each Design submitted, yet the User can choose an Ease that is good for them.
Its a dropdown, with 3 values (Fitted, Standard, Casual)
Fitted - same as body measurements, ~ no-ease
Standard - body measurements + 11/2 inches
Casual - body measurements + 3 inches)
	-Sunil Savaram
----
The values entered in this column are to refer specific values of the profile. In this sheet, the values refer to references in the sheet: formresopnses1.
the function of these values is to collect various profile values.
	-Sunil Savaram
----
User would input at check out. 
Note: The values for lower edge width and lower edge to under arm would be unique to a profile and the lower edge width type.
	-Sunil Savaram
----
User would input the values at Checkout based on Sweater style.
The lower edge width can be specifically one of these: Cropped, Mid-hip, long, Tunic. (a dropdown). User would select the type of Lower edge width, from the above drop down and then enter the value in a separate field. The value represents the circumference.
	-Sunil Savaram
----
Would be values Input by the User at Check out
	-Sunil Savaram
----
Email of the Signed up User
	-Sunil Savaram
----
Name of the Profile selected for buying Pattern
	-Sunil Savaram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me3QW/eF6GEIefxEaboLKudvx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50BA46D4-9CD6-487D-BD8E-8A10FA045C25}">
      <text>
        <r>
          <rPr>
            <sz val="10"/>
            <color rgb="FF000000"/>
            <rFont val="Arial"/>
            <family val="2"/>
          </rPr>
          <t>======
ID#AAAAJPxZu3g
    (2020-03-27 17:48:07)
Change the sheet and the range for the input from the form</t>
        </r>
      </text>
    </comment>
    <comment ref="E2" authorId="0" shapeId="0" xr:uid="{DA401BC5-AAEC-4350-9F3E-FA4256CD0B6F}">
      <text>
        <r>
          <rPr>
            <sz val="10"/>
            <color rgb="FF000000"/>
            <rFont val="Arial"/>
            <family val="2"/>
          </rPr>
          <t>======
ID#AAAAJPxZu3c
    (2020-03-27 17:48:07)
Change the sheet and the range for the input from the form</t>
        </r>
      </text>
    </comment>
    <comment ref="C3" authorId="0" shapeId="0" xr:uid="{F02EA608-D9B1-4611-9E12-AC09981E52FE}">
      <text>
        <r>
          <rPr>
            <sz val="10"/>
            <color rgb="FF000000"/>
            <rFont val="Arial"/>
            <family val="2"/>
          </rPr>
          <t>======
ID#AAAAJPxZu38
    (2020-03-27 17:48:07)
Enter the name of the input sheet</t>
        </r>
      </text>
    </comment>
    <comment ref="E3" authorId="0" shapeId="0" xr:uid="{52E13811-A814-49A0-89D4-A978460338B7}">
      <text>
        <r>
          <rPr>
            <sz val="10"/>
            <color rgb="FF000000"/>
            <rFont val="Arial"/>
            <family val="2"/>
          </rPr>
          <t>======
ID#AAAAJPxZu3s
    (2020-03-27 17:48:07)
Enter the name of the input sheet</t>
        </r>
      </text>
    </comment>
    <comment ref="C4" authorId="0" shapeId="0" xr:uid="{64E7FF42-DAD2-43C4-87F8-BF97991680A7}">
      <text>
        <r>
          <rPr>
            <sz val="10"/>
            <color rgb="FF000000"/>
            <rFont val="Arial"/>
            <family val="2"/>
          </rPr>
          <t>======
ID#AAAAJPxZu3k
    (2020-03-27 17:48:07)
This is the destination folder for the customer's pattern after it has been created</t>
        </r>
      </text>
    </comment>
    <comment ref="E4" authorId="0" shapeId="0" xr:uid="{E33FC325-FB26-4A63-9AA2-7448EB30E819}">
      <text>
        <r>
          <rPr>
            <sz val="10"/>
            <color rgb="FF000000"/>
            <rFont val="Arial"/>
            <family val="2"/>
          </rPr>
          <t>======
ID#AAAAJPxZu30
    (2020-03-27 17:48:07)
This is the destination folder for the customer's pattern after it has been created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6313EB08-42A0-4200-B90E-9C83E5E3C178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A94BEE60-9D83-45BD-B74D-8AAF88B8159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<sst xmlns="http://schemas.openxmlformats.org/spreadsheetml/2006/main" count="546" uniqueCount="200">
  <si>
    <t>Timestamp</t>
  </si>
  <si>
    <t>First Name</t>
  </si>
  <si>
    <t>Last Name</t>
  </si>
  <si>
    <t>Please enter your email address</t>
  </si>
  <si>
    <t>Stitch Gauge</t>
  </si>
  <si>
    <t>Row Gauge</t>
  </si>
  <si>
    <t>Lower Edge Width</t>
  </si>
  <si>
    <t>Length to Underarm</t>
  </si>
  <si>
    <t>Neck Edge to Shoulder</t>
  </si>
  <si>
    <t>Wrist Circumference</t>
  </si>
  <si>
    <t>Forearm Circumference</t>
  </si>
  <si>
    <t>Upper Arm Circumference</t>
  </si>
  <si>
    <t>Length Wrist to Elbow</t>
  </si>
  <si>
    <t>Armhole Depth</t>
  </si>
  <si>
    <t>Bust Size</t>
  </si>
  <si>
    <t>Measurements Preference</t>
  </si>
  <si>
    <t>Overall Fit</t>
  </si>
  <si>
    <t>Jane</t>
  </si>
  <si>
    <t>Nickerson</t>
  </si>
  <si>
    <t>nickersonjane@gmail.com</t>
  </si>
  <si>
    <t>Nickersonjane@gmail.com</t>
  </si>
  <si>
    <t>Inches</t>
  </si>
  <si>
    <t>Janet</t>
  </si>
  <si>
    <t>Ann</t>
  </si>
  <si>
    <t>Moore</t>
  </si>
  <si>
    <t>Standard</t>
  </si>
  <si>
    <t>Boyaboya</t>
  </si>
  <si>
    <t>Casual</t>
  </si>
  <si>
    <t>Robert</t>
  </si>
  <si>
    <t>Wolfe</t>
  </si>
  <si>
    <t>Pwindsfarm@gmail.com</t>
  </si>
  <si>
    <t>Input</t>
  </si>
  <si>
    <t>knitVariable</t>
  </si>
  <si>
    <t>Value</t>
  </si>
  <si>
    <t>Profile 1: Long Waisted</t>
  </si>
  <si>
    <t>Profile 2: Apple Shaped</t>
  </si>
  <si>
    <t>Profile 3: Hourglass</t>
  </si>
  <si>
    <t>TITLE</t>
  </si>
  <si>
    <t xml:space="preserve">Cindy </t>
  </si>
  <si>
    <t>Debbie</t>
  </si>
  <si>
    <t>Tessa</t>
  </si>
  <si>
    <t>LAST_NAME</t>
  </si>
  <si>
    <t>Thinman</t>
  </si>
  <si>
    <t>Round</t>
  </si>
  <si>
    <t>Hourglass</t>
  </si>
  <si>
    <t>PATTERN</t>
  </si>
  <si>
    <t>EMAIL_ADDRESS</t>
  </si>
  <si>
    <t>STITCH_GAUGE</t>
  </si>
  <si>
    <t>ROW_GAUGE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</si>
  <si>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</si>
  <si>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</si>
  <si>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</si>
  <si>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</si>
  <si>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</si>
  <si>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</si>
  <si>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</si>
  <si>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</si>
  <si>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</si>
  <si>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</si>
  <si>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</si>
  <si>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</si>
  <si>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</si>
  <si>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</si>
  <si>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ARMHOLE_DEPTH</t>
  </si>
  <si>
    <t>WAIST_FRONT</t>
  </si>
  <si>
    <t>BUST_FRONT</t>
  </si>
  <si>
    <t>BUST_BACK</t>
  </si>
  <si>
    <t>EASE</t>
  </si>
  <si>
    <t>SLEEVE_EASE</t>
  </si>
  <si>
    <t>LOWER_EDGE_TO_BASE_OF_NECK</t>
  </si>
  <si>
    <t>Output</t>
  </si>
  <si>
    <t>NO_OF_STITCHES_TO_CAST_ON</t>
  </si>
  <si>
    <t>NO_OF_STITCHES_TO_CAST_ON_PLUS_1</t>
  </si>
  <si>
    <t>IF_WAIST_LARGER_THAN_HIPS</t>
  </si>
  <si>
    <t>IF_HIPS_LARGER_THAN_WAIST</t>
  </si>
  <si>
    <t>CAST_ON_IN_MULTIPLES_OF</t>
  </si>
  <si>
    <t>Place markers</t>
  </si>
  <si>
    <t>SIDE_MARKER_WITH_EASE</t>
  </si>
  <si>
    <t>LENGTH_OF_RIBBING</t>
  </si>
  <si>
    <t>LENGTH_OF_NECK_EDGE_RIBBING</t>
  </si>
  <si>
    <t>NO_OF_STS_TO_UNDERARM_SHAPING</t>
  </si>
  <si>
    <t>NO_STS_REMAINING_FOR_BACK</t>
  </si>
  <si>
    <t>NO_STS_REMAINING_FOR_BACK_AFTER_ARMHOLE_SHAPING</t>
  </si>
  <si>
    <t>Back</t>
  </si>
  <si>
    <t>Neckline shaping</t>
  </si>
  <si>
    <t>NO_OF_STS_FOR_BUTTONHOLE_BAND</t>
  </si>
  <si>
    <t>Armhole Shaping</t>
  </si>
  <si>
    <t>ARMHOLE_BUST_RELATIONSHIP</t>
  </si>
  <si>
    <t>NO_OF_STITCHES_FOR_FIRST_DECREASE_AT_ARMHOLE</t>
  </si>
  <si>
    <t>KRAEMER_FIRST_DECREASE_AT_ARMHOLE</t>
  </si>
  <si>
    <t>NO_OF_STITCHES_FOR_SECOND_DECREASE_AT_ARMHOLE</t>
  </si>
  <si>
    <t>NO_OF_STITCHES_FOR_THIRD_DECREASE_AT_ARMHOLE</t>
  </si>
  <si>
    <t>TEXT_FOR_NO_OF_STITCHES_FOR_THIRD_DECREASE_AT_ARMHOLE</t>
  </si>
  <si>
    <t>TEXT_FOR_CARDI_THIRD_DECREASE_AT_ARMHOLE</t>
  </si>
  <si>
    <t>NO_OF_STITCHES_FOR_4TH_DECREASE_AT_ARMHOLE</t>
  </si>
  <si>
    <t>TEXT_FOR_CARDI_FOURTH_DECREASE_AT_ARMHOLE</t>
  </si>
  <si>
    <t>TEXT_FOR_NO_OF_STITCHES_FOR_FOURTH_DECREASE_AT_ARMHOLE</t>
  </si>
  <si>
    <t>NO_OF_TIMES_TO_DECREASE_1_STITCH_AT_EACH_END</t>
  </si>
  <si>
    <t>TEXT_FOR_CARDI_TO_DECREASE_1_STITCH</t>
  </si>
  <si>
    <t>TEXT_FOR_DECREASE_1_STITCH_AT_EACH_END</t>
  </si>
  <si>
    <t>#_OF_ROWS_USED</t>
  </si>
  <si>
    <t>NO_OF_ROWS_TO_KNIT_STRAIGHT</t>
  </si>
  <si>
    <t>TEXT_FOR_NO_OF_ROWS_TO_KNIT_STRAIGHT</t>
  </si>
  <si>
    <t>DEC_1_STITCH_EVERY_OTHER_ROW_X_TIMES</t>
  </si>
  <si>
    <t>TEXT_FOR_CARDI_DEC_1_ST</t>
  </si>
  <si>
    <t>DEC_2_STITCH_EVERY_OTHER_ROW_X_TIMES</t>
  </si>
  <si>
    <t>TEXT_FOR_CARDI_DEC_2_ST</t>
  </si>
  <si>
    <t>DEC_4_STITCH_EVERY_OTHER_ROW_X_TIMES</t>
  </si>
  <si>
    <t>TEXT_FOR_CARDI_DEC_4_ST</t>
  </si>
  <si>
    <t>BO_REMAINING_1</t>
  </si>
  <si>
    <t>BO_REMAINING_2</t>
  </si>
  <si>
    <t>BO_REMAINING_3</t>
  </si>
  <si>
    <t>DEPTH_OF_ARMHOLE_BEFORE_BINDOFF_FRONT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</si>
  <si>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</si>
  <si>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</si>
  <si>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</si>
  <si>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</si>
  <si>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</si>
  <si>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</si>
  <si>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BACK_STS_REMAINING</t>
  </si>
  <si>
    <t>Sleeve</t>
  </si>
  <si>
    <t>NO_OF_STITCHES_TO_CAST_ON_FOR_SLEEVE</t>
  </si>
  <si>
    <t>(MROUND((C9+C26)*C6,C34))+6)</t>
  </si>
  <si>
    <t>NO_OF_ST_AFTER_RIBBING</t>
  </si>
  <si>
    <t>NO_OF_INCHES_TO_INCREASE_AT_FOREARM</t>
  </si>
  <si>
    <t>NO_OF_STITCHES_TO_INCREASE_AT_FOREARM</t>
  </si>
  <si>
    <t>NO_OF_ROWS_TO_INCREASE_AT_FOREARM</t>
  </si>
  <si>
    <t>TEXT_FOR_FOREARM_INCREASES</t>
  </si>
  <si>
    <t>NO_OF_TIMES_TO_INCREASE_AT_FOREARM</t>
  </si>
  <si>
    <t>NO_OF_ROWS_BETWEEN_INCREASES_AT FOREARM</t>
  </si>
  <si>
    <t>NO_OF_ROWS_TO_KNIT_BETWEEN_INCREASES_AT FOREARM</t>
  </si>
  <si>
    <t>NO_OF_INCHES_TO_INCREASE_AT_UPPER_ARM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</si>
  <si>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</si>
  <si>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</si>
  <si>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</si>
  <si>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</si>
  <si>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NO_OF_ROWS_TO_KNIT_BETWEEN_INCREASES_AT UPPER_ARM</t>
  </si>
  <si>
    <t>NO_OF_SLEEVE_STITCHES_AT_UPPER_ARM</t>
  </si>
  <si>
    <t>TEXT_FOR_UPPER_ARM_INCREASES</t>
  </si>
  <si>
    <t>Button Band</t>
  </si>
  <si>
    <t>NO_STITCHES_FOR_BUTTON_BAND</t>
  </si>
  <si>
    <t>NO_ST_BETWEEN_BUTTON_HOLES</t>
  </si>
  <si>
    <t>NO_ST_BEFORE_BUTTON_HOLE</t>
  </si>
  <si>
    <t>stitch gauge</t>
  </si>
  <si>
    <t>row gauge</t>
  </si>
  <si>
    <t>row offset</t>
  </si>
  <si>
    <t>section size</t>
  </si>
  <si>
    <t>Column_Offset_Constant</t>
  </si>
  <si>
    <t>col offset</t>
  </si>
  <si>
    <t>Arm Hole Depth</t>
  </si>
  <si>
    <t>Stitch 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</si>
  <si>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</si>
  <si>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</si>
  <si>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</si>
  <si>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</si>
  <si>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</si>
  <si>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</si>
  <si>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</si>
  <si>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</si>
  <si>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</si>
  <si>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Target Stitches at final bindoff</t>
  </si>
  <si>
    <t>% or rows for final bindoff</t>
  </si>
  <si>
    <t># of rows used for final bind off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</si>
  <si>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</si>
  <si>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</si>
  <si>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</si>
  <si>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</si>
  <si>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</si>
  <si>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</si>
  <si>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</si>
  <si>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</si>
  <si>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</si>
  <si>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Upper Arm Circumference with ease if any</t>
  </si>
  <si>
    <t>% STITCHES AT INITIAL BINDOFF</t>
  </si>
  <si>
    <t>#_OF_STITCHES_FOR_FOURTH_DECREASE_AT_ARMHOLE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</si>
  <si>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</si>
  <si>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</si>
  <si>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</si>
  <si>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</si>
  <si>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</si>
  <si>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</si>
  <si>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</si>
  <si>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</si>
  <si>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SMALLER_NEEDLE_SIZE</t>
  </si>
  <si>
    <t>Calc # of sts aftr bindoffs</t>
  </si>
  <si>
    <t>front</t>
  </si>
  <si>
    <t>back</t>
  </si>
  <si>
    <t>NO_STS_REMAINING_FOR_FRONT_AFTER_ARMHOLE_SHAPING</t>
  </si>
  <si>
    <t>9 decreases for neckline shaping until NO_OF_STITCHES_AT_SHOULDER: 2x2, 1x2. then 1 x3</t>
  </si>
  <si>
    <t>#_OF_STS_FRONT_NECK_SHAPING</t>
  </si>
  <si>
    <t>NO_OF_STITCHES_AT_FRONT_AFTER_ARM_SH</t>
  </si>
  <si>
    <t>NO_OF_TIMES_TO_DECREASE_1_AT_FRONT_NECK</t>
  </si>
  <si>
    <t>FIRST_DECREASE_AT_NECK</t>
  </si>
  <si>
    <t>SECOND_DECREASE_AT_NECK</t>
  </si>
  <si>
    <t>NO_OF_STITCHES_TO_SHAPE_NECKLINE</t>
  </si>
  <si>
    <t>TARGET_NO_OF_STITCHES_AT_SHOULDER</t>
  </si>
  <si>
    <t>No of sleeve sts left after underarm</t>
  </si>
  <si>
    <t>No of sts to decrease before final bindoff</t>
  </si>
  <si>
    <t>How many times to decrease 2 sts</t>
  </si>
  <si>
    <t>how many times to decrease 1 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</si>
</sst>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#,##0.0"/>
  </numFmts>
  <fonts count="16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11"/>
      <color rgb="FF000000"/>
      <name val="Inconsolata"/>
    </font>
    <font>
      <sz val="10"/>
      <color rgb="FF222222"/>
      <name val="Arial"/>
      <family val="2"/>
    </font>
    <font>
      <sz val="10"/>
      <color rgb="FF000000"/>
      <name val="Roboto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444444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1"/>
    <xf numFmtId="0" fontId="11" fillId="0" borderId="1"/>
  </cellStyleXfs>
  <cellXfs count="9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0" fillId="0" borderId="0" xfId="0" applyFont="1"/>
    <xf numFmtId="0" fontId="1" fillId="2" borderId="1" xfId="0" applyFont="1" applyFill="1" applyBorder="1"/>
    <xf numFmtId="0" fontId="4" fillId="2" borderId="1" xfId="0" applyFont="1" applyFill="1" applyBorder="1"/>
    <xf numFmtId="14" fontId="1" fillId="0" borderId="0" xfId="0" applyNumberFormat="1" applyFont="1"/>
    <xf numFmtId="0" fontId="0" fillId="2" borderId="1" xfId="0" applyFont="1" applyFill="1" applyBorder="1"/>
    <xf numFmtId="0" fontId="4" fillId="0" borderId="0" xfId="0" applyFont="1"/>
    <xf numFmtId="1" fontId="5" fillId="0" borderId="0" xfId="0" applyNumberFormat="1" applyFont="1" applyAlignment="1">
      <alignment wrapText="1"/>
    </xf>
    <xf numFmtId="1" fontId="0" fillId="2" borderId="1" xfId="0" applyNumberFormat="1" applyFont="1" applyFill="1" applyBorder="1"/>
    <xf numFmtId="0" fontId="6" fillId="2" borderId="1" xfId="0" applyFont="1" applyFill="1" applyBorder="1"/>
    <xf numFmtId="1" fontId="5" fillId="0" borderId="0" xfId="0" applyNumberFormat="1" applyFont="1"/>
    <xf numFmtId="4" fontId="1" fillId="0" borderId="0" xfId="0" applyNumberFormat="1" applyFont="1"/>
    <xf numFmtId="0" fontId="4" fillId="2" borderId="1" xfId="0" applyFont="1" applyFill="1" applyBorder="1" applyAlignment="1"/>
    <xf numFmtId="0" fontId="7" fillId="0" borderId="0" xfId="0" applyFont="1"/>
    <xf numFmtId="3" fontId="1" fillId="0" borderId="0" xfId="0" applyNumberFormat="1" applyFont="1" applyAlignment="1">
      <alignment horizontal="right"/>
    </xf>
    <xf numFmtId="165" fontId="1" fillId="0" borderId="0" xfId="0" applyNumberFormat="1" applyFont="1"/>
    <xf numFmtId="1" fontId="0" fillId="2" borderId="0" xfId="0" applyNumberFormat="1" applyFill="1"/>
    <xf numFmtId="0" fontId="8" fillId="0" borderId="0" xfId="0" applyFont="1"/>
    <xf numFmtId="0" fontId="0" fillId="2" borderId="0" xfId="0" applyFill="1"/>
    <xf numFmtId="0" fontId="9" fillId="0" borderId="1" xfId="1"/>
    <xf numFmtId="0" fontId="9" fillId="0" borderId="1" xfId="1" applyAlignment="1">
      <alignment horizontal="center"/>
    </xf>
    <xf numFmtId="0" fontId="9" fillId="4" borderId="1" xfId="1" applyFill="1" applyAlignment="1">
      <alignment horizontal="center"/>
    </xf>
    <xf numFmtId="0" fontId="9" fillId="5" borderId="1" xfId="1" applyFill="1"/>
    <xf numFmtId="0" fontId="9" fillId="5" borderId="1" xfId="1" applyFill="1" applyAlignment="1">
      <alignment horizontal="center"/>
    </xf>
    <xf numFmtId="0" fontId="10" fillId="0" borderId="1" xfId="1" applyFont="1"/>
    <xf numFmtId="1" fontId="9" fillId="2" borderId="1" xfId="1" applyNumberFormat="1" applyFill="1"/>
    <xf numFmtId="0" fontId="9" fillId="6" borderId="1" xfId="1" applyFill="1"/>
    <xf numFmtId="0" fontId="9" fillId="6" borderId="1" xfId="1" applyFill="1" applyAlignment="1">
      <alignment horizontal="center"/>
    </xf>
    <xf numFmtId="0" fontId="9" fillId="7" borderId="1" xfId="1" applyFill="1"/>
    <xf numFmtId="0" fontId="9" fillId="8" borderId="1" xfId="1" applyFill="1"/>
    <xf numFmtId="0" fontId="9" fillId="8" borderId="1" xfId="1" applyFill="1" applyAlignment="1">
      <alignment horizontal="center"/>
    </xf>
    <xf numFmtId="0" fontId="9" fillId="9" borderId="1" xfId="1" applyFill="1"/>
    <xf numFmtId="0" fontId="9" fillId="9" borderId="1" xfId="1" applyFill="1" applyAlignment="1">
      <alignment horizontal="center"/>
    </xf>
    <xf numFmtId="0" fontId="9" fillId="7" borderId="1" xfId="1" applyFill="1" applyAlignment="1">
      <alignment horizontal="center"/>
    </xf>
    <xf numFmtId="0" fontId="0" fillId="0" borderId="0" xfId="0" applyFont="1" applyFill="1"/>
    <xf numFmtId="0" fontId="1" fillId="0" borderId="0" xfId="0" applyFont="1" applyFill="1"/>
    <xf numFmtId="0" fontId="0" fillId="0" borderId="0" xfId="0" applyFont="1" applyFill="1" applyAlignment="1"/>
    <xf numFmtId="0" fontId="4" fillId="2" borderId="1" xfId="1" applyFont="1" applyFill="1" applyAlignment="1">
      <alignment horizontal="right"/>
    </xf>
    <xf numFmtId="0" fontId="9" fillId="0" borderId="1" xfId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wrapText="1"/>
    </xf>
    <xf numFmtId="0" fontId="9" fillId="0" borderId="1" xfId="2" applyFont="1"/>
    <xf numFmtId="0" fontId="0" fillId="0" borderId="1" xfId="2" applyFont="1"/>
    <xf numFmtId="1" fontId="1" fillId="8" borderId="1" xfId="1" applyNumberFormat="1" applyFont="1" applyFill="1"/>
    <xf numFmtId="0" fontId="1" fillId="8" borderId="1" xfId="1" applyFont="1" applyFill="1"/>
    <xf numFmtId="0" fontId="1" fillId="8" borderId="1" xfId="1" applyFont="1" applyFill="1" applyAlignment="1">
      <alignment horizontal="center"/>
    </xf>
    <xf numFmtId="1" fontId="1" fillId="0" borderId="1" xfId="1" applyNumberFormat="1" applyFont="1" applyAlignment="1">
      <alignment horizontal="left" vertical="top"/>
    </xf>
    <xf numFmtId="1" fontId="1" fillId="0" borderId="1" xfId="1" applyNumberFormat="1" applyFont="1"/>
    <xf numFmtId="1" fontId="1" fillId="0" borderId="1" xfId="1" applyNumberFormat="1" applyFont="1" applyAlignment="1">
      <alignment horizontal="center"/>
    </xf>
    <xf numFmtId="0" fontId="1" fillId="0" borderId="1" xfId="1" applyFont="1" applyAlignment="1">
      <alignment horizontal="center"/>
    </xf>
    <xf numFmtId="0" fontId="1" fillId="4" borderId="1" xfId="1" applyFont="1" applyFill="1" applyAlignment="1">
      <alignment horizontal="center"/>
    </xf>
    <xf numFmtId="0" fontId="1" fillId="0" borderId="1" xfId="1" applyFont="1"/>
    <xf numFmtId="0" fontId="1" fillId="7" borderId="1" xfId="1" applyFont="1" applyFill="1" applyAlignment="1">
      <alignment horizontal="center"/>
    </xf>
    <xf numFmtId="1" fontId="5" fillId="0" borderId="1" xfId="1" applyNumberFormat="1" applyFont="1" applyAlignment="1">
      <alignment wrapText="1"/>
    </xf>
    <xf numFmtId="1" fontId="5" fillId="6" borderId="1" xfId="1" applyNumberFormat="1" applyFont="1" applyFill="1" applyAlignment="1">
      <alignment wrapText="1"/>
    </xf>
    <xf numFmtId="0" fontId="1" fillId="6" borderId="1" xfId="1" applyFont="1" applyFill="1" applyAlignment="1">
      <alignment horizontal="center"/>
    </xf>
    <xf numFmtId="1" fontId="5" fillId="0" borderId="1" xfId="1" applyNumberFormat="1" applyFont="1"/>
    <xf numFmtId="1" fontId="5" fillId="5" borderId="1" xfId="1" applyNumberFormat="1" applyFont="1" applyFill="1"/>
    <xf numFmtId="0" fontId="1" fillId="5" borderId="1" xfId="1" applyFont="1" applyFill="1" applyAlignment="1">
      <alignment horizontal="center"/>
    </xf>
    <xf numFmtId="1" fontId="5" fillId="9" borderId="1" xfId="1" applyNumberFormat="1" applyFont="1" applyFill="1"/>
    <xf numFmtId="1" fontId="1" fillId="8" borderId="1" xfId="1" applyNumberFormat="1" applyFont="1" applyFill="1" applyAlignment="1">
      <alignment horizontal="center"/>
    </xf>
    <xf numFmtId="0" fontId="1" fillId="9" borderId="1" xfId="1" applyFont="1" applyFill="1" applyAlignment="1">
      <alignment horizontal="center"/>
    </xf>
    <xf numFmtId="0" fontId="1" fillId="10" borderId="1" xfId="1" applyFont="1" applyFill="1" applyAlignment="1">
      <alignment horizontal="center"/>
    </xf>
    <xf numFmtId="0" fontId="1" fillId="3" borderId="1" xfId="1" applyFont="1" applyFill="1" applyAlignment="1">
      <alignment horizontal="center"/>
    </xf>
    <xf numFmtId="0" fontId="12" fillId="2" borderId="1" xfId="0" applyFont="1" applyFill="1" applyBorder="1" applyAlignment="1">
      <alignment horizontal="right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9" fillId="2" borderId="1" xfId="0" applyFont="1" applyFill="1" applyBorder="1" applyAlignment="1">
      <alignment horizontal="right"/>
    </xf>
    <xf numFmtId="0" fontId="9" fillId="0" borderId="0" xfId="0" applyFont="1" applyAlignment="1"/>
    <xf numFmtId="0" fontId="12" fillId="2" borderId="1" xfId="0" applyFont="1" applyFill="1" applyBorder="1" applyAlignment="1">
      <alignment wrapText="1"/>
    </xf>
    <xf numFmtId="0" fontId="12" fillId="2" borderId="1" xfId="0" applyFont="1" applyFill="1" applyBorder="1"/>
    <xf numFmtId="0" fontId="9" fillId="2" borderId="0" xfId="0" applyFont="1" applyFill="1"/>
    <xf numFmtId="0" fontId="13" fillId="0" borderId="0" xfId="0" applyFont="1" applyAlignment="1"/>
    <xf numFmtId="0" fontId="2" fillId="0" borderId="1" xfId="1" applyFont="1"/>
    <xf numFmtId="0" fontId="1" fillId="0" borderId="1" xfId="1" applyFont="1" applyAlignment="1">
      <alignment horizontal="right"/>
    </xf>
    <xf numFmtId="0" fontId="2" fillId="0" borderId="1" xfId="1" applyFont="1" applyAlignment="1">
      <alignment horizontal="right"/>
    </xf>
    <xf numFmtId="0" fontId="14" fillId="0" borderId="0" xfId="0" applyFont="1"/>
    <xf numFmtId="0" fontId="9" fillId="0" borderId="0" xfId="0" applyFont="1"/>
    <xf numFmtId="0" fontId="15" fillId="0" borderId="0" xfId="0" applyFont="1"/>
    <xf numFmtId="1" fontId="15" fillId="2" borderId="0" xfId="0" applyNumberFormat="1" applyFont="1" applyFill="1"/>
    <xf numFmtId="1" fontId="15" fillId="0" borderId="0" xfId="0" applyNumberFormat="1" applyFont="1"/>
    <xf numFmtId="0" fontId="15" fillId="2" borderId="1" xfId="0" applyFont="1" applyFill="1" applyBorder="1"/>
    <xf numFmtId="0" fontId="9" fillId="0" borderId="0" xfId="0" applyFont="1" applyAlignment="1">
      <alignment wrapText="1"/>
    </xf>
    <xf numFmtId="0" fontId="9" fillId="0" borderId="0" xfId="0" applyFont="1" applyFill="1"/>
    <xf numFmtId="0" fontId="1" fillId="11" borderId="0" xfId="0" applyFont="1" applyFill="1"/>
  </cellXfs>
  <cellStyles count="3">
    <cellStyle name="Normal" xfId="0" builtinId="0"/>
    <cellStyle name="Normal 2" xfId="1" xr:uid="{674465E2-8D97-415C-8E69-CF90BD528A39}"/>
    <cellStyle name="Normal 3" xfId="2" xr:uid="{A185A82B-CAF7-4674-BEF0-44E1408E24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/>
  <cols>
    <col min="1" max="19" width="21.54296875" customWidth="1"/>
  </cols>
  <sheetData>
    <row r="1" spans="1:19" ht="15.7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</v>
      </c>
      <c r="N1" s="1" t="s">
        <v>12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t="15.75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/>
      <c r="S2" s="1"/>
    </row>
    <row r="3" spans="1:19" ht="15.75" customHeight="1">
      <c r="A3" s="7">
        <v>42417.708365347222</v>
      </c>
      <c r="B3" s="1" t="s">
        <v>17</v>
      </c>
      <c r="C3" s="1" t="s">
        <v>18</v>
      </c>
      <c r="D3" s="1" t="s">
        <v>19</v>
      </c>
      <c r="E3" s="1">
        <v>5</v>
      </c>
      <c r="F3" s="1">
        <v>6</v>
      </c>
      <c r="G3" s="1">
        <v>41</v>
      </c>
      <c r="H3" s="1">
        <v>18</v>
      </c>
      <c r="I3" s="1">
        <v>4</v>
      </c>
      <c r="J3" s="1">
        <v>7.5</v>
      </c>
      <c r="K3" s="1">
        <v>11</v>
      </c>
      <c r="L3" s="1">
        <v>13</v>
      </c>
      <c r="M3" s="1">
        <v>18</v>
      </c>
      <c r="N3" s="1">
        <v>9</v>
      </c>
      <c r="O3" s="1">
        <v>9</v>
      </c>
      <c r="P3" s="1">
        <v>8</v>
      </c>
      <c r="Q3" s="1">
        <v>36</v>
      </c>
      <c r="R3" s="1"/>
      <c r="S3" s="1"/>
    </row>
    <row r="4" spans="1:19" ht="15.75" customHeight="1">
      <c r="A4" s="7">
        <v>42549.869324930551</v>
      </c>
      <c r="B4" s="1" t="s">
        <v>17</v>
      </c>
      <c r="C4" s="1" t="s">
        <v>18</v>
      </c>
      <c r="D4" s="1" t="s">
        <v>20</v>
      </c>
      <c r="E4" s="1">
        <v>5</v>
      </c>
      <c r="F4" s="1">
        <v>6.5</v>
      </c>
      <c r="G4" s="1">
        <v>40</v>
      </c>
      <c r="H4" s="1">
        <v>18</v>
      </c>
      <c r="I4" s="1">
        <v>4</v>
      </c>
      <c r="J4" s="1">
        <v>7</v>
      </c>
      <c r="K4" s="1">
        <v>10.25</v>
      </c>
      <c r="L4" s="1">
        <v>12.5</v>
      </c>
      <c r="M4" s="1">
        <v>18</v>
      </c>
      <c r="N4" s="1">
        <v>9</v>
      </c>
      <c r="O4" s="1">
        <v>9</v>
      </c>
      <c r="P4" s="1">
        <v>7.5</v>
      </c>
      <c r="Q4" s="1">
        <v>39</v>
      </c>
      <c r="R4" s="1" t="s">
        <v>21</v>
      </c>
      <c r="S4" s="1"/>
    </row>
    <row r="5" spans="1:19" ht="15.75" customHeight="1">
      <c r="A5" s="7">
        <v>42549.873287650465</v>
      </c>
      <c r="B5" s="1" t="s">
        <v>22</v>
      </c>
      <c r="C5" s="1" t="s">
        <v>18</v>
      </c>
      <c r="D5" s="1" t="s">
        <v>20</v>
      </c>
      <c r="E5" s="1">
        <v>5</v>
      </c>
      <c r="F5" s="1">
        <v>6.5</v>
      </c>
      <c r="G5" s="1">
        <v>39</v>
      </c>
      <c r="H5" s="1">
        <v>18.5</v>
      </c>
      <c r="I5" s="1">
        <v>4</v>
      </c>
      <c r="J5" s="1">
        <v>7</v>
      </c>
      <c r="K5" s="1">
        <v>10.5</v>
      </c>
      <c r="L5" s="1">
        <v>12</v>
      </c>
      <c r="M5" s="1">
        <v>18</v>
      </c>
      <c r="N5" s="1">
        <v>9</v>
      </c>
      <c r="O5" s="1">
        <v>9</v>
      </c>
      <c r="P5" s="1">
        <v>7.5</v>
      </c>
      <c r="Q5" s="1">
        <v>38</v>
      </c>
      <c r="R5" s="1" t="s">
        <v>21</v>
      </c>
      <c r="S5" s="1"/>
    </row>
    <row r="6" spans="1:19" ht="15.75" customHeight="1">
      <c r="A6" s="7">
        <v>42549.875685057872</v>
      </c>
      <c r="B6" s="1" t="s">
        <v>22</v>
      </c>
      <c r="C6" s="1" t="s">
        <v>18</v>
      </c>
      <c r="D6" s="1" t="s">
        <v>20</v>
      </c>
      <c r="E6" s="1">
        <v>5</v>
      </c>
      <c r="F6" s="1">
        <v>6.5</v>
      </c>
      <c r="G6" s="1">
        <v>39</v>
      </c>
      <c r="H6" s="1">
        <v>18.5</v>
      </c>
      <c r="I6" s="1">
        <v>4</v>
      </c>
      <c r="J6" s="1">
        <v>7</v>
      </c>
      <c r="K6" s="1">
        <v>10.5</v>
      </c>
      <c r="L6" s="1">
        <v>12</v>
      </c>
      <c r="M6" s="1">
        <v>18</v>
      </c>
      <c r="N6" s="1">
        <v>9</v>
      </c>
      <c r="O6" s="1">
        <v>9</v>
      </c>
      <c r="P6" s="1">
        <v>7.5</v>
      </c>
      <c r="Q6" s="1">
        <v>38</v>
      </c>
      <c r="R6" s="1" t="s">
        <v>21</v>
      </c>
      <c r="S6" s="1"/>
    </row>
    <row r="7" spans="1:19" ht="15.75" customHeight="1">
      <c r="A7" s="7">
        <v>42551.612482094904</v>
      </c>
      <c r="B7" s="1" t="s">
        <v>23</v>
      </c>
      <c r="C7" s="1" t="s">
        <v>24</v>
      </c>
      <c r="D7" s="1" t="s">
        <v>20</v>
      </c>
      <c r="E7" s="1">
        <v>5</v>
      </c>
      <c r="F7" s="1">
        <v>7</v>
      </c>
      <c r="G7" s="1">
        <v>41</v>
      </c>
      <c r="H7" s="1">
        <v>17</v>
      </c>
      <c r="I7" s="1">
        <v>4.25</v>
      </c>
      <c r="J7" s="1">
        <v>5.75</v>
      </c>
      <c r="K7" s="1">
        <v>9.25</v>
      </c>
      <c r="L7" s="1">
        <v>10.75</v>
      </c>
      <c r="M7" s="1">
        <v>20.5</v>
      </c>
      <c r="N7" s="1">
        <v>10</v>
      </c>
      <c r="O7" s="1">
        <v>10.5</v>
      </c>
      <c r="P7" s="1">
        <v>7.5</v>
      </c>
      <c r="Q7" s="1">
        <v>36</v>
      </c>
      <c r="R7" s="1" t="s">
        <v>21</v>
      </c>
      <c r="S7" s="1" t="s">
        <v>25</v>
      </c>
    </row>
    <row r="8" spans="1:19" ht="15.75" customHeight="1">
      <c r="A8" s="7">
        <v>42868.839430868058</v>
      </c>
      <c r="B8" s="1" t="s">
        <v>26</v>
      </c>
      <c r="C8" s="1" t="s">
        <v>18</v>
      </c>
      <c r="D8" s="1" t="s">
        <v>20</v>
      </c>
      <c r="E8" s="1">
        <v>5</v>
      </c>
      <c r="F8" s="1">
        <v>7</v>
      </c>
      <c r="G8" s="1">
        <v>40</v>
      </c>
      <c r="H8" s="1">
        <v>18</v>
      </c>
      <c r="I8" s="1">
        <v>4.5</v>
      </c>
      <c r="J8" s="1">
        <v>7</v>
      </c>
      <c r="K8" s="1">
        <v>10</v>
      </c>
      <c r="L8" s="1">
        <v>11</v>
      </c>
      <c r="M8" s="1">
        <v>18</v>
      </c>
      <c r="N8" s="1">
        <v>9</v>
      </c>
      <c r="P8" s="1">
        <v>7.5</v>
      </c>
      <c r="Q8" s="1">
        <v>39</v>
      </c>
      <c r="R8" s="1" t="s">
        <v>21</v>
      </c>
      <c r="S8" s="1" t="s">
        <v>27</v>
      </c>
    </row>
    <row r="9" spans="1:19" ht="15.75" customHeight="1">
      <c r="A9" s="7">
        <v>42915.026215185186</v>
      </c>
      <c r="B9" s="1" t="s">
        <v>28</v>
      </c>
      <c r="C9" s="1" t="s">
        <v>29</v>
      </c>
      <c r="D9" s="1" t="s">
        <v>30</v>
      </c>
      <c r="E9" s="1">
        <v>4.5</v>
      </c>
      <c r="F9" s="1">
        <v>6</v>
      </c>
      <c r="G9" s="1">
        <v>41</v>
      </c>
      <c r="H9" s="1">
        <v>17</v>
      </c>
      <c r="I9" s="1">
        <v>5</v>
      </c>
      <c r="J9" s="1">
        <v>7</v>
      </c>
      <c r="K9" s="1">
        <v>10</v>
      </c>
      <c r="L9" s="1">
        <v>11.5</v>
      </c>
      <c r="M9" s="1">
        <v>22</v>
      </c>
      <c r="N9" s="1">
        <v>10</v>
      </c>
      <c r="P9" s="1">
        <v>10</v>
      </c>
      <c r="Q9" s="1">
        <v>41</v>
      </c>
      <c r="R9" s="1" t="s">
        <v>21</v>
      </c>
      <c r="S9" s="1" t="s">
        <v>27</v>
      </c>
    </row>
    <row r="10" spans="1:19" ht="15.75" customHeight="1">
      <c r="A10" s="11"/>
      <c r="B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  <c r="Q10" s="1"/>
      <c r="R10" s="1"/>
      <c r="S10" s="1"/>
    </row>
    <row r="11" spans="1:19" ht="15.75" customHeight="1"/>
    <row r="12" spans="1:19" ht="15.75" customHeight="1"/>
    <row r="13" spans="1:19" ht="15.75" customHeight="1"/>
    <row r="14" spans="1:19" ht="15.75" customHeight="1"/>
    <row r="15" spans="1:19" ht="15.75" customHeight="1"/>
    <row r="16" spans="1:1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03B7-DACB-42E8-9A30-F77087E1042E}">
  <sheetPr>
    <outlinePr summaryBelow="0" summaryRight="0"/>
  </sheetPr>
  <dimension ref="A1:Y1035"/>
  <sheetViews>
    <sheetView tabSelected="1" topLeftCell="A52" workbookViewId="0">
      <selection activeCell="C78" sqref="C78"/>
    </sheetView>
  </sheetViews>
  <sheetFormatPr defaultColWidth="14.453125" defaultRowHeight="15" customHeight="1"/>
  <cols>
    <col min="1" max="1" width="7.81640625" customWidth="1"/>
    <col min="2" max="2" width="63.453125" customWidth="1"/>
    <col min="3" max="3" width="23.453125" style="75" customWidth="1"/>
    <col min="4" max="4" width="17.1796875" customWidth="1"/>
    <col min="5" max="5" width="34" customWidth="1"/>
    <col min="6" max="6" width="72.453125" customWidth="1"/>
  </cols>
  <sheetData>
    <row r="1" spans="1:25" ht="15.75" customHeight="1">
      <c r="A1" s="1" t="s">
        <v>31</v>
      </c>
      <c r="B1" s="2" t="s">
        <v>32</v>
      </c>
      <c r="C1" s="2" t="s">
        <v>33</v>
      </c>
      <c r="D1" s="6"/>
      <c r="E1" s="1" t="s">
        <v>34</v>
      </c>
      <c r="F1" s="1"/>
      <c r="G1" s="1" t="s">
        <v>35</v>
      </c>
      <c r="H1" s="1"/>
      <c r="I1" s="1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8"/>
      <c r="B2" s="1" t="s">
        <v>37</v>
      </c>
      <c r="C2" s="1" t="s">
        <v>38</v>
      </c>
      <c r="D2" s="6"/>
      <c r="E2" s="1" t="s">
        <v>38</v>
      </c>
      <c r="F2" s="1"/>
      <c r="G2" s="1" t="s">
        <v>39</v>
      </c>
      <c r="H2" s="1"/>
      <c r="I2" s="1" t="s">
        <v>40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8"/>
      <c r="B3" s="1" t="s">
        <v>41</v>
      </c>
      <c r="C3" s="1" t="s">
        <v>42</v>
      </c>
      <c r="D3" s="6"/>
      <c r="E3" s="1" t="s">
        <v>42</v>
      </c>
      <c r="F3" s="9"/>
      <c r="G3" s="9" t="s">
        <v>43</v>
      </c>
      <c r="H3" s="1"/>
      <c r="I3" s="1" t="s">
        <v>44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8"/>
      <c r="B4" s="1" t="s">
        <v>45</v>
      </c>
      <c r="C4" s="1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"/>
      <c r="B5" s="1" t="s">
        <v>46</v>
      </c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8"/>
      <c r="B6" s="1" t="s">
        <v>47</v>
      </c>
      <c r="C6" s="5">
        <v>6</v>
      </c>
      <c r="D6" s="2"/>
      <c r="E6" s="5">
        <v>6.5</v>
      </c>
      <c r="F6" s="1"/>
      <c r="G6" s="5">
        <v>6</v>
      </c>
      <c r="H6" s="1"/>
      <c r="I6" s="5">
        <v>5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8"/>
      <c r="B7" s="1" t="s">
        <v>48</v>
      </c>
      <c r="C7" s="5">
        <v>6.5</v>
      </c>
      <c r="D7" s="1"/>
      <c r="E7" s="5">
        <v>8.25</v>
      </c>
      <c r="F7" s="1"/>
      <c r="G7" s="5">
        <v>7.5</v>
      </c>
      <c r="H7" s="1"/>
      <c r="I7" s="5">
        <v>6.5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customHeight="1">
      <c r="A8" s="8"/>
      <c r="B8" s="1" t="s">
        <v>49</v>
      </c>
      <c r="C8" s="5">
        <v>3</v>
      </c>
      <c r="D8" s="1"/>
      <c r="E8" s="5">
        <v>3</v>
      </c>
      <c r="F8" s="1"/>
      <c r="G8" s="5">
        <v>4</v>
      </c>
      <c r="H8" s="1"/>
      <c r="I8" s="5">
        <v>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customHeight="1">
      <c r="A9" s="8"/>
      <c r="B9" s="1" t="s">
        <v>50</v>
      </c>
      <c r="C9" s="5">
        <v>37.5</v>
      </c>
      <c r="D9" s="5"/>
      <c r="E9" s="5">
        <v>36</v>
      </c>
      <c r="F9" s="1"/>
      <c r="G9" s="5">
        <v>53</v>
      </c>
      <c r="H9" s="1"/>
      <c r="I9" s="5">
        <v>42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customHeight="1">
      <c r="A10" s="8"/>
      <c r="B10" s="1" t="s">
        <v>51</v>
      </c>
      <c r="C10" s="5">
        <v>20</v>
      </c>
      <c r="D10" s="5"/>
      <c r="E10" s="5">
        <v>20</v>
      </c>
      <c r="F10" s="1"/>
      <c r="G10" s="5">
        <v>20</v>
      </c>
      <c r="H10" s="1"/>
      <c r="I10" s="5">
        <v>19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customHeight="1">
      <c r="A11" s="8"/>
      <c r="B11" s="1" t="s">
        <v>52</v>
      </c>
      <c r="C11" s="5">
        <v>10</v>
      </c>
      <c r="D11" s="5"/>
      <c r="E11" s="5">
        <v>10</v>
      </c>
      <c r="F11" s="1"/>
      <c r="G11" s="5">
        <v>9.5</v>
      </c>
      <c r="H11" s="1"/>
      <c r="I11" s="5">
        <v>10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customHeight="1">
      <c r="A12" s="8"/>
      <c r="B12" s="1" t="s">
        <v>53</v>
      </c>
      <c r="C12" s="5">
        <v>11</v>
      </c>
      <c r="D12" s="5"/>
      <c r="E12" s="5">
        <v>10</v>
      </c>
      <c r="F12" s="1"/>
      <c r="G12" s="5">
        <v>9.5</v>
      </c>
      <c r="H12" s="1"/>
      <c r="I12" s="5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customHeight="1">
      <c r="A13" s="8"/>
      <c r="B13" s="1" t="s">
        <v>54</v>
      </c>
      <c r="C13" s="5">
        <v>28</v>
      </c>
      <c r="D13" s="5"/>
      <c r="E13" s="5">
        <v>27</v>
      </c>
      <c r="F13" s="1"/>
      <c r="G13" s="5">
        <v>45</v>
      </c>
      <c r="H13" s="1"/>
      <c r="I13" s="5">
        <v>35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customHeight="1">
      <c r="A14" s="8"/>
      <c r="B14" s="1" t="s">
        <v>55</v>
      </c>
      <c r="C14" s="5">
        <v>35.5</v>
      </c>
      <c r="D14" s="5"/>
      <c r="E14" s="5">
        <v>33</v>
      </c>
      <c r="F14" s="1"/>
      <c r="G14" s="5">
        <v>45</v>
      </c>
      <c r="H14" s="1"/>
      <c r="I14" s="5">
        <v>38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customHeight="1">
      <c r="A15" s="8"/>
      <c r="B15" s="1" t="s">
        <v>56</v>
      </c>
      <c r="C15" s="5">
        <v>5.75</v>
      </c>
      <c r="D15" s="5"/>
      <c r="E15" s="5">
        <v>4</v>
      </c>
      <c r="F15" s="1"/>
      <c r="G15" s="5">
        <v>5</v>
      </c>
      <c r="H15" s="1"/>
      <c r="I15" s="5">
        <v>4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customHeight="1">
      <c r="A16" s="8"/>
      <c r="B16" s="1" t="s">
        <v>57</v>
      </c>
      <c r="C16" s="5">
        <v>6.5</v>
      </c>
      <c r="D16" s="5"/>
      <c r="E16" s="5">
        <v>6</v>
      </c>
      <c r="F16" s="1"/>
      <c r="G16" s="5">
        <v>7.25</v>
      </c>
      <c r="H16" s="1"/>
      <c r="I16" s="5">
        <v>7.5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customHeight="1">
      <c r="A17" s="8"/>
      <c r="B17" s="1" t="s">
        <v>58</v>
      </c>
      <c r="C17" s="5">
        <v>10</v>
      </c>
      <c r="D17" s="5"/>
      <c r="E17" s="5">
        <v>9.5</v>
      </c>
      <c r="F17" s="1"/>
      <c r="G17" s="5">
        <v>12</v>
      </c>
      <c r="H17" s="1"/>
      <c r="I17" s="5">
        <v>11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customHeight="1">
      <c r="A18" s="8"/>
      <c r="B18" s="1" t="s">
        <v>59</v>
      </c>
      <c r="C18" s="5">
        <v>11</v>
      </c>
      <c r="D18" s="5"/>
      <c r="E18" s="5">
        <v>11</v>
      </c>
      <c r="F18" s="1"/>
      <c r="G18" s="5">
        <v>18</v>
      </c>
      <c r="H18" s="1"/>
      <c r="I18" s="5">
        <v>13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customHeight="1">
      <c r="A19" s="8"/>
      <c r="B19" s="1" t="s">
        <v>60</v>
      </c>
      <c r="C19" s="5">
        <v>21.5</v>
      </c>
      <c r="D19" s="1"/>
      <c r="E19" s="5">
        <v>19</v>
      </c>
      <c r="F19" s="1"/>
      <c r="G19" s="5">
        <v>18.5</v>
      </c>
      <c r="H19" s="1"/>
      <c r="I19" s="5">
        <v>18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customHeight="1">
      <c r="A20" s="8"/>
      <c r="B20" s="1" t="s">
        <v>61</v>
      </c>
      <c r="C20" s="5">
        <v>10.5</v>
      </c>
      <c r="D20" s="1"/>
      <c r="E20" s="5">
        <v>9</v>
      </c>
      <c r="F20" s="1"/>
      <c r="G20" s="5">
        <v>9</v>
      </c>
      <c r="H20" s="1"/>
      <c r="I20" s="5">
        <v>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customHeight="1">
      <c r="A21" s="8"/>
      <c r="B21" s="1" t="s">
        <v>62</v>
      </c>
      <c r="C21" s="5">
        <f>(C19-C20)</f>
        <v>11</v>
      </c>
      <c r="D21" s="1"/>
      <c r="E21" s="5">
        <f>(E19-E20)</f>
        <v>10</v>
      </c>
      <c r="F21" s="1"/>
      <c r="G21" s="5">
        <v>9.5</v>
      </c>
      <c r="H21" s="1"/>
      <c r="I21" s="5">
        <v>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customHeight="1">
      <c r="A22" s="8"/>
      <c r="B22" s="12" t="s">
        <v>63</v>
      </c>
      <c r="C22" s="5">
        <v>8</v>
      </c>
      <c r="D22" s="1"/>
      <c r="E22" s="5">
        <v>8</v>
      </c>
      <c r="F22" s="1"/>
      <c r="G22" s="5">
        <v>11</v>
      </c>
      <c r="H22" s="1"/>
      <c r="I22" s="5">
        <v>7.5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customHeight="1">
      <c r="A23" s="8"/>
      <c r="B23" s="1" t="s">
        <v>64</v>
      </c>
      <c r="C23" s="5">
        <v>15</v>
      </c>
      <c r="D23" s="1"/>
      <c r="E23" s="5">
        <v>14</v>
      </c>
      <c r="F23" s="1"/>
      <c r="G23" s="5">
        <v>29</v>
      </c>
      <c r="H23" s="1"/>
      <c r="I23" s="5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customHeight="1">
      <c r="A24" s="1"/>
      <c r="B24" s="1" t="s">
        <v>65</v>
      </c>
      <c r="C24" s="5">
        <v>18.75</v>
      </c>
      <c r="D24" s="1"/>
      <c r="E24" s="5">
        <f>(E13-E25)</f>
        <v>15</v>
      </c>
      <c r="F24" s="1"/>
      <c r="G24" s="5">
        <v>25</v>
      </c>
      <c r="H24" s="1"/>
      <c r="I24" s="5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customHeight="1">
      <c r="A25" s="1"/>
      <c r="B25" s="1" t="s">
        <v>66</v>
      </c>
      <c r="C25" s="5">
        <v>17.75</v>
      </c>
      <c r="D25" s="1"/>
      <c r="E25" s="5">
        <v>12</v>
      </c>
      <c r="F25" s="1"/>
      <c r="G25" s="5">
        <v>16</v>
      </c>
      <c r="H25" s="1"/>
      <c r="I25" s="5">
        <v>18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customHeight="1">
      <c r="A26" s="1"/>
      <c r="B26" s="1" t="s">
        <v>67</v>
      </c>
      <c r="C26" s="5">
        <v>1.5</v>
      </c>
      <c r="D26" s="1"/>
      <c r="E26" s="5">
        <v>1.5</v>
      </c>
      <c r="F26" s="1"/>
      <c r="G26" s="5">
        <v>4</v>
      </c>
      <c r="H26" s="1"/>
      <c r="I26" s="5">
        <v>1.5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.75" customHeight="1">
      <c r="A27" s="1"/>
      <c r="B27" s="1" t="s">
        <v>68</v>
      </c>
      <c r="C27" s="1">
        <v>1</v>
      </c>
      <c r="D27" s="1"/>
      <c r="E27" s="5"/>
      <c r="F27" s="1"/>
      <c r="G27" s="5"/>
      <c r="H27" s="1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.75" customHeight="1">
      <c r="A28" s="1"/>
      <c r="B28" s="85" t="s">
        <v>69</v>
      </c>
      <c r="C28" s="1">
        <f>(C10+4)</f>
        <v>24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5.75" customHeight="1">
      <c r="A29" s="1"/>
      <c r="B29" s="85" t="s">
        <v>183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.75" customHeight="1">
      <c r="A30" s="8" t="s">
        <v>70</v>
      </c>
      <c r="B30" s="1"/>
      <c r="C30" s="71"/>
      <c r="D30" s="1"/>
      <c r="E30" s="1"/>
      <c r="F30" s="10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.75" customHeight="1">
      <c r="B31" s="83" t="s">
        <v>71</v>
      </c>
      <c r="C31" s="71">
        <f>IF(C13&gt;=C9, (C33-1),(C34-1))</f>
        <v>245</v>
      </c>
      <c r="D31" s="1"/>
      <c r="E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.75" customHeight="1">
      <c r="B32" s="83" t="s">
        <v>72</v>
      </c>
      <c r="C32" s="71">
        <f>(C31+1)</f>
        <v>246</v>
      </c>
      <c r="D32" s="1"/>
      <c r="E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5.75" customHeight="1">
      <c r="A33" s="1"/>
      <c r="B33" s="13" t="s">
        <v>73</v>
      </c>
      <c r="C33" s="72" t="b">
        <f>IF(C13&gt;=C9, (MROUND((C13+C26)*C6,C35))+6)</f>
        <v>0</v>
      </c>
      <c r="D33" s="1"/>
      <c r="E33" s="1"/>
      <c r="I33" s="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5.75" customHeight="1">
      <c r="A34" s="1"/>
      <c r="B34" s="13" t="s">
        <v>74</v>
      </c>
      <c r="C34" s="73">
        <f>IF(C9&gt;=C13, (MROUND((C9+C26)*C6,C35))+6)</f>
        <v>246</v>
      </c>
      <c r="D34" s="1"/>
      <c r="E34" s="1"/>
      <c r="F34" s="10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5.75" customHeight="1">
      <c r="A35" s="8"/>
      <c r="B35" s="13" t="s">
        <v>75</v>
      </c>
      <c r="C35" s="73">
        <v>16</v>
      </c>
      <c r="D35" s="1"/>
      <c r="E35" s="1"/>
      <c r="F35" s="10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.75" customHeight="1">
      <c r="A36" s="8"/>
      <c r="B36" s="10"/>
      <c r="C36" s="74"/>
      <c r="D36" s="1"/>
      <c r="E36" s="1"/>
      <c r="F36" s="1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5.75" customHeight="1">
      <c r="A37" s="1"/>
      <c r="B37" s="1"/>
      <c r="C37" s="7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5.75" customHeight="1">
      <c r="A38" s="1"/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5.75" customHeight="1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5.75" customHeight="1">
      <c r="A40" s="8" t="s">
        <v>76</v>
      </c>
      <c r="B40" s="1"/>
      <c r="C40" s="5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5.75" customHeight="1">
      <c r="A41" s="1"/>
      <c r="B41" s="1"/>
      <c r="D41" s="1"/>
      <c r="E41" s="1"/>
      <c r="F41" s="1"/>
      <c r="G41" s="1"/>
      <c r="H41" s="1"/>
      <c r="I41" s="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5.75" customHeight="1">
      <c r="A42" s="1"/>
      <c r="B42" s="1" t="s">
        <v>77</v>
      </c>
      <c r="C42" s="5">
        <v>0</v>
      </c>
      <c r="D42" s="1"/>
      <c r="E42" s="1"/>
      <c r="F42" s="1"/>
      <c r="G42" s="1"/>
      <c r="H42" s="1"/>
      <c r="I42" s="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5.75" customHeight="1">
      <c r="A43" s="1"/>
      <c r="B43" s="1" t="s">
        <v>78</v>
      </c>
      <c r="C43" s="74">
        <v>2</v>
      </c>
      <c r="D43" s="1"/>
      <c r="E43" s="1"/>
      <c r="F43" s="1"/>
      <c r="G43" s="1"/>
      <c r="H43" s="1"/>
      <c r="I43" s="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5.75" customHeight="1">
      <c r="A44" s="1"/>
      <c r="B44" s="1"/>
      <c r="C44" s="74"/>
      <c r="D44" s="1"/>
      <c r="E44" s="1"/>
      <c r="F44" s="1"/>
      <c r="G44" s="1"/>
      <c r="H44" s="1"/>
      <c r="I44" s="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5.75" customHeight="1">
      <c r="A45" s="1"/>
      <c r="B45" s="1" t="s">
        <v>79</v>
      </c>
      <c r="C45" s="74">
        <v>0.75</v>
      </c>
      <c r="D45" s="4"/>
      <c r="E45" s="1"/>
      <c r="F45" s="1"/>
      <c r="G45" s="1"/>
      <c r="H45" s="1"/>
      <c r="I45" s="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5.75" customHeight="1">
      <c r="A46" s="8"/>
      <c r="B46" s="83" t="s">
        <v>80</v>
      </c>
      <c r="C46" s="1">
        <f>ROUND((C32/4)-C68,0)</f>
        <v>52</v>
      </c>
      <c r="D46" s="4"/>
      <c r="E46" s="1" t="s">
        <v>185</v>
      </c>
      <c r="F46" s="1"/>
      <c r="G46" s="1"/>
      <c r="H46" s="1"/>
      <c r="I46" s="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5.75" customHeight="1">
      <c r="A47" s="8"/>
      <c r="B47" s="83" t="s">
        <v>81</v>
      </c>
      <c r="C47" s="5">
        <f>ROUND((C32/2)-(2*C68),0)</f>
        <v>103</v>
      </c>
      <c r="D47" s="1"/>
      <c r="E47" s="1" t="s">
        <v>186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5.75" customHeight="1">
      <c r="A48" s="1"/>
      <c r="B48" s="1" t="s">
        <v>82</v>
      </c>
      <c r="C48" s="1">
        <f>(C47-(2*(C71+C72+C75+C78)))</f>
        <v>75</v>
      </c>
      <c r="D48" s="1"/>
      <c r="E48" s="1"/>
      <c r="F48" s="1"/>
      <c r="G48" s="1"/>
      <c r="H48" s="1"/>
      <c r="I48" s="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5.75" customHeight="1">
      <c r="A49" s="1"/>
      <c r="B49" s="1" t="s">
        <v>187</v>
      </c>
      <c r="C49" s="1">
        <f>(C46-(C71+C72+C75+C78))</f>
        <v>38</v>
      </c>
      <c r="D49" s="1"/>
      <c r="E49" s="1"/>
      <c r="F49" s="1"/>
      <c r="G49" s="1"/>
      <c r="H49" s="1"/>
      <c r="I49" s="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5.75" customHeight="1">
      <c r="A50" s="1"/>
      <c r="B50" s="1" t="s">
        <v>189</v>
      </c>
      <c r="C50" s="1">
        <f>(C49-C98)</f>
        <v>10</v>
      </c>
      <c r="D50" s="1"/>
      <c r="E50" s="1" t="s">
        <v>188</v>
      </c>
      <c r="F50" s="1"/>
      <c r="G50" s="1"/>
      <c r="H50" s="1"/>
      <c r="I50" s="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5.75" customHeight="1">
      <c r="A51" s="1"/>
      <c r="B51" s="1"/>
      <c r="C51" s="1"/>
      <c r="D51" s="1"/>
      <c r="E51" s="1"/>
      <c r="F51" s="1"/>
      <c r="G51" s="1"/>
      <c r="H51" s="1"/>
      <c r="I51" s="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6.5" customHeight="1">
      <c r="A52" s="8" t="s">
        <v>83</v>
      </c>
      <c r="B52" s="1"/>
      <c r="C52" s="1"/>
      <c r="D52" s="4"/>
      <c r="E52" s="1"/>
      <c r="F52" s="8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15" customHeight="1">
      <c r="A53" s="8"/>
      <c r="B53" s="8"/>
      <c r="C53" s="1"/>
      <c r="D53" s="4"/>
      <c r="E53" s="1"/>
      <c r="F53" s="8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5.75" customHeight="1">
      <c r="A54" s="8" t="s">
        <v>84</v>
      </c>
      <c r="B54" s="8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5.75" customHeight="1">
      <c r="A55" s="8"/>
      <c r="B55" s="1" t="s">
        <v>195</v>
      </c>
      <c r="C55" s="1">
        <f>C98</f>
        <v>28</v>
      </c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5.75" customHeight="1">
      <c r="A56" s="8"/>
      <c r="B56" s="1" t="s">
        <v>190</v>
      </c>
      <c r="C56" s="1">
        <f>C49</f>
        <v>38</v>
      </c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.75" customHeight="1">
      <c r="A57" s="8"/>
      <c r="B57" s="84" t="s">
        <v>194</v>
      </c>
      <c r="C57" s="1">
        <f>(C56-C55)</f>
        <v>10</v>
      </c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5.75" customHeight="1">
      <c r="A58" s="8"/>
      <c r="B58" s="84" t="s">
        <v>192</v>
      </c>
      <c r="C58" s="1">
        <f>ROUNDUP(C57/2,0)</f>
        <v>5</v>
      </c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5.75" customHeight="1">
      <c r="A59" s="8"/>
      <c r="B59" s="1" t="s">
        <v>193</v>
      </c>
      <c r="C59" s="1">
        <f>ROUNDUP(C58/2,0)</f>
        <v>3</v>
      </c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.75" customHeight="1">
      <c r="A60" s="8"/>
      <c r="B60" s="1" t="s">
        <v>191</v>
      </c>
      <c r="C60" s="1">
        <f>(C58-C59)</f>
        <v>2</v>
      </c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.75" customHeight="1">
      <c r="A61" s="8"/>
      <c r="B61" s="8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.75" customHeight="1">
      <c r="A62" s="8"/>
      <c r="B62" s="8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.75" customHeight="1">
      <c r="A63" s="8"/>
      <c r="B63" s="8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.75" customHeight="1">
      <c r="A64" s="8"/>
      <c r="B64" s="84" t="s">
        <v>85</v>
      </c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.75" customHeight="1">
      <c r="A65" s="8"/>
      <c r="B65" s="8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.75" customHeight="1">
      <c r="A66" s="8" t="s">
        <v>86</v>
      </c>
      <c r="B66" s="8"/>
      <c r="C66" s="1"/>
      <c r="D66" s="4"/>
      <c r="E66" s="1"/>
      <c r="F66" s="8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.5" customHeight="1">
      <c r="A67" s="1"/>
      <c r="B67" s="8" t="s">
        <v>87</v>
      </c>
      <c r="C67" s="1"/>
      <c r="D67" s="4"/>
      <c r="E67" s="1"/>
      <c r="F67" s="84"/>
      <c r="G67" s="1"/>
      <c r="H67" s="1"/>
      <c r="I67" s="1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.75" customHeight="1">
      <c r="A68" s="8"/>
      <c r="B68" s="8" t="s">
        <v>88</v>
      </c>
      <c r="C68" s="5" cm="1">
        <f t="array" ref="C68">IF(INDEX(Expanded_Sizing,ROW_OFFSET+D68,COL_OFFSET)="","",INDEX(Expanded_Sizing,ROW_OFFSET+D68,COL_OFFSET))</f>
        <v>10</v>
      </c>
      <c r="D68" s="5">
        <v>6</v>
      </c>
      <c r="E68" s="8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.75" customHeight="1">
      <c r="A69" s="8"/>
      <c r="B69" s="83" t="s">
        <v>89</v>
      </c>
      <c r="C69" s="5">
        <f>(2*C68)</f>
        <v>20</v>
      </c>
      <c r="D69" s="5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.75" customHeight="1">
      <c r="A70" s="8"/>
      <c r="B70" s="83"/>
      <c r="C70" s="5"/>
      <c r="D70" s="5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.75" customHeight="1">
      <c r="A71" s="8"/>
      <c r="B71" s="84" t="s">
        <v>90</v>
      </c>
      <c r="C71" s="5">
        <f>IF(INDEX(Expanded_Sizing,ROW_OFFSET+D71,COL_OFFSET)="",0,INDEX(Expanded_Sizing,ROW_OFFSET+D71,COL_OFFSET))</f>
        <v>7</v>
      </c>
      <c r="D71" s="5">
        <v>7</v>
      </c>
      <c r="E71" s="1"/>
      <c r="F71" s="1"/>
      <c r="G71" s="1"/>
      <c r="H71" s="1"/>
      <c r="I71" s="9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.75" customHeight="1">
      <c r="A72" s="8"/>
      <c r="B72" s="8" t="s">
        <v>91</v>
      </c>
      <c r="C72" s="1">
        <f>IF(INDEX(Expanded_Sizing,ROW_OFFSET+D72,COL_OFFSET)="",0,INDEX(Expanded_Sizing,ROW_OFFSET+D72,COL_OFFSET))</f>
        <v>4</v>
      </c>
      <c r="D72" s="5">
        <v>8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.75" customHeight="1">
      <c r="A73" s="8"/>
      <c r="B73" s="8" t="s">
        <v>92</v>
      </c>
      <c r="C73" s="1" t="str">
        <f>IF(C72=0,"",CONCATENATE("Bind off ",(C72)," at the beginning of the next 2 rows."))</f>
        <v>Bind off 4 at the beginning of the next 2 rows.</v>
      </c>
      <c r="D73" s="5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.75" customHeight="1">
      <c r="A74" s="8"/>
      <c r="B74" s="85" t="s">
        <v>93</v>
      </c>
      <c r="C74" s="1" t="str">
        <f>IF(C72=0,"",CONCATENATE("Bind off ",(C72)," at the beginning of the next row."))</f>
        <v>Bind off 4 at the beginning of the next row.</v>
      </c>
      <c r="D74" s="5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.75" customHeight="1">
      <c r="A75" s="8"/>
      <c r="B75" s="8" t="s">
        <v>94</v>
      </c>
      <c r="C75" s="5">
        <f>IF(INDEX(Expanded_Sizing,ROW_OFFSET+D75,COL_OFFSET)="",0,INDEX(Expanded_Sizing,ROW_OFFSET+D75,COL_OFFSET))</f>
        <v>0</v>
      </c>
      <c r="D75" s="5">
        <v>9</v>
      </c>
      <c r="E75" s="1"/>
      <c r="F75" s="1"/>
      <c r="G75" s="1"/>
      <c r="H75" s="1"/>
      <c r="I75" s="9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.75" customHeight="1">
      <c r="A76" s="8"/>
      <c r="B76" s="85" t="s">
        <v>95</v>
      </c>
      <c r="C76" s="5" t="str">
        <f>IF(C75=0,"",CONCATENATE("Bind off ",(C75)," at the beginning of the next  row."))</f>
        <v/>
      </c>
      <c r="D76" s="5"/>
      <c r="E76" s="1"/>
      <c r="F76" s="1"/>
      <c r="G76" s="1"/>
      <c r="H76" s="1"/>
      <c r="I76" s="9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.75" customHeight="1">
      <c r="A77" s="41"/>
      <c r="B77" s="17" t="s">
        <v>96</v>
      </c>
      <c r="C77" s="5" t="str">
        <f>IF(C75=0,"",CONCATENATE("Bind off ",(C75)," at the beginning of the next 2 rows."))</f>
        <v/>
      </c>
      <c r="D77" s="5"/>
      <c r="E77" s="1"/>
      <c r="F77" s="1"/>
      <c r="G77" s="1"/>
      <c r="H77" s="1"/>
      <c r="I77" s="9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.75" customHeight="1">
      <c r="A78" s="8"/>
      <c r="B78" s="23" t="s">
        <v>97</v>
      </c>
      <c r="C78" s="5" cm="1">
        <f t="array" ref="C78">INDEX(Expanded_Sizing,ROW_OFFSET+D78,COL_OFFSET)</f>
        <v>3</v>
      </c>
      <c r="D78" s="5">
        <v>10</v>
      </c>
      <c r="E78" s="1"/>
      <c r="F78" s="1"/>
      <c r="G78" s="1"/>
      <c r="H78" s="1"/>
      <c r="I78" s="9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.75" customHeight="1">
      <c r="A79" s="8"/>
      <c r="B79" s="86" t="s">
        <v>98</v>
      </c>
      <c r="C79" s="5" t="str">
        <f>IF(C78=0,"",(CONCATENATE("Decrease 1 stitch at the armhole edge ",C78," times.")))</f>
        <v>Decrease 1 stitch at the armhole edge 3 times.</v>
      </c>
      <c r="D79" s="5"/>
      <c r="E79" s="1"/>
      <c r="F79" s="1"/>
      <c r="G79" s="1"/>
      <c r="H79" s="1"/>
      <c r="I79" s="9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.75" customHeight="1">
      <c r="A80" s="8"/>
      <c r="B80" s="1" t="s">
        <v>99</v>
      </c>
      <c r="C80" s="5" t="str">
        <f>IF(C78=0,"",(CONCATENATE("Decrease 1 stitch at each end ",C78," times as follows:
1st row: K1, k2tog, knit to the last 3 stitches, ssk, k1.
2nd row: Purl back.")))</f>
        <v>Decrease 1 stitch at each end 3 times as follows:
1st row: K1, k2tog, knit to the last 3 stitches, ssk, k1.
2nd row: Purl back.</v>
      </c>
      <c r="D80" s="5"/>
      <c r="E80" s="1" t="s">
        <v>196</v>
      </c>
      <c r="F80" s="1">
        <f>((C109-(C68+C71+C78)))</f>
        <v>34</v>
      </c>
      <c r="G80" s="1"/>
      <c r="H80" s="1"/>
      <c r="I80" s="9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.75" customHeight="1">
      <c r="A81" s="8"/>
      <c r="B81" s="1" t="s">
        <v>100</v>
      </c>
      <c r="C81" s="5" cm="1">
        <f t="array" ref="C81">INDEX(Expanded_Sizing,ROW_OFFSET+D81,COL_OFFSET)</f>
        <v>29</v>
      </c>
      <c r="D81" s="5">
        <v>12</v>
      </c>
      <c r="E81" s="1" t="s">
        <v>197</v>
      </c>
      <c r="F81" s="1">
        <f>(F80-19)</f>
        <v>15</v>
      </c>
      <c r="G81" s="1"/>
      <c r="H81" s="1"/>
      <c r="I81" s="9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.75" customHeight="1">
      <c r="A82" s="8"/>
      <c r="B82" s="17" t="s">
        <v>101</v>
      </c>
      <c r="C82" s="5">
        <f>ROUNDDOWN(((C22*0.75)*C7)-C81,0)</f>
        <v>10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.75" customHeight="1">
      <c r="A83" s="8"/>
      <c r="B83" s="79" t="s">
        <v>102</v>
      </c>
      <c r="C83" s="5" t="str">
        <f>IF(C82&lt;=0,"",(CONCATENATE("Knit ",C82," rows in pattern.")))</f>
        <v>Knit 10 rows in pattern.</v>
      </c>
      <c r="D83" s="1"/>
      <c r="E83" s="1"/>
      <c r="F83" s="1">
        <f>(F81-8-4)</f>
        <v>3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.75" customHeight="1">
      <c r="A84" s="8"/>
      <c r="B84" s="79" t="s">
        <v>199</v>
      </c>
      <c r="C84" s="5">
        <f>(INDEX(Expanded_Sizing,ROW_OFFSET+D85,COL_OFFSET))</f>
        <v>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.75" customHeight="1">
      <c r="A85" s="8"/>
      <c r="B85" s="17" t="s">
        <v>103</v>
      </c>
      <c r="C85" s="1" t="str">
        <f>IF(INDEX(Expanded_Sizing,ROW_OFFSET+D85,COL_OFFSET)="","",CONCATENATE("Decrease 1 stitch at each end ",INDEX(Expanded_Sizing,ROW_OFFSET+D85,COL_OFFSET)," times as follows: 1st row: K1, k2tog, knit to the last 3 stitches, ssk, k1. 2nd row: Purl back."))</f>
        <v>Decrease 1 stitch at each end 1 times as follows: 1st row: K1, k2tog, knit to the last 3 stitches, ssk, k1. 2nd row: Purl back.</v>
      </c>
      <c r="D85" s="1">
        <v>16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.75" customHeight="1">
      <c r="A86" s="8"/>
      <c r="B86" s="87" t="s">
        <v>104</v>
      </c>
      <c r="C86" s="1" t="str">
        <f>IF(INDEX(Expanded_Sizing,ROW_OFFSET+D85,COL_OFFSET)="","",CONCATENATE("Decrease 1 stitch at the armhole edge ",INDEX(Expanded_Sizing,ROW_OFFSET+D85,COL_OFFSET)," times."))</f>
        <v>Decrease 1 stitch at the armhole edge 1 times.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.75" customHeight="1">
      <c r="A87" s="8"/>
      <c r="B87" s="87" t="s">
        <v>198</v>
      </c>
      <c r="C87" s="1">
        <f>(INDEX(Expanded_Sizing,ROW_OFFSET+D88,COL_OFFSET))</f>
        <v>1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.75" customHeight="1">
      <c r="A88" s="8"/>
      <c r="B88" s="17" t="s">
        <v>105</v>
      </c>
      <c r="C88" s="46" t="str">
        <f>IF(INDEX(Expanded_Sizing,ROW_OFFSET+D88,COL_OFFSET)="","",CONCATENATE("Bind off 2 stitches at each end ",INDEX(Expanded_Sizing,ROW_OFFSET+D88,COL_OFFSET)," times."))</f>
        <v>Bind off 2 stitches at each end 1 times.</v>
      </c>
      <c r="D88" s="1">
        <v>17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.75" customHeight="1">
      <c r="A89" s="8"/>
      <c r="B89" s="87" t="s">
        <v>106</v>
      </c>
      <c r="C89" s="46" t="str">
        <f>IF(INDEX(Expanded_Sizing,ROW_OFFSET+D88,COL_OFFSET)="","",CONCATENATE("Bind off 2 stitches at the armhole edge ",INDEX(Expanded_Sizing,ROW_OFFSET+D88,COL_OFFSET)," times."))</f>
        <v>Bind off 2 stitches at the armhole edge 1 times.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.75" customHeight="1">
      <c r="A90" s="8"/>
      <c r="B90" s="87"/>
      <c r="C90" s="46">
        <f>(INDEX(Expanded_Sizing,ROW_OFFSET+D91,COL_OFFSET))</f>
        <v>1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.75" customHeight="1">
      <c r="A91" s="8"/>
      <c r="B91" s="17" t="s">
        <v>107</v>
      </c>
      <c r="C91" s="46" t="str">
        <f>IF(INDEX(Expanded_Sizing,ROW_OFFSET+D91,COL_OFFSET)="","",CONCATENATE("Bind off 4 stitches at each end ",INDEX(Expanded_Sizing,ROW_OFFSET+D91,COL_OFFSET)," times."))</f>
        <v>Bind off 4 stitches at each end 1 times.</v>
      </c>
      <c r="D91" s="6">
        <v>18</v>
      </c>
      <c r="E91" s="10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.75" customHeight="1">
      <c r="A92" s="41"/>
      <c r="B92" s="85" t="s">
        <v>108</v>
      </c>
      <c r="C92" s="22" t="str">
        <f>IF(INDEX(Expanded_Sizing,ROW_OFFSET+D91,COL_OFFSET)="","",CONCATENATE("Bind off 4 stitches at each end ",INDEX(Expanded_Sizing,ROW_OFFSET+D91,COL_OFFSET)," times."))</f>
        <v>Bind off 4 stitches at each end 1 times.</v>
      </c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s="43" customFormat="1" ht="15.75" customHeight="1">
      <c r="A93" s="41"/>
      <c r="B93" s="90" t="s">
        <v>109</v>
      </c>
      <c r="C93" s="42" t="str">
        <f>IF(INDEX(Expanded_Sizing,ROW_OFFSET+D93,COL_OFFSET)="","",CONCATENATE("Bind off ",INDEX(Expanded_Sizing,ROW_OFFSET+D93,COL_OFFSET)," stitches."))</f>
        <v>Bind off 6 stitches.</v>
      </c>
      <c r="D93" s="42">
        <v>19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</row>
    <row r="94" spans="1:25" ht="15.75" customHeight="1">
      <c r="A94" s="8"/>
      <c r="B94" s="1" t="s">
        <v>110</v>
      </c>
      <c r="C94" s="47" t="str">
        <f>IF(INDEX(Expanded_Sizing,ROW_OFFSET+D94,COL_OFFSET)="","",CONCATENATE("Bind off ",INDEX(Expanded_Sizing,ROW_OFFSET+D94,COL_OFFSET)," stitches."))</f>
        <v>Bind off 6 stitches.</v>
      </c>
      <c r="D94" s="1">
        <v>20</v>
      </c>
      <c r="E94" s="19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.75" customHeight="1">
      <c r="A95" s="8"/>
      <c r="B95" s="1" t="s">
        <v>111</v>
      </c>
      <c r="C95" s="47" t="str">
        <f>IF(INDEX(Expanded_Sizing,ROW_OFFSET+D95,COL_OFFSET)="","",CONCATENATE("Bind off ",INDEX(Expanded_Sizing,ROW_OFFSET+D95,COL_OFFSET)," stitches."))</f>
        <v>Bind off 7 stitches.</v>
      </c>
      <c r="D95" s="1">
        <v>21</v>
      </c>
      <c r="E95" s="19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.75" customHeight="1">
      <c r="A96" s="8"/>
      <c r="B96" s="85" t="s">
        <v>112</v>
      </c>
      <c r="C96" s="47">
        <f>TRUNC(ROUND(C22-(12/C7),2))</f>
        <v>6</v>
      </c>
      <c r="D96" s="1"/>
      <c r="E96" s="19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.75" customHeight="1">
      <c r="A97" s="8"/>
      <c r="B97" s="1" t="s">
        <v>113</v>
      </c>
      <c r="C97" s="76">
        <f>TRUNC(ROUND(C22-(6/C7),2))</f>
        <v>7</v>
      </c>
      <c r="D97" s="1"/>
      <c r="E97" s="19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.75" customHeight="1">
      <c r="A98" s="8"/>
      <c r="B98" s="1" t="s">
        <v>114</v>
      </c>
      <c r="C98" s="76">
        <f>ROUND((C15*C6)*0.8,0)</f>
        <v>28</v>
      </c>
      <c r="D98" s="1"/>
      <c r="E98" s="19"/>
      <c r="F98" s="91" t="s">
        <v>184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.75" customHeight="1">
      <c r="A99" s="8"/>
      <c r="B99" s="1"/>
      <c r="C99" s="76"/>
      <c r="D99" s="1"/>
      <c r="E99" s="19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.75" customHeight="1">
      <c r="A100" s="8"/>
      <c r="B100" s="1"/>
      <c r="C100" s="76"/>
      <c r="D100" s="1"/>
      <c r="E100" s="19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.75" customHeight="1">
      <c r="A101" s="8" t="s">
        <v>115</v>
      </c>
      <c r="B101" s="1"/>
      <c r="C101" s="1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.75" customHeight="1">
      <c r="A102" s="8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.75" customHeight="1">
      <c r="A103" s="42"/>
      <c r="B103" s="84" t="s">
        <v>116</v>
      </c>
      <c r="C103" s="46">
        <f>ROUNDDOWN(C98/3,0)</f>
        <v>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.75" customHeight="1">
      <c r="A104" s="42"/>
      <c r="B104" s="12" t="s">
        <v>117</v>
      </c>
      <c r="C104" s="5">
        <f>ROUNDDOWN(C98/3,0)</f>
        <v>9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.75" customHeight="1">
      <c r="A105" s="42"/>
      <c r="B105" s="46" t="s">
        <v>118</v>
      </c>
      <c r="C105" s="21">
        <f>(C98-(C103+C104))</f>
        <v>10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.75" customHeight="1">
      <c r="A106" s="42"/>
      <c r="B106" s="88" t="s">
        <v>119</v>
      </c>
      <c r="C106" s="21">
        <f>(C48-((4*C103)+(2*C105)))</f>
        <v>19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.75" customHeight="1">
      <c r="A107" s="8" t="s">
        <v>120</v>
      </c>
      <c r="B107" s="8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.75" customHeight="1">
      <c r="A108" s="8"/>
      <c r="B108" s="1" t="s">
        <v>121</v>
      </c>
      <c r="C108" s="5">
        <f>(MROUND((C16+C27)*C6,C35)+1)</f>
        <v>49</v>
      </c>
      <c r="D108" s="1"/>
      <c r="E108" s="20"/>
      <c r="F108" s="1" t="s">
        <v>122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.75" customHeight="1">
      <c r="A109" s="8"/>
      <c r="B109" s="85" t="s">
        <v>123</v>
      </c>
      <c r="C109" s="5">
        <f>(C108+5)</f>
        <v>54</v>
      </c>
      <c r="D109" s="1"/>
      <c r="E109" s="20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.75" customHeight="1">
      <c r="A110" s="8"/>
      <c r="B110" s="85"/>
      <c r="C110" s="5"/>
      <c r="D110" s="1"/>
      <c r="E110" s="20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.75" customHeight="1">
      <c r="A111" s="8"/>
      <c r="B111" s="1" t="s">
        <v>124</v>
      </c>
      <c r="C111" s="77">
        <f>(C17-C16)</f>
        <v>3.5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.75" customHeight="1">
      <c r="A112" s="8"/>
      <c r="B112" s="85" t="s">
        <v>125</v>
      </c>
      <c r="C112" s="5">
        <f>ROUNDDOWN((C17-C16)*C6,0)</f>
        <v>21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.75" customHeight="1">
      <c r="A113" s="8"/>
      <c r="B113" s="1" t="s">
        <v>126</v>
      </c>
      <c r="C113" s="5">
        <f>(C7*C21)</f>
        <v>71.5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.75" customHeight="1">
      <c r="A114" s="1"/>
      <c r="B114" s="1" t="s">
        <v>127</v>
      </c>
      <c r="C114" s="77" t="str">
        <f>IF(C112 &lt;=0, "There are no increases at the forearm.", CONCATENATE("Increase every ",C117, " rows ",C115, " times as follows: K1, m1, knit to the last stitch, m1, k1."))</f>
        <v>Increase every 6 rows 10 times as follows: K1, m1, knit to the last stitch, m1, k1.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.75" customHeight="1">
      <c r="A115" s="8"/>
      <c r="B115" s="1" t="s">
        <v>128</v>
      </c>
      <c r="C115" s="5">
        <f>MROUND(C112/2,2)</f>
        <v>10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.75" customHeight="1">
      <c r="A116" s="8"/>
      <c r="B116" s="12" t="s">
        <v>129</v>
      </c>
      <c r="C116" s="5">
        <f>ROUNDDOWN(C113/C115,0)</f>
        <v>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.75" customHeight="1">
      <c r="A117" s="8"/>
      <c r="B117" s="12" t="s">
        <v>130</v>
      </c>
      <c r="C117" s="5">
        <f>IF(ISEVEN(C116), C116, C116-1)</f>
        <v>6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.75" customHeight="1">
      <c r="A118" s="8"/>
      <c r="B118" s="1" t="s">
        <v>131</v>
      </c>
      <c r="C118" s="5">
        <f>(C18-C17)</f>
        <v>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.75" customHeight="1">
      <c r="A119" s="8"/>
      <c r="B119" s="1" t="s">
        <v>132</v>
      </c>
      <c r="C119" s="5">
        <f>(C21*C7)</f>
        <v>71.5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.75" customHeight="1">
      <c r="A120" s="8"/>
      <c r="B120" s="1" t="s">
        <v>133</v>
      </c>
      <c r="C120" s="5">
        <f>MROUND(C6*C118,2)</f>
        <v>6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.75" customHeight="1">
      <c r="A121" s="1"/>
      <c r="B121" s="46" t="s">
        <v>134</v>
      </c>
      <c r="C121" s="5">
        <f>(C120/2)</f>
        <v>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.75" customHeight="1">
      <c r="A122" s="1"/>
      <c r="B122" s="12" t="s">
        <v>135</v>
      </c>
      <c r="C122" s="5">
        <f>MROUND(C119/C121,2)</f>
        <v>24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.75" customHeight="1">
      <c r="A123" s="1"/>
      <c r="B123" s="84" t="s">
        <v>136</v>
      </c>
      <c r="C123" s="5">
        <f>IF(ISEVEN(C122), C122, C122-1)</f>
        <v>24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.75" customHeight="1">
      <c r="A124" s="1"/>
      <c r="B124" s="1" t="s">
        <v>137</v>
      </c>
      <c r="C124" s="5">
        <f>(C109+C112+C120)</f>
        <v>81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.75" customHeight="1">
      <c r="A125" s="1"/>
      <c r="B125" s="1" t="s">
        <v>138</v>
      </c>
      <c r="C125" s="77" t="str">
        <f>IF(C120 &lt;=0, "There are no increases at the upper arm.", CONCATENATE("At the upper arm, increase every ",C123, " rows ",C121, " times as follows: K1, m1, knit to the last stitch, m1, k1."))</f>
        <v>At the upper arm, increase every 24 rows 3 times as follows: K1, m1, knit to the last stitch, m1, k1.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.75" customHeight="1">
      <c r="A126" s="1"/>
      <c r="B126" s="1"/>
      <c r="C126" s="1"/>
      <c r="D126" s="1"/>
      <c r="E126" s="1"/>
      <c r="F126" s="1"/>
      <c r="G126" s="1"/>
      <c r="H126" s="1"/>
      <c r="I126" s="18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.75" customHeight="1">
      <c r="A127" s="1" t="s">
        <v>139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.75" customHeight="1">
      <c r="A128" s="1"/>
      <c r="B128" s="85" t="s">
        <v>140</v>
      </c>
      <c r="C128" s="1">
        <f>ROUNDDOWN(C6*C28,0)</f>
        <v>144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.75" customHeight="1">
      <c r="A129" s="1"/>
      <c r="B129" s="85" t="s">
        <v>141</v>
      </c>
      <c r="C129" s="1">
        <f>ROUNDDOWN((C6*C28)/8,0)</f>
        <v>18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.75" customHeight="1">
      <c r="A130" s="1"/>
      <c r="B130" s="85" t="s">
        <v>142</v>
      </c>
      <c r="C130" s="24">
        <f>ROUNDDOWN(C129/2,0)</f>
        <v>9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.75" customHeight="1">
      <c r="A131" s="1"/>
      <c r="B131" s="24"/>
      <c r="C131" s="2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.75" customHeight="1">
      <c r="A132" s="24"/>
      <c r="B132" s="1"/>
      <c r="C132" s="5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.75" customHeight="1">
      <c r="A133" s="24"/>
      <c r="B133" s="1"/>
      <c r="C133" s="5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.75" customHeight="1">
      <c r="A134" s="24"/>
      <c r="B134" s="1"/>
      <c r="C134" s="5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.75" customHeight="1">
      <c r="A135" s="24"/>
      <c r="B135" s="25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.75" customHeight="1">
      <c r="A136" s="24"/>
      <c r="B136" s="25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.75" customHeight="1">
      <c r="A137" s="24"/>
      <c r="B137" s="25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.75" customHeight="1">
      <c r="A138" s="24"/>
      <c r="B138" s="25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.75" customHeight="1">
      <c r="A139" s="24"/>
      <c r="B139" s="25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.75" customHeight="1">
      <c r="A140" s="24"/>
      <c r="B140" s="25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.75" customHeight="1">
      <c r="A141" s="1"/>
      <c r="B141" s="25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.75" customHeight="1">
      <c r="A142" s="1"/>
      <c r="B142" s="25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.75" customHeight="1">
      <c r="A143" s="1"/>
      <c r="B143" s="23"/>
      <c r="C143" s="7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.75" customHeight="1">
      <c r="A144" s="1"/>
      <c r="B144" s="23"/>
      <c r="C144" s="7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.75" customHeight="1">
      <c r="A146" s="1"/>
      <c r="B146" s="1"/>
      <c r="C146" s="7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.75" customHeight="1">
      <c r="A147" s="1"/>
      <c r="B147" s="1"/>
      <c r="C147" s="7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.75" customHeight="1">
      <c r="A148" s="1"/>
      <c r="B148" s="1"/>
      <c r="C148" s="7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.75" customHeight="1">
      <c r="A149" s="1"/>
      <c r="B149" s="17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.75" customHeight="1">
      <c r="A150" s="1"/>
      <c r="B150" s="17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.75" customHeight="1">
      <c r="A152" s="1"/>
      <c r="B152" s="8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.75" customHeight="1">
      <c r="A153" s="1"/>
      <c r="B153" s="1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.75" customHeight="1">
      <c r="A154" s="1"/>
      <c r="B154" s="15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.75" customHeight="1">
      <c r="A157" s="1"/>
      <c r="B157" s="17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.75" customHeight="1">
      <c r="A158" s="1"/>
      <c r="B158" s="17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.75" customHeight="1">
      <c r="A159" s="1"/>
      <c r="B159" s="17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/>
    <row r="328" spans="1:25" ht="15.75" customHeight="1"/>
    <row r="329" spans="1:25" ht="15.75" customHeight="1"/>
    <row r="330" spans="1:25" ht="15.75" customHeight="1"/>
    <row r="331" spans="1:25" ht="15.75" customHeight="1"/>
    <row r="332" spans="1:25" ht="15.75" customHeight="1"/>
    <row r="333" spans="1:25" ht="15.75" customHeight="1"/>
    <row r="334" spans="1:25" ht="15.75" customHeight="1"/>
    <row r="335" spans="1:25" ht="15.75" customHeight="1"/>
    <row r="336" spans="1:25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</sheetData>
  <pageMargins left="0.7" right="0.7" top="0.75" bottom="0.75" header="0" footer="0"/>
  <pageSetup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8C02-41C4-417A-BAC3-FCD5D6C6B6CD}">
  <sheetPr>
    <outlinePr summaryBelow="0" summaryRight="0"/>
  </sheetPr>
  <dimension ref="B1:H1000"/>
  <sheetViews>
    <sheetView workbookViewId="0">
      <selection activeCell="G22" sqref="G22"/>
    </sheetView>
  </sheetViews>
  <sheetFormatPr defaultColWidth="14.453125" defaultRowHeight="15" customHeight="1"/>
  <cols>
    <col min="1" max="2" width="14.453125" style="26" customWidth="1"/>
    <col min="3" max="3" width="24.54296875" style="26" customWidth="1"/>
    <col min="4" max="6" width="14.453125" style="26" customWidth="1"/>
    <col min="7" max="7" width="23.81640625" style="26" bestFit="1" customWidth="1"/>
    <col min="8" max="16384" width="14.453125" style="26"/>
  </cols>
  <sheetData>
    <row r="1" spans="2:8" ht="15.75" customHeight="1"/>
    <row r="2" spans="2:8" ht="15.75" customHeight="1">
      <c r="B2" s="80"/>
      <c r="C2" s="80"/>
      <c r="D2" s="58"/>
      <c r="E2" s="80" t="s">
        <v>143</v>
      </c>
      <c r="F2" s="80" t="s">
        <v>144</v>
      </c>
      <c r="G2" s="80" t="s">
        <v>145</v>
      </c>
      <c r="H2" s="80" t="s">
        <v>146</v>
      </c>
    </row>
    <row r="3" spans="2:8" ht="15.75" customHeight="1">
      <c r="B3" s="56"/>
      <c r="C3" s="81"/>
      <c r="D3" s="58"/>
      <c r="E3" s="81">
        <v>2</v>
      </c>
      <c r="F3" s="81">
        <v>3.5</v>
      </c>
      <c r="G3" s="81">
        <f>MATCH(Offsets!E3,'Expanded Sizing'!B:B,1)</f>
        <v>6</v>
      </c>
      <c r="H3" s="58"/>
    </row>
    <row r="4" spans="2:8" ht="15.75" customHeight="1">
      <c r="B4" s="56"/>
      <c r="C4" s="81"/>
      <c r="D4" s="58"/>
      <c r="E4" s="81">
        <v>2.5</v>
      </c>
      <c r="F4" s="81">
        <v>4</v>
      </c>
      <c r="G4" s="81">
        <f>MATCH(Offsets!E4,'Expanded Sizing'!B:B,1)</f>
        <v>36</v>
      </c>
      <c r="H4" s="81">
        <f t="shared" ref="H4:H11" si="0">G4-G3</f>
        <v>30</v>
      </c>
    </row>
    <row r="5" spans="2:8" ht="15.75" customHeight="1">
      <c r="B5" s="56"/>
      <c r="C5" s="81"/>
      <c r="D5" s="58"/>
      <c r="E5" s="81">
        <v>3</v>
      </c>
      <c r="F5" s="81">
        <v>4.5</v>
      </c>
      <c r="G5" s="81">
        <f>MATCH(Offsets!E5,'Expanded Sizing'!B:B,1)</f>
        <v>66</v>
      </c>
      <c r="H5" s="81">
        <f t="shared" si="0"/>
        <v>30</v>
      </c>
    </row>
    <row r="6" spans="2:8" ht="15.75" customHeight="1">
      <c r="B6" s="56"/>
      <c r="C6" s="81"/>
      <c r="D6" s="58"/>
      <c r="E6" s="81">
        <v>3.5</v>
      </c>
      <c r="F6" s="81">
        <v>5</v>
      </c>
      <c r="G6" s="81">
        <f>MATCH(Offsets!E6,'Expanded Sizing'!B:B,1)</f>
        <v>96</v>
      </c>
      <c r="H6" s="81">
        <f t="shared" si="0"/>
        <v>30</v>
      </c>
    </row>
    <row r="7" spans="2:8" ht="15.75" customHeight="1">
      <c r="B7" s="56"/>
      <c r="C7" s="81"/>
      <c r="D7" s="58"/>
      <c r="E7" s="81">
        <v>4</v>
      </c>
      <c r="F7" s="81">
        <v>5.5</v>
      </c>
      <c r="G7" s="81">
        <f>MATCH(Offsets!E7,'Expanded Sizing'!B:B,1)</f>
        <v>126</v>
      </c>
      <c r="H7" s="81">
        <f t="shared" si="0"/>
        <v>30</v>
      </c>
    </row>
    <row r="8" spans="2:8" ht="15.75" customHeight="1">
      <c r="B8" s="56"/>
      <c r="C8" s="81"/>
      <c r="D8" s="58"/>
      <c r="E8" s="81">
        <v>4.5</v>
      </c>
      <c r="F8" s="81">
        <v>6</v>
      </c>
      <c r="G8" s="81">
        <f>MATCH(Offsets!E8,'Expanded Sizing'!B:B,1)</f>
        <v>156</v>
      </c>
      <c r="H8" s="81">
        <f t="shared" si="0"/>
        <v>30</v>
      </c>
    </row>
    <row r="9" spans="2:8" ht="15.75" customHeight="1">
      <c r="B9" s="56"/>
      <c r="C9" s="81"/>
      <c r="D9" s="58"/>
      <c r="E9" s="81">
        <v>5</v>
      </c>
      <c r="F9" s="81">
        <v>6.5</v>
      </c>
      <c r="G9" s="81">
        <f>MATCH(Offsets!E9,'Expanded Sizing'!B:B,1)</f>
        <v>186</v>
      </c>
      <c r="H9" s="81">
        <f t="shared" si="0"/>
        <v>30</v>
      </c>
    </row>
    <row r="10" spans="2:8" ht="15.75" customHeight="1">
      <c r="B10" s="56"/>
      <c r="C10" s="81"/>
      <c r="D10" s="58"/>
      <c r="E10" s="81">
        <v>5.5</v>
      </c>
      <c r="F10" s="81">
        <v>7</v>
      </c>
      <c r="G10" s="81">
        <f>MATCH(Offsets!E10,'Expanded Sizing'!B:B,1)</f>
        <v>216</v>
      </c>
      <c r="H10" s="81">
        <f t="shared" si="0"/>
        <v>30</v>
      </c>
    </row>
    <row r="11" spans="2:8" ht="15.75" customHeight="1">
      <c r="B11" s="56"/>
      <c r="C11" s="81"/>
      <c r="D11" s="58"/>
      <c r="E11" s="81">
        <v>6</v>
      </c>
      <c r="F11" s="81">
        <v>7.5</v>
      </c>
      <c r="G11" s="81">
        <f>MATCH(Offsets!E11,'Expanded Sizing'!B:B,1)</f>
        <v>246</v>
      </c>
      <c r="H11" s="81">
        <f t="shared" si="0"/>
        <v>30</v>
      </c>
    </row>
    <row r="12" spans="2:8" ht="15.75" customHeight="1">
      <c r="B12" s="56"/>
      <c r="C12" s="81"/>
      <c r="D12" s="58"/>
      <c r="E12" s="58">
        <v>6.5</v>
      </c>
      <c r="F12" s="58">
        <v>8</v>
      </c>
      <c r="G12" s="81">
        <f>MATCH(Offsets!E12,'Expanded Sizing'!B:B,1)</f>
        <v>276</v>
      </c>
      <c r="H12" s="81">
        <f>G12-G11</f>
        <v>30</v>
      </c>
    </row>
    <row r="13" spans="2:8" ht="15.75" customHeight="1">
      <c r="B13" s="56"/>
      <c r="C13" s="81"/>
      <c r="D13" s="58"/>
      <c r="E13" s="58">
        <v>7</v>
      </c>
      <c r="F13" s="58">
        <v>8.5</v>
      </c>
      <c r="G13" s="81">
        <f>MATCH(Offsets!E13,'Expanded Sizing'!B:B,1)</f>
        <v>306</v>
      </c>
      <c r="H13" s="81">
        <f>G13-G12</f>
        <v>30</v>
      </c>
    </row>
    <row r="14" spans="2:8" ht="15.75" customHeight="1">
      <c r="B14" s="56"/>
      <c r="C14" s="58"/>
      <c r="D14" s="58"/>
      <c r="E14" s="58">
        <v>8</v>
      </c>
      <c r="F14" s="58"/>
      <c r="G14" s="58"/>
      <c r="H14" s="58"/>
    </row>
    <row r="15" spans="2:8" ht="15.75" customHeight="1">
      <c r="B15" s="82" t="s">
        <v>147</v>
      </c>
      <c r="C15" s="58">
        <v>18</v>
      </c>
      <c r="D15" s="58"/>
      <c r="E15" s="58"/>
      <c r="F15" s="58"/>
      <c r="G15" s="58"/>
      <c r="H15" s="58"/>
    </row>
    <row r="16" spans="2:8" ht="15.75" customHeight="1">
      <c r="B16" s="82" t="s">
        <v>148</v>
      </c>
      <c r="C16" s="81">
        <f>_xlfn.SINGLE(NO_OF_SLEEVE_STITCHES_AT_UPPER_ARM)-C15</f>
        <v>63</v>
      </c>
      <c r="D16" s="58" t="s">
        <v>149</v>
      </c>
      <c r="E16" s="58"/>
      <c r="F16" s="58"/>
      <c r="G16" s="58"/>
      <c r="H16" s="58"/>
    </row>
    <row r="17" spans="2:8" ht="15.75" customHeight="1">
      <c r="B17" s="82" t="s">
        <v>145</v>
      </c>
      <c r="C17" s="81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246</v>
      </c>
      <c r="D17" s="58" t="s">
        <v>150</v>
      </c>
      <c r="E17" s="58"/>
      <c r="F17" s="58"/>
      <c r="G17" s="58"/>
      <c r="H17" s="58"/>
    </row>
    <row r="18" spans="2:8" ht="15.75" customHeight="1"/>
    <row r="19" spans="2:8" ht="15.75" customHeight="1">
      <c r="C19" s="44" t="s">
        <v>47</v>
      </c>
      <c r="D19" s="26">
        <v>0</v>
      </c>
    </row>
    <row r="20" spans="2:8" ht="15.75" customHeight="1">
      <c r="C20" s="81" t="s">
        <v>48</v>
      </c>
      <c r="D20" s="26">
        <f t="shared" ref="D20:D46" si="1">D19+1</f>
        <v>1</v>
      </c>
    </row>
    <row r="21" spans="2:8" ht="15.75" customHeight="1">
      <c r="C21" s="45" t="s">
        <v>151</v>
      </c>
      <c r="D21" s="26">
        <f t="shared" si="1"/>
        <v>2</v>
      </c>
    </row>
    <row r="22" spans="2:8" ht="15.75" customHeight="1">
      <c r="C22" s="45" t="s">
        <v>137</v>
      </c>
      <c r="D22" s="26">
        <f t="shared" si="1"/>
        <v>3</v>
      </c>
    </row>
    <row r="23" spans="2:8" ht="15.75" customHeight="1">
      <c r="C23" s="45" t="s">
        <v>152</v>
      </c>
      <c r="D23" s="26">
        <f t="shared" si="1"/>
        <v>4</v>
      </c>
    </row>
    <row r="24" spans="2:8" ht="15.75" customHeight="1">
      <c r="C24" s="45" t="s">
        <v>153</v>
      </c>
      <c r="D24" s="26">
        <f t="shared" si="1"/>
        <v>5</v>
      </c>
    </row>
    <row r="25" spans="2:8" ht="15.75" customHeight="1">
      <c r="C25" s="45" t="s">
        <v>154</v>
      </c>
      <c r="D25" s="26">
        <f t="shared" si="1"/>
        <v>6</v>
      </c>
    </row>
    <row r="26" spans="2:8" ht="15.75" customHeight="1">
      <c r="C26" s="45" t="s">
        <v>155</v>
      </c>
      <c r="D26" s="26">
        <f t="shared" si="1"/>
        <v>7</v>
      </c>
    </row>
    <row r="27" spans="2:8" ht="15.75" customHeight="1">
      <c r="C27" s="45" t="s">
        <v>156</v>
      </c>
      <c r="D27" s="26">
        <f t="shared" si="1"/>
        <v>8</v>
      </c>
    </row>
    <row r="28" spans="2:8" ht="15.75" customHeight="1">
      <c r="C28" s="45" t="s">
        <v>157</v>
      </c>
      <c r="D28" s="26">
        <f t="shared" si="1"/>
        <v>9</v>
      </c>
    </row>
    <row r="29" spans="2:8" ht="15.75" customHeight="1">
      <c r="C29" s="45" t="s">
        <v>158</v>
      </c>
      <c r="D29" s="26">
        <f t="shared" si="1"/>
        <v>10</v>
      </c>
    </row>
    <row r="30" spans="2:8" ht="15.75" customHeight="1">
      <c r="C30" s="45" t="s">
        <v>159</v>
      </c>
      <c r="D30" s="26">
        <f t="shared" si="1"/>
        <v>11</v>
      </c>
    </row>
    <row r="31" spans="2:8" ht="15.75" customHeight="1">
      <c r="C31" s="45" t="s">
        <v>100</v>
      </c>
      <c r="D31" s="26">
        <f t="shared" si="1"/>
        <v>12</v>
      </c>
    </row>
    <row r="32" spans="2:8" ht="15.75" customHeight="1">
      <c r="C32" s="45" t="s">
        <v>160</v>
      </c>
      <c r="D32" s="26">
        <f t="shared" si="1"/>
        <v>13</v>
      </c>
    </row>
    <row r="33" spans="3:4" ht="15.75" customHeight="1">
      <c r="C33" s="45" t="s">
        <v>161</v>
      </c>
      <c r="D33" s="26">
        <f t="shared" si="1"/>
        <v>14</v>
      </c>
    </row>
    <row r="34" spans="3:4" ht="15.75" customHeight="1">
      <c r="C34" s="45" t="s">
        <v>162</v>
      </c>
      <c r="D34" s="26">
        <f t="shared" si="1"/>
        <v>15</v>
      </c>
    </row>
    <row r="35" spans="3:4" ht="15.75" customHeight="1">
      <c r="C35" s="45" t="s">
        <v>103</v>
      </c>
      <c r="D35" s="26">
        <f t="shared" si="1"/>
        <v>16</v>
      </c>
    </row>
    <row r="36" spans="3:4" ht="15.75" customHeight="1">
      <c r="C36" s="45" t="s">
        <v>105</v>
      </c>
      <c r="D36" s="26">
        <f t="shared" si="1"/>
        <v>17</v>
      </c>
    </row>
    <row r="37" spans="3:4" ht="15.75" customHeight="1">
      <c r="C37" s="45" t="s">
        <v>107</v>
      </c>
      <c r="D37" s="26">
        <f t="shared" si="1"/>
        <v>18</v>
      </c>
    </row>
    <row r="38" spans="3:4" ht="15.75" customHeight="1">
      <c r="C38" s="45" t="s">
        <v>163</v>
      </c>
      <c r="D38" s="26">
        <f t="shared" si="1"/>
        <v>19</v>
      </c>
    </row>
    <row r="39" spans="3:4" ht="15.75" customHeight="1">
      <c r="C39" s="45" t="s">
        <v>164</v>
      </c>
      <c r="D39" s="26">
        <f t="shared" si="1"/>
        <v>20</v>
      </c>
    </row>
    <row r="40" spans="3:4" ht="15.75" customHeight="1">
      <c r="C40" s="45" t="s">
        <v>165</v>
      </c>
      <c r="D40" s="26">
        <f t="shared" si="1"/>
        <v>21</v>
      </c>
    </row>
    <row r="41" spans="3:4" ht="15.75" customHeight="1">
      <c r="C41" s="45" t="s">
        <v>166</v>
      </c>
      <c r="D41" s="26">
        <f t="shared" si="1"/>
        <v>22</v>
      </c>
    </row>
    <row r="42" spans="3:4" ht="15.75" customHeight="1">
      <c r="C42" s="45" t="s">
        <v>167</v>
      </c>
      <c r="D42" s="26">
        <f t="shared" si="1"/>
        <v>23</v>
      </c>
    </row>
    <row r="43" spans="3:4" ht="15.75" customHeight="1">
      <c r="C43" s="45" t="s">
        <v>168</v>
      </c>
      <c r="D43" s="26">
        <f t="shared" si="1"/>
        <v>24</v>
      </c>
    </row>
    <row r="44" spans="3:4" ht="15.75" customHeight="1">
      <c r="C44" s="45" t="s">
        <v>169</v>
      </c>
      <c r="D44" s="26">
        <f t="shared" si="1"/>
        <v>25</v>
      </c>
    </row>
    <row r="45" spans="3:4" ht="15.75" customHeight="1">
      <c r="C45" s="45" t="s">
        <v>170</v>
      </c>
      <c r="D45" s="26">
        <f t="shared" si="1"/>
        <v>26</v>
      </c>
    </row>
    <row r="46" spans="3:4" ht="15.75" customHeight="1">
      <c r="C46" s="45" t="s">
        <v>171</v>
      </c>
      <c r="D46" s="2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EB13-3DA1-411C-B09A-E5111B5FDFDA}">
  <dimension ref="A1:GY1132"/>
  <sheetViews>
    <sheetView workbookViewId="0">
      <pane xSplit="2" ySplit="1" topLeftCell="BM236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14.453125" defaultRowHeight="12.5"/>
  <cols>
    <col min="1" max="1" width="55" style="26" customWidth="1"/>
    <col min="2" max="2" width="14.453125" style="26"/>
    <col min="3" max="25" width="10.54296875" style="27" customWidth="1"/>
    <col min="26" max="27" width="10.54296875" style="28" customWidth="1"/>
    <col min="28" max="111" width="10.54296875" style="27" customWidth="1"/>
    <col min="112" max="186" width="10.54296875" style="26" customWidth="1"/>
    <col min="187" max="16384" width="14.453125" style="26"/>
  </cols>
  <sheetData>
    <row r="1" spans="1:207" s="36" customFormat="1" ht="14.15" customHeight="1">
      <c r="A1" s="50" t="s">
        <v>137</v>
      </c>
      <c r="B1" s="51"/>
      <c r="C1" s="52">
        <v>19</v>
      </c>
      <c r="D1" s="52">
        <v>20</v>
      </c>
      <c r="E1" s="52">
        <v>21</v>
      </c>
      <c r="F1" s="52">
        <v>22</v>
      </c>
      <c r="G1" s="52">
        <v>23</v>
      </c>
      <c r="H1" s="52">
        <v>24</v>
      </c>
      <c r="I1" s="52">
        <v>25</v>
      </c>
      <c r="J1" s="52">
        <v>26</v>
      </c>
      <c r="K1" s="52">
        <v>27</v>
      </c>
      <c r="L1" s="52">
        <v>28</v>
      </c>
      <c r="M1" s="52">
        <v>29</v>
      </c>
      <c r="N1" s="52">
        <v>30</v>
      </c>
      <c r="O1" s="52">
        <v>31</v>
      </c>
      <c r="P1" s="52">
        <v>32</v>
      </c>
      <c r="Q1" s="52">
        <v>33</v>
      </c>
      <c r="R1" s="52">
        <v>34</v>
      </c>
      <c r="S1" s="52">
        <v>35</v>
      </c>
      <c r="T1" s="52">
        <v>36</v>
      </c>
      <c r="U1" s="52">
        <v>37</v>
      </c>
      <c r="V1" s="52">
        <v>38</v>
      </c>
      <c r="W1" s="52">
        <v>39</v>
      </c>
      <c r="X1" s="52">
        <v>40</v>
      </c>
      <c r="Y1" s="52">
        <v>41</v>
      </c>
      <c r="Z1" s="52">
        <v>42</v>
      </c>
      <c r="AA1" s="52">
        <v>43</v>
      </c>
      <c r="AB1" s="52">
        <v>44</v>
      </c>
      <c r="AC1" s="52">
        <v>45</v>
      </c>
      <c r="AD1" s="52">
        <v>46</v>
      </c>
      <c r="AE1" s="52">
        <v>47</v>
      </c>
      <c r="AF1" s="52">
        <f t="shared" ref="AF1:CQ1" si="0">(AE1+1)</f>
        <v>48</v>
      </c>
      <c r="AG1" s="52">
        <f t="shared" si="0"/>
        <v>49</v>
      </c>
      <c r="AH1" s="52">
        <f t="shared" si="0"/>
        <v>50</v>
      </c>
      <c r="AI1" s="52">
        <f t="shared" si="0"/>
        <v>51</v>
      </c>
      <c r="AJ1" s="52">
        <f t="shared" si="0"/>
        <v>52</v>
      </c>
      <c r="AK1" s="52">
        <f t="shared" si="0"/>
        <v>53</v>
      </c>
      <c r="AL1" s="52">
        <f t="shared" si="0"/>
        <v>54</v>
      </c>
      <c r="AM1" s="52">
        <f t="shared" si="0"/>
        <v>55</v>
      </c>
      <c r="AN1" s="52">
        <f t="shared" si="0"/>
        <v>56</v>
      </c>
      <c r="AO1" s="52">
        <f t="shared" si="0"/>
        <v>57</v>
      </c>
      <c r="AP1" s="52">
        <f t="shared" si="0"/>
        <v>58</v>
      </c>
      <c r="AQ1" s="52">
        <f t="shared" si="0"/>
        <v>59</v>
      </c>
      <c r="AR1" s="52">
        <f t="shared" si="0"/>
        <v>60</v>
      </c>
      <c r="AS1" s="52">
        <f t="shared" si="0"/>
        <v>61</v>
      </c>
      <c r="AT1" s="52">
        <f t="shared" si="0"/>
        <v>62</v>
      </c>
      <c r="AU1" s="52">
        <f t="shared" si="0"/>
        <v>63</v>
      </c>
      <c r="AV1" s="52">
        <f t="shared" si="0"/>
        <v>64</v>
      </c>
      <c r="AW1" s="52">
        <f t="shared" si="0"/>
        <v>65</v>
      </c>
      <c r="AX1" s="52">
        <f t="shared" si="0"/>
        <v>66</v>
      </c>
      <c r="AY1" s="52">
        <f t="shared" si="0"/>
        <v>67</v>
      </c>
      <c r="AZ1" s="52">
        <f t="shared" si="0"/>
        <v>68</v>
      </c>
      <c r="BA1" s="52">
        <f t="shared" si="0"/>
        <v>69</v>
      </c>
      <c r="BB1" s="52">
        <f t="shared" si="0"/>
        <v>70</v>
      </c>
      <c r="BC1" s="52">
        <f t="shared" si="0"/>
        <v>71</v>
      </c>
      <c r="BD1" s="52">
        <f t="shared" si="0"/>
        <v>72</v>
      </c>
      <c r="BE1" s="52">
        <f t="shared" si="0"/>
        <v>73</v>
      </c>
      <c r="BF1" s="52">
        <f t="shared" si="0"/>
        <v>74</v>
      </c>
      <c r="BG1" s="52">
        <f t="shared" si="0"/>
        <v>75</v>
      </c>
      <c r="BH1" s="52">
        <f t="shared" si="0"/>
        <v>76</v>
      </c>
      <c r="BI1" s="52">
        <f t="shared" si="0"/>
        <v>77</v>
      </c>
      <c r="BJ1" s="52">
        <f t="shared" si="0"/>
        <v>78</v>
      </c>
      <c r="BK1" s="52">
        <f t="shared" si="0"/>
        <v>79</v>
      </c>
      <c r="BL1" s="52">
        <f t="shared" si="0"/>
        <v>80</v>
      </c>
      <c r="BM1" s="52">
        <f t="shared" si="0"/>
        <v>81</v>
      </c>
      <c r="BN1" s="52">
        <f t="shared" si="0"/>
        <v>82</v>
      </c>
      <c r="BO1" s="52">
        <f t="shared" si="0"/>
        <v>83</v>
      </c>
      <c r="BP1" s="52">
        <f t="shared" si="0"/>
        <v>84</v>
      </c>
      <c r="BQ1" s="52">
        <f t="shared" si="0"/>
        <v>85</v>
      </c>
      <c r="BR1" s="52">
        <f t="shared" si="0"/>
        <v>86</v>
      </c>
      <c r="BS1" s="52">
        <f t="shared" si="0"/>
        <v>87</v>
      </c>
      <c r="BT1" s="52">
        <f t="shared" si="0"/>
        <v>88</v>
      </c>
      <c r="BU1" s="52">
        <f t="shared" si="0"/>
        <v>89</v>
      </c>
      <c r="BV1" s="52">
        <f t="shared" si="0"/>
        <v>90</v>
      </c>
      <c r="BW1" s="52">
        <f t="shared" si="0"/>
        <v>91</v>
      </c>
      <c r="BX1" s="52">
        <f t="shared" si="0"/>
        <v>92</v>
      </c>
      <c r="BY1" s="52">
        <f t="shared" si="0"/>
        <v>93</v>
      </c>
      <c r="BZ1" s="52">
        <f t="shared" si="0"/>
        <v>94</v>
      </c>
      <c r="CA1" s="52">
        <f t="shared" si="0"/>
        <v>95</v>
      </c>
      <c r="CB1" s="52">
        <f t="shared" si="0"/>
        <v>96</v>
      </c>
      <c r="CC1" s="52">
        <f t="shared" si="0"/>
        <v>97</v>
      </c>
      <c r="CD1" s="52">
        <f t="shared" si="0"/>
        <v>98</v>
      </c>
      <c r="CE1" s="52">
        <f t="shared" si="0"/>
        <v>99</v>
      </c>
      <c r="CF1" s="52">
        <f t="shared" si="0"/>
        <v>100</v>
      </c>
      <c r="CG1" s="52">
        <f t="shared" si="0"/>
        <v>101</v>
      </c>
      <c r="CH1" s="52">
        <f t="shared" si="0"/>
        <v>102</v>
      </c>
      <c r="CI1" s="52">
        <f t="shared" si="0"/>
        <v>103</v>
      </c>
      <c r="CJ1" s="52">
        <f t="shared" si="0"/>
        <v>104</v>
      </c>
      <c r="CK1" s="52">
        <f t="shared" si="0"/>
        <v>105</v>
      </c>
      <c r="CL1" s="52">
        <f t="shared" si="0"/>
        <v>106</v>
      </c>
      <c r="CM1" s="52">
        <f t="shared" si="0"/>
        <v>107</v>
      </c>
      <c r="CN1" s="52">
        <f t="shared" si="0"/>
        <v>108</v>
      </c>
      <c r="CO1" s="52">
        <f t="shared" si="0"/>
        <v>109</v>
      </c>
      <c r="CP1" s="52">
        <f t="shared" si="0"/>
        <v>110</v>
      </c>
      <c r="CQ1" s="52">
        <f t="shared" si="0"/>
        <v>111</v>
      </c>
      <c r="CR1" s="52">
        <f t="shared" ref="CR1:FC1" si="1">(CQ1+1)</f>
        <v>112</v>
      </c>
      <c r="CS1" s="52">
        <f t="shared" si="1"/>
        <v>113</v>
      </c>
      <c r="CT1" s="52">
        <f t="shared" si="1"/>
        <v>114</v>
      </c>
      <c r="CU1" s="52">
        <f t="shared" si="1"/>
        <v>115</v>
      </c>
      <c r="CV1" s="52">
        <f t="shared" si="1"/>
        <v>116</v>
      </c>
      <c r="CW1" s="52">
        <f t="shared" si="1"/>
        <v>117</v>
      </c>
      <c r="CX1" s="52">
        <f t="shared" si="1"/>
        <v>118</v>
      </c>
      <c r="CY1" s="52">
        <f t="shared" si="1"/>
        <v>119</v>
      </c>
      <c r="CZ1" s="52">
        <f t="shared" si="1"/>
        <v>120</v>
      </c>
      <c r="DA1" s="52">
        <f t="shared" si="1"/>
        <v>121</v>
      </c>
      <c r="DB1" s="52">
        <f t="shared" si="1"/>
        <v>122</v>
      </c>
      <c r="DC1" s="52">
        <f t="shared" si="1"/>
        <v>123</v>
      </c>
      <c r="DD1" s="52">
        <f t="shared" si="1"/>
        <v>124</v>
      </c>
      <c r="DE1" s="52">
        <f t="shared" si="1"/>
        <v>125</v>
      </c>
      <c r="DF1" s="52">
        <f t="shared" si="1"/>
        <v>126</v>
      </c>
      <c r="DG1" s="52">
        <f t="shared" si="1"/>
        <v>127</v>
      </c>
      <c r="DH1" s="51">
        <f t="shared" si="1"/>
        <v>128</v>
      </c>
      <c r="DI1" s="51">
        <f t="shared" si="1"/>
        <v>129</v>
      </c>
      <c r="DJ1" s="51">
        <f t="shared" si="1"/>
        <v>130</v>
      </c>
      <c r="DK1" s="51">
        <f t="shared" si="1"/>
        <v>131</v>
      </c>
      <c r="DL1" s="51">
        <f t="shared" si="1"/>
        <v>132</v>
      </c>
      <c r="DM1" s="51">
        <f t="shared" si="1"/>
        <v>133</v>
      </c>
      <c r="DN1" s="51">
        <f t="shared" si="1"/>
        <v>134</v>
      </c>
      <c r="DO1" s="51">
        <f t="shared" si="1"/>
        <v>135</v>
      </c>
      <c r="DP1" s="51">
        <f t="shared" si="1"/>
        <v>136</v>
      </c>
      <c r="DQ1" s="51">
        <f t="shared" si="1"/>
        <v>137</v>
      </c>
      <c r="DR1" s="51">
        <f t="shared" si="1"/>
        <v>138</v>
      </c>
      <c r="DS1" s="51">
        <f t="shared" si="1"/>
        <v>139</v>
      </c>
      <c r="DT1" s="51">
        <f t="shared" si="1"/>
        <v>140</v>
      </c>
      <c r="DU1" s="51">
        <f t="shared" si="1"/>
        <v>141</v>
      </c>
      <c r="DV1" s="51">
        <f t="shared" si="1"/>
        <v>142</v>
      </c>
      <c r="DW1" s="51">
        <f t="shared" si="1"/>
        <v>143</v>
      </c>
      <c r="DX1" s="51">
        <f t="shared" si="1"/>
        <v>144</v>
      </c>
      <c r="DY1" s="51">
        <f t="shared" si="1"/>
        <v>145</v>
      </c>
      <c r="DZ1" s="51">
        <f t="shared" si="1"/>
        <v>146</v>
      </c>
      <c r="EA1" s="51">
        <f t="shared" si="1"/>
        <v>147</v>
      </c>
      <c r="EB1" s="51">
        <f t="shared" si="1"/>
        <v>148</v>
      </c>
      <c r="EC1" s="51">
        <f t="shared" si="1"/>
        <v>149</v>
      </c>
      <c r="ED1" s="51">
        <f t="shared" si="1"/>
        <v>150</v>
      </c>
      <c r="EE1" s="51">
        <f t="shared" si="1"/>
        <v>151</v>
      </c>
      <c r="EF1" s="51">
        <f t="shared" si="1"/>
        <v>152</v>
      </c>
      <c r="EG1" s="51">
        <f t="shared" si="1"/>
        <v>153</v>
      </c>
      <c r="EH1" s="51">
        <f t="shared" si="1"/>
        <v>154</v>
      </c>
      <c r="EI1" s="51">
        <f t="shared" si="1"/>
        <v>155</v>
      </c>
      <c r="EJ1" s="51">
        <f t="shared" si="1"/>
        <v>156</v>
      </c>
      <c r="EK1" s="51">
        <f t="shared" si="1"/>
        <v>157</v>
      </c>
      <c r="EL1" s="51">
        <f t="shared" si="1"/>
        <v>158</v>
      </c>
      <c r="EM1" s="51">
        <f t="shared" si="1"/>
        <v>159</v>
      </c>
      <c r="EN1" s="51">
        <f t="shared" si="1"/>
        <v>160</v>
      </c>
      <c r="EO1" s="51">
        <f t="shared" si="1"/>
        <v>161</v>
      </c>
      <c r="EP1" s="51">
        <f t="shared" si="1"/>
        <v>162</v>
      </c>
      <c r="EQ1" s="51">
        <f t="shared" si="1"/>
        <v>163</v>
      </c>
      <c r="ER1" s="51">
        <f t="shared" si="1"/>
        <v>164</v>
      </c>
      <c r="ES1" s="51">
        <f t="shared" si="1"/>
        <v>165</v>
      </c>
      <c r="ET1" s="51">
        <f t="shared" si="1"/>
        <v>166</v>
      </c>
      <c r="EU1" s="51">
        <f t="shared" si="1"/>
        <v>167</v>
      </c>
      <c r="EV1" s="51">
        <f t="shared" si="1"/>
        <v>168</v>
      </c>
      <c r="EW1" s="51">
        <f t="shared" si="1"/>
        <v>169</v>
      </c>
      <c r="EX1" s="51">
        <f t="shared" si="1"/>
        <v>170</v>
      </c>
      <c r="EY1" s="51">
        <f t="shared" si="1"/>
        <v>171</v>
      </c>
      <c r="EZ1" s="51">
        <f t="shared" si="1"/>
        <v>172</v>
      </c>
      <c r="FA1" s="51">
        <f t="shared" si="1"/>
        <v>173</v>
      </c>
      <c r="FB1" s="51">
        <f t="shared" si="1"/>
        <v>174</v>
      </c>
      <c r="FC1" s="51">
        <f t="shared" si="1"/>
        <v>175</v>
      </c>
      <c r="FD1" s="51">
        <f t="shared" ref="FD1:GD1" si="2">(FC1+1)</f>
        <v>176</v>
      </c>
      <c r="FE1" s="51">
        <f t="shared" si="2"/>
        <v>177</v>
      </c>
      <c r="FF1" s="51">
        <f t="shared" si="2"/>
        <v>178</v>
      </c>
      <c r="FG1" s="51">
        <f t="shared" si="2"/>
        <v>179</v>
      </c>
      <c r="FH1" s="51">
        <f t="shared" si="2"/>
        <v>180</v>
      </c>
      <c r="FI1" s="51">
        <f t="shared" si="2"/>
        <v>181</v>
      </c>
      <c r="FJ1" s="51">
        <f t="shared" si="2"/>
        <v>182</v>
      </c>
      <c r="FK1" s="51">
        <f t="shared" si="2"/>
        <v>183</v>
      </c>
      <c r="FL1" s="51">
        <f t="shared" si="2"/>
        <v>184</v>
      </c>
      <c r="FM1" s="51">
        <f t="shared" si="2"/>
        <v>185</v>
      </c>
      <c r="FN1" s="51">
        <f t="shared" si="2"/>
        <v>186</v>
      </c>
      <c r="FO1" s="51">
        <f t="shared" si="2"/>
        <v>187</v>
      </c>
      <c r="FP1" s="51">
        <f t="shared" si="2"/>
        <v>188</v>
      </c>
      <c r="FQ1" s="51">
        <f t="shared" si="2"/>
        <v>189</v>
      </c>
      <c r="FR1" s="51">
        <f t="shared" si="2"/>
        <v>190</v>
      </c>
      <c r="FS1" s="51">
        <f t="shared" si="2"/>
        <v>191</v>
      </c>
      <c r="FT1" s="51">
        <f t="shared" si="2"/>
        <v>192</v>
      </c>
      <c r="FU1" s="51">
        <f t="shared" si="2"/>
        <v>193</v>
      </c>
      <c r="FV1" s="51">
        <f t="shared" si="2"/>
        <v>194</v>
      </c>
      <c r="FW1" s="51">
        <f t="shared" si="2"/>
        <v>195</v>
      </c>
      <c r="FX1" s="51">
        <f t="shared" si="2"/>
        <v>196</v>
      </c>
      <c r="FY1" s="51">
        <f t="shared" si="2"/>
        <v>197</v>
      </c>
      <c r="FZ1" s="51">
        <f t="shared" si="2"/>
        <v>198</v>
      </c>
      <c r="GA1" s="51">
        <f t="shared" si="2"/>
        <v>199</v>
      </c>
      <c r="GB1" s="51">
        <f t="shared" si="2"/>
        <v>200</v>
      </c>
      <c r="GC1" s="51">
        <f t="shared" si="2"/>
        <v>201</v>
      </c>
      <c r="GD1" s="51">
        <f t="shared" si="2"/>
        <v>202</v>
      </c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</row>
    <row r="4" spans="1:207" ht="15.75" customHeight="1">
      <c r="A4" s="53" t="s">
        <v>63</v>
      </c>
      <c r="B4" s="54"/>
      <c r="C4" s="55">
        <v>5</v>
      </c>
      <c r="D4" s="55">
        <v>5</v>
      </c>
      <c r="E4" s="55">
        <v>5</v>
      </c>
      <c r="F4" s="55">
        <v>5.5</v>
      </c>
      <c r="G4" s="56"/>
      <c r="H4" s="56">
        <v>6</v>
      </c>
      <c r="I4" s="56">
        <v>6</v>
      </c>
      <c r="J4" s="56">
        <v>6.5</v>
      </c>
      <c r="K4" s="56">
        <v>6.5</v>
      </c>
      <c r="L4" s="56">
        <v>7</v>
      </c>
      <c r="M4" s="56">
        <v>7</v>
      </c>
      <c r="N4" s="56">
        <v>7.5</v>
      </c>
      <c r="O4" s="56">
        <v>7.5</v>
      </c>
      <c r="P4" s="56">
        <v>8</v>
      </c>
      <c r="Q4" s="56">
        <v>8</v>
      </c>
      <c r="R4" s="56">
        <v>8.5</v>
      </c>
      <c r="S4" s="56">
        <v>8.5</v>
      </c>
      <c r="T4" s="56">
        <v>9</v>
      </c>
      <c r="U4" s="56">
        <v>9</v>
      </c>
      <c r="V4" s="56">
        <v>9.5</v>
      </c>
      <c r="W4" s="56">
        <v>9.5</v>
      </c>
      <c r="X4" s="56">
        <v>10</v>
      </c>
      <c r="Y4" s="56">
        <v>10</v>
      </c>
      <c r="Z4" s="57">
        <v>10.5</v>
      </c>
      <c r="AA4" s="57">
        <v>10.5</v>
      </c>
      <c r="AB4" s="56">
        <v>11</v>
      </c>
      <c r="AC4" s="56">
        <v>11</v>
      </c>
      <c r="AD4" s="56">
        <v>11.5</v>
      </c>
      <c r="AE4" s="56">
        <v>11.5</v>
      </c>
      <c r="AF4" s="55">
        <v>12</v>
      </c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</row>
    <row r="5" spans="1:207" ht="15.75" customHeight="1">
      <c r="A5" s="26" t="s">
        <v>172</v>
      </c>
      <c r="C5" s="27">
        <v>9.5</v>
      </c>
      <c r="D5" s="27">
        <f t="shared" ref="D5:AF5" si="3">ROUND(D9/$B$6,2)</f>
        <v>10</v>
      </c>
      <c r="E5" s="27">
        <f t="shared" si="3"/>
        <v>10.5</v>
      </c>
      <c r="F5" s="27">
        <f t="shared" si="3"/>
        <v>11</v>
      </c>
      <c r="G5" s="27">
        <f t="shared" si="3"/>
        <v>11.5</v>
      </c>
      <c r="H5" s="27">
        <f t="shared" si="3"/>
        <v>12</v>
      </c>
      <c r="I5" s="27">
        <f t="shared" si="3"/>
        <v>12.5</v>
      </c>
      <c r="J5" s="27">
        <f t="shared" si="3"/>
        <v>13</v>
      </c>
      <c r="K5" s="27">
        <f t="shared" si="3"/>
        <v>13.5</v>
      </c>
      <c r="L5" s="27">
        <f t="shared" si="3"/>
        <v>14</v>
      </c>
      <c r="M5" s="27">
        <f t="shared" si="3"/>
        <v>14.5</v>
      </c>
      <c r="N5" s="27">
        <f t="shared" si="3"/>
        <v>15</v>
      </c>
      <c r="O5" s="27">
        <f t="shared" si="3"/>
        <v>15.5</v>
      </c>
      <c r="P5" s="27">
        <f t="shared" si="3"/>
        <v>16</v>
      </c>
      <c r="Q5" s="27">
        <f t="shared" si="3"/>
        <v>16.5</v>
      </c>
      <c r="R5" s="27">
        <f t="shared" si="3"/>
        <v>17</v>
      </c>
      <c r="S5" s="27">
        <f t="shared" si="3"/>
        <v>17.5</v>
      </c>
      <c r="T5" s="27">
        <f t="shared" si="3"/>
        <v>18</v>
      </c>
      <c r="U5" s="27">
        <f t="shared" si="3"/>
        <v>18.5</v>
      </c>
      <c r="V5" s="27">
        <f t="shared" si="3"/>
        <v>19</v>
      </c>
      <c r="W5" s="27">
        <f t="shared" si="3"/>
        <v>19.5</v>
      </c>
      <c r="X5" s="27">
        <f t="shared" si="3"/>
        <v>20</v>
      </c>
      <c r="Y5" s="27">
        <f t="shared" si="3"/>
        <v>20.5</v>
      </c>
      <c r="Z5" s="27">
        <f t="shared" si="3"/>
        <v>21</v>
      </c>
      <c r="AA5" s="27">
        <f t="shared" si="3"/>
        <v>21.5</v>
      </c>
      <c r="AB5" s="27">
        <f t="shared" si="3"/>
        <v>22</v>
      </c>
      <c r="AC5" s="27">
        <f t="shared" si="3"/>
        <v>22.5</v>
      </c>
      <c r="AD5" s="27">
        <f t="shared" si="3"/>
        <v>23</v>
      </c>
      <c r="AE5" s="27">
        <f t="shared" si="3"/>
        <v>23.5</v>
      </c>
      <c r="AF5" s="27">
        <f t="shared" si="3"/>
        <v>24</v>
      </c>
    </row>
    <row r="6" spans="1:207" ht="15.75" customHeight="1">
      <c r="A6" s="54" t="s">
        <v>47</v>
      </c>
      <c r="B6" s="58">
        <v>2</v>
      </c>
      <c r="C6" s="56"/>
      <c r="D6" s="56"/>
      <c r="E6" s="56"/>
      <c r="F6" s="56"/>
      <c r="G6" s="56"/>
      <c r="H6" s="56"/>
      <c r="I6" s="56"/>
      <c r="J6" s="56"/>
      <c r="K6" s="56"/>
    </row>
    <row r="7" spans="1:207" ht="14.15" customHeight="1">
      <c r="A7" s="54" t="s">
        <v>48</v>
      </c>
      <c r="B7" s="58">
        <v>3.5</v>
      </c>
      <c r="C7" s="56"/>
      <c r="D7" s="56"/>
      <c r="E7" s="56"/>
      <c r="F7" s="56"/>
      <c r="G7" s="56"/>
      <c r="H7" s="56"/>
      <c r="I7" s="56"/>
      <c r="J7" s="56"/>
      <c r="K7" s="56"/>
    </row>
    <row r="8" spans="1:207" s="36" customFormat="1" ht="14.15" customHeight="1">
      <c r="A8" s="50" t="s">
        <v>151</v>
      </c>
      <c r="B8" s="51"/>
      <c r="C8" s="52"/>
      <c r="D8" s="52"/>
      <c r="E8" s="52"/>
      <c r="F8" s="52"/>
      <c r="G8" s="52"/>
      <c r="H8" s="52">
        <f t="shared" ref="H8:AF8" si="4">ROUNDDOWN(0.75*($B$7*H4),0)</f>
        <v>15</v>
      </c>
      <c r="I8" s="52">
        <f t="shared" si="4"/>
        <v>15</v>
      </c>
      <c r="J8" s="52">
        <f t="shared" si="4"/>
        <v>17</v>
      </c>
      <c r="K8" s="52">
        <f t="shared" si="4"/>
        <v>17</v>
      </c>
      <c r="L8" s="52">
        <f t="shared" si="4"/>
        <v>18</v>
      </c>
      <c r="M8" s="52">
        <f t="shared" si="4"/>
        <v>18</v>
      </c>
      <c r="N8" s="52">
        <f t="shared" si="4"/>
        <v>19</v>
      </c>
      <c r="O8" s="52">
        <f t="shared" si="4"/>
        <v>19</v>
      </c>
      <c r="P8" s="52">
        <f t="shared" si="4"/>
        <v>21</v>
      </c>
      <c r="Q8" s="52">
        <f t="shared" si="4"/>
        <v>21</v>
      </c>
      <c r="R8" s="52">
        <f t="shared" si="4"/>
        <v>22</v>
      </c>
      <c r="S8" s="52">
        <f t="shared" si="4"/>
        <v>22</v>
      </c>
      <c r="T8" s="52">
        <f t="shared" si="4"/>
        <v>23</v>
      </c>
      <c r="U8" s="52">
        <f t="shared" si="4"/>
        <v>23</v>
      </c>
      <c r="V8" s="52">
        <f t="shared" si="4"/>
        <v>24</v>
      </c>
      <c r="W8" s="52">
        <f t="shared" si="4"/>
        <v>24</v>
      </c>
      <c r="X8" s="52">
        <f t="shared" si="4"/>
        <v>26</v>
      </c>
      <c r="Y8" s="52">
        <f t="shared" si="4"/>
        <v>26</v>
      </c>
      <c r="Z8" s="52">
        <f t="shared" si="4"/>
        <v>27</v>
      </c>
      <c r="AA8" s="52">
        <f t="shared" si="4"/>
        <v>27</v>
      </c>
      <c r="AB8" s="52">
        <f t="shared" si="4"/>
        <v>28</v>
      </c>
      <c r="AC8" s="52">
        <f t="shared" si="4"/>
        <v>28</v>
      </c>
      <c r="AD8" s="52">
        <f t="shared" si="4"/>
        <v>30</v>
      </c>
      <c r="AE8" s="52">
        <f t="shared" si="4"/>
        <v>30</v>
      </c>
      <c r="AF8" s="52">
        <f t="shared" si="4"/>
        <v>31</v>
      </c>
      <c r="AG8" s="52"/>
      <c r="AH8" s="52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</row>
    <row r="9" spans="1:207" s="36" customFormat="1" ht="14.15" customHeight="1">
      <c r="A9" s="50" t="s">
        <v>137</v>
      </c>
      <c r="B9" s="51"/>
      <c r="C9" s="52">
        <v>19</v>
      </c>
      <c r="D9" s="52">
        <f t="shared" ref="D9:AF9" si="5">(C9+1)</f>
        <v>20</v>
      </c>
      <c r="E9" s="52">
        <f t="shared" si="5"/>
        <v>21</v>
      </c>
      <c r="F9" s="52">
        <f t="shared" si="5"/>
        <v>22</v>
      </c>
      <c r="G9" s="52">
        <f t="shared" si="5"/>
        <v>23</v>
      </c>
      <c r="H9" s="52">
        <f t="shared" si="5"/>
        <v>24</v>
      </c>
      <c r="I9" s="52">
        <f t="shared" si="5"/>
        <v>25</v>
      </c>
      <c r="J9" s="52">
        <f t="shared" si="5"/>
        <v>26</v>
      </c>
      <c r="K9" s="52">
        <f t="shared" si="5"/>
        <v>27</v>
      </c>
      <c r="L9" s="52">
        <f t="shared" si="5"/>
        <v>28</v>
      </c>
      <c r="M9" s="52">
        <f t="shared" si="5"/>
        <v>29</v>
      </c>
      <c r="N9" s="52">
        <f t="shared" si="5"/>
        <v>30</v>
      </c>
      <c r="O9" s="52">
        <f t="shared" si="5"/>
        <v>31</v>
      </c>
      <c r="P9" s="52">
        <f t="shared" si="5"/>
        <v>32</v>
      </c>
      <c r="Q9" s="52">
        <f t="shared" si="5"/>
        <v>33</v>
      </c>
      <c r="R9" s="52">
        <f t="shared" si="5"/>
        <v>34</v>
      </c>
      <c r="S9" s="52">
        <f t="shared" si="5"/>
        <v>35</v>
      </c>
      <c r="T9" s="52">
        <f t="shared" si="5"/>
        <v>36</v>
      </c>
      <c r="U9" s="52">
        <f t="shared" si="5"/>
        <v>37</v>
      </c>
      <c r="V9" s="52">
        <f t="shared" si="5"/>
        <v>38</v>
      </c>
      <c r="W9" s="52">
        <f t="shared" si="5"/>
        <v>39</v>
      </c>
      <c r="X9" s="52">
        <f t="shared" si="5"/>
        <v>40</v>
      </c>
      <c r="Y9" s="52">
        <f t="shared" si="5"/>
        <v>41</v>
      </c>
      <c r="Z9" s="52">
        <f t="shared" si="5"/>
        <v>42</v>
      </c>
      <c r="AA9" s="52">
        <f t="shared" si="5"/>
        <v>43</v>
      </c>
      <c r="AB9" s="52">
        <f t="shared" si="5"/>
        <v>44</v>
      </c>
      <c r="AC9" s="52">
        <f t="shared" si="5"/>
        <v>45</v>
      </c>
      <c r="AD9" s="52">
        <f t="shared" si="5"/>
        <v>46</v>
      </c>
      <c r="AE9" s="52">
        <f t="shared" si="5"/>
        <v>47</v>
      </c>
      <c r="AF9" s="52">
        <f t="shared" si="5"/>
        <v>48</v>
      </c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</row>
    <row r="10" spans="1:207" s="36" customFormat="1" ht="14.15" customHeight="1">
      <c r="A10" s="50" t="s">
        <v>152</v>
      </c>
      <c r="B10" s="51"/>
      <c r="C10" s="52">
        <f t="shared" ref="C10:AF10" si="6">ROUNDUP(Rows_for_Initial_Curve*C8,0)</f>
        <v>0</v>
      </c>
      <c r="D10" s="52">
        <f t="shared" si="6"/>
        <v>0</v>
      </c>
      <c r="E10" s="52">
        <f t="shared" si="6"/>
        <v>0</v>
      </c>
      <c r="F10" s="52">
        <f t="shared" si="6"/>
        <v>0</v>
      </c>
      <c r="G10" s="52">
        <f t="shared" si="6"/>
        <v>0</v>
      </c>
      <c r="H10" s="52">
        <f t="shared" si="6"/>
        <v>4</v>
      </c>
      <c r="I10" s="52">
        <f t="shared" si="6"/>
        <v>4</v>
      </c>
      <c r="J10" s="52">
        <f t="shared" si="6"/>
        <v>5</v>
      </c>
      <c r="K10" s="52">
        <f t="shared" si="6"/>
        <v>5</v>
      </c>
      <c r="L10" s="52">
        <f t="shared" si="6"/>
        <v>5</v>
      </c>
      <c r="M10" s="52">
        <f t="shared" si="6"/>
        <v>5</v>
      </c>
      <c r="N10" s="52">
        <f t="shared" si="6"/>
        <v>5</v>
      </c>
      <c r="O10" s="52">
        <f t="shared" si="6"/>
        <v>5</v>
      </c>
      <c r="P10" s="52">
        <f t="shared" si="6"/>
        <v>6</v>
      </c>
      <c r="Q10" s="52">
        <f t="shared" si="6"/>
        <v>6</v>
      </c>
      <c r="R10" s="52">
        <f t="shared" si="6"/>
        <v>6</v>
      </c>
      <c r="S10" s="52">
        <f t="shared" si="6"/>
        <v>6</v>
      </c>
      <c r="T10" s="52">
        <f t="shared" si="6"/>
        <v>6</v>
      </c>
      <c r="U10" s="52">
        <f t="shared" si="6"/>
        <v>6</v>
      </c>
      <c r="V10" s="52">
        <f t="shared" si="6"/>
        <v>6</v>
      </c>
      <c r="W10" s="52">
        <f t="shared" si="6"/>
        <v>6</v>
      </c>
      <c r="X10" s="52">
        <f t="shared" si="6"/>
        <v>7</v>
      </c>
      <c r="Y10" s="52">
        <f t="shared" si="6"/>
        <v>7</v>
      </c>
      <c r="Z10" s="52">
        <f t="shared" si="6"/>
        <v>7</v>
      </c>
      <c r="AA10" s="52">
        <f t="shared" si="6"/>
        <v>7</v>
      </c>
      <c r="AB10" s="52">
        <f t="shared" si="6"/>
        <v>7</v>
      </c>
      <c r="AC10" s="52">
        <f t="shared" si="6"/>
        <v>7</v>
      </c>
      <c r="AD10" s="52">
        <f t="shared" si="6"/>
        <v>8</v>
      </c>
      <c r="AE10" s="52">
        <f t="shared" si="6"/>
        <v>8</v>
      </c>
      <c r="AF10" s="52">
        <f t="shared" si="6"/>
        <v>8</v>
      </c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</row>
    <row r="11" spans="1:207" s="36" customFormat="1" ht="14.15" customHeight="1">
      <c r="A11" s="50" t="s">
        <v>153</v>
      </c>
      <c r="B11" s="51"/>
      <c r="C11" s="52">
        <f t="shared" ref="C11:AF11" si="7">ROUNDDOWN(Percent_of_Stitches_Intial_BO*C9,0)</f>
        <v>5</v>
      </c>
      <c r="D11" s="52">
        <f t="shared" si="7"/>
        <v>6</v>
      </c>
      <c r="E11" s="52">
        <f t="shared" si="7"/>
        <v>6</v>
      </c>
      <c r="F11" s="52">
        <f t="shared" si="7"/>
        <v>6</v>
      </c>
      <c r="G11" s="52">
        <f t="shared" si="7"/>
        <v>6</v>
      </c>
      <c r="H11" s="52">
        <f t="shared" si="7"/>
        <v>7</v>
      </c>
      <c r="I11" s="52">
        <f t="shared" si="7"/>
        <v>7</v>
      </c>
      <c r="J11" s="52">
        <f t="shared" si="7"/>
        <v>7</v>
      </c>
      <c r="K11" s="52">
        <f t="shared" si="7"/>
        <v>8</v>
      </c>
      <c r="L11" s="52">
        <f t="shared" si="7"/>
        <v>8</v>
      </c>
      <c r="M11" s="52">
        <f t="shared" si="7"/>
        <v>8</v>
      </c>
      <c r="N11" s="52">
        <f t="shared" si="7"/>
        <v>9</v>
      </c>
      <c r="O11" s="52">
        <f t="shared" si="7"/>
        <v>9</v>
      </c>
      <c r="P11" s="52">
        <f t="shared" si="7"/>
        <v>9</v>
      </c>
      <c r="Q11" s="52">
        <f t="shared" si="7"/>
        <v>9</v>
      </c>
      <c r="R11" s="52">
        <f t="shared" si="7"/>
        <v>10</v>
      </c>
      <c r="S11" s="52">
        <f t="shared" si="7"/>
        <v>10</v>
      </c>
      <c r="T11" s="52">
        <f t="shared" si="7"/>
        <v>10</v>
      </c>
      <c r="U11" s="52">
        <f t="shared" si="7"/>
        <v>11</v>
      </c>
      <c r="V11" s="52">
        <f t="shared" si="7"/>
        <v>11</v>
      </c>
      <c r="W11" s="52">
        <f t="shared" si="7"/>
        <v>11</v>
      </c>
      <c r="X11" s="52">
        <f t="shared" si="7"/>
        <v>12</v>
      </c>
      <c r="Y11" s="52">
        <f t="shared" si="7"/>
        <v>12</v>
      </c>
      <c r="Z11" s="52">
        <f t="shared" si="7"/>
        <v>12</v>
      </c>
      <c r="AA11" s="52">
        <f t="shared" si="7"/>
        <v>12</v>
      </c>
      <c r="AB11" s="52">
        <f t="shared" si="7"/>
        <v>13</v>
      </c>
      <c r="AC11" s="52">
        <f t="shared" si="7"/>
        <v>13</v>
      </c>
      <c r="AD11" s="52">
        <f t="shared" si="7"/>
        <v>13</v>
      </c>
      <c r="AE11" s="52">
        <f t="shared" si="7"/>
        <v>14</v>
      </c>
      <c r="AF11" s="52">
        <f t="shared" si="7"/>
        <v>14</v>
      </c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</row>
    <row r="12" spans="1:207" ht="15.75" customHeight="1">
      <c r="A12" s="26" t="s">
        <v>154</v>
      </c>
      <c r="C12" s="27">
        <v>3</v>
      </c>
      <c r="D12" s="27">
        <v>3</v>
      </c>
      <c r="E12" s="27">
        <v>3</v>
      </c>
      <c r="F12" s="27">
        <v>3</v>
      </c>
      <c r="G12" s="27">
        <v>3</v>
      </c>
      <c r="H12" s="56">
        <v>3</v>
      </c>
      <c r="I12" s="56">
        <v>3</v>
      </c>
      <c r="J12" s="56">
        <v>3</v>
      </c>
      <c r="K12" s="56">
        <v>4</v>
      </c>
      <c r="L12" s="56">
        <v>4</v>
      </c>
      <c r="M12" s="56">
        <v>4</v>
      </c>
      <c r="N12" s="56">
        <v>4</v>
      </c>
      <c r="O12" s="56">
        <v>4</v>
      </c>
      <c r="P12" s="56">
        <v>4</v>
      </c>
      <c r="Q12" s="56">
        <v>4</v>
      </c>
      <c r="R12" s="56">
        <v>4</v>
      </c>
      <c r="S12" s="56">
        <v>4</v>
      </c>
      <c r="T12" s="56">
        <v>4</v>
      </c>
      <c r="U12" s="56">
        <v>4</v>
      </c>
      <c r="V12" s="56">
        <v>4</v>
      </c>
      <c r="W12" s="56">
        <v>4</v>
      </c>
      <c r="X12" s="56">
        <v>5</v>
      </c>
      <c r="Y12" s="56">
        <v>5</v>
      </c>
      <c r="Z12" s="57">
        <v>5</v>
      </c>
      <c r="AA12" s="57">
        <v>5</v>
      </c>
      <c r="AB12" s="56">
        <v>5</v>
      </c>
      <c r="AC12" s="56">
        <v>5</v>
      </c>
      <c r="AD12" s="56">
        <v>5</v>
      </c>
      <c r="AE12" s="56">
        <v>5</v>
      </c>
      <c r="AF12" s="56">
        <v>5</v>
      </c>
    </row>
    <row r="13" spans="1:207" ht="15.75" customHeight="1">
      <c r="A13" s="26" t="s">
        <v>155</v>
      </c>
      <c r="C13" s="27">
        <v>2</v>
      </c>
      <c r="D13" s="27">
        <v>3</v>
      </c>
      <c r="E13" s="27">
        <v>3</v>
      </c>
      <c r="F13" s="27">
        <v>3</v>
      </c>
      <c r="G13" s="27">
        <v>3</v>
      </c>
      <c r="H13" s="56">
        <v>3</v>
      </c>
      <c r="I13" s="56">
        <v>3</v>
      </c>
      <c r="J13" s="56">
        <v>3</v>
      </c>
      <c r="K13" s="56">
        <v>3</v>
      </c>
      <c r="L13" s="56">
        <v>3</v>
      </c>
      <c r="M13" s="56">
        <v>3</v>
      </c>
      <c r="N13" s="56">
        <v>3</v>
      </c>
      <c r="O13" s="56">
        <v>3</v>
      </c>
      <c r="P13" s="56">
        <v>3</v>
      </c>
      <c r="Q13" s="56">
        <v>3</v>
      </c>
      <c r="R13" s="56">
        <v>3</v>
      </c>
      <c r="S13" s="56">
        <v>3</v>
      </c>
      <c r="T13" s="56">
        <v>3</v>
      </c>
      <c r="U13" s="56">
        <v>4</v>
      </c>
      <c r="V13" s="56">
        <v>4</v>
      </c>
      <c r="W13" s="56">
        <v>4</v>
      </c>
      <c r="X13" s="56">
        <v>4</v>
      </c>
      <c r="Y13" s="56">
        <v>4</v>
      </c>
      <c r="Z13" s="57">
        <v>4</v>
      </c>
      <c r="AA13" s="57">
        <v>5</v>
      </c>
      <c r="AB13" s="56">
        <v>4</v>
      </c>
      <c r="AC13" s="56">
        <v>4</v>
      </c>
      <c r="AD13" s="56">
        <v>4</v>
      </c>
      <c r="AE13" s="56">
        <v>5</v>
      </c>
      <c r="AF13" s="56">
        <v>5</v>
      </c>
    </row>
    <row r="14" spans="1:207" ht="15.75" customHeight="1">
      <c r="A14" s="26" t="s">
        <v>156</v>
      </c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7"/>
      <c r="AA14" s="57"/>
      <c r="AB14" s="56">
        <v>2</v>
      </c>
      <c r="AC14" s="56">
        <v>2</v>
      </c>
      <c r="AD14" s="27">
        <v>2</v>
      </c>
      <c r="AE14" s="27">
        <v>2</v>
      </c>
      <c r="AF14" s="27">
        <v>2</v>
      </c>
    </row>
    <row r="15" spans="1:207" ht="15.75" customHeight="1">
      <c r="A15" s="26" t="s">
        <v>157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7"/>
      <c r="AA15" s="57"/>
      <c r="AB15" s="56"/>
      <c r="AC15" s="56"/>
    </row>
    <row r="16" spans="1:207" ht="15.75" customHeight="1">
      <c r="A16" s="26" t="s">
        <v>158</v>
      </c>
      <c r="H16" s="56">
        <v>1</v>
      </c>
      <c r="I16" s="56">
        <v>1</v>
      </c>
      <c r="J16" s="56">
        <v>1</v>
      </c>
      <c r="K16" s="56">
        <v>1</v>
      </c>
      <c r="L16" s="56">
        <v>1</v>
      </c>
      <c r="M16" s="56">
        <v>1</v>
      </c>
      <c r="N16" s="56">
        <v>1</v>
      </c>
      <c r="O16" s="56">
        <v>2</v>
      </c>
      <c r="P16" s="56">
        <v>2</v>
      </c>
      <c r="Q16" s="56">
        <v>2</v>
      </c>
      <c r="R16" s="56">
        <v>3</v>
      </c>
      <c r="S16" s="56">
        <v>3</v>
      </c>
      <c r="T16" s="56">
        <v>3</v>
      </c>
      <c r="U16" s="56">
        <v>3</v>
      </c>
      <c r="V16" s="56">
        <v>3</v>
      </c>
      <c r="W16" s="56">
        <v>3</v>
      </c>
      <c r="X16" s="56">
        <v>3</v>
      </c>
      <c r="Y16" s="56">
        <v>3</v>
      </c>
      <c r="Z16" s="57">
        <v>3</v>
      </c>
      <c r="AA16" s="57">
        <v>3</v>
      </c>
      <c r="AB16" s="56">
        <v>2</v>
      </c>
      <c r="AC16" s="56">
        <v>2</v>
      </c>
      <c r="AD16" s="56">
        <v>2</v>
      </c>
      <c r="AE16" s="56">
        <v>2</v>
      </c>
      <c r="AF16" s="56">
        <v>2</v>
      </c>
    </row>
    <row r="17" spans="1:111" s="35" customFormat="1" ht="15.75" customHeight="1">
      <c r="A17" s="35" t="s">
        <v>159</v>
      </c>
      <c r="C17" s="40">
        <v>4</v>
      </c>
      <c r="D17" s="40">
        <v>4</v>
      </c>
      <c r="E17" s="40">
        <v>4</v>
      </c>
      <c r="F17" s="40">
        <v>4</v>
      </c>
      <c r="G17" s="40">
        <v>4</v>
      </c>
      <c r="H17" s="59">
        <f t="shared" ref="H17:AF17" si="8">(2*3)</f>
        <v>6</v>
      </c>
      <c r="I17" s="59">
        <f t="shared" si="8"/>
        <v>6</v>
      </c>
      <c r="J17" s="59">
        <f t="shared" si="8"/>
        <v>6</v>
      </c>
      <c r="K17" s="59">
        <f t="shared" si="8"/>
        <v>6</v>
      </c>
      <c r="L17" s="59">
        <f t="shared" si="8"/>
        <v>6</v>
      </c>
      <c r="M17" s="59">
        <f t="shared" si="8"/>
        <v>6</v>
      </c>
      <c r="N17" s="59">
        <f t="shared" si="8"/>
        <v>6</v>
      </c>
      <c r="O17" s="59">
        <f t="shared" si="8"/>
        <v>6</v>
      </c>
      <c r="P17" s="59">
        <f t="shared" si="8"/>
        <v>6</v>
      </c>
      <c r="Q17" s="59">
        <f t="shared" si="8"/>
        <v>6</v>
      </c>
      <c r="R17" s="59">
        <f t="shared" si="8"/>
        <v>6</v>
      </c>
      <c r="S17" s="59">
        <f t="shared" si="8"/>
        <v>6</v>
      </c>
      <c r="T17" s="59">
        <f t="shared" si="8"/>
        <v>6</v>
      </c>
      <c r="U17" s="59">
        <f t="shared" si="8"/>
        <v>6</v>
      </c>
      <c r="V17" s="59">
        <f t="shared" si="8"/>
        <v>6</v>
      </c>
      <c r="W17" s="59">
        <f t="shared" si="8"/>
        <v>6</v>
      </c>
      <c r="X17" s="59">
        <f t="shared" si="8"/>
        <v>6</v>
      </c>
      <c r="Y17" s="59">
        <f t="shared" si="8"/>
        <v>6</v>
      </c>
      <c r="Z17" s="59">
        <f t="shared" si="8"/>
        <v>6</v>
      </c>
      <c r="AA17" s="59">
        <f t="shared" si="8"/>
        <v>6</v>
      </c>
      <c r="AB17" s="59">
        <f t="shared" si="8"/>
        <v>6</v>
      </c>
      <c r="AC17" s="59">
        <f t="shared" si="8"/>
        <v>6</v>
      </c>
      <c r="AD17" s="59">
        <f t="shared" si="8"/>
        <v>6</v>
      </c>
      <c r="AE17" s="59">
        <f t="shared" si="8"/>
        <v>6</v>
      </c>
      <c r="AF17" s="59">
        <f t="shared" si="8"/>
        <v>6</v>
      </c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</row>
    <row r="18" spans="1:111" ht="15.75" customHeight="1">
      <c r="A18" s="60" t="s">
        <v>100</v>
      </c>
      <c r="C18" s="56">
        <f t="shared" ref="C18:AF18" si="9">(C17+C21)</f>
        <v>13</v>
      </c>
      <c r="D18" s="56">
        <f t="shared" si="9"/>
        <v>13</v>
      </c>
      <c r="E18" s="56">
        <f t="shared" si="9"/>
        <v>13</v>
      </c>
      <c r="F18" s="56">
        <f t="shared" si="9"/>
        <v>13</v>
      </c>
      <c r="G18" s="56">
        <f t="shared" si="9"/>
        <v>13</v>
      </c>
      <c r="H18" s="56">
        <f t="shared" si="9"/>
        <v>17</v>
      </c>
      <c r="I18" s="56">
        <f t="shared" si="9"/>
        <v>17</v>
      </c>
      <c r="J18" s="56">
        <f t="shared" si="9"/>
        <v>19</v>
      </c>
      <c r="K18" s="56">
        <f t="shared" si="9"/>
        <v>19</v>
      </c>
      <c r="L18" s="56">
        <f t="shared" si="9"/>
        <v>19</v>
      </c>
      <c r="M18" s="56">
        <f t="shared" si="9"/>
        <v>19</v>
      </c>
      <c r="N18" s="56">
        <f t="shared" si="9"/>
        <v>19</v>
      </c>
      <c r="O18" s="56">
        <f t="shared" si="9"/>
        <v>19</v>
      </c>
      <c r="P18" s="56">
        <f t="shared" si="9"/>
        <v>19</v>
      </c>
      <c r="Q18" s="56">
        <f t="shared" si="9"/>
        <v>19</v>
      </c>
      <c r="R18" s="56">
        <f t="shared" si="9"/>
        <v>19</v>
      </c>
      <c r="S18" s="56">
        <f t="shared" si="9"/>
        <v>19</v>
      </c>
      <c r="T18" s="56">
        <f t="shared" si="9"/>
        <v>21</v>
      </c>
      <c r="U18" s="56">
        <f t="shared" si="9"/>
        <v>21</v>
      </c>
      <c r="V18" s="56">
        <f t="shared" si="9"/>
        <v>21</v>
      </c>
      <c r="W18" s="56">
        <f t="shared" si="9"/>
        <v>21</v>
      </c>
      <c r="X18" s="56">
        <f t="shared" si="9"/>
        <v>19</v>
      </c>
      <c r="Y18" s="56">
        <f t="shared" si="9"/>
        <v>21</v>
      </c>
      <c r="Z18" s="56">
        <f t="shared" si="9"/>
        <v>19</v>
      </c>
      <c r="AA18" s="56">
        <f t="shared" si="9"/>
        <v>19</v>
      </c>
      <c r="AB18" s="56">
        <f t="shared" si="9"/>
        <v>19</v>
      </c>
      <c r="AC18" s="56">
        <f t="shared" si="9"/>
        <v>21</v>
      </c>
      <c r="AD18" s="56">
        <f t="shared" si="9"/>
        <v>21</v>
      </c>
      <c r="AE18" s="56">
        <f t="shared" si="9"/>
        <v>21</v>
      </c>
      <c r="AF18" s="56">
        <f t="shared" si="9"/>
        <v>21</v>
      </c>
    </row>
    <row r="19" spans="1:111" s="33" customFormat="1" ht="15.75" customHeight="1">
      <c r="A19" s="61" t="s">
        <v>160</v>
      </c>
      <c r="C19" s="62">
        <f t="shared" ref="C19:AF19" si="10">ROUNDUP(Stitches_at_Final_BO*C9,0)</f>
        <v>4</v>
      </c>
      <c r="D19" s="62">
        <f t="shared" si="10"/>
        <v>4</v>
      </c>
      <c r="E19" s="62">
        <f t="shared" si="10"/>
        <v>5</v>
      </c>
      <c r="F19" s="62">
        <f t="shared" si="10"/>
        <v>5</v>
      </c>
      <c r="G19" s="62">
        <f t="shared" si="10"/>
        <v>5</v>
      </c>
      <c r="H19" s="62">
        <f t="shared" si="10"/>
        <v>5</v>
      </c>
      <c r="I19" s="62">
        <f t="shared" si="10"/>
        <v>5</v>
      </c>
      <c r="J19" s="62">
        <f t="shared" si="10"/>
        <v>6</v>
      </c>
      <c r="K19" s="62">
        <f t="shared" si="10"/>
        <v>6</v>
      </c>
      <c r="L19" s="62">
        <f t="shared" si="10"/>
        <v>6</v>
      </c>
      <c r="M19" s="62">
        <f t="shared" si="10"/>
        <v>6</v>
      </c>
      <c r="N19" s="62">
        <f t="shared" si="10"/>
        <v>6</v>
      </c>
      <c r="O19" s="62">
        <f t="shared" si="10"/>
        <v>7</v>
      </c>
      <c r="P19" s="62">
        <f t="shared" si="10"/>
        <v>7</v>
      </c>
      <c r="Q19" s="62">
        <f t="shared" si="10"/>
        <v>7</v>
      </c>
      <c r="R19" s="62">
        <f t="shared" si="10"/>
        <v>7</v>
      </c>
      <c r="S19" s="62">
        <f t="shared" si="10"/>
        <v>7</v>
      </c>
      <c r="T19" s="62">
        <f t="shared" si="10"/>
        <v>8</v>
      </c>
      <c r="U19" s="62">
        <f t="shared" si="10"/>
        <v>8</v>
      </c>
      <c r="V19" s="62">
        <f t="shared" si="10"/>
        <v>8</v>
      </c>
      <c r="W19" s="62">
        <f t="shared" si="10"/>
        <v>8</v>
      </c>
      <c r="X19" s="62">
        <f t="shared" si="10"/>
        <v>8</v>
      </c>
      <c r="Y19" s="62">
        <f t="shared" si="10"/>
        <v>9</v>
      </c>
      <c r="Z19" s="62">
        <f t="shared" si="10"/>
        <v>9</v>
      </c>
      <c r="AA19" s="62">
        <f t="shared" si="10"/>
        <v>9</v>
      </c>
      <c r="AB19" s="62">
        <f t="shared" si="10"/>
        <v>9</v>
      </c>
      <c r="AC19" s="62">
        <f t="shared" si="10"/>
        <v>9</v>
      </c>
      <c r="AD19" s="62">
        <f t="shared" si="10"/>
        <v>10</v>
      </c>
      <c r="AE19" s="62">
        <f t="shared" si="10"/>
        <v>10</v>
      </c>
      <c r="AF19" s="62">
        <f t="shared" si="10"/>
        <v>10</v>
      </c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34"/>
      <c r="CP19" s="34"/>
      <c r="CQ19" s="34"/>
      <c r="CR19" s="34"/>
      <c r="CS19" s="34"/>
      <c r="CT19" s="34"/>
      <c r="CU19" s="34"/>
      <c r="CV19" s="34"/>
      <c r="CW19" s="34"/>
      <c r="CX19" s="34"/>
      <c r="CY19" s="34"/>
      <c r="CZ19" s="34"/>
      <c r="DA19" s="34"/>
      <c r="DB19" s="34"/>
      <c r="DC19" s="34"/>
      <c r="DD19" s="34"/>
      <c r="DE19" s="34"/>
      <c r="DF19" s="34"/>
      <c r="DG19" s="34"/>
    </row>
    <row r="20" spans="1:111" s="33" customFormat="1" ht="15.75" customHeight="1">
      <c r="A20" s="61" t="s">
        <v>161</v>
      </c>
      <c r="C20" s="62">
        <f t="shared" ref="C20:AF20" si="11">ROUNDUP(Rows_for_Final_BO*C8,0)</f>
        <v>0</v>
      </c>
      <c r="D20" s="62">
        <f t="shared" si="11"/>
        <v>0</v>
      </c>
      <c r="E20" s="62">
        <f t="shared" si="11"/>
        <v>0</v>
      </c>
      <c r="F20" s="62">
        <f t="shared" si="11"/>
        <v>0</v>
      </c>
      <c r="G20" s="62">
        <f t="shared" si="11"/>
        <v>0</v>
      </c>
      <c r="H20" s="62">
        <f t="shared" si="11"/>
        <v>4</v>
      </c>
      <c r="I20" s="62">
        <f t="shared" si="11"/>
        <v>4</v>
      </c>
      <c r="J20" s="62">
        <f t="shared" si="11"/>
        <v>5</v>
      </c>
      <c r="K20" s="62">
        <f t="shared" si="11"/>
        <v>5</v>
      </c>
      <c r="L20" s="62">
        <f t="shared" si="11"/>
        <v>5</v>
      </c>
      <c r="M20" s="62">
        <f t="shared" si="11"/>
        <v>5</v>
      </c>
      <c r="N20" s="62">
        <f t="shared" si="11"/>
        <v>5</v>
      </c>
      <c r="O20" s="62">
        <f t="shared" si="11"/>
        <v>5</v>
      </c>
      <c r="P20" s="62">
        <f t="shared" si="11"/>
        <v>6</v>
      </c>
      <c r="Q20" s="62">
        <f t="shared" si="11"/>
        <v>6</v>
      </c>
      <c r="R20" s="62">
        <f t="shared" si="11"/>
        <v>6</v>
      </c>
      <c r="S20" s="62">
        <f t="shared" si="11"/>
        <v>6</v>
      </c>
      <c r="T20" s="62">
        <f t="shared" si="11"/>
        <v>6</v>
      </c>
      <c r="U20" s="62">
        <f t="shared" si="11"/>
        <v>6</v>
      </c>
      <c r="V20" s="62">
        <f t="shared" si="11"/>
        <v>6</v>
      </c>
      <c r="W20" s="62">
        <f t="shared" si="11"/>
        <v>6</v>
      </c>
      <c r="X20" s="62">
        <f t="shared" si="11"/>
        <v>7</v>
      </c>
      <c r="Y20" s="62">
        <f t="shared" si="11"/>
        <v>7</v>
      </c>
      <c r="Z20" s="62">
        <f t="shared" si="11"/>
        <v>7</v>
      </c>
      <c r="AA20" s="62">
        <f t="shared" si="11"/>
        <v>7</v>
      </c>
      <c r="AB20" s="62">
        <f t="shared" si="11"/>
        <v>7</v>
      </c>
      <c r="AC20" s="62">
        <f t="shared" si="11"/>
        <v>7</v>
      </c>
      <c r="AD20" s="62">
        <f t="shared" si="11"/>
        <v>8</v>
      </c>
      <c r="AE20" s="62">
        <f t="shared" si="11"/>
        <v>8</v>
      </c>
      <c r="AF20" s="62">
        <f t="shared" si="11"/>
        <v>8</v>
      </c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  <c r="CF20" s="34"/>
      <c r="CG20" s="34"/>
      <c r="CH20" s="34"/>
      <c r="CI20" s="34"/>
      <c r="CJ20" s="34"/>
      <c r="CK20" s="34"/>
      <c r="CL20" s="34"/>
      <c r="CM20" s="34"/>
      <c r="CN20" s="34"/>
      <c r="CO20" s="34"/>
      <c r="CP20" s="34"/>
      <c r="CQ20" s="34"/>
      <c r="CR20" s="34"/>
      <c r="CS20" s="34"/>
      <c r="CT20" s="34"/>
      <c r="CU20" s="34"/>
      <c r="CV20" s="34"/>
      <c r="CW20" s="34"/>
      <c r="CX20" s="34"/>
      <c r="CY20" s="34"/>
      <c r="CZ20" s="34"/>
      <c r="DA20" s="34"/>
      <c r="DB20" s="34"/>
      <c r="DC20" s="34"/>
      <c r="DD20" s="34"/>
      <c r="DE20" s="34"/>
      <c r="DF20" s="34"/>
      <c r="DG20" s="34"/>
    </row>
    <row r="21" spans="1:111" s="33" customFormat="1" ht="15.75" customHeight="1">
      <c r="A21" s="35" t="s">
        <v>162</v>
      </c>
      <c r="C21" s="62">
        <f t="shared" ref="C21:AF21" si="12">(((2*SUM(C22:C24))+3)+C17)</f>
        <v>9</v>
      </c>
      <c r="D21" s="62">
        <f t="shared" si="12"/>
        <v>9</v>
      </c>
      <c r="E21" s="62">
        <f t="shared" si="12"/>
        <v>9</v>
      </c>
      <c r="F21" s="62">
        <f t="shared" si="12"/>
        <v>9</v>
      </c>
      <c r="G21" s="62">
        <f t="shared" si="12"/>
        <v>9</v>
      </c>
      <c r="H21" s="62">
        <f t="shared" si="12"/>
        <v>11</v>
      </c>
      <c r="I21" s="62">
        <f t="shared" si="12"/>
        <v>11</v>
      </c>
      <c r="J21" s="62">
        <f t="shared" si="12"/>
        <v>13</v>
      </c>
      <c r="K21" s="62">
        <f t="shared" si="12"/>
        <v>13</v>
      </c>
      <c r="L21" s="62">
        <f t="shared" si="12"/>
        <v>13</v>
      </c>
      <c r="M21" s="62">
        <f t="shared" si="12"/>
        <v>13</v>
      </c>
      <c r="N21" s="62">
        <f t="shared" si="12"/>
        <v>13</v>
      </c>
      <c r="O21" s="62">
        <f t="shared" si="12"/>
        <v>13</v>
      </c>
      <c r="P21" s="62">
        <f t="shared" si="12"/>
        <v>13</v>
      </c>
      <c r="Q21" s="62">
        <f t="shared" si="12"/>
        <v>13</v>
      </c>
      <c r="R21" s="62">
        <f t="shared" si="12"/>
        <v>13</v>
      </c>
      <c r="S21" s="62">
        <f t="shared" si="12"/>
        <v>13</v>
      </c>
      <c r="T21" s="62">
        <f t="shared" si="12"/>
        <v>15</v>
      </c>
      <c r="U21" s="62">
        <f t="shared" si="12"/>
        <v>15</v>
      </c>
      <c r="V21" s="62">
        <f t="shared" si="12"/>
        <v>15</v>
      </c>
      <c r="W21" s="62">
        <f t="shared" si="12"/>
        <v>15</v>
      </c>
      <c r="X21" s="62">
        <f t="shared" si="12"/>
        <v>13</v>
      </c>
      <c r="Y21" s="62">
        <f t="shared" si="12"/>
        <v>15</v>
      </c>
      <c r="Z21" s="62">
        <f t="shared" si="12"/>
        <v>13</v>
      </c>
      <c r="AA21" s="62">
        <f t="shared" si="12"/>
        <v>13</v>
      </c>
      <c r="AB21" s="62">
        <f t="shared" si="12"/>
        <v>13</v>
      </c>
      <c r="AC21" s="62">
        <f t="shared" si="12"/>
        <v>15</v>
      </c>
      <c r="AD21" s="62">
        <f t="shared" si="12"/>
        <v>15</v>
      </c>
      <c r="AE21" s="62">
        <f t="shared" si="12"/>
        <v>15</v>
      </c>
      <c r="AF21" s="62">
        <f t="shared" si="12"/>
        <v>15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  <c r="CF21" s="34"/>
      <c r="CG21" s="34"/>
      <c r="CH21" s="34"/>
      <c r="CI21" s="34"/>
      <c r="CJ21" s="34"/>
      <c r="CK21" s="34"/>
      <c r="CL21" s="34"/>
      <c r="CM21" s="34"/>
      <c r="CN21" s="34"/>
      <c r="CO21" s="34"/>
      <c r="CP21" s="34"/>
      <c r="CQ21" s="34"/>
      <c r="CR21" s="34"/>
      <c r="CS21" s="34"/>
      <c r="CT21" s="34"/>
      <c r="CU21" s="34"/>
      <c r="CV21" s="34"/>
      <c r="CW21" s="34"/>
      <c r="CX21" s="34"/>
      <c r="CY21" s="34"/>
      <c r="CZ21" s="34"/>
      <c r="DA21" s="34"/>
      <c r="DB21" s="34"/>
      <c r="DC21" s="34"/>
      <c r="DD21" s="34"/>
      <c r="DE21" s="34"/>
      <c r="DF21" s="34"/>
      <c r="DG21" s="34"/>
    </row>
    <row r="22" spans="1:111" ht="15.75" customHeight="1">
      <c r="A22" s="32" t="s">
        <v>103</v>
      </c>
      <c r="B22" s="58"/>
      <c r="C22" s="56">
        <v>1</v>
      </c>
      <c r="D22" s="56">
        <v>1</v>
      </c>
      <c r="E22" s="56">
        <v>1</v>
      </c>
      <c r="F22" s="56">
        <v>1</v>
      </c>
      <c r="G22" s="56">
        <v>1</v>
      </c>
      <c r="H22" s="56">
        <v>1</v>
      </c>
      <c r="I22" s="56">
        <v>1</v>
      </c>
      <c r="J22" s="56">
        <v>2</v>
      </c>
      <c r="K22" s="56">
        <v>2</v>
      </c>
      <c r="L22" s="56">
        <v>2</v>
      </c>
      <c r="M22" s="56">
        <v>2</v>
      </c>
      <c r="N22" s="56">
        <v>2</v>
      </c>
      <c r="O22" s="56">
        <v>2</v>
      </c>
      <c r="P22" s="56">
        <v>2</v>
      </c>
      <c r="Q22" s="56">
        <v>2</v>
      </c>
      <c r="R22" s="56">
        <v>2</v>
      </c>
      <c r="S22" s="56">
        <v>2</v>
      </c>
      <c r="T22" s="56">
        <v>3</v>
      </c>
      <c r="U22" s="56">
        <v>3</v>
      </c>
      <c r="V22" s="56">
        <v>3</v>
      </c>
      <c r="W22" s="56">
        <v>3</v>
      </c>
      <c r="X22" s="56">
        <v>2</v>
      </c>
      <c r="Y22" s="56">
        <v>3</v>
      </c>
      <c r="Z22" s="57">
        <v>1</v>
      </c>
      <c r="AA22" s="57">
        <v>1</v>
      </c>
      <c r="AB22" s="57">
        <v>1</v>
      </c>
      <c r="AC22" s="56">
        <v>2</v>
      </c>
      <c r="AD22" s="56">
        <v>2</v>
      </c>
      <c r="AE22" s="56">
        <v>2</v>
      </c>
      <c r="AF22" s="56">
        <v>2</v>
      </c>
    </row>
    <row r="23" spans="1:111" ht="15.75" customHeight="1">
      <c r="A23" s="31" t="s">
        <v>105</v>
      </c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7">
        <v>1</v>
      </c>
      <c r="AA23" s="57">
        <v>1</v>
      </c>
      <c r="AB23" s="57">
        <v>1</v>
      </c>
      <c r="AC23" s="56">
        <v>1</v>
      </c>
      <c r="AD23" s="56">
        <v>1</v>
      </c>
      <c r="AE23" s="56">
        <v>1</v>
      </c>
      <c r="AF23" s="56">
        <v>1</v>
      </c>
    </row>
    <row r="24" spans="1:111" ht="15.75" customHeight="1">
      <c r="A24" s="31" t="s">
        <v>107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7"/>
      <c r="AA24" s="57"/>
      <c r="AB24" s="57"/>
      <c r="AC24" s="56"/>
    </row>
    <row r="25" spans="1:111" ht="15.75" customHeight="1">
      <c r="A25" s="63" t="s">
        <v>163</v>
      </c>
      <c r="C25" s="27">
        <v>3</v>
      </c>
      <c r="D25" s="27">
        <v>2</v>
      </c>
      <c r="E25" s="27">
        <v>2</v>
      </c>
      <c r="F25" s="27">
        <v>2</v>
      </c>
      <c r="G25" s="27">
        <v>3</v>
      </c>
      <c r="H25" s="56">
        <v>2</v>
      </c>
      <c r="I25" s="56">
        <v>3</v>
      </c>
      <c r="J25" s="56">
        <v>2</v>
      </c>
      <c r="K25" s="56">
        <v>2</v>
      </c>
      <c r="L25" s="56">
        <v>2</v>
      </c>
      <c r="M25" s="56">
        <v>3</v>
      </c>
      <c r="N25" s="56">
        <v>3</v>
      </c>
      <c r="O25" s="56">
        <v>3</v>
      </c>
      <c r="P25" s="56">
        <v>3</v>
      </c>
      <c r="Q25" s="56">
        <v>3</v>
      </c>
      <c r="R25" s="56">
        <v>3</v>
      </c>
      <c r="S25" s="56">
        <v>3</v>
      </c>
      <c r="T25" s="56">
        <v>3</v>
      </c>
      <c r="U25" s="56">
        <v>3</v>
      </c>
      <c r="V25" s="56">
        <v>3</v>
      </c>
      <c r="W25" s="56">
        <v>3</v>
      </c>
      <c r="X25" s="56">
        <v>3</v>
      </c>
      <c r="Y25" s="56">
        <v>3</v>
      </c>
      <c r="Z25" s="57">
        <v>4</v>
      </c>
      <c r="AA25" s="57">
        <v>4</v>
      </c>
      <c r="AB25" s="57">
        <v>4</v>
      </c>
      <c r="AC25" s="56">
        <v>3</v>
      </c>
      <c r="AD25" s="56">
        <v>4</v>
      </c>
      <c r="AE25" s="56">
        <v>3</v>
      </c>
      <c r="AF25" s="56">
        <v>4</v>
      </c>
    </row>
    <row r="26" spans="1:111" ht="15.75" customHeight="1">
      <c r="A26" s="63" t="s">
        <v>164</v>
      </c>
      <c r="C26" s="27">
        <v>4</v>
      </c>
      <c r="D26" s="27">
        <v>2</v>
      </c>
      <c r="E26" s="27">
        <v>2</v>
      </c>
      <c r="F26" s="27">
        <v>2</v>
      </c>
      <c r="G26" s="27">
        <v>3</v>
      </c>
      <c r="H26" s="56">
        <v>2</v>
      </c>
      <c r="I26" s="56">
        <v>3</v>
      </c>
      <c r="J26" s="56">
        <v>2</v>
      </c>
      <c r="K26" s="56">
        <v>2</v>
      </c>
      <c r="L26" s="56">
        <v>2</v>
      </c>
      <c r="M26" s="56">
        <v>3</v>
      </c>
      <c r="N26" s="56">
        <v>3</v>
      </c>
      <c r="O26" s="56">
        <v>3</v>
      </c>
      <c r="P26" s="56">
        <v>3</v>
      </c>
      <c r="Q26" s="56">
        <v>3</v>
      </c>
      <c r="R26" s="56">
        <v>3</v>
      </c>
      <c r="S26" s="56">
        <v>3</v>
      </c>
      <c r="T26" s="56">
        <v>3</v>
      </c>
      <c r="U26" s="56">
        <v>3</v>
      </c>
      <c r="V26" s="56">
        <v>3</v>
      </c>
      <c r="W26" s="56">
        <v>3</v>
      </c>
      <c r="X26" s="56">
        <v>3</v>
      </c>
      <c r="Y26" s="56">
        <v>3</v>
      </c>
      <c r="Z26" s="57">
        <v>4</v>
      </c>
      <c r="AA26" s="57">
        <v>4</v>
      </c>
      <c r="AB26" s="57">
        <v>4</v>
      </c>
      <c r="AC26" s="56">
        <v>3</v>
      </c>
      <c r="AD26" s="56">
        <v>4</v>
      </c>
      <c r="AE26" s="56">
        <v>3</v>
      </c>
      <c r="AF26" s="56">
        <v>4</v>
      </c>
    </row>
    <row r="27" spans="1:111" ht="15.75" customHeight="1">
      <c r="A27" s="63" t="s">
        <v>165</v>
      </c>
      <c r="D27" s="27">
        <v>2</v>
      </c>
      <c r="E27" s="27">
        <v>3</v>
      </c>
      <c r="F27" s="27">
        <v>4</v>
      </c>
      <c r="G27" s="27">
        <v>3</v>
      </c>
      <c r="H27" s="56">
        <v>4</v>
      </c>
      <c r="I27" s="56">
        <v>3</v>
      </c>
      <c r="J27" s="56">
        <v>4</v>
      </c>
      <c r="K27" s="56">
        <v>3</v>
      </c>
      <c r="L27" s="56">
        <v>4</v>
      </c>
      <c r="M27" s="56">
        <v>3</v>
      </c>
      <c r="N27" s="56">
        <v>4</v>
      </c>
      <c r="O27" s="56">
        <v>3</v>
      </c>
      <c r="P27" s="56">
        <v>4</v>
      </c>
      <c r="Q27" s="56">
        <v>5</v>
      </c>
      <c r="R27" s="27">
        <v>4</v>
      </c>
      <c r="S27" s="27">
        <v>5</v>
      </c>
      <c r="T27" s="56">
        <v>4</v>
      </c>
      <c r="U27" s="56">
        <v>3</v>
      </c>
      <c r="V27" s="56">
        <v>4</v>
      </c>
      <c r="W27" s="56">
        <v>5</v>
      </c>
      <c r="X27" s="56">
        <v>5</v>
      </c>
      <c r="Y27" s="56">
        <v>5</v>
      </c>
      <c r="Z27" s="28">
        <v>4</v>
      </c>
      <c r="AA27" s="28">
        <v>4</v>
      </c>
      <c r="AB27" s="28">
        <v>4</v>
      </c>
      <c r="AC27" s="56">
        <v>5</v>
      </c>
      <c r="AD27" s="56">
        <v>4</v>
      </c>
      <c r="AE27" s="56">
        <v>5</v>
      </c>
      <c r="AF27" s="56">
        <v>4</v>
      </c>
    </row>
    <row r="28" spans="1:111" ht="15.75" customHeight="1">
      <c r="A28" s="63" t="s">
        <v>166</v>
      </c>
      <c r="C28" s="56">
        <f t="shared" ref="C28:AF28" si="13">(2*SUM(C12:C16))</f>
        <v>10</v>
      </c>
      <c r="D28" s="56">
        <f t="shared" si="13"/>
        <v>12</v>
      </c>
      <c r="E28" s="56">
        <f t="shared" si="13"/>
        <v>12</v>
      </c>
      <c r="F28" s="56">
        <f t="shared" si="13"/>
        <v>12</v>
      </c>
      <c r="G28" s="56">
        <f t="shared" si="13"/>
        <v>12</v>
      </c>
      <c r="H28" s="56">
        <f t="shared" si="13"/>
        <v>14</v>
      </c>
      <c r="I28" s="56">
        <f t="shared" si="13"/>
        <v>14</v>
      </c>
      <c r="J28" s="56">
        <f t="shared" si="13"/>
        <v>14</v>
      </c>
      <c r="K28" s="56">
        <f t="shared" si="13"/>
        <v>16</v>
      </c>
      <c r="L28" s="56">
        <f t="shared" si="13"/>
        <v>16</v>
      </c>
      <c r="M28" s="56">
        <f t="shared" si="13"/>
        <v>16</v>
      </c>
      <c r="N28" s="56">
        <f t="shared" si="13"/>
        <v>16</v>
      </c>
      <c r="O28" s="56">
        <f t="shared" si="13"/>
        <v>18</v>
      </c>
      <c r="P28" s="56">
        <f t="shared" si="13"/>
        <v>18</v>
      </c>
      <c r="Q28" s="56">
        <f t="shared" si="13"/>
        <v>18</v>
      </c>
      <c r="R28" s="56">
        <f t="shared" si="13"/>
        <v>20</v>
      </c>
      <c r="S28" s="56">
        <f t="shared" si="13"/>
        <v>20</v>
      </c>
      <c r="T28" s="56">
        <f t="shared" si="13"/>
        <v>20</v>
      </c>
      <c r="U28" s="56">
        <f t="shared" si="13"/>
        <v>22</v>
      </c>
      <c r="V28" s="56">
        <f t="shared" si="13"/>
        <v>22</v>
      </c>
      <c r="W28" s="56">
        <f t="shared" si="13"/>
        <v>22</v>
      </c>
      <c r="X28" s="56">
        <f t="shared" si="13"/>
        <v>24</v>
      </c>
      <c r="Y28" s="56">
        <f t="shared" si="13"/>
        <v>24</v>
      </c>
      <c r="Z28" s="56">
        <f t="shared" si="13"/>
        <v>24</v>
      </c>
      <c r="AA28" s="56">
        <f t="shared" si="13"/>
        <v>26</v>
      </c>
      <c r="AB28" s="56">
        <f t="shared" si="13"/>
        <v>26</v>
      </c>
      <c r="AC28" s="56">
        <f t="shared" si="13"/>
        <v>26</v>
      </c>
      <c r="AD28" s="56">
        <f t="shared" si="13"/>
        <v>26</v>
      </c>
      <c r="AE28" s="56">
        <f t="shared" si="13"/>
        <v>28</v>
      </c>
      <c r="AF28" s="56">
        <f t="shared" si="13"/>
        <v>28</v>
      </c>
    </row>
    <row r="29" spans="1:111" ht="15.75" customHeight="1">
      <c r="A29" s="63" t="s">
        <v>167</v>
      </c>
      <c r="C29" s="56">
        <f t="shared" ref="C29:AF29" si="14">((2*C22)+(4*C23)+(8*C24))</f>
        <v>2</v>
      </c>
      <c r="D29" s="56">
        <f t="shared" si="14"/>
        <v>2</v>
      </c>
      <c r="E29" s="56">
        <f t="shared" si="14"/>
        <v>2</v>
      </c>
      <c r="F29" s="56">
        <f t="shared" si="14"/>
        <v>2</v>
      </c>
      <c r="G29" s="56">
        <f t="shared" si="14"/>
        <v>2</v>
      </c>
      <c r="H29" s="56">
        <f t="shared" si="14"/>
        <v>2</v>
      </c>
      <c r="I29" s="56">
        <f t="shared" si="14"/>
        <v>2</v>
      </c>
      <c r="J29" s="56">
        <f t="shared" si="14"/>
        <v>4</v>
      </c>
      <c r="K29" s="56">
        <f t="shared" si="14"/>
        <v>4</v>
      </c>
      <c r="L29" s="56">
        <f t="shared" si="14"/>
        <v>4</v>
      </c>
      <c r="M29" s="56">
        <f t="shared" si="14"/>
        <v>4</v>
      </c>
      <c r="N29" s="56">
        <f t="shared" si="14"/>
        <v>4</v>
      </c>
      <c r="O29" s="56">
        <f t="shared" si="14"/>
        <v>4</v>
      </c>
      <c r="P29" s="56">
        <f t="shared" si="14"/>
        <v>4</v>
      </c>
      <c r="Q29" s="56">
        <f t="shared" si="14"/>
        <v>4</v>
      </c>
      <c r="R29" s="56">
        <f t="shared" si="14"/>
        <v>4</v>
      </c>
      <c r="S29" s="56">
        <f t="shared" si="14"/>
        <v>4</v>
      </c>
      <c r="T29" s="56">
        <f t="shared" si="14"/>
        <v>6</v>
      </c>
      <c r="U29" s="56">
        <f t="shared" si="14"/>
        <v>6</v>
      </c>
      <c r="V29" s="56">
        <f t="shared" si="14"/>
        <v>6</v>
      </c>
      <c r="W29" s="56">
        <f t="shared" si="14"/>
        <v>6</v>
      </c>
      <c r="X29" s="56">
        <f t="shared" si="14"/>
        <v>4</v>
      </c>
      <c r="Y29" s="56">
        <f t="shared" si="14"/>
        <v>6</v>
      </c>
      <c r="Z29" s="56">
        <f t="shared" si="14"/>
        <v>6</v>
      </c>
      <c r="AA29" s="56">
        <f t="shared" si="14"/>
        <v>6</v>
      </c>
      <c r="AB29" s="56">
        <f t="shared" si="14"/>
        <v>6</v>
      </c>
      <c r="AC29" s="56">
        <f t="shared" si="14"/>
        <v>8</v>
      </c>
      <c r="AD29" s="56">
        <f t="shared" si="14"/>
        <v>8</v>
      </c>
      <c r="AE29" s="56">
        <f t="shared" si="14"/>
        <v>8</v>
      </c>
      <c r="AF29" s="56">
        <f t="shared" si="14"/>
        <v>8</v>
      </c>
      <c r="AG29" s="56"/>
      <c r="AH29" s="56"/>
      <c r="AI29" s="56"/>
    </row>
    <row r="30" spans="1:111" ht="15.75" customHeight="1">
      <c r="A30" s="63" t="s">
        <v>168</v>
      </c>
      <c r="C30" s="56">
        <f t="shared" ref="C30:AF30" si="15">(C28+C29)</f>
        <v>12</v>
      </c>
      <c r="D30" s="56">
        <f t="shared" si="15"/>
        <v>14</v>
      </c>
      <c r="E30" s="56">
        <f t="shared" si="15"/>
        <v>14</v>
      </c>
      <c r="F30" s="56">
        <f t="shared" si="15"/>
        <v>14</v>
      </c>
      <c r="G30" s="56">
        <f t="shared" si="15"/>
        <v>14</v>
      </c>
      <c r="H30" s="56">
        <f t="shared" si="15"/>
        <v>16</v>
      </c>
      <c r="I30" s="56">
        <f t="shared" si="15"/>
        <v>16</v>
      </c>
      <c r="J30" s="56">
        <f t="shared" si="15"/>
        <v>18</v>
      </c>
      <c r="K30" s="56">
        <f t="shared" si="15"/>
        <v>20</v>
      </c>
      <c r="L30" s="56">
        <f t="shared" si="15"/>
        <v>20</v>
      </c>
      <c r="M30" s="56">
        <f t="shared" si="15"/>
        <v>20</v>
      </c>
      <c r="N30" s="56">
        <f t="shared" si="15"/>
        <v>20</v>
      </c>
      <c r="O30" s="56">
        <f t="shared" si="15"/>
        <v>22</v>
      </c>
      <c r="P30" s="56">
        <f t="shared" si="15"/>
        <v>22</v>
      </c>
      <c r="Q30" s="56">
        <f t="shared" si="15"/>
        <v>22</v>
      </c>
      <c r="R30" s="56">
        <f t="shared" si="15"/>
        <v>24</v>
      </c>
      <c r="S30" s="56">
        <f t="shared" si="15"/>
        <v>24</v>
      </c>
      <c r="T30" s="56">
        <f t="shared" si="15"/>
        <v>26</v>
      </c>
      <c r="U30" s="56">
        <f t="shared" si="15"/>
        <v>28</v>
      </c>
      <c r="V30" s="56">
        <f t="shared" si="15"/>
        <v>28</v>
      </c>
      <c r="W30" s="56">
        <f t="shared" si="15"/>
        <v>28</v>
      </c>
      <c r="X30" s="56">
        <f t="shared" si="15"/>
        <v>28</v>
      </c>
      <c r="Y30" s="56">
        <f t="shared" si="15"/>
        <v>30</v>
      </c>
      <c r="Z30" s="56">
        <f t="shared" si="15"/>
        <v>30</v>
      </c>
      <c r="AA30" s="56">
        <f t="shared" si="15"/>
        <v>32</v>
      </c>
      <c r="AB30" s="56">
        <f t="shared" si="15"/>
        <v>32</v>
      </c>
      <c r="AC30" s="56">
        <f t="shared" si="15"/>
        <v>34</v>
      </c>
      <c r="AD30" s="56">
        <f t="shared" si="15"/>
        <v>34</v>
      </c>
      <c r="AE30" s="56">
        <f t="shared" si="15"/>
        <v>36</v>
      </c>
      <c r="AF30" s="56">
        <f t="shared" si="15"/>
        <v>36</v>
      </c>
    </row>
    <row r="31" spans="1:111" ht="15.75" customHeight="1">
      <c r="A31" s="63" t="s">
        <v>169</v>
      </c>
      <c r="C31" s="56">
        <f t="shared" ref="C31:H31" si="16">(C11-SUM(C12:C16))</f>
        <v>0</v>
      </c>
      <c r="D31" s="56">
        <f t="shared" si="16"/>
        <v>0</v>
      </c>
      <c r="E31" s="56">
        <f t="shared" si="16"/>
        <v>0</v>
      </c>
      <c r="F31" s="56">
        <f t="shared" si="16"/>
        <v>0</v>
      </c>
      <c r="G31" s="56">
        <f t="shared" si="16"/>
        <v>0</v>
      </c>
      <c r="H31" s="56">
        <f t="shared" si="16"/>
        <v>0</v>
      </c>
      <c r="I31" s="56"/>
      <c r="J31" s="56">
        <f>(J11-SUM(J12:J16))</f>
        <v>0</v>
      </c>
      <c r="K31" s="56"/>
      <c r="L31" s="56">
        <f>(L11-SUM(L12:L16))</f>
        <v>0</v>
      </c>
      <c r="M31" s="56"/>
      <c r="N31" s="56">
        <f>(N11-SUM(N12:N16))</f>
        <v>1</v>
      </c>
      <c r="O31" s="56"/>
      <c r="P31" s="56">
        <f>(P11-SUM(P12:P16))</f>
        <v>0</v>
      </c>
      <c r="Q31" s="56"/>
      <c r="R31" s="56">
        <f>(R11-SUM(R12:R16))</f>
        <v>0</v>
      </c>
      <c r="S31" s="56"/>
      <c r="T31" s="56">
        <f>(T11-SUM(T12:T16))</f>
        <v>0</v>
      </c>
      <c r="U31" s="56"/>
      <c r="V31" s="56">
        <f>(V11-SUM(V12:V16))</f>
        <v>0</v>
      </c>
      <c r="W31" s="56"/>
      <c r="X31" s="56">
        <f>(X11-SUM(X12:X16))</f>
        <v>0</v>
      </c>
      <c r="Y31" s="56"/>
      <c r="Z31" s="57">
        <f>(Z11-SUM(Z12:Z16))</f>
        <v>0</v>
      </c>
      <c r="AA31" s="57"/>
      <c r="AB31" s="56">
        <f>(AB11-SUM(AB12:AB16))</f>
        <v>0</v>
      </c>
      <c r="AC31" s="56"/>
      <c r="AD31" s="56">
        <f>(AD11-SUM(AD12:AD16))</f>
        <v>0</v>
      </c>
      <c r="AE31" s="56"/>
      <c r="AF31" s="56">
        <f>(AF11-SUM(AF12:AF16))</f>
        <v>0</v>
      </c>
    </row>
    <row r="32" spans="1:111" s="29" customFormat="1" ht="15.75" customHeight="1">
      <c r="A32" s="64" t="s">
        <v>170</v>
      </c>
      <c r="C32" s="65">
        <f t="shared" ref="C32:AF32" si="17">(C19-((SUM(C25:C27)/2)+(C22+(2*C23)+(4*C24))))</f>
        <v>-0.5</v>
      </c>
      <c r="D32" s="65">
        <f t="shared" si="17"/>
        <v>0</v>
      </c>
      <c r="E32" s="65">
        <f t="shared" si="17"/>
        <v>0.5</v>
      </c>
      <c r="F32" s="65">
        <f t="shared" si="17"/>
        <v>0</v>
      </c>
      <c r="G32" s="65">
        <f t="shared" si="17"/>
        <v>-0.5</v>
      </c>
      <c r="H32" s="65">
        <f t="shared" si="17"/>
        <v>0</v>
      </c>
      <c r="I32" s="65">
        <f t="shared" si="17"/>
        <v>-0.5</v>
      </c>
      <c r="J32" s="65">
        <f t="shared" si="17"/>
        <v>0</v>
      </c>
      <c r="K32" s="65">
        <f t="shared" si="17"/>
        <v>0.5</v>
      </c>
      <c r="L32" s="65">
        <f t="shared" si="17"/>
        <v>0</v>
      </c>
      <c r="M32" s="65">
        <f t="shared" si="17"/>
        <v>-0.5</v>
      </c>
      <c r="N32" s="65">
        <f t="shared" si="17"/>
        <v>-1</v>
      </c>
      <c r="O32" s="65">
        <f t="shared" si="17"/>
        <v>0.5</v>
      </c>
      <c r="P32" s="65">
        <f t="shared" si="17"/>
        <v>0</v>
      </c>
      <c r="Q32" s="65">
        <f t="shared" si="17"/>
        <v>-0.5</v>
      </c>
      <c r="R32" s="65">
        <f t="shared" si="17"/>
        <v>0</v>
      </c>
      <c r="S32" s="65">
        <f t="shared" si="17"/>
        <v>-0.5</v>
      </c>
      <c r="T32" s="65">
        <f t="shared" si="17"/>
        <v>0</v>
      </c>
      <c r="U32" s="65">
        <f t="shared" si="17"/>
        <v>0.5</v>
      </c>
      <c r="V32" s="65">
        <f t="shared" si="17"/>
        <v>0</v>
      </c>
      <c r="W32" s="65">
        <f t="shared" si="17"/>
        <v>-0.5</v>
      </c>
      <c r="X32" s="65">
        <f t="shared" si="17"/>
        <v>0.5</v>
      </c>
      <c r="Y32" s="65">
        <f t="shared" si="17"/>
        <v>0.5</v>
      </c>
      <c r="Z32" s="65">
        <f t="shared" si="17"/>
        <v>0</v>
      </c>
      <c r="AA32" s="65">
        <f t="shared" si="17"/>
        <v>0</v>
      </c>
      <c r="AB32" s="65">
        <f t="shared" si="17"/>
        <v>0</v>
      </c>
      <c r="AC32" s="65">
        <f t="shared" si="17"/>
        <v>-0.5</v>
      </c>
      <c r="AD32" s="65">
        <f t="shared" si="17"/>
        <v>0</v>
      </c>
      <c r="AE32" s="65">
        <f t="shared" si="17"/>
        <v>0.5</v>
      </c>
      <c r="AF32" s="65">
        <f t="shared" si="17"/>
        <v>0</v>
      </c>
      <c r="AG32" s="27"/>
      <c r="AH32" s="27"/>
      <c r="AI32" s="27"/>
      <c r="AJ32" s="27"/>
      <c r="AK32" s="27"/>
      <c r="AL32" s="27"/>
      <c r="AM32" s="27"/>
      <c r="AN32" s="27"/>
      <c r="AO32" s="27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  <c r="BN32" s="30"/>
      <c r="BO32" s="30"/>
      <c r="BP32" s="30"/>
      <c r="BQ32" s="30"/>
      <c r="BR32" s="30"/>
      <c r="BS32" s="30"/>
      <c r="BT32" s="30"/>
      <c r="BU32" s="30"/>
      <c r="BV32" s="30"/>
      <c r="BW32" s="30"/>
      <c r="BX32" s="30"/>
      <c r="BY32" s="30"/>
      <c r="BZ32" s="30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30"/>
      <c r="CQ32" s="30"/>
      <c r="CR32" s="30"/>
      <c r="CS32" s="30"/>
      <c r="CT32" s="30"/>
      <c r="CU32" s="30"/>
      <c r="CV32" s="30"/>
      <c r="CW32" s="30"/>
      <c r="CX32" s="30"/>
      <c r="CY32" s="30"/>
      <c r="CZ32" s="30"/>
      <c r="DA32" s="30"/>
      <c r="DB32" s="30"/>
      <c r="DC32" s="30"/>
      <c r="DD32" s="30"/>
      <c r="DE32" s="30"/>
      <c r="DF32" s="30"/>
      <c r="DG32" s="30"/>
    </row>
    <row r="33" spans="1:111" ht="15.75" customHeight="1">
      <c r="A33" s="63" t="s">
        <v>171</v>
      </c>
      <c r="C33" s="27">
        <f t="shared" ref="C33:AF33" si="18">(C9-C30)</f>
        <v>7</v>
      </c>
      <c r="D33" s="27">
        <f t="shared" si="18"/>
        <v>6</v>
      </c>
      <c r="E33" s="27">
        <f t="shared" si="18"/>
        <v>7</v>
      </c>
      <c r="F33" s="27">
        <f t="shared" si="18"/>
        <v>8</v>
      </c>
      <c r="G33" s="27">
        <f t="shared" si="18"/>
        <v>9</v>
      </c>
      <c r="H33" s="27">
        <f t="shared" si="18"/>
        <v>8</v>
      </c>
      <c r="I33" s="27">
        <f t="shared" si="18"/>
        <v>9</v>
      </c>
      <c r="J33" s="27">
        <f t="shared" si="18"/>
        <v>8</v>
      </c>
      <c r="K33" s="27">
        <f t="shared" si="18"/>
        <v>7</v>
      </c>
      <c r="L33" s="27">
        <f t="shared" si="18"/>
        <v>8</v>
      </c>
      <c r="M33" s="27">
        <f t="shared" si="18"/>
        <v>9</v>
      </c>
      <c r="N33" s="27">
        <f t="shared" si="18"/>
        <v>10</v>
      </c>
      <c r="O33" s="27">
        <f t="shared" si="18"/>
        <v>9</v>
      </c>
      <c r="P33" s="27">
        <f t="shared" si="18"/>
        <v>10</v>
      </c>
      <c r="Q33" s="27">
        <f t="shared" si="18"/>
        <v>11</v>
      </c>
      <c r="R33" s="27">
        <f t="shared" si="18"/>
        <v>10</v>
      </c>
      <c r="S33" s="27">
        <f t="shared" si="18"/>
        <v>11</v>
      </c>
      <c r="T33" s="27">
        <f t="shared" si="18"/>
        <v>10</v>
      </c>
      <c r="U33" s="27">
        <f t="shared" si="18"/>
        <v>9</v>
      </c>
      <c r="V33" s="27">
        <f t="shared" si="18"/>
        <v>10</v>
      </c>
      <c r="W33" s="27">
        <f t="shared" si="18"/>
        <v>11</v>
      </c>
      <c r="X33" s="27">
        <f t="shared" si="18"/>
        <v>12</v>
      </c>
      <c r="Y33" s="27">
        <f t="shared" si="18"/>
        <v>11</v>
      </c>
      <c r="Z33" s="27">
        <f t="shared" si="18"/>
        <v>12</v>
      </c>
      <c r="AA33" s="27">
        <f t="shared" si="18"/>
        <v>11</v>
      </c>
      <c r="AB33" s="27">
        <f t="shared" si="18"/>
        <v>12</v>
      </c>
      <c r="AC33" s="27">
        <f t="shared" si="18"/>
        <v>11</v>
      </c>
      <c r="AD33" s="27">
        <f t="shared" si="18"/>
        <v>12</v>
      </c>
      <c r="AE33" s="27">
        <f t="shared" si="18"/>
        <v>11</v>
      </c>
      <c r="AF33" s="27">
        <f t="shared" si="18"/>
        <v>12</v>
      </c>
    </row>
    <row r="34" spans="1:111" s="38" customFormat="1" ht="15.75" customHeight="1">
      <c r="A34" s="66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  <c r="CW34" s="39"/>
      <c r="CX34" s="39"/>
      <c r="CY34" s="39"/>
      <c r="CZ34" s="39"/>
      <c r="DA34" s="39"/>
      <c r="DB34" s="39"/>
      <c r="DC34" s="39"/>
      <c r="DD34" s="39"/>
      <c r="DE34" s="39"/>
      <c r="DF34" s="39"/>
      <c r="DG34" s="39"/>
    </row>
    <row r="35" spans="1:111" ht="15.75" customHeight="1">
      <c r="A35" s="26" t="s">
        <v>172</v>
      </c>
      <c r="E35" s="27">
        <f t="shared" ref="E35:AR35" si="19">ROUND(E39/$B$36,2)</f>
        <v>8.4</v>
      </c>
      <c r="F35" s="27">
        <f t="shared" si="19"/>
        <v>8.8000000000000007</v>
      </c>
      <c r="G35" s="27">
        <f t="shared" si="19"/>
        <v>9.1999999999999993</v>
      </c>
      <c r="H35" s="27">
        <f t="shared" si="19"/>
        <v>9.6</v>
      </c>
      <c r="I35" s="27">
        <f t="shared" si="19"/>
        <v>10</v>
      </c>
      <c r="J35" s="27">
        <f t="shared" si="19"/>
        <v>10.4</v>
      </c>
      <c r="K35" s="27">
        <f t="shared" si="19"/>
        <v>10.8</v>
      </c>
      <c r="L35" s="27">
        <f t="shared" si="19"/>
        <v>11.2</v>
      </c>
      <c r="M35" s="27">
        <f t="shared" si="19"/>
        <v>11.6</v>
      </c>
      <c r="N35" s="27">
        <f t="shared" si="19"/>
        <v>12</v>
      </c>
      <c r="O35" s="27">
        <f t="shared" si="19"/>
        <v>12.4</v>
      </c>
      <c r="P35" s="27">
        <f t="shared" si="19"/>
        <v>12.8</v>
      </c>
      <c r="Q35" s="27">
        <f t="shared" si="19"/>
        <v>13.2</v>
      </c>
      <c r="R35" s="27">
        <f t="shared" si="19"/>
        <v>13.6</v>
      </c>
      <c r="S35" s="27">
        <f t="shared" si="19"/>
        <v>14</v>
      </c>
      <c r="T35" s="27">
        <f t="shared" si="19"/>
        <v>14.4</v>
      </c>
      <c r="U35" s="27">
        <f t="shared" si="19"/>
        <v>14.8</v>
      </c>
      <c r="V35" s="27">
        <f t="shared" si="19"/>
        <v>15.2</v>
      </c>
      <c r="W35" s="27">
        <f t="shared" si="19"/>
        <v>15.6</v>
      </c>
      <c r="X35" s="27">
        <f t="shared" si="19"/>
        <v>16</v>
      </c>
      <c r="Y35" s="27">
        <f t="shared" si="19"/>
        <v>16.399999999999999</v>
      </c>
      <c r="Z35" s="27">
        <f t="shared" si="19"/>
        <v>16.8</v>
      </c>
      <c r="AA35" s="27">
        <f t="shared" si="19"/>
        <v>17.2</v>
      </c>
      <c r="AB35" s="27">
        <f t="shared" si="19"/>
        <v>17.600000000000001</v>
      </c>
      <c r="AC35" s="27">
        <f t="shared" si="19"/>
        <v>18</v>
      </c>
      <c r="AD35" s="27">
        <f t="shared" si="19"/>
        <v>18.399999999999999</v>
      </c>
      <c r="AE35" s="27">
        <f t="shared" si="19"/>
        <v>18.8</v>
      </c>
      <c r="AF35" s="27">
        <f t="shared" si="19"/>
        <v>19.2</v>
      </c>
      <c r="AG35" s="27">
        <f t="shared" si="19"/>
        <v>19.600000000000001</v>
      </c>
      <c r="AH35" s="27">
        <f t="shared" si="19"/>
        <v>20</v>
      </c>
      <c r="AI35" s="27">
        <f t="shared" si="19"/>
        <v>20.399999999999999</v>
      </c>
      <c r="AJ35" s="27">
        <f t="shared" si="19"/>
        <v>20.8</v>
      </c>
      <c r="AK35" s="27">
        <f t="shared" si="19"/>
        <v>21.2</v>
      </c>
      <c r="AL35" s="27">
        <f t="shared" si="19"/>
        <v>21.6</v>
      </c>
      <c r="AM35" s="27">
        <f t="shared" si="19"/>
        <v>22</v>
      </c>
      <c r="AN35" s="27">
        <f t="shared" si="19"/>
        <v>22.4</v>
      </c>
      <c r="AO35" s="27">
        <f t="shared" si="19"/>
        <v>22.8</v>
      </c>
      <c r="AP35" s="27">
        <f t="shared" si="19"/>
        <v>23.2</v>
      </c>
      <c r="AQ35" s="27">
        <f t="shared" si="19"/>
        <v>23.6</v>
      </c>
      <c r="AR35" s="27">
        <f t="shared" si="19"/>
        <v>24</v>
      </c>
    </row>
    <row r="36" spans="1:111" ht="15.75" customHeight="1">
      <c r="A36" s="54" t="s">
        <v>47</v>
      </c>
      <c r="B36" s="58">
        <v>2.5</v>
      </c>
      <c r="C36" s="56"/>
      <c r="D36" s="56"/>
      <c r="E36" s="56"/>
      <c r="F36" s="56"/>
      <c r="G36" s="56"/>
      <c r="H36" s="56"/>
      <c r="I36" s="56"/>
      <c r="J36" s="56"/>
      <c r="K36" s="56"/>
    </row>
    <row r="37" spans="1:111" ht="15.75" customHeight="1">
      <c r="A37" s="54" t="s">
        <v>48</v>
      </c>
      <c r="B37" s="58">
        <v>4</v>
      </c>
      <c r="C37" s="56"/>
      <c r="D37" s="56"/>
      <c r="E37" s="56"/>
      <c r="F37" s="56"/>
      <c r="G37" s="56"/>
      <c r="H37" s="56"/>
      <c r="I37" s="56"/>
      <c r="J37" s="56"/>
      <c r="K37" s="56"/>
    </row>
    <row r="38" spans="1:111" s="36" customFormat="1" ht="14.15" customHeight="1">
      <c r="A38" s="50" t="s">
        <v>151</v>
      </c>
      <c r="B38" s="51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>
        <f>ROUNDDOWN(0.75*($B$37*N4),0)</f>
        <v>22</v>
      </c>
      <c r="O38" s="52"/>
      <c r="P38" s="52">
        <f>ROUNDDOWN(0.75*($B$37*P4),0)</f>
        <v>24</v>
      </c>
      <c r="Q38" s="52"/>
      <c r="R38" s="52"/>
      <c r="S38" s="52">
        <f>ROUNDDOWN(0.75*($B$37*S4),0)</f>
        <v>25</v>
      </c>
      <c r="T38" s="52"/>
      <c r="U38" s="52">
        <f>ROUNDDOWN(0.75*($B$37*U4),0)</f>
        <v>27</v>
      </c>
      <c r="V38" s="52"/>
      <c r="W38" s="52"/>
      <c r="X38" s="52">
        <f>ROUNDDOWN(0.75*($B$37*X4),0)</f>
        <v>30</v>
      </c>
      <c r="Y38" s="56"/>
      <c r="Z38" s="52">
        <f>ROUNDDOWN(0.75*($B$37*Z4),0)</f>
        <v>31</v>
      </c>
      <c r="AA38" s="52"/>
      <c r="AB38" s="52"/>
      <c r="AC38" s="52">
        <f>ROUNDDOWN(0.75*($B$37*AC4),0)</f>
        <v>33</v>
      </c>
      <c r="AD38" s="52"/>
      <c r="AE38" s="52">
        <f>ROUNDDOWN(0.75*($B$37*AE4),0)</f>
        <v>34</v>
      </c>
      <c r="AF38" s="52"/>
      <c r="AG38" s="56"/>
      <c r="AH38" s="56">
        <f>ROUNDDOWN(0.75*($B$37*AH4),0)</f>
        <v>0</v>
      </c>
      <c r="AI38" s="27"/>
      <c r="AJ38" s="52">
        <f>ROUNDDOWN(0.75*($B$37*AJ4),0)</f>
        <v>0</v>
      </c>
      <c r="AK38" s="27"/>
      <c r="AL38" s="27"/>
      <c r="AM38" s="52">
        <f>ROUNDDOWN(0.75*($B$37*AM4),0)</f>
        <v>0</v>
      </c>
      <c r="AN38" s="27"/>
      <c r="AO38" s="52">
        <f>ROUNDDOWN(0.75*($B$37*AO4),0)</f>
        <v>0</v>
      </c>
      <c r="AP38" s="27"/>
      <c r="AQ38" s="27"/>
      <c r="AR38" s="52">
        <f>ROUNDDOWN(0.75*($B$37*AR4),0)</f>
        <v>0</v>
      </c>
      <c r="AS38" s="27"/>
      <c r="AT38" s="2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  <c r="CW38" s="37"/>
      <c r="CX38" s="37"/>
      <c r="CY38" s="37"/>
      <c r="CZ38" s="37"/>
      <c r="DA38" s="37"/>
      <c r="DB38" s="37"/>
      <c r="DC38" s="37"/>
      <c r="DD38" s="37"/>
      <c r="DE38" s="37"/>
      <c r="DF38" s="37"/>
      <c r="DG38" s="37"/>
    </row>
    <row r="39" spans="1:111" s="37" customFormat="1" ht="14.15" customHeight="1">
      <c r="A39" s="67" t="s">
        <v>137</v>
      </c>
      <c r="B39" s="52"/>
      <c r="C39" s="52"/>
      <c r="D39" s="52"/>
      <c r="E39" s="52">
        <v>21</v>
      </c>
      <c r="F39" s="52">
        <v>22</v>
      </c>
      <c r="G39" s="52">
        <v>23</v>
      </c>
      <c r="H39" s="52">
        <v>24</v>
      </c>
      <c r="I39" s="52">
        <v>25</v>
      </c>
      <c r="J39" s="52">
        <v>26</v>
      </c>
      <c r="K39" s="52">
        <v>27</v>
      </c>
      <c r="L39" s="52">
        <v>28</v>
      </c>
      <c r="M39" s="52">
        <v>29</v>
      </c>
      <c r="N39" s="52">
        <v>30</v>
      </c>
      <c r="O39" s="52">
        <v>31</v>
      </c>
      <c r="P39" s="52">
        <v>32</v>
      </c>
      <c r="Q39" s="52">
        <v>33</v>
      </c>
      <c r="R39" s="52">
        <v>34</v>
      </c>
      <c r="S39" s="52">
        <v>35</v>
      </c>
      <c r="T39" s="52">
        <v>36</v>
      </c>
      <c r="U39" s="52">
        <v>37</v>
      </c>
      <c r="V39" s="52">
        <v>38</v>
      </c>
      <c r="W39" s="52">
        <f t="shared" ref="W39:AR39" si="20">(V39+1)</f>
        <v>39</v>
      </c>
      <c r="X39" s="52">
        <f t="shared" si="20"/>
        <v>40</v>
      </c>
      <c r="Y39" s="52">
        <f t="shared" si="20"/>
        <v>41</v>
      </c>
      <c r="Z39" s="52">
        <f t="shared" si="20"/>
        <v>42</v>
      </c>
      <c r="AA39" s="52">
        <f t="shared" si="20"/>
        <v>43</v>
      </c>
      <c r="AB39" s="52">
        <f t="shared" si="20"/>
        <v>44</v>
      </c>
      <c r="AC39" s="52">
        <f t="shared" si="20"/>
        <v>45</v>
      </c>
      <c r="AD39" s="52">
        <f t="shared" si="20"/>
        <v>46</v>
      </c>
      <c r="AE39" s="52">
        <f t="shared" si="20"/>
        <v>47</v>
      </c>
      <c r="AF39" s="52">
        <f t="shared" si="20"/>
        <v>48</v>
      </c>
      <c r="AG39" s="52">
        <f t="shared" si="20"/>
        <v>49</v>
      </c>
      <c r="AH39" s="52">
        <f t="shared" si="20"/>
        <v>50</v>
      </c>
      <c r="AI39" s="52">
        <f t="shared" si="20"/>
        <v>51</v>
      </c>
      <c r="AJ39" s="52">
        <f t="shared" si="20"/>
        <v>52</v>
      </c>
      <c r="AK39" s="52">
        <f t="shared" si="20"/>
        <v>53</v>
      </c>
      <c r="AL39" s="52">
        <f t="shared" si="20"/>
        <v>54</v>
      </c>
      <c r="AM39" s="52">
        <f t="shared" si="20"/>
        <v>55</v>
      </c>
      <c r="AN39" s="52">
        <f t="shared" si="20"/>
        <v>56</v>
      </c>
      <c r="AO39" s="52">
        <f t="shared" si="20"/>
        <v>57</v>
      </c>
      <c r="AP39" s="52">
        <f t="shared" si="20"/>
        <v>58</v>
      </c>
      <c r="AQ39" s="52">
        <f t="shared" si="20"/>
        <v>59</v>
      </c>
      <c r="AR39" s="52">
        <f t="shared" si="20"/>
        <v>60</v>
      </c>
      <c r="AS39" s="27"/>
      <c r="AT39" s="27"/>
    </row>
    <row r="40" spans="1:111" s="36" customFormat="1" ht="14.15" customHeight="1">
      <c r="A40" s="50" t="s">
        <v>152</v>
      </c>
      <c r="B40" s="51"/>
      <c r="C40" s="52"/>
      <c r="D40" s="52"/>
      <c r="E40" s="52"/>
      <c r="F40" s="52">
        <f t="shared" ref="F40:AR40" si="21">ROUNDUP(Rows_for_Initial_Curve*F38,0)</f>
        <v>0</v>
      </c>
      <c r="G40" s="52">
        <f t="shared" si="21"/>
        <v>0</v>
      </c>
      <c r="H40" s="52">
        <f t="shared" si="21"/>
        <v>0</v>
      </c>
      <c r="I40" s="52">
        <f t="shared" si="21"/>
        <v>0</v>
      </c>
      <c r="J40" s="52">
        <f t="shared" si="21"/>
        <v>0</v>
      </c>
      <c r="K40" s="52">
        <f t="shared" si="21"/>
        <v>0</v>
      </c>
      <c r="L40" s="52">
        <f t="shared" si="21"/>
        <v>0</v>
      </c>
      <c r="M40" s="52">
        <f t="shared" si="21"/>
        <v>0</v>
      </c>
      <c r="N40" s="52">
        <f t="shared" si="21"/>
        <v>6</v>
      </c>
      <c r="O40" s="52">
        <f t="shared" si="21"/>
        <v>0</v>
      </c>
      <c r="P40" s="52">
        <f t="shared" si="21"/>
        <v>6</v>
      </c>
      <c r="Q40" s="52">
        <f t="shared" si="21"/>
        <v>0</v>
      </c>
      <c r="R40" s="52">
        <f t="shared" si="21"/>
        <v>0</v>
      </c>
      <c r="S40" s="52">
        <f t="shared" si="21"/>
        <v>7</v>
      </c>
      <c r="T40" s="52">
        <f t="shared" si="21"/>
        <v>0</v>
      </c>
      <c r="U40" s="52">
        <f t="shared" si="21"/>
        <v>7</v>
      </c>
      <c r="V40" s="52">
        <f t="shared" si="21"/>
        <v>0</v>
      </c>
      <c r="W40" s="52">
        <f t="shared" si="21"/>
        <v>0</v>
      </c>
      <c r="X40" s="52">
        <f t="shared" si="21"/>
        <v>8</v>
      </c>
      <c r="Y40" s="52">
        <f t="shared" si="21"/>
        <v>0</v>
      </c>
      <c r="Z40" s="52">
        <f t="shared" si="21"/>
        <v>8</v>
      </c>
      <c r="AA40" s="52">
        <f t="shared" si="21"/>
        <v>0</v>
      </c>
      <c r="AB40" s="52">
        <f t="shared" si="21"/>
        <v>0</v>
      </c>
      <c r="AC40" s="52">
        <f t="shared" si="21"/>
        <v>9</v>
      </c>
      <c r="AD40" s="52">
        <f t="shared" si="21"/>
        <v>0</v>
      </c>
      <c r="AE40" s="52">
        <f t="shared" si="21"/>
        <v>9</v>
      </c>
      <c r="AF40" s="52">
        <f t="shared" si="21"/>
        <v>0</v>
      </c>
      <c r="AG40" s="52">
        <f t="shared" si="21"/>
        <v>0</v>
      </c>
      <c r="AH40" s="52">
        <f t="shared" si="21"/>
        <v>0</v>
      </c>
      <c r="AI40" s="52">
        <f t="shared" si="21"/>
        <v>0</v>
      </c>
      <c r="AJ40" s="52">
        <f t="shared" si="21"/>
        <v>0</v>
      </c>
      <c r="AK40" s="52">
        <f t="shared" si="21"/>
        <v>0</v>
      </c>
      <c r="AL40" s="52">
        <f t="shared" si="21"/>
        <v>0</v>
      </c>
      <c r="AM40" s="52">
        <f t="shared" si="21"/>
        <v>0</v>
      </c>
      <c r="AN40" s="52">
        <f t="shared" si="21"/>
        <v>0</v>
      </c>
      <c r="AO40" s="52">
        <f t="shared" si="21"/>
        <v>0</v>
      </c>
      <c r="AP40" s="52">
        <f t="shared" si="21"/>
        <v>0</v>
      </c>
      <c r="AQ40" s="52">
        <f t="shared" si="21"/>
        <v>0</v>
      </c>
      <c r="AR40" s="52">
        <f t="shared" si="21"/>
        <v>0</v>
      </c>
      <c r="AS40" s="27"/>
      <c r="AT40" s="27"/>
      <c r="AU40" s="37"/>
      <c r="AV40" s="37"/>
      <c r="AW40" s="37"/>
      <c r="AX40" s="37"/>
      <c r="AY40" s="37"/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  <c r="BV40" s="37"/>
      <c r="BW40" s="37"/>
      <c r="BX40" s="37"/>
      <c r="BY40" s="37"/>
      <c r="BZ40" s="37"/>
      <c r="CA40" s="37"/>
      <c r="CB40" s="37"/>
      <c r="CC40" s="37"/>
      <c r="CD40" s="37"/>
      <c r="CE40" s="37"/>
      <c r="CF40" s="37"/>
      <c r="CG40" s="37"/>
      <c r="CH40" s="37"/>
      <c r="CI40" s="37"/>
      <c r="CJ40" s="37"/>
      <c r="CK40" s="37"/>
      <c r="CL40" s="37"/>
      <c r="CM40" s="37"/>
      <c r="CN40" s="37"/>
      <c r="CO40" s="37"/>
      <c r="CP40" s="37"/>
      <c r="CQ40" s="37"/>
      <c r="CR40" s="37"/>
      <c r="CS40" s="37"/>
      <c r="CT40" s="37"/>
      <c r="CU40" s="37"/>
      <c r="CV40" s="37"/>
      <c r="CW40" s="37"/>
      <c r="CX40" s="37"/>
      <c r="CY40" s="37"/>
      <c r="CZ40" s="37"/>
      <c r="DA40" s="37"/>
      <c r="DB40" s="37"/>
      <c r="DC40" s="37"/>
      <c r="DD40" s="37"/>
      <c r="DE40" s="37"/>
      <c r="DF40" s="37"/>
      <c r="DG40" s="37"/>
    </row>
    <row r="41" spans="1:111" s="36" customFormat="1" ht="14.15" customHeight="1">
      <c r="A41" s="50" t="s">
        <v>173</v>
      </c>
      <c r="B41" s="51"/>
      <c r="C41" s="52"/>
      <c r="D41" s="52"/>
      <c r="E41" s="52"/>
      <c r="F41" s="52">
        <f t="shared" ref="F41:AR41" si="22">ROUNDDOWN(Percent_of_Stitches_Intial_BO*F39,0)</f>
        <v>6</v>
      </c>
      <c r="G41" s="52">
        <f t="shared" si="22"/>
        <v>6</v>
      </c>
      <c r="H41" s="52">
        <f t="shared" si="22"/>
        <v>7</v>
      </c>
      <c r="I41" s="52">
        <f t="shared" si="22"/>
        <v>7</v>
      </c>
      <c r="J41" s="52">
        <f t="shared" si="22"/>
        <v>7</v>
      </c>
      <c r="K41" s="52">
        <f t="shared" si="22"/>
        <v>8</v>
      </c>
      <c r="L41" s="52">
        <f t="shared" si="22"/>
        <v>8</v>
      </c>
      <c r="M41" s="52">
        <f t="shared" si="22"/>
        <v>8</v>
      </c>
      <c r="N41" s="52">
        <f t="shared" si="22"/>
        <v>9</v>
      </c>
      <c r="O41" s="52">
        <f t="shared" si="22"/>
        <v>9</v>
      </c>
      <c r="P41" s="52">
        <f t="shared" si="22"/>
        <v>9</v>
      </c>
      <c r="Q41" s="52">
        <f t="shared" si="22"/>
        <v>9</v>
      </c>
      <c r="R41" s="52">
        <f t="shared" si="22"/>
        <v>10</v>
      </c>
      <c r="S41" s="52">
        <f t="shared" si="22"/>
        <v>10</v>
      </c>
      <c r="T41" s="52">
        <f t="shared" si="22"/>
        <v>10</v>
      </c>
      <c r="U41" s="52">
        <f t="shared" si="22"/>
        <v>11</v>
      </c>
      <c r="V41" s="52">
        <f t="shared" si="22"/>
        <v>11</v>
      </c>
      <c r="W41" s="52">
        <f t="shared" si="22"/>
        <v>11</v>
      </c>
      <c r="X41" s="52">
        <f t="shared" si="22"/>
        <v>12</v>
      </c>
      <c r="Y41" s="52">
        <f t="shared" si="22"/>
        <v>12</v>
      </c>
      <c r="Z41" s="52">
        <f t="shared" si="22"/>
        <v>12</v>
      </c>
      <c r="AA41" s="52">
        <f t="shared" si="22"/>
        <v>12</v>
      </c>
      <c r="AB41" s="52">
        <f t="shared" si="22"/>
        <v>13</v>
      </c>
      <c r="AC41" s="52">
        <f t="shared" si="22"/>
        <v>13</v>
      </c>
      <c r="AD41" s="52">
        <f t="shared" si="22"/>
        <v>13</v>
      </c>
      <c r="AE41" s="52">
        <f t="shared" si="22"/>
        <v>14</v>
      </c>
      <c r="AF41" s="52">
        <f t="shared" si="22"/>
        <v>14</v>
      </c>
      <c r="AG41" s="52">
        <f t="shared" si="22"/>
        <v>14</v>
      </c>
      <c r="AH41" s="52">
        <f t="shared" si="22"/>
        <v>15</v>
      </c>
      <c r="AI41" s="52">
        <f t="shared" si="22"/>
        <v>15</v>
      </c>
      <c r="AJ41" s="52">
        <f t="shared" si="22"/>
        <v>15</v>
      </c>
      <c r="AK41" s="52">
        <f t="shared" si="22"/>
        <v>15</v>
      </c>
      <c r="AL41" s="52">
        <f t="shared" si="22"/>
        <v>16</v>
      </c>
      <c r="AM41" s="52">
        <f t="shared" si="22"/>
        <v>16</v>
      </c>
      <c r="AN41" s="52">
        <f t="shared" si="22"/>
        <v>16</v>
      </c>
      <c r="AO41" s="52">
        <f t="shared" si="22"/>
        <v>17</v>
      </c>
      <c r="AP41" s="52">
        <f t="shared" si="22"/>
        <v>17</v>
      </c>
      <c r="AQ41" s="52">
        <f t="shared" si="22"/>
        <v>17</v>
      </c>
      <c r="AR41" s="52">
        <f t="shared" si="22"/>
        <v>18</v>
      </c>
      <c r="AS41" s="27"/>
      <c r="AT41" s="2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  <c r="CW41" s="37"/>
      <c r="CX41" s="37"/>
      <c r="CY41" s="37"/>
      <c r="CZ41" s="37"/>
      <c r="DA41" s="37"/>
      <c r="DB41" s="37"/>
      <c r="DC41" s="37"/>
      <c r="DD41" s="37"/>
      <c r="DE41" s="37"/>
      <c r="DF41" s="37"/>
      <c r="DG41" s="37"/>
    </row>
    <row r="42" spans="1:111" ht="15.75" customHeight="1">
      <c r="A42" s="26" t="s">
        <v>154</v>
      </c>
      <c r="F42" s="27">
        <v>3</v>
      </c>
      <c r="G42" s="27">
        <v>3</v>
      </c>
      <c r="H42" s="56">
        <v>3</v>
      </c>
      <c r="I42" s="56">
        <v>3</v>
      </c>
      <c r="J42" s="56">
        <v>3</v>
      </c>
      <c r="K42" s="56">
        <v>3</v>
      </c>
      <c r="L42" s="56">
        <v>3</v>
      </c>
      <c r="M42" s="56">
        <v>3</v>
      </c>
      <c r="N42" s="56">
        <v>4</v>
      </c>
      <c r="O42" s="56">
        <v>4</v>
      </c>
      <c r="P42" s="56">
        <v>4</v>
      </c>
      <c r="Q42" s="56">
        <v>4</v>
      </c>
      <c r="R42" s="56">
        <v>5</v>
      </c>
      <c r="S42" s="56">
        <v>5</v>
      </c>
      <c r="T42" s="56">
        <v>5</v>
      </c>
      <c r="U42" s="56">
        <v>5</v>
      </c>
      <c r="V42" s="56">
        <v>5</v>
      </c>
      <c r="W42" s="56">
        <v>5</v>
      </c>
      <c r="X42" s="56">
        <v>5</v>
      </c>
      <c r="Y42" s="56">
        <v>5</v>
      </c>
      <c r="Z42" s="56">
        <v>5</v>
      </c>
      <c r="AA42" s="56">
        <v>5</v>
      </c>
      <c r="AB42" s="56">
        <v>5</v>
      </c>
      <c r="AC42" s="56">
        <v>5</v>
      </c>
      <c r="AD42" s="56">
        <v>5</v>
      </c>
      <c r="AE42" s="56">
        <v>5</v>
      </c>
      <c r="AF42" s="56">
        <v>5</v>
      </c>
      <c r="AG42" s="56">
        <v>5</v>
      </c>
      <c r="AH42" s="56">
        <v>5</v>
      </c>
      <c r="AI42" s="56">
        <v>5</v>
      </c>
      <c r="AJ42" s="57">
        <v>5</v>
      </c>
      <c r="AK42" s="56">
        <v>5</v>
      </c>
      <c r="AL42" s="27">
        <v>6</v>
      </c>
      <c r="AM42" s="56">
        <v>5</v>
      </c>
      <c r="AN42" s="27">
        <v>5</v>
      </c>
      <c r="AO42" s="56">
        <v>6</v>
      </c>
      <c r="AP42" s="56">
        <v>6</v>
      </c>
      <c r="AQ42" s="56">
        <v>6</v>
      </c>
      <c r="AR42" s="56">
        <v>7</v>
      </c>
    </row>
    <row r="43" spans="1:111" ht="15.75" customHeight="1">
      <c r="A43" s="26" t="s">
        <v>155</v>
      </c>
      <c r="F43" s="27">
        <v>2</v>
      </c>
      <c r="G43" s="27">
        <v>2</v>
      </c>
      <c r="H43" s="56">
        <v>3</v>
      </c>
      <c r="I43" s="56">
        <v>3</v>
      </c>
      <c r="J43" s="56">
        <v>3</v>
      </c>
      <c r="K43" s="56">
        <v>3</v>
      </c>
      <c r="L43" s="56">
        <v>3</v>
      </c>
      <c r="M43" s="56">
        <v>3</v>
      </c>
      <c r="N43" s="56">
        <v>3</v>
      </c>
      <c r="O43" s="56">
        <v>3</v>
      </c>
      <c r="P43" s="56">
        <v>4</v>
      </c>
      <c r="Q43" s="56">
        <v>4</v>
      </c>
      <c r="R43" s="56">
        <v>4</v>
      </c>
      <c r="S43" s="56">
        <v>4</v>
      </c>
      <c r="T43" s="56">
        <v>4</v>
      </c>
      <c r="U43" s="56">
        <v>4</v>
      </c>
      <c r="V43" s="56">
        <v>4</v>
      </c>
      <c r="W43" s="56">
        <v>4</v>
      </c>
      <c r="X43" s="56">
        <v>4</v>
      </c>
      <c r="Y43" s="56">
        <v>4</v>
      </c>
      <c r="Z43" s="56">
        <v>4</v>
      </c>
      <c r="AA43" s="56">
        <v>4</v>
      </c>
      <c r="AB43" s="56">
        <v>5</v>
      </c>
      <c r="AC43" s="56">
        <v>5</v>
      </c>
      <c r="AD43" s="56">
        <v>5</v>
      </c>
      <c r="AE43" s="56">
        <v>5</v>
      </c>
      <c r="AF43" s="56">
        <v>5</v>
      </c>
      <c r="AG43" s="56">
        <v>5</v>
      </c>
      <c r="AH43" s="56">
        <v>5</v>
      </c>
      <c r="AI43" s="56">
        <v>5</v>
      </c>
      <c r="AJ43" s="57">
        <v>5</v>
      </c>
      <c r="AK43" s="56">
        <v>5</v>
      </c>
      <c r="AL43" s="27">
        <v>5</v>
      </c>
      <c r="AM43" s="56">
        <v>5</v>
      </c>
      <c r="AN43" s="27">
        <v>5</v>
      </c>
      <c r="AO43" s="56">
        <v>5</v>
      </c>
      <c r="AP43" s="56">
        <v>6</v>
      </c>
      <c r="AQ43" s="56">
        <v>6</v>
      </c>
      <c r="AR43" s="56">
        <v>6</v>
      </c>
    </row>
    <row r="44" spans="1:111" ht="15.75" customHeight="1">
      <c r="A44" s="26" t="s">
        <v>156</v>
      </c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>
        <v>2</v>
      </c>
      <c r="Y44" s="56">
        <v>2</v>
      </c>
      <c r="Z44" s="56">
        <v>2</v>
      </c>
      <c r="AA44" s="56">
        <v>2</v>
      </c>
      <c r="AB44" s="56">
        <v>2</v>
      </c>
      <c r="AC44" s="56">
        <v>2</v>
      </c>
      <c r="AD44" s="56">
        <v>2</v>
      </c>
      <c r="AE44" s="56">
        <v>3</v>
      </c>
      <c r="AF44" s="56">
        <v>3</v>
      </c>
      <c r="AG44" s="56">
        <v>3</v>
      </c>
      <c r="AH44" s="56">
        <v>3</v>
      </c>
      <c r="AI44" s="56">
        <v>3</v>
      </c>
      <c r="AJ44" s="57">
        <v>3</v>
      </c>
      <c r="AK44" s="56">
        <v>3</v>
      </c>
      <c r="AL44" s="27">
        <v>3</v>
      </c>
      <c r="AM44" s="56">
        <v>3</v>
      </c>
      <c r="AN44" s="27">
        <v>3</v>
      </c>
      <c r="AO44" s="56">
        <v>3</v>
      </c>
      <c r="AP44" s="56">
        <v>3</v>
      </c>
      <c r="AQ44" s="56">
        <v>3</v>
      </c>
      <c r="AR44" s="56">
        <v>3</v>
      </c>
    </row>
    <row r="45" spans="1:111" ht="15.75" customHeight="1">
      <c r="A45" s="26" t="s">
        <v>157</v>
      </c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7"/>
      <c r="AK45" s="56"/>
      <c r="AM45" s="56"/>
    </row>
    <row r="46" spans="1:111" ht="15.75" customHeight="1">
      <c r="A46" s="26" t="s">
        <v>158</v>
      </c>
      <c r="F46" s="27">
        <v>1</v>
      </c>
      <c r="G46" s="27">
        <v>1</v>
      </c>
      <c r="H46" s="56">
        <v>1</v>
      </c>
      <c r="I46" s="56">
        <v>1</v>
      </c>
      <c r="J46" s="56">
        <v>1</v>
      </c>
      <c r="K46" s="56">
        <v>2</v>
      </c>
      <c r="L46" s="56">
        <v>2</v>
      </c>
      <c r="M46" s="56">
        <v>2</v>
      </c>
      <c r="N46" s="56">
        <v>1</v>
      </c>
      <c r="O46" s="56">
        <v>1</v>
      </c>
      <c r="P46" s="56">
        <v>1</v>
      </c>
      <c r="Q46" s="56">
        <v>1</v>
      </c>
      <c r="R46" s="56">
        <v>1</v>
      </c>
      <c r="S46" s="56">
        <v>1</v>
      </c>
      <c r="T46" s="56">
        <v>1</v>
      </c>
      <c r="U46" s="56">
        <v>2</v>
      </c>
      <c r="V46" s="56">
        <v>2</v>
      </c>
      <c r="W46" s="56">
        <v>2</v>
      </c>
      <c r="X46" s="56">
        <v>1</v>
      </c>
      <c r="Y46" s="56">
        <v>1</v>
      </c>
      <c r="Z46" s="56">
        <v>1</v>
      </c>
      <c r="AA46" s="56">
        <v>1</v>
      </c>
      <c r="AB46" s="56">
        <v>1</v>
      </c>
      <c r="AC46" s="56">
        <v>1</v>
      </c>
      <c r="AD46" s="56">
        <v>1</v>
      </c>
      <c r="AE46" s="56">
        <v>1</v>
      </c>
      <c r="AF46" s="56">
        <v>1</v>
      </c>
      <c r="AG46" s="56">
        <v>1</v>
      </c>
      <c r="AH46" s="56">
        <v>2</v>
      </c>
      <c r="AI46" s="56">
        <v>2</v>
      </c>
      <c r="AJ46" s="57">
        <v>2</v>
      </c>
      <c r="AK46" s="56">
        <v>2</v>
      </c>
      <c r="AL46" s="27">
        <v>2</v>
      </c>
      <c r="AM46" s="56">
        <v>3</v>
      </c>
      <c r="AN46" s="27">
        <v>3</v>
      </c>
      <c r="AO46" s="56">
        <v>3</v>
      </c>
      <c r="AP46" s="56">
        <v>2</v>
      </c>
      <c r="AQ46" s="56">
        <v>2</v>
      </c>
      <c r="AR46" s="56">
        <v>2</v>
      </c>
    </row>
    <row r="47" spans="1:111" s="35" customFormat="1" ht="15.75" customHeight="1">
      <c r="A47" s="35" t="s">
        <v>159</v>
      </c>
      <c r="B47" s="59"/>
      <c r="C47" s="59"/>
      <c r="D47" s="59"/>
      <c r="E47" s="59"/>
      <c r="F47" s="59">
        <f t="shared" ref="F47:W47" si="23">((2*2)+(2*F46))</f>
        <v>6</v>
      </c>
      <c r="G47" s="59">
        <f t="shared" si="23"/>
        <v>6</v>
      </c>
      <c r="H47" s="59">
        <f t="shared" si="23"/>
        <v>6</v>
      </c>
      <c r="I47" s="59">
        <f t="shared" si="23"/>
        <v>6</v>
      </c>
      <c r="J47" s="59">
        <f t="shared" si="23"/>
        <v>6</v>
      </c>
      <c r="K47" s="59">
        <f t="shared" si="23"/>
        <v>8</v>
      </c>
      <c r="L47" s="59">
        <f t="shared" si="23"/>
        <v>8</v>
      </c>
      <c r="M47" s="59">
        <f t="shared" si="23"/>
        <v>8</v>
      </c>
      <c r="N47" s="59">
        <f t="shared" si="23"/>
        <v>6</v>
      </c>
      <c r="O47" s="59">
        <f t="shared" si="23"/>
        <v>6</v>
      </c>
      <c r="P47" s="59">
        <f t="shared" si="23"/>
        <v>6</v>
      </c>
      <c r="Q47" s="59">
        <f t="shared" si="23"/>
        <v>6</v>
      </c>
      <c r="R47" s="59">
        <f t="shared" si="23"/>
        <v>6</v>
      </c>
      <c r="S47" s="59">
        <f t="shared" si="23"/>
        <v>6</v>
      </c>
      <c r="T47" s="59">
        <f t="shared" si="23"/>
        <v>6</v>
      </c>
      <c r="U47" s="59">
        <f t="shared" si="23"/>
        <v>8</v>
      </c>
      <c r="V47" s="59">
        <f t="shared" si="23"/>
        <v>8</v>
      </c>
      <c r="W47" s="59">
        <f t="shared" si="23"/>
        <v>8</v>
      </c>
      <c r="X47" s="59">
        <f t="shared" ref="X47:AR47" si="24">((3*2)+(2*X46))</f>
        <v>8</v>
      </c>
      <c r="Y47" s="59">
        <f t="shared" si="24"/>
        <v>8</v>
      </c>
      <c r="Z47" s="59">
        <f t="shared" si="24"/>
        <v>8</v>
      </c>
      <c r="AA47" s="59">
        <f t="shared" si="24"/>
        <v>8</v>
      </c>
      <c r="AB47" s="59">
        <f t="shared" si="24"/>
        <v>8</v>
      </c>
      <c r="AC47" s="59">
        <f t="shared" si="24"/>
        <v>8</v>
      </c>
      <c r="AD47" s="59">
        <f t="shared" si="24"/>
        <v>8</v>
      </c>
      <c r="AE47" s="59">
        <f t="shared" si="24"/>
        <v>8</v>
      </c>
      <c r="AF47" s="59">
        <f t="shared" si="24"/>
        <v>8</v>
      </c>
      <c r="AG47" s="59">
        <f t="shared" si="24"/>
        <v>8</v>
      </c>
      <c r="AH47" s="59">
        <f t="shared" si="24"/>
        <v>10</v>
      </c>
      <c r="AI47" s="59">
        <f t="shared" si="24"/>
        <v>10</v>
      </c>
      <c r="AJ47" s="59">
        <f t="shared" si="24"/>
        <v>10</v>
      </c>
      <c r="AK47" s="59">
        <f t="shared" si="24"/>
        <v>10</v>
      </c>
      <c r="AL47" s="59">
        <f t="shared" si="24"/>
        <v>10</v>
      </c>
      <c r="AM47" s="59">
        <f t="shared" si="24"/>
        <v>12</v>
      </c>
      <c r="AN47" s="59">
        <f t="shared" si="24"/>
        <v>12</v>
      </c>
      <c r="AO47" s="59">
        <f t="shared" si="24"/>
        <v>12</v>
      </c>
      <c r="AP47" s="59">
        <f t="shared" si="24"/>
        <v>10</v>
      </c>
      <c r="AQ47" s="59">
        <f t="shared" si="24"/>
        <v>10</v>
      </c>
      <c r="AR47" s="59">
        <f t="shared" si="24"/>
        <v>10</v>
      </c>
      <c r="AS47" s="27"/>
      <c r="AT47" s="27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  <c r="DA47" s="40"/>
      <c r="DB47" s="40"/>
      <c r="DC47" s="40"/>
      <c r="DD47" s="40"/>
      <c r="DE47" s="40"/>
      <c r="DF47" s="40"/>
      <c r="DG47" s="40"/>
    </row>
    <row r="48" spans="1:111" ht="15.75" customHeight="1">
      <c r="A48" s="60" t="s">
        <v>100</v>
      </c>
      <c r="F48" s="56">
        <f t="shared" ref="F48:AR48" si="25">(F47+F51)</f>
        <v>17</v>
      </c>
      <c r="G48" s="56">
        <f t="shared" si="25"/>
        <v>17</v>
      </c>
      <c r="H48" s="56">
        <f t="shared" si="25"/>
        <v>17</v>
      </c>
      <c r="I48" s="56">
        <f t="shared" si="25"/>
        <v>17</v>
      </c>
      <c r="J48" s="56">
        <f t="shared" si="25"/>
        <v>19</v>
      </c>
      <c r="K48" s="56">
        <f t="shared" si="25"/>
        <v>21</v>
      </c>
      <c r="L48" s="56">
        <f t="shared" si="25"/>
        <v>21</v>
      </c>
      <c r="M48" s="56">
        <f t="shared" si="25"/>
        <v>23</v>
      </c>
      <c r="N48" s="56">
        <f t="shared" si="25"/>
        <v>19</v>
      </c>
      <c r="O48" s="56">
        <f t="shared" si="25"/>
        <v>19</v>
      </c>
      <c r="P48" s="56">
        <f t="shared" si="25"/>
        <v>17</v>
      </c>
      <c r="Q48" s="56">
        <f t="shared" si="25"/>
        <v>17</v>
      </c>
      <c r="R48" s="56">
        <f t="shared" si="25"/>
        <v>19</v>
      </c>
      <c r="S48" s="56">
        <f t="shared" si="25"/>
        <v>19</v>
      </c>
      <c r="T48" s="56">
        <f t="shared" si="25"/>
        <v>19</v>
      </c>
      <c r="U48" s="56">
        <f t="shared" si="25"/>
        <v>23</v>
      </c>
      <c r="V48" s="56">
        <f t="shared" si="25"/>
        <v>23</v>
      </c>
      <c r="W48" s="56">
        <f t="shared" si="25"/>
        <v>23</v>
      </c>
      <c r="X48" s="56">
        <f t="shared" si="25"/>
        <v>21</v>
      </c>
      <c r="Y48" s="56">
        <f t="shared" si="25"/>
        <v>21</v>
      </c>
      <c r="Z48" s="56">
        <f t="shared" si="25"/>
        <v>23</v>
      </c>
      <c r="AA48" s="56">
        <f t="shared" si="25"/>
        <v>23</v>
      </c>
      <c r="AB48" s="56">
        <f t="shared" si="25"/>
        <v>23</v>
      </c>
      <c r="AC48" s="56">
        <f t="shared" si="25"/>
        <v>25</v>
      </c>
      <c r="AD48" s="56">
        <f t="shared" si="25"/>
        <v>25</v>
      </c>
      <c r="AE48" s="56">
        <f t="shared" si="25"/>
        <v>23</v>
      </c>
      <c r="AF48" s="56">
        <f t="shared" si="25"/>
        <v>25</v>
      </c>
      <c r="AG48" s="56">
        <f t="shared" si="25"/>
        <v>25</v>
      </c>
      <c r="AH48" s="56">
        <f t="shared" si="25"/>
        <v>29</v>
      </c>
      <c r="AI48" s="56">
        <f t="shared" si="25"/>
        <v>29</v>
      </c>
      <c r="AJ48" s="56">
        <f t="shared" si="25"/>
        <v>29</v>
      </c>
      <c r="AK48" s="56">
        <f t="shared" si="25"/>
        <v>29</v>
      </c>
      <c r="AL48" s="56">
        <f t="shared" si="25"/>
        <v>29</v>
      </c>
      <c r="AM48" s="56">
        <f t="shared" si="25"/>
        <v>33</v>
      </c>
      <c r="AN48" s="56">
        <f t="shared" si="25"/>
        <v>33</v>
      </c>
      <c r="AO48" s="56">
        <f t="shared" si="25"/>
        <v>33</v>
      </c>
      <c r="AP48" s="56">
        <f t="shared" si="25"/>
        <v>29</v>
      </c>
      <c r="AQ48" s="56">
        <f t="shared" si="25"/>
        <v>31</v>
      </c>
      <c r="AR48" s="56">
        <f t="shared" si="25"/>
        <v>29</v>
      </c>
    </row>
    <row r="49" spans="1:111" s="33" customFormat="1" ht="15.75" customHeight="1">
      <c r="A49" s="61" t="s">
        <v>160</v>
      </c>
      <c r="C49" s="62"/>
      <c r="D49" s="62"/>
      <c r="E49" s="62"/>
      <c r="F49" s="62">
        <f t="shared" ref="F49:AR49" si="26">ROUNDUP(Stitches_at_Final_BO*F39,0)</f>
        <v>5</v>
      </c>
      <c r="G49" s="62">
        <f t="shared" si="26"/>
        <v>5</v>
      </c>
      <c r="H49" s="62">
        <f t="shared" si="26"/>
        <v>5</v>
      </c>
      <c r="I49" s="62">
        <f t="shared" si="26"/>
        <v>5</v>
      </c>
      <c r="J49" s="62">
        <f t="shared" si="26"/>
        <v>6</v>
      </c>
      <c r="K49" s="62">
        <f t="shared" si="26"/>
        <v>6</v>
      </c>
      <c r="L49" s="62">
        <f t="shared" si="26"/>
        <v>6</v>
      </c>
      <c r="M49" s="62">
        <f t="shared" si="26"/>
        <v>6</v>
      </c>
      <c r="N49" s="62">
        <f t="shared" si="26"/>
        <v>6</v>
      </c>
      <c r="O49" s="62">
        <f t="shared" si="26"/>
        <v>7</v>
      </c>
      <c r="P49" s="62">
        <f t="shared" si="26"/>
        <v>7</v>
      </c>
      <c r="Q49" s="62">
        <f t="shared" si="26"/>
        <v>7</v>
      </c>
      <c r="R49" s="62">
        <f t="shared" si="26"/>
        <v>7</v>
      </c>
      <c r="S49" s="62">
        <f t="shared" si="26"/>
        <v>7</v>
      </c>
      <c r="T49" s="62">
        <f t="shared" si="26"/>
        <v>8</v>
      </c>
      <c r="U49" s="62">
        <f t="shared" si="26"/>
        <v>8</v>
      </c>
      <c r="V49" s="62">
        <f t="shared" si="26"/>
        <v>8</v>
      </c>
      <c r="W49" s="62">
        <f t="shared" si="26"/>
        <v>8</v>
      </c>
      <c r="X49" s="62">
        <f t="shared" si="26"/>
        <v>8</v>
      </c>
      <c r="Y49" s="62">
        <f t="shared" si="26"/>
        <v>9</v>
      </c>
      <c r="Z49" s="62">
        <f t="shared" si="26"/>
        <v>9</v>
      </c>
      <c r="AA49" s="62">
        <f t="shared" si="26"/>
        <v>9</v>
      </c>
      <c r="AB49" s="62">
        <f t="shared" si="26"/>
        <v>9</v>
      </c>
      <c r="AC49" s="62">
        <f t="shared" si="26"/>
        <v>9</v>
      </c>
      <c r="AD49" s="62">
        <f t="shared" si="26"/>
        <v>10</v>
      </c>
      <c r="AE49" s="62">
        <f t="shared" si="26"/>
        <v>10</v>
      </c>
      <c r="AF49" s="62">
        <f t="shared" si="26"/>
        <v>10</v>
      </c>
      <c r="AG49" s="62">
        <f t="shared" si="26"/>
        <v>10</v>
      </c>
      <c r="AH49" s="62">
        <f t="shared" si="26"/>
        <v>10</v>
      </c>
      <c r="AI49" s="62">
        <f t="shared" si="26"/>
        <v>11</v>
      </c>
      <c r="AJ49" s="62">
        <f t="shared" si="26"/>
        <v>11</v>
      </c>
      <c r="AK49" s="62">
        <f t="shared" si="26"/>
        <v>11</v>
      </c>
      <c r="AL49" s="62">
        <f t="shared" si="26"/>
        <v>11</v>
      </c>
      <c r="AM49" s="62">
        <f t="shared" si="26"/>
        <v>11</v>
      </c>
      <c r="AN49" s="62">
        <f t="shared" si="26"/>
        <v>12</v>
      </c>
      <c r="AO49" s="62">
        <f t="shared" si="26"/>
        <v>12</v>
      </c>
      <c r="AP49" s="62">
        <f t="shared" si="26"/>
        <v>12</v>
      </c>
      <c r="AQ49" s="62">
        <f t="shared" si="26"/>
        <v>12</v>
      </c>
      <c r="AR49" s="62">
        <f t="shared" si="26"/>
        <v>12</v>
      </c>
      <c r="AS49" s="27"/>
      <c r="AT49" s="27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  <c r="BW49" s="34"/>
      <c r="BX49" s="34"/>
      <c r="BY49" s="34"/>
      <c r="BZ49" s="34"/>
      <c r="CA49" s="34"/>
      <c r="CB49" s="34"/>
      <c r="CC49" s="34"/>
      <c r="CD49" s="34"/>
      <c r="CE49" s="34"/>
      <c r="CF49" s="34"/>
      <c r="CG49" s="34"/>
      <c r="CH49" s="34"/>
      <c r="CI49" s="34"/>
      <c r="CJ49" s="34"/>
      <c r="CK49" s="34"/>
      <c r="CL49" s="34"/>
      <c r="CM49" s="34"/>
      <c r="CN49" s="34"/>
      <c r="CO49" s="34"/>
      <c r="CP49" s="34"/>
      <c r="CQ49" s="34"/>
      <c r="CR49" s="34"/>
      <c r="CS49" s="34"/>
      <c r="CT49" s="34"/>
      <c r="CU49" s="34"/>
      <c r="CV49" s="34"/>
      <c r="CW49" s="34"/>
      <c r="CX49" s="34"/>
      <c r="CY49" s="34"/>
      <c r="CZ49" s="34"/>
      <c r="DA49" s="34"/>
      <c r="DB49" s="34"/>
      <c r="DC49" s="34"/>
      <c r="DD49" s="34"/>
      <c r="DE49" s="34"/>
      <c r="DF49" s="34"/>
      <c r="DG49" s="34"/>
    </row>
    <row r="50" spans="1:111" s="33" customFormat="1" ht="15.75" customHeight="1">
      <c r="A50" s="61" t="s">
        <v>161</v>
      </c>
      <c r="C50" s="62"/>
      <c r="D50" s="62"/>
      <c r="E50" s="62"/>
      <c r="F50" s="62">
        <f t="shared" ref="F50:AR50" si="27">ROUNDUP(Rows_for_Final_BO*F38,0)</f>
        <v>0</v>
      </c>
      <c r="G50" s="62">
        <f t="shared" si="27"/>
        <v>0</v>
      </c>
      <c r="H50" s="62">
        <f t="shared" si="27"/>
        <v>0</v>
      </c>
      <c r="I50" s="62">
        <f t="shared" si="27"/>
        <v>0</v>
      </c>
      <c r="J50" s="62">
        <f t="shared" si="27"/>
        <v>0</v>
      </c>
      <c r="K50" s="62">
        <f t="shared" si="27"/>
        <v>0</v>
      </c>
      <c r="L50" s="62">
        <f t="shared" si="27"/>
        <v>0</v>
      </c>
      <c r="M50" s="62">
        <f t="shared" si="27"/>
        <v>0</v>
      </c>
      <c r="N50" s="62">
        <f t="shared" si="27"/>
        <v>6</v>
      </c>
      <c r="O50" s="62">
        <f t="shared" si="27"/>
        <v>0</v>
      </c>
      <c r="P50" s="62">
        <f t="shared" si="27"/>
        <v>6</v>
      </c>
      <c r="Q50" s="62">
        <f t="shared" si="27"/>
        <v>0</v>
      </c>
      <c r="R50" s="62">
        <f t="shared" si="27"/>
        <v>0</v>
      </c>
      <c r="S50" s="62">
        <f t="shared" si="27"/>
        <v>7</v>
      </c>
      <c r="T50" s="62">
        <f t="shared" si="27"/>
        <v>0</v>
      </c>
      <c r="U50" s="62">
        <f t="shared" si="27"/>
        <v>7</v>
      </c>
      <c r="V50" s="62">
        <f t="shared" si="27"/>
        <v>0</v>
      </c>
      <c r="W50" s="62">
        <f t="shared" si="27"/>
        <v>0</v>
      </c>
      <c r="X50" s="62">
        <f t="shared" si="27"/>
        <v>8</v>
      </c>
      <c r="Y50" s="62">
        <f t="shared" si="27"/>
        <v>0</v>
      </c>
      <c r="Z50" s="62">
        <f t="shared" si="27"/>
        <v>8</v>
      </c>
      <c r="AA50" s="62">
        <f t="shared" si="27"/>
        <v>0</v>
      </c>
      <c r="AB50" s="62">
        <f t="shared" si="27"/>
        <v>0</v>
      </c>
      <c r="AC50" s="62">
        <f t="shared" si="27"/>
        <v>9</v>
      </c>
      <c r="AD50" s="62">
        <f t="shared" si="27"/>
        <v>0</v>
      </c>
      <c r="AE50" s="62">
        <f t="shared" si="27"/>
        <v>9</v>
      </c>
      <c r="AF50" s="62">
        <f t="shared" si="27"/>
        <v>0</v>
      </c>
      <c r="AG50" s="62">
        <f t="shared" si="27"/>
        <v>0</v>
      </c>
      <c r="AH50" s="62">
        <f t="shared" si="27"/>
        <v>0</v>
      </c>
      <c r="AI50" s="62">
        <f t="shared" si="27"/>
        <v>0</v>
      </c>
      <c r="AJ50" s="62">
        <f t="shared" si="27"/>
        <v>0</v>
      </c>
      <c r="AK50" s="62">
        <f t="shared" si="27"/>
        <v>0</v>
      </c>
      <c r="AL50" s="62">
        <f t="shared" si="27"/>
        <v>0</v>
      </c>
      <c r="AM50" s="62">
        <f t="shared" si="27"/>
        <v>0</v>
      </c>
      <c r="AN50" s="62">
        <f t="shared" si="27"/>
        <v>0</v>
      </c>
      <c r="AO50" s="62">
        <f t="shared" si="27"/>
        <v>0</v>
      </c>
      <c r="AP50" s="62">
        <f t="shared" si="27"/>
        <v>0</v>
      </c>
      <c r="AQ50" s="62">
        <f t="shared" si="27"/>
        <v>0</v>
      </c>
      <c r="AR50" s="62">
        <f t="shared" si="27"/>
        <v>0</v>
      </c>
      <c r="AS50" s="27"/>
      <c r="AT50" s="27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  <c r="CF50" s="34"/>
      <c r="CG50" s="34"/>
      <c r="CH50" s="34"/>
      <c r="CI50" s="34"/>
      <c r="CJ50" s="34"/>
      <c r="CK50" s="34"/>
      <c r="CL50" s="34"/>
      <c r="CM50" s="34"/>
      <c r="CN50" s="34"/>
      <c r="CO50" s="34"/>
      <c r="CP50" s="34"/>
      <c r="CQ50" s="34"/>
      <c r="CR50" s="34"/>
      <c r="CS50" s="34"/>
      <c r="CT50" s="34"/>
      <c r="CU50" s="34"/>
      <c r="CV50" s="34"/>
      <c r="CW50" s="34"/>
      <c r="CX50" s="34"/>
      <c r="CY50" s="34"/>
      <c r="CZ50" s="34"/>
      <c r="DA50" s="34"/>
      <c r="DB50" s="34"/>
      <c r="DC50" s="34"/>
      <c r="DD50" s="34"/>
      <c r="DE50" s="34"/>
      <c r="DF50" s="34"/>
      <c r="DG50" s="34"/>
    </row>
    <row r="51" spans="1:111" s="33" customFormat="1" ht="15.75" customHeight="1">
      <c r="A51" s="35" t="s">
        <v>162</v>
      </c>
      <c r="C51" s="62"/>
      <c r="D51" s="62"/>
      <c r="E51" s="62"/>
      <c r="F51" s="62">
        <f t="shared" ref="F51:AR51" si="28">(((2*SUM(F52:F54))+3)+F47)</f>
        <v>11</v>
      </c>
      <c r="G51" s="62">
        <f t="shared" si="28"/>
        <v>11</v>
      </c>
      <c r="H51" s="62">
        <f t="shared" si="28"/>
        <v>11</v>
      </c>
      <c r="I51" s="62">
        <f t="shared" si="28"/>
        <v>11</v>
      </c>
      <c r="J51" s="62">
        <f t="shared" si="28"/>
        <v>13</v>
      </c>
      <c r="K51" s="62">
        <f t="shared" si="28"/>
        <v>13</v>
      </c>
      <c r="L51" s="62">
        <f t="shared" si="28"/>
        <v>13</v>
      </c>
      <c r="M51" s="62">
        <f t="shared" si="28"/>
        <v>15</v>
      </c>
      <c r="N51" s="62">
        <f t="shared" si="28"/>
        <v>13</v>
      </c>
      <c r="O51" s="62">
        <f t="shared" si="28"/>
        <v>13</v>
      </c>
      <c r="P51" s="62">
        <f t="shared" si="28"/>
        <v>11</v>
      </c>
      <c r="Q51" s="62">
        <f t="shared" si="28"/>
        <v>11</v>
      </c>
      <c r="R51" s="62">
        <f t="shared" si="28"/>
        <v>13</v>
      </c>
      <c r="S51" s="62">
        <f t="shared" si="28"/>
        <v>13</v>
      </c>
      <c r="T51" s="62">
        <f t="shared" si="28"/>
        <v>13</v>
      </c>
      <c r="U51" s="62">
        <f t="shared" si="28"/>
        <v>15</v>
      </c>
      <c r="V51" s="62">
        <f t="shared" si="28"/>
        <v>15</v>
      </c>
      <c r="W51" s="62">
        <f t="shared" si="28"/>
        <v>15</v>
      </c>
      <c r="X51" s="62">
        <f t="shared" si="28"/>
        <v>13</v>
      </c>
      <c r="Y51" s="62">
        <f t="shared" si="28"/>
        <v>13</v>
      </c>
      <c r="Z51" s="62">
        <f t="shared" si="28"/>
        <v>15</v>
      </c>
      <c r="AA51" s="62">
        <f t="shared" si="28"/>
        <v>15</v>
      </c>
      <c r="AB51" s="62">
        <f t="shared" si="28"/>
        <v>15</v>
      </c>
      <c r="AC51" s="62">
        <f t="shared" si="28"/>
        <v>17</v>
      </c>
      <c r="AD51" s="62">
        <f t="shared" si="28"/>
        <v>17</v>
      </c>
      <c r="AE51" s="62">
        <f t="shared" si="28"/>
        <v>15</v>
      </c>
      <c r="AF51" s="62">
        <f t="shared" si="28"/>
        <v>17</v>
      </c>
      <c r="AG51" s="62">
        <f t="shared" si="28"/>
        <v>17</v>
      </c>
      <c r="AH51" s="62">
        <f t="shared" si="28"/>
        <v>19</v>
      </c>
      <c r="AI51" s="62">
        <f t="shared" si="28"/>
        <v>19</v>
      </c>
      <c r="AJ51" s="62">
        <f t="shared" si="28"/>
        <v>19</v>
      </c>
      <c r="AK51" s="62">
        <f t="shared" si="28"/>
        <v>19</v>
      </c>
      <c r="AL51" s="62">
        <f t="shared" si="28"/>
        <v>19</v>
      </c>
      <c r="AM51" s="62">
        <f t="shared" si="28"/>
        <v>21</v>
      </c>
      <c r="AN51" s="62">
        <f t="shared" si="28"/>
        <v>21</v>
      </c>
      <c r="AO51" s="62">
        <f t="shared" si="28"/>
        <v>21</v>
      </c>
      <c r="AP51" s="62">
        <f t="shared" si="28"/>
        <v>19</v>
      </c>
      <c r="AQ51" s="62">
        <f t="shared" si="28"/>
        <v>21</v>
      </c>
      <c r="AR51" s="62">
        <f t="shared" si="28"/>
        <v>19</v>
      </c>
      <c r="AS51" s="27"/>
      <c r="AT51" s="27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J51" s="34"/>
      <c r="CK51" s="34"/>
      <c r="CL51" s="34"/>
      <c r="CM51" s="34"/>
      <c r="CN51" s="34"/>
      <c r="CO51" s="34"/>
      <c r="CP51" s="34"/>
      <c r="CQ51" s="34"/>
      <c r="CR51" s="34"/>
      <c r="CS51" s="34"/>
      <c r="CT51" s="34"/>
      <c r="CU51" s="34"/>
      <c r="CV51" s="34"/>
      <c r="CW51" s="34"/>
      <c r="CX51" s="34"/>
      <c r="CY51" s="34"/>
      <c r="CZ51" s="34"/>
      <c r="DA51" s="34"/>
      <c r="DB51" s="34"/>
      <c r="DC51" s="34"/>
      <c r="DD51" s="34"/>
      <c r="DE51" s="34"/>
      <c r="DF51" s="34"/>
      <c r="DG51" s="34"/>
    </row>
    <row r="52" spans="1:111" ht="15.75" customHeight="1">
      <c r="A52" s="32" t="s">
        <v>103</v>
      </c>
      <c r="B52" s="58"/>
      <c r="C52" s="56"/>
      <c r="D52" s="56"/>
      <c r="E52" s="56"/>
      <c r="F52" s="56">
        <v>1</v>
      </c>
      <c r="G52" s="56">
        <v>1</v>
      </c>
      <c r="H52" s="56">
        <v>1</v>
      </c>
      <c r="I52" s="56">
        <v>1</v>
      </c>
      <c r="J52" s="56">
        <v>2</v>
      </c>
      <c r="K52" s="56">
        <v>1</v>
      </c>
      <c r="L52" s="56">
        <v>1</v>
      </c>
      <c r="M52" s="56">
        <v>2</v>
      </c>
      <c r="N52" s="56">
        <v>2</v>
      </c>
      <c r="O52" s="56">
        <v>2</v>
      </c>
      <c r="P52" s="56"/>
      <c r="Q52" s="56"/>
      <c r="R52" s="56">
        <v>2</v>
      </c>
      <c r="S52" s="56">
        <v>1</v>
      </c>
      <c r="T52" s="56">
        <v>1</v>
      </c>
      <c r="U52" s="56">
        <v>1</v>
      </c>
      <c r="V52" s="56">
        <v>2</v>
      </c>
      <c r="W52" s="56">
        <v>2</v>
      </c>
      <c r="X52" s="56"/>
      <c r="Y52" s="56"/>
      <c r="Z52" s="56">
        <v>1</v>
      </c>
      <c r="AA52" s="57">
        <v>1</v>
      </c>
      <c r="AB52" s="56">
        <v>1</v>
      </c>
      <c r="AC52" s="56">
        <v>2</v>
      </c>
      <c r="AD52" s="56">
        <v>2</v>
      </c>
      <c r="AE52" s="56">
        <v>1</v>
      </c>
      <c r="AF52" s="56">
        <v>2</v>
      </c>
      <c r="AG52" s="56">
        <v>2</v>
      </c>
      <c r="AH52" s="56">
        <v>2</v>
      </c>
      <c r="AI52" s="27">
        <v>2</v>
      </c>
      <c r="AJ52" s="57">
        <v>2</v>
      </c>
      <c r="AK52" s="27">
        <v>2</v>
      </c>
      <c r="AL52" s="27">
        <v>2</v>
      </c>
      <c r="AM52" s="56">
        <v>2</v>
      </c>
      <c r="AN52" s="56">
        <v>2</v>
      </c>
      <c r="AO52" s="56">
        <v>2</v>
      </c>
      <c r="AP52" s="27">
        <v>2</v>
      </c>
      <c r="AQ52" s="27">
        <v>3</v>
      </c>
      <c r="AR52" s="56">
        <v>2</v>
      </c>
    </row>
    <row r="53" spans="1:111" ht="15.75" customHeight="1">
      <c r="A53" s="31" t="s">
        <v>105</v>
      </c>
      <c r="F53" s="56">
        <v>0</v>
      </c>
      <c r="G53" s="56">
        <v>0</v>
      </c>
      <c r="H53" s="56">
        <v>0</v>
      </c>
      <c r="I53" s="56">
        <v>0</v>
      </c>
      <c r="J53" s="56">
        <v>0</v>
      </c>
      <c r="K53" s="56">
        <v>0</v>
      </c>
      <c r="L53" s="56">
        <v>0</v>
      </c>
      <c r="M53" s="56">
        <v>0</v>
      </c>
      <c r="N53" s="56"/>
      <c r="O53" s="56"/>
      <c r="P53" s="56">
        <v>1</v>
      </c>
      <c r="Q53" s="56">
        <v>1</v>
      </c>
      <c r="R53" s="56"/>
      <c r="S53" s="56">
        <v>1</v>
      </c>
      <c r="T53" s="56">
        <v>1</v>
      </c>
      <c r="U53" s="56">
        <v>1</v>
      </c>
      <c r="V53" s="56"/>
      <c r="W53" s="56"/>
      <c r="X53" s="56">
        <v>1</v>
      </c>
      <c r="Y53" s="56">
        <v>1</v>
      </c>
      <c r="Z53" s="56">
        <v>1</v>
      </c>
      <c r="AA53" s="57">
        <v>1</v>
      </c>
      <c r="AB53" s="56">
        <v>1</v>
      </c>
      <c r="AC53" s="56">
        <v>1</v>
      </c>
      <c r="AD53" s="56">
        <v>1</v>
      </c>
      <c r="AE53" s="56">
        <v>1</v>
      </c>
      <c r="AF53" s="56">
        <v>1</v>
      </c>
      <c r="AG53" s="56">
        <v>1</v>
      </c>
      <c r="AH53" s="56">
        <v>1</v>
      </c>
      <c r="AI53" s="27">
        <v>1</v>
      </c>
      <c r="AJ53" s="57">
        <v>1</v>
      </c>
      <c r="AK53" s="27">
        <v>1</v>
      </c>
      <c r="AL53" s="27">
        <v>1</v>
      </c>
      <c r="AM53" s="56">
        <v>1</v>
      </c>
      <c r="AN53" s="56">
        <v>1</v>
      </c>
      <c r="AO53" s="56">
        <v>1</v>
      </c>
      <c r="AP53" s="27">
        <v>1</v>
      </c>
      <c r="AQ53" s="27">
        <v>1</v>
      </c>
      <c r="AR53" s="56">
        <v>1</v>
      </c>
    </row>
    <row r="54" spans="1:111" ht="15.75" customHeight="1">
      <c r="A54" s="31" t="s">
        <v>107</v>
      </c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7"/>
      <c r="AB54" s="56"/>
      <c r="AC54" s="56"/>
      <c r="AE54" s="56"/>
      <c r="AH54" s="56"/>
      <c r="AJ54" s="57"/>
      <c r="AM54" s="56"/>
      <c r="AN54" s="56"/>
    </row>
    <row r="55" spans="1:111" ht="15.75" customHeight="1">
      <c r="A55" s="63" t="s">
        <v>163</v>
      </c>
      <c r="F55" s="56">
        <v>2</v>
      </c>
      <c r="G55" s="56">
        <v>3</v>
      </c>
      <c r="H55" s="56">
        <v>2</v>
      </c>
      <c r="I55" s="56">
        <v>3</v>
      </c>
      <c r="J55" s="56">
        <v>2</v>
      </c>
      <c r="K55" s="56">
        <v>3</v>
      </c>
      <c r="L55" s="56">
        <v>3</v>
      </c>
      <c r="M55" s="56">
        <v>3</v>
      </c>
      <c r="N55" s="56">
        <v>3</v>
      </c>
      <c r="O55" s="56">
        <v>3</v>
      </c>
      <c r="P55" s="56">
        <v>3</v>
      </c>
      <c r="Q55" s="56">
        <v>3</v>
      </c>
      <c r="R55" s="56">
        <v>3</v>
      </c>
      <c r="S55" s="56">
        <v>3</v>
      </c>
      <c r="T55" s="56">
        <v>3</v>
      </c>
      <c r="U55" s="56">
        <v>3</v>
      </c>
      <c r="V55" s="56">
        <v>4</v>
      </c>
      <c r="W55" s="56">
        <v>4</v>
      </c>
      <c r="X55" s="56">
        <v>4</v>
      </c>
      <c r="Y55" s="56">
        <v>4</v>
      </c>
      <c r="Z55" s="56">
        <v>4</v>
      </c>
      <c r="AA55" s="57">
        <v>4</v>
      </c>
      <c r="AB55" s="56">
        <v>4</v>
      </c>
      <c r="AC55" s="56">
        <v>3</v>
      </c>
      <c r="AD55" s="56">
        <v>4</v>
      </c>
      <c r="AE55" s="56">
        <v>4</v>
      </c>
      <c r="AF55" s="56">
        <v>4</v>
      </c>
      <c r="AG55" s="56">
        <v>4</v>
      </c>
      <c r="AH55" s="56">
        <v>4</v>
      </c>
      <c r="AI55" s="27">
        <v>4</v>
      </c>
      <c r="AJ55" s="57">
        <v>4</v>
      </c>
      <c r="AK55" s="27">
        <v>5</v>
      </c>
      <c r="AL55" s="27">
        <v>5</v>
      </c>
      <c r="AM55" s="56">
        <v>5</v>
      </c>
      <c r="AN55" s="56">
        <v>5</v>
      </c>
      <c r="AO55" s="56">
        <v>5</v>
      </c>
      <c r="AP55" s="27">
        <v>5</v>
      </c>
      <c r="AQ55" s="27">
        <v>5</v>
      </c>
      <c r="AR55" s="56">
        <v>5</v>
      </c>
    </row>
    <row r="56" spans="1:111" ht="15.75" customHeight="1">
      <c r="A56" s="63" t="s">
        <v>164</v>
      </c>
      <c r="F56" s="56">
        <v>2</v>
      </c>
      <c r="G56" s="56">
        <v>3</v>
      </c>
      <c r="H56" s="56">
        <v>2</v>
      </c>
      <c r="I56" s="56">
        <v>3</v>
      </c>
      <c r="J56" s="56">
        <v>2</v>
      </c>
      <c r="K56" s="56">
        <v>3</v>
      </c>
      <c r="L56" s="56">
        <v>3</v>
      </c>
      <c r="M56" s="56">
        <v>3</v>
      </c>
      <c r="N56" s="56">
        <v>3</v>
      </c>
      <c r="O56" s="56">
        <v>3</v>
      </c>
      <c r="P56" s="56">
        <v>3</v>
      </c>
      <c r="Q56" s="56">
        <v>3</v>
      </c>
      <c r="R56" s="56">
        <v>3</v>
      </c>
      <c r="S56" s="56">
        <v>3</v>
      </c>
      <c r="T56" s="56">
        <v>3</v>
      </c>
      <c r="U56" s="56">
        <v>3</v>
      </c>
      <c r="V56" s="56">
        <v>4</v>
      </c>
      <c r="W56" s="56">
        <v>4</v>
      </c>
      <c r="X56" s="56">
        <v>4</v>
      </c>
      <c r="Y56" s="56">
        <v>4</v>
      </c>
      <c r="Z56" s="56">
        <v>4</v>
      </c>
      <c r="AA56" s="57">
        <v>4</v>
      </c>
      <c r="AB56" s="56">
        <v>4</v>
      </c>
      <c r="AC56" s="56">
        <v>3</v>
      </c>
      <c r="AD56" s="56">
        <v>4</v>
      </c>
      <c r="AE56" s="56">
        <v>4</v>
      </c>
      <c r="AF56" s="56">
        <v>4</v>
      </c>
      <c r="AG56" s="56">
        <v>4</v>
      </c>
      <c r="AH56" s="56">
        <v>4</v>
      </c>
      <c r="AI56" s="27">
        <v>4</v>
      </c>
      <c r="AJ56" s="57">
        <v>4</v>
      </c>
      <c r="AK56" s="27">
        <v>5</v>
      </c>
      <c r="AL56" s="27">
        <v>5</v>
      </c>
      <c r="AM56" s="56">
        <v>5</v>
      </c>
      <c r="AN56" s="56">
        <v>5</v>
      </c>
      <c r="AO56" s="56">
        <v>5</v>
      </c>
      <c r="AP56" s="27">
        <v>5</v>
      </c>
      <c r="AQ56" s="27">
        <v>5</v>
      </c>
      <c r="AR56" s="56">
        <v>5</v>
      </c>
    </row>
    <row r="57" spans="1:111" ht="15.75" customHeight="1">
      <c r="A57" s="63" t="s">
        <v>165</v>
      </c>
      <c r="F57" s="56">
        <v>3</v>
      </c>
      <c r="G57" s="56">
        <v>3</v>
      </c>
      <c r="H57" s="56">
        <v>3</v>
      </c>
      <c r="I57" s="56">
        <v>3</v>
      </c>
      <c r="J57" s="56">
        <v>4</v>
      </c>
      <c r="K57" s="56">
        <v>3</v>
      </c>
      <c r="L57" s="56">
        <v>4</v>
      </c>
      <c r="M57" s="56">
        <v>3</v>
      </c>
      <c r="N57" s="56">
        <v>4</v>
      </c>
      <c r="O57" s="56">
        <v>5</v>
      </c>
      <c r="P57" s="56">
        <v>4</v>
      </c>
      <c r="Q57" s="56">
        <v>5</v>
      </c>
      <c r="R57" s="56">
        <v>5</v>
      </c>
      <c r="S57" s="56">
        <v>3</v>
      </c>
      <c r="T57" s="56">
        <v>5</v>
      </c>
      <c r="U57" s="56">
        <v>3</v>
      </c>
      <c r="V57" s="56">
        <v>4</v>
      </c>
      <c r="W57" s="56">
        <v>5</v>
      </c>
      <c r="X57" s="56">
        <v>4</v>
      </c>
      <c r="Y57" s="56">
        <v>5</v>
      </c>
      <c r="Z57" s="56">
        <v>4</v>
      </c>
      <c r="AA57" s="57">
        <v>5</v>
      </c>
      <c r="AB57" s="56">
        <v>4</v>
      </c>
      <c r="AC57" s="56">
        <v>5</v>
      </c>
      <c r="AD57" s="56">
        <v>4</v>
      </c>
      <c r="AE57" s="56">
        <v>5</v>
      </c>
      <c r="AF57" s="56">
        <v>4</v>
      </c>
      <c r="AG57" s="56">
        <v>5</v>
      </c>
      <c r="AH57" s="56">
        <v>4</v>
      </c>
      <c r="AI57" s="27">
        <v>5</v>
      </c>
      <c r="AJ57" s="57">
        <v>6</v>
      </c>
      <c r="AK57" s="27">
        <v>5</v>
      </c>
      <c r="AL57" s="27">
        <v>5</v>
      </c>
      <c r="AM57" s="56">
        <v>5</v>
      </c>
      <c r="AN57" s="56">
        <v>6</v>
      </c>
      <c r="AO57" s="56">
        <v>5</v>
      </c>
      <c r="AP57" s="27">
        <v>6</v>
      </c>
      <c r="AQ57" s="27">
        <v>6</v>
      </c>
      <c r="AR57" s="56">
        <v>6</v>
      </c>
    </row>
    <row r="58" spans="1:111" ht="15.75" customHeight="1">
      <c r="A58" s="63" t="s">
        <v>166</v>
      </c>
      <c r="C58" s="56"/>
      <c r="D58" s="56"/>
      <c r="E58" s="56"/>
      <c r="F58" s="56">
        <f t="shared" ref="F58:AR58" si="29">(2*SUM(F42:F46))</f>
        <v>12</v>
      </c>
      <c r="G58" s="56">
        <f t="shared" si="29"/>
        <v>12</v>
      </c>
      <c r="H58" s="56">
        <f t="shared" si="29"/>
        <v>14</v>
      </c>
      <c r="I58" s="56">
        <f t="shared" si="29"/>
        <v>14</v>
      </c>
      <c r="J58" s="56">
        <f t="shared" si="29"/>
        <v>14</v>
      </c>
      <c r="K58" s="56">
        <f t="shared" si="29"/>
        <v>16</v>
      </c>
      <c r="L58" s="56">
        <f t="shared" si="29"/>
        <v>16</v>
      </c>
      <c r="M58" s="56">
        <f t="shared" si="29"/>
        <v>16</v>
      </c>
      <c r="N58" s="56">
        <f t="shared" si="29"/>
        <v>16</v>
      </c>
      <c r="O58" s="56">
        <f t="shared" si="29"/>
        <v>16</v>
      </c>
      <c r="P58" s="56">
        <f t="shared" si="29"/>
        <v>18</v>
      </c>
      <c r="Q58" s="56">
        <f t="shared" si="29"/>
        <v>18</v>
      </c>
      <c r="R58" s="56">
        <f t="shared" si="29"/>
        <v>20</v>
      </c>
      <c r="S58" s="56">
        <f t="shared" si="29"/>
        <v>20</v>
      </c>
      <c r="T58" s="56">
        <f t="shared" si="29"/>
        <v>20</v>
      </c>
      <c r="U58" s="56">
        <f t="shared" si="29"/>
        <v>22</v>
      </c>
      <c r="V58" s="56">
        <f t="shared" si="29"/>
        <v>22</v>
      </c>
      <c r="W58" s="56">
        <f t="shared" si="29"/>
        <v>22</v>
      </c>
      <c r="X58" s="56">
        <f t="shared" si="29"/>
        <v>24</v>
      </c>
      <c r="Y58" s="56">
        <f t="shared" si="29"/>
        <v>24</v>
      </c>
      <c r="Z58" s="56">
        <f t="shared" si="29"/>
        <v>24</v>
      </c>
      <c r="AA58" s="56">
        <f t="shared" si="29"/>
        <v>24</v>
      </c>
      <c r="AB58" s="56">
        <f t="shared" si="29"/>
        <v>26</v>
      </c>
      <c r="AC58" s="56">
        <f t="shared" si="29"/>
        <v>26</v>
      </c>
      <c r="AD58" s="56">
        <f t="shared" si="29"/>
        <v>26</v>
      </c>
      <c r="AE58" s="56">
        <f t="shared" si="29"/>
        <v>28</v>
      </c>
      <c r="AF58" s="56">
        <f t="shared" si="29"/>
        <v>28</v>
      </c>
      <c r="AG58" s="56">
        <f t="shared" si="29"/>
        <v>28</v>
      </c>
      <c r="AH58" s="56">
        <f t="shared" si="29"/>
        <v>30</v>
      </c>
      <c r="AI58" s="56">
        <f t="shared" si="29"/>
        <v>30</v>
      </c>
      <c r="AJ58" s="56">
        <f t="shared" si="29"/>
        <v>30</v>
      </c>
      <c r="AK58" s="56">
        <f t="shared" si="29"/>
        <v>30</v>
      </c>
      <c r="AL58" s="56">
        <f t="shared" si="29"/>
        <v>32</v>
      </c>
      <c r="AM58" s="56">
        <f t="shared" si="29"/>
        <v>32</v>
      </c>
      <c r="AN58" s="56">
        <f t="shared" si="29"/>
        <v>32</v>
      </c>
      <c r="AO58" s="56">
        <f t="shared" si="29"/>
        <v>34</v>
      </c>
      <c r="AP58" s="56">
        <f t="shared" si="29"/>
        <v>34</v>
      </c>
      <c r="AQ58" s="56">
        <f t="shared" si="29"/>
        <v>34</v>
      </c>
      <c r="AR58" s="56">
        <f t="shared" si="29"/>
        <v>36</v>
      </c>
    </row>
    <row r="59" spans="1:111" ht="15.75" customHeight="1">
      <c r="A59" s="63" t="s">
        <v>167</v>
      </c>
      <c r="C59" s="56"/>
      <c r="D59" s="56"/>
      <c r="E59" s="56"/>
      <c r="F59" s="56">
        <f t="shared" ref="F59:AR59" si="30">((2*F52)+(4*F53)+(8*F54))</f>
        <v>2</v>
      </c>
      <c r="G59" s="56">
        <f t="shared" si="30"/>
        <v>2</v>
      </c>
      <c r="H59" s="56">
        <f t="shared" si="30"/>
        <v>2</v>
      </c>
      <c r="I59" s="56">
        <f t="shared" si="30"/>
        <v>2</v>
      </c>
      <c r="J59" s="56">
        <f t="shared" si="30"/>
        <v>4</v>
      </c>
      <c r="K59" s="56">
        <f t="shared" si="30"/>
        <v>2</v>
      </c>
      <c r="L59" s="56">
        <f t="shared" si="30"/>
        <v>2</v>
      </c>
      <c r="M59" s="56">
        <f t="shared" si="30"/>
        <v>4</v>
      </c>
      <c r="N59" s="56">
        <f t="shared" si="30"/>
        <v>4</v>
      </c>
      <c r="O59" s="56">
        <f t="shared" si="30"/>
        <v>4</v>
      </c>
      <c r="P59" s="56">
        <f t="shared" si="30"/>
        <v>4</v>
      </c>
      <c r="Q59" s="56">
        <f t="shared" si="30"/>
        <v>4</v>
      </c>
      <c r="R59" s="56">
        <f t="shared" si="30"/>
        <v>4</v>
      </c>
      <c r="S59" s="56">
        <f t="shared" si="30"/>
        <v>6</v>
      </c>
      <c r="T59" s="56">
        <f t="shared" si="30"/>
        <v>6</v>
      </c>
      <c r="U59" s="56">
        <f t="shared" si="30"/>
        <v>6</v>
      </c>
      <c r="V59" s="56">
        <f t="shared" si="30"/>
        <v>4</v>
      </c>
      <c r="W59" s="56">
        <f t="shared" si="30"/>
        <v>4</v>
      </c>
      <c r="X59" s="56">
        <f t="shared" si="30"/>
        <v>4</v>
      </c>
      <c r="Y59" s="56">
        <f t="shared" si="30"/>
        <v>4</v>
      </c>
      <c r="Z59" s="56">
        <f t="shared" si="30"/>
        <v>6</v>
      </c>
      <c r="AA59" s="56">
        <f t="shared" si="30"/>
        <v>6</v>
      </c>
      <c r="AB59" s="56">
        <f t="shared" si="30"/>
        <v>6</v>
      </c>
      <c r="AC59" s="56">
        <f t="shared" si="30"/>
        <v>8</v>
      </c>
      <c r="AD59" s="56">
        <f t="shared" si="30"/>
        <v>8</v>
      </c>
      <c r="AE59" s="56">
        <f t="shared" si="30"/>
        <v>6</v>
      </c>
      <c r="AF59" s="56">
        <f t="shared" si="30"/>
        <v>8</v>
      </c>
      <c r="AG59" s="56">
        <f t="shared" si="30"/>
        <v>8</v>
      </c>
      <c r="AH59" s="56">
        <f t="shared" si="30"/>
        <v>8</v>
      </c>
      <c r="AI59" s="56">
        <f t="shared" si="30"/>
        <v>8</v>
      </c>
      <c r="AJ59" s="56">
        <f t="shared" si="30"/>
        <v>8</v>
      </c>
      <c r="AK59" s="56">
        <f t="shared" si="30"/>
        <v>8</v>
      </c>
      <c r="AL59" s="56">
        <f t="shared" si="30"/>
        <v>8</v>
      </c>
      <c r="AM59" s="56">
        <f t="shared" si="30"/>
        <v>8</v>
      </c>
      <c r="AN59" s="56">
        <f t="shared" si="30"/>
        <v>8</v>
      </c>
      <c r="AO59" s="56">
        <f t="shared" si="30"/>
        <v>8</v>
      </c>
      <c r="AP59" s="56">
        <f t="shared" si="30"/>
        <v>8</v>
      </c>
      <c r="AQ59" s="56">
        <f t="shared" si="30"/>
        <v>10</v>
      </c>
      <c r="AR59" s="56">
        <f t="shared" si="30"/>
        <v>8</v>
      </c>
    </row>
    <row r="60" spans="1:111" ht="15.75" customHeight="1">
      <c r="A60" s="63" t="s">
        <v>168</v>
      </c>
      <c r="C60" s="56"/>
      <c r="D60" s="56"/>
      <c r="E60" s="56"/>
      <c r="F60" s="56">
        <f t="shared" ref="F60:AR60" si="31">(F58+F59)</f>
        <v>14</v>
      </c>
      <c r="G60" s="56">
        <f t="shared" si="31"/>
        <v>14</v>
      </c>
      <c r="H60" s="56">
        <f t="shared" si="31"/>
        <v>16</v>
      </c>
      <c r="I60" s="56">
        <f t="shared" si="31"/>
        <v>16</v>
      </c>
      <c r="J60" s="56">
        <f t="shared" si="31"/>
        <v>18</v>
      </c>
      <c r="K60" s="56">
        <f t="shared" si="31"/>
        <v>18</v>
      </c>
      <c r="L60" s="56">
        <f t="shared" si="31"/>
        <v>18</v>
      </c>
      <c r="M60" s="56">
        <f t="shared" si="31"/>
        <v>20</v>
      </c>
      <c r="N60" s="56">
        <f t="shared" si="31"/>
        <v>20</v>
      </c>
      <c r="O60" s="56">
        <f t="shared" si="31"/>
        <v>20</v>
      </c>
      <c r="P60" s="56">
        <f t="shared" si="31"/>
        <v>22</v>
      </c>
      <c r="Q60" s="56">
        <f t="shared" si="31"/>
        <v>22</v>
      </c>
      <c r="R60" s="56">
        <f t="shared" si="31"/>
        <v>24</v>
      </c>
      <c r="S60" s="56">
        <f t="shared" si="31"/>
        <v>26</v>
      </c>
      <c r="T60" s="56">
        <f t="shared" si="31"/>
        <v>26</v>
      </c>
      <c r="U60" s="56">
        <f t="shared" si="31"/>
        <v>28</v>
      </c>
      <c r="V60" s="56">
        <f t="shared" si="31"/>
        <v>26</v>
      </c>
      <c r="W60" s="56">
        <f t="shared" si="31"/>
        <v>26</v>
      </c>
      <c r="X60" s="56">
        <f t="shared" si="31"/>
        <v>28</v>
      </c>
      <c r="Y60" s="56">
        <f t="shared" si="31"/>
        <v>28</v>
      </c>
      <c r="Z60" s="56">
        <f t="shared" si="31"/>
        <v>30</v>
      </c>
      <c r="AA60" s="56">
        <f t="shared" si="31"/>
        <v>30</v>
      </c>
      <c r="AB60" s="56">
        <f t="shared" si="31"/>
        <v>32</v>
      </c>
      <c r="AC60" s="56">
        <f t="shared" si="31"/>
        <v>34</v>
      </c>
      <c r="AD60" s="56">
        <f t="shared" si="31"/>
        <v>34</v>
      </c>
      <c r="AE60" s="56">
        <f t="shared" si="31"/>
        <v>34</v>
      </c>
      <c r="AF60" s="56">
        <f t="shared" si="31"/>
        <v>36</v>
      </c>
      <c r="AG60" s="56">
        <f t="shared" si="31"/>
        <v>36</v>
      </c>
      <c r="AH60" s="56">
        <f t="shared" si="31"/>
        <v>38</v>
      </c>
      <c r="AI60" s="56">
        <f t="shared" si="31"/>
        <v>38</v>
      </c>
      <c r="AJ60" s="56">
        <f t="shared" si="31"/>
        <v>38</v>
      </c>
      <c r="AK60" s="56">
        <f t="shared" si="31"/>
        <v>38</v>
      </c>
      <c r="AL60" s="56">
        <f t="shared" si="31"/>
        <v>40</v>
      </c>
      <c r="AM60" s="56">
        <f t="shared" si="31"/>
        <v>40</v>
      </c>
      <c r="AN60" s="56">
        <f t="shared" si="31"/>
        <v>40</v>
      </c>
      <c r="AO60" s="56">
        <f t="shared" si="31"/>
        <v>42</v>
      </c>
      <c r="AP60" s="56">
        <f t="shared" si="31"/>
        <v>42</v>
      </c>
      <c r="AQ60" s="56">
        <f t="shared" si="31"/>
        <v>44</v>
      </c>
      <c r="AR60" s="56">
        <f t="shared" si="31"/>
        <v>44</v>
      </c>
    </row>
    <row r="61" spans="1:111" ht="15.75" customHeight="1">
      <c r="A61" s="63" t="s">
        <v>169</v>
      </c>
      <c r="C61" s="56"/>
      <c r="D61" s="56"/>
      <c r="E61" s="56"/>
      <c r="F61" s="56">
        <f t="shared" ref="F61:AR61" si="32">(F41-SUM(F42:F46))</f>
        <v>0</v>
      </c>
      <c r="G61" s="56">
        <f t="shared" si="32"/>
        <v>0</v>
      </c>
      <c r="H61" s="56">
        <f t="shared" si="32"/>
        <v>0</v>
      </c>
      <c r="I61" s="56">
        <f t="shared" si="32"/>
        <v>0</v>
      </c>
      <c r="J61" s="56">
        <f t="shared" si="32"/>
        <v>0</v>
      </c>
      <c r="K61" s="56">
        <f t="shared" si="32"/>
        <v>0</v>
      </c>
      <c r="L61" s="56">
        <f t="shared" si="32"/>
        <v>0</v>
      </c>
      <c r="M61" s="56">
        <f t="shared" si="32"/>
        <v>0</v>
      </c>
      <c r="N61" s="56">
        <f t="shared" si="32"/>
        <v>1</v>
      </c>
      <c r="O61" s="56">
        <f t="shared" si="32"/>
        <v>1</v>
      </c>
      <c r="P61" s="56">
        <f t="shared" si="32"/>
        <v>0</v>
      </c>
      <c r="Q61" s="56">
        <f t="shared" si="32"/>
        <v>0</v>
      </c>
      <c r="R61" s="56">
        <f t="shared" si="32"/>
        <v>0</v>
      </c>
      <c r="S61" s="56">
        <f t="shared" si="32"/>
        <v>0</v>
      </c>
      <c r="T61" s="56">
        <f t="shared" si="32"/>
        <v>0</v>
      </c>
      <c r="U61" s="56">
        <f t="shared" si="32"/>
        <v>0</v>
      </c>
      <c r="V61" s="56">
        <f t="shared" si="32"/>
        <v>0</v>
      </c>
      <c r="W61" s="56">
        <f t="shared" si="32"/>
        <v>0</v>
      </c>
      <c r="X61" s="56">
        <f t="shared" si="32"/>
        <v>0</v>
      </c>
      <c r="Y61" s="56">
        <f t="shared" si="32"/>
        <v>0</v>
      </c>
      <c r="Z61" s="56">
        <f t="shared" si="32"/>
        <v>0</v>
      </c>
      <c r="AA61" s="56">
        <f t="shared" si="32"/>
        <v>0</v>
      </c>
      <c r="AB61" s="56">
        <f t="shared" si="32"/>
        <v>0</v>
      </c>
      <c r="AC61" s="56">
        <f t="shared" si="32"/>
        <v>0</v>
      </c>
      <c r="AD61" s="56">
        <f t="shared" si="32"/>
        <v>0</v>
      </c>
      <c r="AE61" s="56">
        <f t="shared" si="32"/>
        <v>0</v>
      </c>
      <c r="AF61" s="56">
        <f t="shared" si="32"/>
        <v>0</v>
      </c>
      <c r="AG61" s="56">
        <f t="shared" si="32"/>
        <v>0</v>
      </c>
      <c r="AH61" s="56">
        <f t="shared" si="32"/>
        <v>0</v>
      </c>
      <c r="AI61" s="56">
        <f t="shared" si="32"/>
        <v>0</v>
      </c>
      <c r="AJ61" s="56">
        <f t="shared" si="32"/>
        <v>0</v>
      </c>
      <c r="AK61" s="56">
        <f t="shared" si="32"/>
        <v>0</v>
      </c>
      <c r="AL61" s="56">
        <f t="shared" si="32"/>
        <v>0</v>
      </c>
      <c r="AM61" s="56">
        <f t="shared" si="32"/>
        <v>0</v>
      </c>
      <c r="AN61" s="56">
        <f t="shared" si="32"/>
        <v>0</v>
      </c>
      <c r="AO61" s="56">
        <f t="shared" si="32"/>
        <v>0</v>
      </c>
      <c r="AP61" s="56">
        <f t="shared" si="32"/>
        <v>0</v>
      </c>
      <c r="AQ61" s="56">
        <f t="shared" si="32"/>
        <v>0</v>
      </c>
      <c r="AR61" s="56">
        <f t="shared" si="32"/>
        <v>0</v>
      </c>
    </row>
    <row r="62" spans="1:111" s="29" customFormat="1" ht="15.75" customHeight="1">
      <c r="A62" s="64" t="s">
        <v>170</v>
      </c>
      <c r="C62" s="65"/>
      <c r="D62" s="65"/>
      <c r="E62" s="65"/>
      <c r="F62" s="65">
        <f t="shared" ref="F62:AR62" si="33">(F49-((SUM(F55:F57)/2)+(F52+(2*F53)+(4*F54))))</f>
        <v>0.5</v>
      </c>
      <c r="G62" s="65">
        <f t="shared" si="33"/>
        <v>-0.5</v>
      </c>
      <c r="H62" s="65">
        <f t="shared" si="33"/>
        <v>0.5</v>
      </c>
      <c r="I62" s="65">
        <f t="shared" si="33"/>
        <v>-0.5</v>
      </c>
      <c r="J62" s="65">
        <f t="shared" si="33"/>
        <v>0</v>
      </c>
      <c r="K62" s="65">
        <f t="shared" si="33"/>
        <v>0.5</v>
      </c>
      <c r="L62" s="65">
        <f t="shared" si="33"/>
        <v>0</v>
      </c>
      <c r="M62" s="65">
        <f t="shared" si="33"/>
        <v>-0.5</v>
      </c>
      <c r="N62" s="65">
        <f t="shared" si="33"/>
        <v>-1</v>
      </c>
      <c r="O62" s="65">
        <f t="shared" si="33"/>
        <v>-0.5</v>
      </c>
      <c r="P62" s="65">
        <f t="shared" si="33"/>
        <v>0</v>
      </c>
      <c r="Q62" s="65">
        <f t="shared" si="33"/>
        <v>-0.5</v>
      </c>
      <c r="R62" s="65">
        <f t="shared" si="33"/>
        <v>-0.5</v>
      </c>
      <c r="S62" s="65">
        <f t="shared" si="33"/>
        <v>-0.5</v>
      </c>
      <c r="T62" s="65">
        <f t="shared" si="33"/>
        <v>-0.5</v>
      </c>
      <c r="U62" s="65">
        <f t="shared" si="33"/>
        <v>0.5</v>
      </c>
      <c r="V62" s="65">
        <f t="shared" si="33"/>
        <v>0</v>
      </c>
      <c r="W62" s="65">
        <f t="shared" si="33"/>
        <v>-0.5</v>
      </c>
      <c r="X62" s="65">
        <f t="shared" si="33"/>
        <v>0</v>
      </c>
      <c r="Y62" s="65">
        <f t="shared" si="33"/>
        <v>0.5</v>
      </c>
      <c r="Z62" s="65">
        <f t="shared" si="33"/>
        <v>0</v>
      </c>
      <c r="AA62" s="65">
        <f t="shared" si="33"/>
        <v>-0.5</v>
      </c>
      <c r="AB62" s="65">
        <f t="shared" si="33"/>
        <v>0</v>
      </c>
      <c r="AC62" s="65">
        <f t="shared" si="33"/>
        <v>-0.5</v>
      </c>
      <c r="AD62" s="65">
        <f t="shared" si="33"/>
        <v>0</v>
      </c>
      <c r="AE62" s="65">
        <f t="shared" si="33"/>
        <v>0.5</v>
      </c>
      <c r="AF62" s="65">
        <f t="shared" si="33"/>
        <v>0</v>
      </c>
      <c r="AG62" s="65">
        <f t="shared" si="33"/>
        <v>-0.5</v>
      </c>
      <c r="AH62" s="65">
        <f t="shared" si="33"/>
        <v>0</v>
      </c>
      <c r="AI62" s="65">
        <f t="shared" si="33"/>
        <v>0.5</v>
      </c>
      <c r="AJ62" s="65">
        <f t="shared" si="33"/>
        <v>0</v>
      </c>
      <c r="AK62" s="65">
        <f t="shared" si="33"/>
        <v>-0.5</v>
      </c>
      <c r="AL62" s="65">
        <f t="shared" si="33"/>
        <v>-0.5</v>
      </c>
      <c r="AM62" s="65">
        <f t="shared" si="33"/>
        <v>-0.5</v>
      </c>
      <c r="AN62" s="65">
        <f t="shared" si="33"/>
        <v>0</v>
      </c>
      <c r="AO62" s="65">
        <f t="shared" si="33"/>
        <v>0.5</v>
      </c>
      <c r="AP62" s="65">
        <f t="shared" si="33"/>
        <v>0</v>
      </c>
      <c r="AQ62" s="65">
        <f t="shared" si="33"/>
        <v>-1</v>
      </c>
      <c r="AR62" s="65">
        <f t="shared" si="33"/>
        <v>0</v>
      </c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  <c r="BN62" s="30"/>
      <c r="BO62" s="30"/>
      <c r="BP62" s="30"/>
      <c r="BQ62" s="30"/>
      <c r="BR62" s="30"/>
      <c r="BS62" s="30"/>
      <c r="BT62" s="30"/>
      <c r="BU62" s="30"/>
      <c r="BV62" s="30"/>
      <c r="BW62" s="30"/>
      <c r="BX62" s="30"/>
      <c r="BY62" s="30"/>
      <c r="BZ62" s="30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0"/>
      <c r="CQ62" s="30"/>
      <c r="CR62" s="30"/>
      <c r="CS62" s="30"/>
      <c r="CT62" s="30"/>
      <c r="CU62" s="30"/>
      <c r="CV62" s="30"/>
      <c r="CW62" s="30"/>
      <c r="CX62" s="30"/>
      <c r="CY62" s="30"/>
      <c r="CZ62" s="30"/>
      <c r="DA62" s="30"/>
      <c r="DB62" s="30"/>
      <c r="DC62" s="30"/>
      <c r="DD62" s="30"/>
      <c r="DE62" s="30"/>
      <c r="DF62" s="30"/>
      <c r="DG62" s="30"/>
    </row>
    <row r="63" spans="1:111" ht="15.75" customHeight="1">
      <c r="A63" s="63" t="s">
        <v>171</v>
      </c>
      <c r="F63" s="27">
        <f t="shared" ref="F63:AR63" si="34">(F39-F60)</f>
        <v>8</v>
      </c>
      <c r="G63" s="27">
        <f t="shared" si="34"/>
        <v>9</v>
      </c>
      <c r="H63" s="27">
        <f t="shared" si="34"/>
        <v>8</v>
      </c>
      <c r="I63" s="27">
        <f t="shared" si="34"/>
        <v>9</v>
      </c>
      <c r="J63" s="27">
        <f t="shared" si="34"/>
        <v>8</v>
      </c>
      <c r="K63" s="27">
        <f t="shared" si="34"/>
        <v>9</v>
      </c>
      <c r="L63" s="27">
        <f t="shared" si="34"/>
        <v>10</v>
      </c>
      <c r="M63" s="27">
        <f t="shared" si="34"/>
        <v>9</v>
      </c>
      <c r="N63" s="27">
        <f t="shared" si="34"/>
        <v>10</v>
      </c>
      <c r="O63" s="27">
        <f t="shared" si="34"/>
        <v>11</v>
      </c>
      <c r="P63" s="27">
        <f t="shared" si="34"/>
        <v>10</v>
      </c>
      <c r="Q63" s="27">
        <f t="shared" si="34"/>
        <v>11</v>
      </c>
      <c r="R63" s="27">
        <f t="shared" si="34"/>
        <v>10</v>
      </c>
      <c r="S63" s="27">
        <f t="shared" si="34"/>
        <v>9</v>
      </c>
      <c r="T63" s="27">
        <f t="shared" si="34"/>
        <v>10</v>
      </c>
      <c r="U63" s="27">
        <f t="shared" si="34"/>
        <v>9</v>
      </c>
      <c r="V63" s="27">
        <f t="shared" si="34"/>
        <v>12</v>
      </c>
      <c r="W63" s="27">
        <f t="shared" si="34"/>
        <v>13</v>
      </c>
      <c r="X63" s="27">
        <f t="shared" si="34"/>
        <v>12</v>
      </c>
      <c r="Y63" s="27">
        <f t="shared" si="34"/>
        <v>13</v>
      </c>
      <c r="Z63" s="27">
        <f t="shared" si="34"/>
        <v>12</v>
      </c>
      <c r="AA63" s="27">
        <f t="shared" si="34"/>
        <v>13</v>
      </c>
      <c r="AB63" s="27">
        <f t="shared" si="34"/>
        <v>12</v>
      </c>
      <c r="AC63" s="27">
        <f t="shared" si="34"/>
        <v>11</v>
      </c>
      <c r="AD63" s="27">
        <f t="shared" si="34"/>
        <v>12</v>
      </c>
      <c r="AE63" s="27">
        <f t="shared" si="34"/>
        <v>13</v>
      </c>
      <c r="AF63" s="27">
        <f t="shared" si="34"/>
        <v>12</v>
      </c>
      <c r="AG63" s="27">
        <f t="shared" si="34"/>
        <v>13</v>
      </c>
      <c r="AH63" s="27">
        <f t="shared" si="34"/>
        <v>12</v>
      </c>
      <c r="AI63" s="27">
        <f t="shared" si="34"/>
        <v>13</v>
      </c>
      <c r="AJ63" s="27">
        <f t="shared" si="34"/>
        <v>14</v>
      </c>
      <c r="AK63" s="27">
        <f t="shared" si="34"/>
        <v>15</v>
      </c>
      <c r="AL63" s="27">
        <f t="shared" si="34"/>
        <v>14</v>
      </c>
      <c r="AM63" s="27">
        <f t="shared" si="34"/>
        <v>15</v>
      </c>
      <c r="AN63" s="27">
        <f t="shared" si="34"/>
        <v>16</v>
      </c>
      <c r="AO63" s="27">
        <f t="shared" si="34"/>
        <v>15</v>
      </c>
      <c r="AP63" s="27">
        <f t="shared" si="34"/>
        <v>16</v>
      </c>
      <c r="AQ63" s="27">
        <f t="shared" si="34"/>
        <v>15</v>
      </c>
      <c r="AR63" s="27">
        <f t="shared" si="34"/>
        <v>16</v>
      </c>
    </row>
    <row r="64" spans="1:111" s="38" customFormat="1" ht="15.75" customHeight="1">
      <c r="A64" s="66"/>
      <c r="C64" s="39"/>
      <c r="D64" s="39"/>
      <c r="E64" s="39"/>
      <c r="F64" s="39"/>
      <c r="G64" s="39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39"/>
      <c r="AX64" s="39"/>
      <c r="AY64" s="39"/>
      <c r="AZ64" s="39"/>
      <c r="BA64" s="39"/>
      <c r="BB64" s="39"/>
      <c r="BC64" s="39"/>
      <c r="BD64" s="39"/>
      <c r="BE64" s="39"/>
      <c r="BF64" s="39"/>
      <c r="BG64" s="39"/>
      <c r="BH64" s="39"/>
      <c r="BI64" s="39"/>
      <c r="BJ64" s="39"/>
      <c r="BK64" s="39"/>
      <c r="BL64" s="39"/>
      <c r="BM64" s="39"/>
      <c r="BN64" s="39"/>
      <c r="BO64" s="39"/>
      <c r="BP64" s="39"/>
      <c r="BQ64" s="39"/>
      <c r="BR64" s="39"/>
      <c r="BS64" s="39"/>
      <c r="BT64" s="39"/>
      <c r="BU64" s="39"/>
      <c r="BV64" s="39"/>
      <c r="BW64" s="39"/>
      <c r="BX64" s="39"/>
      <c r="BY64" s="39"/>
      <c r="BZ64" s="39"/>
      <c r="CA64" s="39"/>
      <c r="CB64" s="39"/>
      <c r="CC64" s="39"/>
      <c r="CD64" s="39"/>
      <c r="CE64" s="39"/>
      <c r="CF64" s="39"/>
      <c r="CG64" s="39"/>
      <c r="CH64" s="39"/>
      <c r="CI64" s="39"/>
      <c r="CJ64" s="39"/>
      <c r="CK64" s="39"/>
      <c r="CL64" s="39"/>
      <c r="CM64" s="39"/>
      <c r="CN64" s="39"/>
      <c r="CO64" s="39"/>
      <c r="CP64" s="39"/>
      <c r="CQ64" s="39"/>
      <c r="CR64" s="39"/>
      <c r="CS64" s="39"/>
      <c r="CT64" s="39"/>
      <c r="CU64" s="39"/>
      <c r="CV64" s="39"/>
      <c r="CW64" s="39"/>
      <c r="CX64" s="39"/>
      <c r="CY64" s="39"/>
      <c r="CZ64" s="39"/>
      <c r="DA64" s="39"/>
      <c r="DB64" s="39"/>
      <c r="DC64" s="39"/>
      <c r="DD64" s="39"/>
      <c r="DE64" s="39"/>
      <c r="DF64" s="39"/>
      <c r="DG64" s="39"/>
    </row>
    <row r="65" spans="1:111" ht="15.75" customHeight="1">
      <c r="A65" s="26" t="s">
        <v>172</v>
      </c>
      <c r="H65" s="56"/>
      <c r="I65" s="56"/>
      <c r="J65" s="56"/>
      <c r="K65" s="27">
        <f t="shared" ref="K65:BD65" si="35">ROUND(K69/$B$66,2)</f>
        <v>9</v>
      </c>
      <c r="L65" s="27">
        <f t="shared" si="35"/>
        <v>9.33</v>
      </c>
      <c r="M65" s="27">
        <f t="shared" si="35"/>
        <v>9.67</v>
      </c>
      <c r="N65" s="27">
        <f t="shared" si="35"/>
        <v>10</v>
      </c>
      <c r="O65" s="27">
        <f t="shared" si="35"/>
        <v>10.33</v>
      </c>
      <c r="P65" s="27">
        <f t="shared" si="35"/>
        <v>10.67</v>
      </c>
      <c r="Q65" s="27">
        <f t="shared" si="35"/>
        <v>11</v>
      </c>
      <c r="R65" s="27">
        <f t="shared" si="35"/>
        <v>11.33</v>
      </c>
      <c r="S65" s="27">
        <f t="shared" si="35"/>
        <v>11.67</v>
      </c>
      <c r="T65" s="27">
        <f t="shared" si="35"/>
        <v>12</v>
      </c>
      <c r="U65" s="27">
        <f t="shared" si="35"/>
        <v>12.33</v>
      </c>
      <c r="V65" s="27">
        <f t="shared" si="35"/>
        <v>12.67</v>
      </c>
      <c r="W65" s="27">
        <f t="shared" si="35"/>
        <v>13</v>
      </c>
      <c r="X65" s="27">
        <f t="shared" si="35"/>
        <v>13.33</v>
      </c>
      <c r="Y65" s="27">
        <f t="shared" si="35"/>
        <v>13.67</v>
      </c>
      <c r="Z65" s="27">
        <f t="shared" si="35"/>
        <v>14</v>
      </c>
      <c r="AA65" s="27">
        <f t="shared" si="35"/>
        <v>14.33</v>
      </c>
      <c r="AB65" s="27">
        <f t="shared" si="35"/>
        <v>14.67</v>
      </c>
      <c r="AC65" s="27">
        <f t="shared" si="35"/>
        <v>15</v>
      </c>
      <c r="AD65" s="27">
        <f t="shared" si="35"/>
        <v>15.33</v>
      </c>
      <c r="AE65" s="27">
        <f t="shared" si="35"/>
        <v>15.67</v>
      </c>
      <c r="AF65" s="27">
        <f t="shared" si="35"/>
        <v>16</v>
      </c>
      <c r="AG65" s="27">
        <f t="shared" si="35"/>
        <v>16.329999999999998</v>
      </c>
      <c r="AH65" s="27">
        <f t="shared" si="35"/>
        <v>16.670000000000002</v>
      </c>
      <c r="AI65" s="27">
        <f t="shared" si="35"/>
        <v>17</v>
      </c>
      <c r="AJ65" s="27">
        <f t="shared" si="35"/>
        <v>17.329999999999998</v>
      </c>
      <c r="AK65" s="27">
        <f t="shared" si="35"/>
        <v>17.670000000000002</v>
      </c>
      <c r="AL65" s="27">
        <f t="shared" si="35"/>
        <v>18</v>
      </c>
      <c r="AM65" s="27">
        <f t="shared" si="35"/>
        <v>18.329999999999998</v>
      </c>
      <c r="AN65" s="27">
        <f t="shared" si="35"/>
        <v>18.670000000000002</v>
      </c>
      <c r="AO65" s="27">
        <f t="shared" si="35"/>
        <v>19</v>
      </c>
      <c r="AP65" s="27">
        <f t="shared" si="35"/>
        <v>19.329999999999998</v>
      </c>
      <c r="AQ65" s="27">
        <f t="shared" si="35"/>
        <v>19.670000000000002</v>
      </c>
      <c r="AR65" s="27">
        <f t="shared" si="35"/>
        <v>20</v>
      </c>
      <c r="AS65" s="27">
        <f t="shared" si="35"/>
        <v>20.329999999999998</v>
      </c>
      <c r="AT65" s="27">
        <f t="shared" si="35"/>
        <v>20.67</v>
      </c>
      <c r="AU65" s="27">
        <f t="shared" si="35"/>
        <v>21</v>
      </c>
      <c r="AV65" s="27">
        <f t="shared" si="35"/>
        <v>21.33</v>
      </c>
      <c r="AW65" s="27">
        <f t="shared" si="35"/>
        <v>21.67</v>
      </c>
      <c r="AX65" s="27">
        <f t="shared" si="35"/>
        <v>22</v>
      </c>
      <c r="AY65" s="27">
        <f t="shared" si="35"/>
        <v>22.33</v>
      </c>
      <c r="AZ65" s="27">
        <f t="shared" si="35"/>
        <v>22.67</v>
      </c>
      <c r="BA65" s="27">
        <f t="shared" si="35"/>
        <v>23</v>
      </c>
      <c r="BB65" s="27">
        <f t="shared" si="35"/>
        <v>23.33</v>
      </c>
      <c r="BC65" s="27">
        <f t="shared" si="35"/>
        <v>23.67</v>
      </c>
      <c r="BD65" s="27">
        <f t="shared" si="35"/>
        <v>24</v>
      </c>
    </row>
    <row r="66" spans="1:111" ht="15.75" customHeight="1">
      <c r="A66" s="54" t="s">
        <v>47</v>
      </c>
      <c r="B66" s="58">
        <v>3</v>
      </c>
      <c r="C66" s="56"/>
      <c r="D66" s="56"/>
      <c r="E66" s="56"/>
      <c r="F66" s="56"/>
      <c r="G66" s="56"/>
      <c r="H66" s="56"/>
      <c r="I66" s="56"/>
      <c r="J66" s="56"/>
      <c r="K66" s="56"/>
    </row>
    <row r="67" spans="1:111" ht="15.75" customHeight="1">
      <c r="A67" s="54" t="s">
        <v>48</v>
      </c>
      <c r="B67" s="58">
        <v>4.5</v>
      </c>
      <c r="C67" s="56"/>
      <c r="D67" s="56"/>
      <c r="E67" s="56"/>
      <c r="F67" s="56"/>
      <c r="G67" s="56"/>
      <c r="H67" s="56"/>
      <c r="I67" s="56"/>
      <c r="J67" s="56"/>
      <c r="K67" s="56"/>
    </row>
    <row r="68" spans="1:111" s="36" customFormat="1" ht="14.15" customHeight="1">
      <c r="A68" s="50" t="s">
        <v>151</v>
      </c>
      <c r="B68" s="51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>
        <f>ROUNDDOWN(0.75*($B$67*T4),0)</f>
        <v>30</v>
      </c>
      <c r="U68" s="52"/>
      <c r="V68" s="52"/>
      <c r="W68" s="52">
        <f>ROUNDDOWN(0.75*($B$67*W4),0)</f>
        <v>32</v>
      </c>
      <c r="X68" s="56"/>
      <c r="Y68" s="56"/>
      <c r="Z68" s="52">
        <f>ROUNDDOWN(0.75*($B$67*Z4),0)</f>
        <v>35</v>
      </c>
      <c r="AA68" s="52"/>
      <c r="AB68" s="52"/>
      <c r="AC68" s="52">
        <f>ROUNDDOWN(0.75*($B$67*AC4),0)</f>
        <v>37</v>
      </c>
      <c r="AD68" s="52"/>
      <c r="AE68" s="52"/>
      <c r="AF68" s="52">
        <f>ROUNDDOWN(0.75*($B$67*AF4),0)</f>
        <v>40</v>
      </c>
      <c r="AG68" s="56"/>
      <c r="AH68" s="27"/>
      <c r="AI68" s="52">
        <f>ROUNDDOWN(0.75*($B$67*AI4),0)</f>
        <v>0</v>
      </c>
      <c r="AJ68" s="27"/>
      <c r="AK68" s="27"/>
      <c r="AL68" s="52">
        <f>ROUNDDOWN(0.75*($B$67*AL4),0)</f>
        <v>0</v>
      </c>
      <c r="AM68" s="27"/>
      <c r="AN68" s="27"/>
      <c r="AO68" s="52">
        <f>ROUNDDOWN(0.75*($B$67*AO4),0)</f>
        <v>0</v>
      </c>
      <c r="AP68" s="27"/>
      <c r="AQ68" s="27"/>
      <c r="AR68" s="56">
        <f>ROUNDDOWN(0.75*($B$67*AR4),0)</f>
        <v>0</v>
      </c>
      <c r="AS68" s="27"/>
      <c r="AT68" s="27"/>
      <c r="AU68" s="52">
        <f>ROUNDDOWN(0.75*($B$67*AU4),0)</f>
        <v>0</v>
      </c>
      <c r="AV68" s="37"/>
      <c r="AW68" s="37"/>
      <c r="AX68" s="52">
        <f>ROUNDDOWN(0.75*($B$67*AX4),0)</f>
        <v>0</v>
      </c>
      <c r="AY68" s="37"/>
      <c r="AZ68" s="37"/>
      <c r="BA68" s="52">
        <f>ROUNDDOWN(0.75*($B$67*BA4),0)</f>
        <v>0</v>
      </c>
      <c r="BB68" s="37"/>
      <c r="BC68" s="37"/>
      <c r="BD68" s="52">
        <f>ROUNDDOWN(0.75*($B$67*BD4),0)</f>
        <v>0</v>
      </c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  <c r="BV68" s="37"/>
      <c r="BW68" s="37"/>
      <c r="BX68" s="37"/>
      <c r="BY68" s="37"/>
      <c r="BZ68" s="37"/>
      <c r="CA68" s="37"/>
      <c r="CB68" s="37"/>
      <c r="CC68" s="37"/>
      <c r="CD68" s="37"/>
      <c r="CE68" s="37"/>
      <c r="CF68" s="37"/>
      <c r="CG68" s="37"/>
      <c r="CH68" s="37"/>
      <c r="CI68" s="37"/>
      <c r="CJ68" s="37"/>
      <c r="CK68" s="37"/>
      <c r="CL68" s="37"/>
      <c r="CM68" s="37"/>
      <c r="CN68" s="37"/>
      <c r="CO68" s="37"/>
      <c r="CP68" s="37"/>
      <c r="CQ68" s="37"/>
      <c r="CR68" s="37"/>
      <c r="CS68" s="37"/>
      <c r="CT68" s="37"/>
      <c r="CU68" s="37"/>
      <c r="CV68" s="37"/>
      <c r="CW68" s="37"/>
      <c r="CX68" s="37"/>
      <c r="CY68" s="37"/>
      <c r="CZ68" s="37"/>
      <c r="DA68" s="37"/>
      <c r="DB68" s="37"/>
      <c r="DC68" s="37"/>
      <c r="DD68" s="37"/>
      <c r="DE68" s="37"/>
      <c r="DF68" s="37"/>
      <c r="DG68" s="37"/>
    </row>
    <row r="69" spans="1:111" s="36" customFormat="1" ht="14.15" customHeight="1">
      <c r="A69" s="50" t="s">
        <v>137</v>
      </c>
      <c r="B69" s="51"/>
      <c r="C69" s="52"/>
      <c r="D69" s="52"/>
      <c r="E69" s="52"/>
      <c r="F69" s="52"/>
      <c r="G69" s="52"/>
      <c r="H69" s="52"/>
      <c r="I69" s="52"/>
      <c r="J69" s="52"/>
      <c r="K69" s="52">
        <f t="shared" ref="K69:S69" si="36">(L69-1)</f>
        <v>27</v>
      </c>
      <c r="L69" s="52">
        <f t="shared" si="36"/>
        <v>28</v>
      </c>
      <c r="M69" s="52">
        <f t="shared" si="36"/>
        <v>29</v>
      </c>
      <c r="N69" s="52">
        <f t="shared" si="36"/>
        <v>30</v>
      </c>
      <c r="O69" s="52">
        <f t="shared" si="36"/>
        <v>31</v>
      </c>
      <c r="P69" s="52">
        <f t="shared" si="36"/>
        <v>32</v>
      </c>
      <c r="Q69" s="52">
        <f t="shared" si="36"/>
        <v>33</v>
      </c>
      <c r="R69" s="52">
        <f t="shared" si="36"/>
        <v>34</v>
      </c>
      <c r="S69" s="52">
        <f t="shared" si="36"/>
        <v>35</v>
      </c>
      <c r="T69" s="52">
        <v>36</v>
      </c>
      <c r="U69" s="52">
        <f t="shared" ref="U69:BD69" si="37">(T69+1)</f>
        <v>37</v>
      </c>
      <c r="V69" s="52">
        <f t="shared" si="37"/>
        <v>38</v>
      </c>
      <c r="W69" s="52">
        <f t="shared" si="37"/>
        <v>39</v>
      </c>
      <c r="X69" s="52">
        <f t="shared" si="37"/>
        <v>40</v>
      </c>
      <c r="Y69" s="52">
        <f t="shared" si="37"/>
        <v>41</v>
      </c>
      <c r="Z69" s="52">
        <f t="shared" si="37"/>
        <v>42</v>
      </c>
      <c r="AA69" s="52">
        <f t="shared" si="37"/>
        <v>43</v>
      </c>
      <c r="AB69" s="52">
        <f t="shared" si="37"/>
        <v>44</v>
      </c>
      <c r="AC69" s="52">
        <f t="shared" si="37"/>
        <v>45</v>
      </c>
      <c r="AD69" s="52">
        <f t="shared" si="37"/>
        <v>46</v>
      </c>
      <c r="AE69" s="52">
        <f t="shared" si="37"/>
        <v>47</v>
      </c>
      <c r="AF69" s="52">
        <f t="shared" si="37"/>
        <v>48</v>
      </c>
      <c r="AG69" s="52">
        <f t="shared" si="37"/>
        <v>49</v>
      </c>
      <c r="AH69" s="52">
        <f t="shared" si="37"/>
        <v>50</v>
      </c>
      <c r="AI69" s="52">
        <f t="shared" si="37"/>
        <v>51</v>
      </c>
      <c r="AJ69" s="52">
        <f t="shared" si="37"/>
        <v>52</v>
      </c>
      <c r="AK69" s="52">
        <f t="shared" si="37"/>
        <v>53</v>
      </c>
      <c r="AL69" s="52">
        <f t="shared" si="37"/>
        <v>54</v>
      </c>
      <c r="AM69" s="52">
        <f t="shared" si="37"/>
        <v>55</v>
      </c>
      <c r="AN69" s="52">
        <f t="shared" si="37"/>
        <v>56</v>
      </c>
      <c r="AO69" s="52">
        <f t="shared" si="37"/>
        <v>57</v>
      </c>
      <c r="AP69" s="52">
        <f t="shared" si="37"/>
        <v>58</v>
      </c>
      <c r="AQ69" s="52">
        <f t="shared" si="37"/>
        <v>59</v>
      </c>
      <c r="AR69" s="52">
        <f t="shared" si="37"/>
        <v>60</v>
      </c>
      <c r="AS69" s="52">
        <f t="shared" si="37"/>
        <v>61</v>
      </c>
      <c r="AT69" s="52">
        <f t="shared" si="37"/>
        <v>62</v>
      </c>
      <c r="AU69" s="52">
        <f t="shared" si="37"/>
        <v>63</v>
      </c>
      <c r="AV69" s="52">
        <f t="shared" si="37"/>
        <v>64</v>
      </c>
      <c r="AW69" s="52">
        <f t="shared" si="37"/>
        <v>65</v>
      </c>
      <c r="AX69" s="52">
        <f t="shared" si="37"/>
        <v>66</v>
      </c>
      <c r="AY69" s="52">
        <f t="shared" si="37"/>
        <v>67</v>
      </c>
      <c r="AZ69" s="52">
        <f t="shared" si="37"/>
        <v>68</v>
      </c>
      <c r="BA69" s="52">
        <f t="shared" si="37"/>
        <v>69</v>
      </c>
      <c r="BB69" s="52">
        <f t="shared" si="37"/>
        <v>70</v>
      </c>
      <c r="BC69" s="52">
        <f t="shared" si="37"/>
        <v>71</v>
      </c>
      <c r="BD69" s="52">
        <f t="shared" si="37"/>
        <v>72</v>
      </c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  <c r="BV69" s="37"/>
      <c r="BW69" s="37"/>
      <c r="BX69" s="37"/>
      <c r="BY69" s="37"/>
      <c r="BZ69" s="37"/>
      <c r="CA69" s="37"/>
      <c r="CB69" s="37"/>
      <c r="CC69" s="37"/>
      <c r="CD69" s="37"/>
      <c r="CE69" s="37"/>
      <c r="CF69" s="37"/>
      <c r="CG69" s="37"/>
      <c r="CH69" s="37"/>
      <c r="CI69" s="37"/>
      <c r="CJ69" s="37"/>
      <c r="CK69" s="37"/>
      <c r="CL69" s="37"/>
      <c r="CM69" s="37"/>
      <c r="CN69" s="37"/>
      <c r="CO69" s="37"/>
      <c r="CP69" s="37"/>
      <c r="CQ69" s="37"/>
      <c r="CR69" s="37"/>
      <c r="CS69" s="37"/>
      <c r="CT69" s="37"/>
      <c r="CU69" s="37"/>
      <c r="CV69" s="37"/>
      <c r="CW69" s="37"/>
      <c r="CX69" s="37"/>
      <c r="CY69" s="37"/>
      <c r="CZ69" s="37"/>
      <c r="DA69" s="37"/>
      <c r="DB69" s="37"/>
      <c r="DC69" s="37"/>
      <c r="DD69" s="37"/>
      <c r="DE69" s="37"/>
      <c r="DF69" s="37"/>
      <c r="DG69" s="37"/>
    </row>
    <row r="70" spans="1:111" s="36" customFormat="1" ht="14.15" customHeight="1">
      <c r="A70" s="50" t="s">
        <v>152</v>
      </c>
      <c r="B70" s="51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>
        <f t="shared" ref="T70:BD70" si="38">ROUNDUP(Rows_for_Initial_Curve*T68,0)</f>
        <v>8</v>
      </c>
      <c r="U70" s="52">
        <f t="shared" si="38"/>
        <v>0</v>
      </c>
      <c r="V70" s="52">
        <f t="shared" si="38"/>
        <v>0</v>
      </c>
      <c r="W70" s="52">
        <f t="shared" si="38"/>
        <v>8</v>
      </c>
      <c r="X70" s="52">
        <f t="shared" si="38"/>
        <v>0</v>
      </c>
      <c r="Y70" s="52">
        <f t="shared" si="38"/>
        <v>0</v>
      </c>
      <c r="Z70" s="52">
        <f t="shared" si="38"/>
        <v>9</v>
      </c>
      <c r="AA70" s="52">
        <f t="shared" si="38"/>
        <v>0</v>
      </c>
      <c r="AB70" s="52">
        <f t="shared" si="38"/>
        <v>0</v>
      </c>
      <c r="AC70" s="52">
        <f t="shared" si="38"/>
        <v>10</v>
      </c>
      <c r="AD70" s="52">
        <f t="shared" si="38"/>
        <v>0</v>
      </c>
      <c r="AE70" s="52">
        <f t="shared" si="38"/>
        <v>0</v>
      </c>
      <c r="AF70" s="52">
        <f t="shared" si="38"/>
        <v>10</v>
      </c>
      <c r="AG70" s="52">
        <f t="shared" si="38"/>
        <v>0</v>
      </c>
      <c r="AH70" s="52">
        <f t="shared" si="38"/>
        <v>0</v>
      </c>
      <c r="AI70" s="52">
        <f t="shared" si="38"/>
        <v>0</v>
      </c>
      <c r="AJ70" s="52">
        <f t="shared" si="38"/>
        <v>0</v>
      </c>
      <c r="AK70" s="52">
        <f t="shared" si="38"/>
        <v>0</v>
      </c>
      <c r="AL70" s="52">
        <f t="shared" si="38"/>
        <v>0</v>
      </c>
      <c r="AM70" s="52">
        <f t="shared" si="38"/>
        <v>0</v>
      </c>
      <c r="AN70" s="52">
        <f t="shared" si="38"/>
        <v>0</v>
      </c>
      <c r="AO70" s="52">
        <f t="shared" si="38"/>
        <v>0</v>
      </c>
      <c r="AP70" s="52">
        <f t="shared" si="38"/>
        <v>0</v>
      </c>
      <c r="AQ70" s="52">
        <f t="shared" si="38"/>
        <v>0</v>
      </c>
      <c r="AR70" s="52">
        <f t="shared" si="38"/>
        <v>0</v>
      </c>
      <c r="AS70" s="52">
        <f t="shared" si="38"/>
        <v>0</v>
      </c>
      <c r="AT70" s="52">
        <f t="shared" si="38"/>
        <v>0</v>
      </c>
      <c r="AU70" s="52">
        <f t="shared" si="38"/>
        <v>0</v>
      </c>
      <c r="AV70" s="52">
        <f t="shared" si="38"/>
        <v>0</v>
      </c>
      <c r="AW70" s="52">
        <f t="shared" si="38"/>
        <v>0</v>
      </c>
      <c r="AX70" s="52">
        <f t="shared" si="38"/>
        <v>0</v>
      </c>
      <c r="AY70" s="52">
        <f t="shared" si="38"/>
        <v>0</v>
      </c>
      <c r="AZ70" s="52">
        <f t="shared" si="38"/>
        <v>0</v>
      </c>
      <c r="BA70" s="52">
        <f t="shared" si="38"/>
        <v>0</v>
      </c>
      <c r="BB70" s="52">
        <f t="shared" si="38"/>
        <v>0</v>
      </c>
      <c r="BC70" s="52">
        <f t="shared" si="38"/>
        <v>0</v>
      </c>
      <c r="BD70" s="52">
        <f t="shared" si="38"/>
        <v>0</v>
      </c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  <c r="BV70" s="37"/>
      <c r="BW70" s="37"/>
      <c r="BX70" s="37"/>
      <c r="BY70" s="37"/>
      <c r="BZ70" s="37"/>
      <c r="CA70" s="37"/>
      <c r="CB70" s="37"/>
      <c r="CC70" s="37"/>
      <c r="CD70" s="37"/>
      <c r="CE70" s="37"/>
      <c r="CF70" s="37"/>
      <c r="CG70" s="37"/>
      <c r="CH70" s="37"/>
      <c r="CI70" s="37"/>
      <c r="CJ70" s="37"/>
      <c r="CK70" s="37"/>
      <c r="CL70" s="37"/>
      <c r="CM70" s="37"/>
      <c r="CN70" s="37"/>
      <c r="CO70" s="37"/>
      <c r="CP70" s="37"/>
      <c r="CQ70" s="37"/>
      <c r="CR70" s="37"/>
      <c r="CS70" s="37"/>
      <c r="CT70" s="37"/>
      <c r="CU70" s="37"/>
      <c r="CV70" s="37"/>
      <c r="CW70" s="37"/>
      <c r="CX70" s="37"/>
      <c r="CY70" s="37"/>
      <c r="CZ70" s="37"/>
      <c r="DA70" s="37"/>
      <c r="DB70" s="37"/>
      <c r="DC70" s="37"/>
      <c r="DD70" s="37"/>
      <c r="DE70" s="37"/>
      <c r="DF70" s="37"/>
      <c r="DG70" s="37"/>
    </row>
    <row r="71" spans="1:111" s="36" customFormat="1" ht="14.15" customHeight="1">
      <c r="A71" s="50" t="s">
        <v>173</v>
      </c>
      <c r="B71" s="51"/>
      <c r="C71" s="52"/>
      <c r="D71" s="52"/>
      <c r="E71" s="52"/>
      <c r="F71" s="52"/>
      <c r="G71" s="52"/>
      <c r="H71" s="52"/>
      <c r="I71" s="52"/>
      <c r="J71" s="52"/>
      <c r="K71" s="52">
        <f t="shared" ref="K71:BD71" si="39">ROUNDDOWN(Percent_of_Stitches_Intial_BO*K69,0)</f>
        <v>8</v>
      </c>
      <c r="L71" s="52">
        <f t="shared" si="39"/>
        <v>8</v>
      </c>
      <c r="M71" s="52">
        <f t="shared" si="39"/>
        <v>8</v>
      </c>
      <c r="N71" s="52">
        <f t="shared" si="39"/>
        <v>9</v>
      </c>
      <c r="O71" s="52">
        <f t="shared" si="39"/>
        <v>9</v>
      </c>
      <c r="P71" s="52">
        <f t="shared" si="39"/>
        <v>9</v>
      </c>
      <c r="Q71" s="52">
        <f t="shared" si="39"/>
        <v>9</v>
      </c>
      <c r="R71" s="52">
        <f t="shared" si="39"/>
        <v>10</v>
      </c>
      <c r="S71" s="52">
        <f t="shared" si="39"/>
        <v>10</v>
      </c>
      <c r="T71" s="52">
        <f t="shared" si="39"/>
        <v>10</v>
      </c>
      <c r="U71" s="52">
        <f t="shared" si="39"/>
        <v>11</v>
      </c>
      <c r="V71" s="52">
        <f t="shared" si="39"/>
        <v>11</v>
      </c>
      <c r="W71" s="52">
        <f t="shared" si="39"/>
        <v>11</v>
      </c>
      <c r="X71" s="52">
        <f t="shared" si="39"/>
        <v>12</v>
      </c>
      <c r="Y71" s="52">
        <f t="shared" si="39"/>
        <v>12</v>
      </c>
      <c r="Z71" s="52">
        <f t="shared" si="39"/>
        <v>12</v>
      </c>
      <c r="AA71" s="52">
        <f t="shared" si="39"/>
        <v>12</v>
      </c>
      <c r="AB71" s="52">
        <f t="shared" si="39"/>
        <v>13</v>
      </c>
      <c r="AC71" s="52">
        <f t="shared" si="39"/>
        <v>13</v>
      </c>
      <c r="AD71" s="52">
        <f t="shared" si="39"/>
        <v>13</v>
      </c>
      <c r="AE71" s="52">
        <f t="shared" si="39"/>
        <v>14</v>
      </c>
      <c r="AF71" s="52">
        <f t="shared" si="39"/>
        <v>14</v>
      </c>
      <c r="AG71" s="52">
        <f t="shared" si="39"/>
        <v>14</v>
      </c>
      <c r="AH71" s="52">
        <f t="shared" si="39"/>
        <v>15</v>
      </c>
      <c r="AI71" s="52">
        <f t="shared" si="39"/>
        <v>15</v>
      </c>
      <c r="AJ71" s="52">
        <f t="shared" si="39"/>
        <v>15</v>
      </c>
      <c r="AK71" s="52">
        <f t="shared" si="39"/>
        <v>15</v>
      </c>
      <c r="AL71" s="52">
        <f t="shared" si="39"/>
        <v>16</v>
      </c>
      <c r="AM71" s="52">
        <f t="shared" si="39"/>
        <v>16</v>
      </c>
      <c r="AN71" s="52">
        <f t="shared" si="39"/>
        <v>16</v>
      </c>
      <c r="AO71" s="52">
        <f t="shared" si="39"/>
        <v>17</v>
      </c>
      <c r="AP71" s="52">
        <f t="shared" si="39"/>
        <v>17</v>
      </c>
      <c r="AQ71" s="52">
        <f t="shared" si="39"/>
        <v>17</v>
      </c>
      <c r="AR71" s="52">
        <f t="shared" si="39"/>
        <v>18</v>
      </c>
      <c r="AS71" s="52">
        <f t="shared" si="39"/>
        <v>18</v>
      </c>
      <c r="AT71" s="52">
        <f t="shared" si="39"/>
        <v>18</v>
      </c>
      <c r="AU71" s="52">
        <f t="shared" si="39"/>
        <v>18</v>
      </c>
      <c r="AV71" s="52">
        <f t="shared" si="39"/>
        <v>19</v>
      </c>
      <c r="AW71" s="52">
        <f t="shared" si="39"/>
        <v>19</v>
      </c>
      <c r="AX71" s="52">
        <f t="shared" si="39"/>
        <v>19</v>
      </c>
      <c r="AY71" s="52">
        <f t="shared" si="39"/>
        <v>20</v>
      </c>
      <c r="AZ71" s="52">
        <f t="shared" si="39"/>
        <v>20</v>
      </c>
      <c r="BA71" s="52">
        <f t="shared" si="39"/>
        <v>20</v>
      </c>
      <c r="BB71" s="52">
        <f t="shared" si="39"/>
        <v>21</v>
      </c>
      <c r="BC71" s="52">
        <f t="shared" si="39"/>
        <v>21</v>
      </c>
      <c r="BD71" s="52">
        <f t="shared" si="39"/>
        <v>21</v>
      </c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37"/>
      <c r="CE71" s="37"/>
      <c r="CF71" s="37"/>
      <c r="CG71" s="37"/>
      <c r="CH71" s="37"/>
      <c r="CI71" s="37"/>
      <c r="CJ71" s="37"/>
      <c r="CK71" s="37"/>
      <c r="CL71" s="37"/>
      <c r="CM71" s="37"/>
      <c r="CN71" s="37"/>
      <c r="CO71" s="37"/>
      <c r="CP71" s="37"/>
      <c r="CQ71" s="37"/>
      <c r="CR71" s="37"/>
      <c r="CS71" s="37"/>
      <c r="CT71" s="37"/>
      <c r="CU71" s="37"/>
      <c r="CV71" s="37"/>
      <c r="CW71" s="37"/>
      <c r="CX71" s="37"/>
      <c r="CY71" s="37"/>
      <c r="CZ71" s="37"/>
      <c r="DA71" s="37"/>
      <c r="DB71" s="37"/>
      <c r="DC71" s="37"/>
      <c r="DD71" s="37"/>
      <c r="DE71" s="37"/>
      <c r="DF71" s="37"/>
      <c r="DG71" s="37"/>
    </row>
    <row r="72" spans="1:111" ht="15.75" customHeight="1">
      <c r="A72" s="26" t="s">
        <v>154</v>
      </c>
      <c r="H72" s="56"/>
      <c r="I72" s="56"/>
      <c r="J72" s="56"/>
      <c r="K72" s="56">
        <v>4</v>
      </c>
      <c r="L72" s="56">
        <v>4</v>
      </c>
      <c r="M72" s="56">
        <v>4</v>
      </c>
      <c r="N72" s="56">
        <v>4</v>
      </c>
      <c r="O72" s="56">
        <v>4</v>
      </c>
      <c r="P72" s="56">
        <v>4</v>
      </c>
      <c r="Q72" s="56">
        <v>4</v>
      </c>
      <c r="R72" s="56">
        <v>4</v>
      </c>
      <c r="S72" s="56">
        <v>4</v>
      </c>
      <c r="T72" s="56">
        <v>4</v>
      </c>
      <c r="U72" s="56">
        <v>4</v>
      </c>
      <c r="V72" s="56">
        <v>4</v>
      </c>
      <c r="W72" s="56">
        <v>4</v>
      </c>
      <c r="X72" s="56">
        <v>5</v>
      </c>
      <c r="Y72" s="56">
        <v>5</v>
      </c>
      <c r="Z72" s="56">
        <v>5</v>
      </c>
      <c r="AA72" s="56">
        <v>5</v>
      </c>
      <c r="AB72" s="56">
        <v>6</v>
      </c>
      <c r="AC72" s="56">
        <v>6</v>
      </c>
      <c r="AD72" s="56">
        <v>6</v>
      </c>
      <c r="AE72" s="56">
        <v>6</v>
      </c>
      <c r="AF72" s="56">
        <v>6</v>
      </c>
      <c r="AG72" s="56">
        <v>6</v>
      </c>
      <c r="AH72" s="56">
        <v>6</v>
      </c>
      <c r="AI72" s="56">
        <v>6</v>
      </c>
      <c r="AJ72" s="56">
        <v>6</v>
      </c>
      <c r="AK72" s="56">
        <v>6</v>
      </c>
      <c r="AL72" s="56">
        <v>6</v>
      </c>
      <c r="AM72" s="56">
        <v>6</v>
      </c>
      <c r="AN72" s="56">
        <v>6</v>
      </c>
      <c r="AO72" s="56">
        <v>6</v>
      </c>
      <c r="AP72" s="56">
        <v>6</v>
      </c>
      <c r="AQ72" s="56">
        <v>6</v>
      </c>
      <c r="AR72" s="56">
        <v>6</v>
      </c>
      <c r="AS72" s="56">
        <v>6</v>
      </c>
      <c r="AT72" s="56">
        <v>6</v>
      </c>
      <c r="AU72" s="57">
        <v>6</v>
      </c>
      <c r="AV72" s="57">
        <v>7</v>
      </c>
      <c r="AW72" s="57">
        <v>7</v>
      </c>
      <c r="AX72" s="57">
        <v>7</v>
      </c>
      <c r="AY72" s="57">
        <v>7</v>
      </c>
      <c r="AZ72" s="57">
        <v>7</v>
      </c>
      <c r="BA72" s="56">
        <v>7</v>
      </c>
      <c r="BB72" s="56">
        <v>7</v>
      </c>
      <c r="BC72" s="56">
        <v>7</v>
      </c>
      <c r="BD72" s="56">
        <v>7</v>
      </c>
    </row>
    <row r="73" spans="1:111" ht="15.75" customHeight="1">
      <c r="A73" s="26" t="s">
        <v>155</v>
      </c>
      <c r="H73" s="56"/>
      <c r="I73" s="56"/>
      <c r="J73" s="56"/>
      <c r="K73" s="56">
        <v>3</v>
      </c>
      <c r="L73" s="56">
        <v>3</v>
      </c>
      <c r="M73" s="56">
        <v>3</v>
      </c>
      <c r="N73" s="56">
        <v>3</v>
      </c>
      <c r="O73" s="56">
        <v>3</v>
      </c>
      <c r="P73" s="56">
        <v>3</v>
      </c>
      <c r="Q73" s="56">
        <v>3</v>
      </c>
      <c r="R73" s="56">
        <v>4</v>
      </c>
      <c r="S73" s="56">
        <v>4</v>
      </c>
      <c r="T73" s="56">
        <v>4</v>
      </c>
      <c r="U73" s="56">
        <v>4</v>
      </c>
      <c r="V73" s="56">
        <v>4</v>
      </c>
      <c r="W73" s="56">
        <v>4</v>
      </c>
      <c r="X73" s="56">
        <v>4</v>
      </c>
      <c r="Y73" s="56">
        <v>4</v>
      </c>
      <c r="Z73" s="56">
        <v>4</v>
      </c>
      <c r="AA73" s="56">
        <v>4</v>
      </c>
      <c r="AB73" s="56">
        <v>5</v>
      </c>
      <c r="AC73" s="56">
        <v>5</v>
      </c>
      <c r="AD73" s="56">
        <v>5</v>
      </c>
      <c r="AE73" s="56">
        <v>5</v>
      </c>
      <c r="AF73" s="56">
        <v>5</v>
      </c>
      <c r="AG73" s="56">
        <v>5</v>
      </c>
      <c r="AH73" s="56">
        <v>5</v>
      </c>
      <c r="AI73" s="56">
        <v>5</v>
      </c>
      <c r="AJ73" s="56">
        <v>5</v>
      </c>
      <c r="AK73" s="56">
        <v>5</v>
      </c>
      <c r="AL73" s="56">
        <v>5</v>
      </c>
      <c r="AM73" s="56">
        <v>5</v>
      </c>
      <c r="AN73" s="56">
        <v>5</v>
      </c>
      <c r="AO73" s="56">
        <v>5</v>
      </c>
      <c r="AP73" s="56">
        <v>5</v>
      </c>
      <c r="AQ73" s="56">
        <v>5</v>
      </c>
      <c r="AR73" s="56">
        <v>5</v>
      </c>
      <c r="AS73" s="56">
        <v>5</v>
      </c>
      <c r="AT73" s="56">
        <v>5</v>
      </c>
      <c r="AU73" s="57">
        <v>5</v>
      </c>
      <c r="AV73" s="57">
        <v>5</v>
      </c>
      <c r="AW73" s="57">
        <v>5</v>
      </c>
      <c r="AX73" s="57">
        <v>5</v>
      </c>
      <c r="AY73" s="57">
        <v>6</v>
      </c>
      <c r="AZ73" s="57">
        <v>6</v>
      </c>
      <c r="BA73" s="56">
        <v>6</v>
      </c>
      <c r="BB73" s="56">
        <v>6</v>
      </c>
      <c r="BC73" s="56">
        <v>6</v>
      </c>
      <c r="BD73" s="56">
        <v>6</v>
      </c>
    </row>
    <row r="74" spans="1:111" ht="15.75" customHeight="1">
      <c r="A74" s="26" t="s">
        <v>156</v>
      </c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>
        <v>2</v>
      </c>
      <c r="AF74" s="56">
        <v>2</v>
      </c>
      <c r="AG74" s="56">
        <v>2</v>
      </c>
      <c r="AH74" s="56">
        <v>3</v>
      </c>
      <c r="AI74" s="56">
        <v>3</v>
      </c>
      <c r="AJ74" s="56">
        <v>3</v>
      </c>
      <c r="AK74" s="56">
        <v>3</v>
      </c>
      <c r="AL74" s="56">
        <v>3</v>
      </c>
      <c r="AM74" s="56">
        <v>3</v>
      </c>
      <c r="AN74" s="56">
        <v>3</v>
      </c>
      <c r="AO74" s="56">
        <v>3</v>
      </c>
      <c r="AP74" s="56">
        <v>3</v>
      </c>
      <c r="AQ74" s="56">
        <v>3</v>
      </c>
      <c r="AR74" s="56">
        <v>4</v>
      </c>
      <c r="AS74" s="56">
        <v>4</v>
      </c>
      <c r="AT74" s="56">
        <v>4</v>
      </c>
      <c r="AU74" s="57">
        <v>4</v>
      </c>
      <c r="AV74" s="57">
        <v>4</v>
      </c>
      <c r="AW74" s="57">
        <v>4</v>
      </c>
      <c r="AX74" s="57">
        <v>4</v>
      </c>
      <c r="AY74" s="57">
        <v>4</v>
      </c>
      <c r="AZ74" s="57">
        <v>4</v>
      </c>
      <c r="BA74" s="56">
        <v>4</v>
      </c>
      <c r="BB74" s="56">
        <v>5</v>
      </c>
      <c r="BC74" s="56">
        <v>5</v>
      </c>
      <c r="BD74" s="56">
        <v>5</v>
      </c>
    </row>
    <row r="75" spans="1:111" ht="15.75" customHeight="1">
      <c r="A75" s="26" t="s">
        <v>157</v>
      </c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L75" s="56"/>
      <c r="AM75" s="56"/>
      <c r="AN75" s="56"/>
      <c r="AO75" s="56"/>
      <c r="AP75" s="56"/>
      <c r="AQ75" s="56"/>
      <c r="AR75" s="56"/>
      <c r="AS75" s="56"/>
      <c r="AT75" s="56"/>
      <c r="AU75" s="57"/>
      <c r="AV75" s="57"/>
      <c r="AW75" s="57"/>
      <c r="AX75" s="57"/>
      <c r="AY75" s="57"/>
      <c r="AZ75" s="57"/>
    </row>
    <row r="76" spans="1:111" ht="15.75" customHeight="1">
      <c r="A76" s="26" t="s">
        <v>158</v>
      </c>
      <c r="H76" s="56"/>
      <c r="I76" s="56"/>
      <c r="J76" s="56"/>
      <c r="K76" s="56">
        <v>1</v>
      </c>
      <c r="L76" s="56">
        <v>1</v>
      </c>
      <c r="M76" s="56">
        <v>1</v>
      </c>
      <c r="N76" s="56">
        <v>2</v>
      </c>
      <c r="O76" s="56">
        <v>2</v>
      </c>
      <c r="P76" s="56">
        <v>2</v>
      </c>
      <c r="Q76" s="56">
        <v>2</v>
      </c>
      <c r="R76" s="56">
        <v>2</v>
      </c>
      <c r="S76" s="56">
        <v>2</v>
      </c>
      <c r="T76" s="56">
        <v>2</v>
      </c>
      <c r="U76" s="56">
        <v>3</v>
      </c>
      <c r="V76" s="56">
        <v>3</v>
      </c>
      <c r="W76" s="56">
        <v>3</v>
      </c>
      <c r="X76" s="56">
        <v>3</v>
      </c>
      <c r="Y76" s="56">
        <v>3</v>
      </c>
      <c r="Z76" s="56">
        <v>3</v>
      </c>
      <c r="AA76" s="56">
        <v>3</v>
      </c>
      <c r="AB76" s="56">
        <v>2</v>
      </c>
      <c r="AC76" s="56">
        <v>2</v>
      </c>
      <c r="AD76" s="56">
        <v>2</v>
      </c>
      <c r="AE76" s="56">
        <v>1</v>
      </c>
      <c r="AF76" s="56">
        <v>1</v>
      </c>
      <c r="AG76" s="56">
        <v>1</v>
      </c>
      <c r="AH76" s="56">
        <v>1</v>
      </c>
      <c r="AI76" s="56">
        <v>1</v>
      </c>
      <c r="AJ76" s="56">
        <v>1</v>
      </c>
      <c r="AK76" s="56">
        <v>1</v>
      </c>
      <c r="AL76" s="56">
        <v>2</v>
      </c>
      <c r="AM76" s="56">
        <v>2</v>
      </c>
      <c r="AN76" s="56">
        <v>2</v>
      </c>
      <c r="AO76" s="56">
        <v>3</v>
      </c>
      <c r="AP76" s="56">
        <v>3</v>
      </c>
      <c r="AQ76" s="56">
        <v>3</v>
      </c>
      <c r="AR76" s="56">
        <v>3</v>
      </c>
      <c r="AS76" s="56">
        <v>3</v>
      </c>
      <c r="AT76" s="56">
        <v>3</v>
      </c>
      <c r="AU76" s="57">
        <v>3</v>
      </c>
      <c r="AV76" s="57">
        <v>3</v>
      </c>
      <c r="AW76" s="57">
        <v>3</v>
      </c>
      <c r="AX76" s="57">
        <v>3</v>
      </c>
      <c r="AY76" s="57">
        <v>3</v>
      </c>
      <c r="AZ76" s="57">
        <v>3</v>
      </c>
      <c r="BA76" s="56">
        <v>3</v>
      </c>
      <c r="BB76" s="56">
        <v>3</v>
      </c>
      <c r="BC76" s="56">
        <v>3</v>
      </c>
      <c r="BD76" s="56">
        <v>3</v>
      </c>
    </row>
    <row r="77" spans="1:111" s="35" customFormat="1" ht="15.75" customHeight="1">
      <c r="A77" s="35" t="s">
        <v>159</v>
      </c>
      <c r="B77" s="59"/>
      <c r="C77" s="59"/>
      <c r="D77" s="59"/>
      <c r="E77" s="59"/>
      <c r="F77" s="59"/>
      <c r="G77" s="59"/>
      <c r="H77" s="59"/>
      <c r="I77" s="59"/>
      <c r="J77" s="59"/>
      <c r="K77" s="59">
        <v>6</v>
      </c>
      <c r="L77" s="59">
        <v>6</v>
      </c>
      <c r="M77" s="59">
        <v>6</v>
      </c>
      <c r="N77" s="59">
        <f t="shared" ref="N77:AD77" si="40">((2*2)+(2*N76))</f>
        <v>8</v>
      </c>
      <c r="O77" s="59">
        <f t="shared" si="40"/>
        <v>8</v>
      </c>
      <c r="P77" s="59">
        <f t="shared" si="40"/>
        <v>8</v>
      </c>
      <c r="Q77" s="59">
        <f t="shared" si="40"/>
        <v>8</v>
      </c>
      <c r="R77" s="59">
        <f t="shared" si="40"/>
        <v>8</v>
      </c>
      <c r="S77" s="59">
        <f t="shared" si="40"/>
        <v>8</v>
      </c>
      <c r="T77" s="59">
        <f t="shared" si="40"/>
        <v>8</v>
      </c>
      <c r="U77" s="59">
        <f t="shared" si="40"/>
        <v>10</v>
      </c>
      <c r="V77" s="59">
        <f t="shared" si="40"/>
        <v>10</v>
      </c>
      <c r="W77" s="59">
        <f t="shared" si="40"/>
        <v>10</v>
      </c>
      <c r="X77" s="59">
        <f t="shared" si="40"/>
        <v>10</v>
      </c>
      <c r="Y77" s="59">
        <f t="shared" si="40"/>
        <v>10</v>
      </c>
      <c r="Z77" s="59">
        <f t="shared" si="40"/>
        <v>10</v>
      </c>
      <c r="AA77" s="59">
        <f t="shared" si="40"/>
        <v>10</v>
      </c>
      <c r="AB77" s="59">
        <f t="shared" si="40"/>
        <v>8</v>
      </c>
      <c r="AC77" s="59">
        <f t="shared" si="40"/>
        <v>8</v>
      </c>
      <c r="AD77" s="59">
        <f t="shared" si="40"/>
        <v>8</v>
      </c>
      <c r="AE77" s="59">
        <f t="shared" ref="AE77:BD77" si="41">((3*2)+(2*AE76))</f>
        <v>8</v>
      </c>
      <c r="AF77" s="59">
        <f t="shared" si="41"/>
        <v>8</v>
      </c>
      <c r="AG77" s="59">
        <f t="shared" si="41"/>
        <v>8</v>
      </c>
      <c r="AH77" s="59">
        <f t="shared" si="41"/>
        <v>8</v>
      </c>
      <c r="AI77" s="59">
        <f t="shared" si="41"/>
        <v>8</v>
      </c>
      <c r="AJ77" s="59">
        <f t="shared" si="41"/>
        <v>8</v>
      </c>
      <c r="AK77" s="59">
        <f t="shared" si="41"/>
        <v>8</v>
      </c>
      <c r="AL77" s="59">
        <f t="shared" si="41"/>
        <v>10</v>
      </c>
      <c r="AM77" s="59">
        <f t="shared" si="41"/>
        <v>10</v>
      </c>
      <c r="AN77" s="59">
        <f t="shared" si="41"/>
        <v>10</v>
      </c>
      <c r="AO77" s="59">
        <f t="shared" si="41"/>
        <v>12</v>
      </c>
      <c r="AP77" s="59">
        <f t="shared" si="41"/>
        <v>12</v>
      </c>
      <c r="AQ77" s="59">
        <f t="shared" si="41"/>
        <v>12</v>
      </c>
      <c r="AR77" s="59">
        <f t="shared" si="41"/>
        <v>12</v>
      </c>
      <c r="AS77" s="59">
        <f t="shared" si="41"/>
        <v>12</v>
      </c>
      <c r="AT77" s="59">
        <f t="shared" si="41"/>
        <v>12</v>
      </c>
      <c r="AU77" s="59">
        <f t="shared" si="41"/>
        <v>12</v>
      </c>
      <c r="AV77" s="59">
        <f t="shared" si="41"/>
        <v>12</v>
      </c>
      <c r="AW77" s="59">
        <f t="shared" si="41"/>
        <v>12</v>
      </c>
      <c r="AX77" s="59">
        <f t="shared" si="41"/>
        <v>12</v>
      </c>
      <c r="AY77" s="59">
        <f t="shared" si="41"/>
        <v>12</v>
      </c>
      <c r="AZ77" s="59">
        <f t="shared" si="41"/>
        <v>12</v>
      </c>
      <c r="BA77" s="59">
        <f t="shared" si="41"/>
        <v>12</v>
      </c>
      <c r="BB77" s="59">
        <f t="shared" si="41"/>
        <v>12</v>
      </c>
      <c r="BC77" s="59">
        <f t="shared" si="41"/>
        <v>12</v>
      </c>
      <c r="BD77" s="59">
        <f t="shared" si="41"/>
        <v>12</v>
      </c>
      <c r="BE77" s="59"/>
      <c r="BF77" s="59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  <c r="CG77" s="40"/>
      <c r="CH77" s="40"/>
      <c r="CI77" s="40"/>
      <c r="CJ77" s="40"/>
      <c r="CK77" s="40"/>
      <c r="CL77" s="40"/>
      <c r="CM77" s="40"/>
      <c r="CN77" s="40"/>
      <c r="CO77" s="40"/>
      <c r="CP77" s="40"/>
      <c r="CQ77" s="40"/>
      <c r="CR77" s="40"/>
      <c r="CS77" s="40"/>
      <c r="CT77" s="40"/>
      <c r="CU77" s="40"/>
      <c r="CV77" s="40"/>
      <c r="CW77" s="40"/>
      <c r="CX77" s="40"/>
      <c r="CY77" s="40"/>
      <c r="CZ77" s="40"/>
      <c r="DA77" s="40"/>
      <c r="DB77" s="40"/>
      <c r="DC77" s="40"/>
      <c r="DD77" s="40"/>
      <c r="DE77" s="40"/>
      <c r="DF77" s="40"/>
      <c r="DG77" s="40"/>
    </row>
    <row r="78" spans="1:111" ht="15.75" customHeight="1">
      <c r="A78" s="60" t="s">
        <v>100</v>
      </c>
      <c r="H78" s="56"/>
      <c r="I78" s="56"/>
      <c r="J78" s="56"/>
      <c r="K78" s="56">
        <f t="shared" ref="K78:BD78" si="42">(K77+K81)</f>
        <v>17</v>
      </c>
      <c r="L78" s="56">
        <f t="shared" si="42"/>
        <v>19</v>
      </c>
      <c r="M78" s="56">
        <f t="shared" si="42"/>
        <v>19</v>
      </c>
      <c r="N78" s="56">
        <f t="shared" si="42"/>
        <v>23</v>
      </c>
      <c r="O78" s="56">
        <f t="shared" si="42"/>
        <v>23</v>
      </c>
      <c r="P78" s="56">
        <f t="shared" si="42"/>
        <v>25</v>
      </c>
      <c r="Q78" s="56">
        <f t="shared" si="42"/>
        <v>25</v>
      </c>
      <c r="R78" s="56">
        <f t="shared" si="42"/>
        <v>25</v>
      </c>
      <c r="S78" s="56">
        <f t="shared" si="42"/>
        <v>23</v>
      </c>
      <c r="T78" s="56">
        <f t="shared" si="42"/>
        <v>23</v>
      </c>
      <c r="U78" s="56">
        <f t="shared" si="42"/>
        <v>27</v>
      </c>
      <c r="V78" s="56">
        <f t="shared" si="42"/>
        <v>27</v>
      </c>
      <c r="W78" s="56">
        <f t="shared" si="42"/>
        <v>25</v>
      </c>
      <c r="X78" s="56">
        <f t="shared" si="42"/>
        <v>27</v>
      </c>
      <c r="Y78" s="56">
        <f t="shared" si="42"/>
        <v>27</v>
      </c>
      <c r="Z78" s="56">
        <f t="shared" si="42"/>
        <v>27</v>
      </c>
      <c r="AA78" s="56">
        <f t="shared" si="42"/>
        <v>27</v>
      </c>
      <c r="AB78" s="56">
        <f t="shared" si="42"/>
        <v>23</v>
      </c>
      <c r="AC78" s="56">
        <f t="shared" si="42"/>
        <v>25</v>
      </c>
      <c r="AD78" s="56">
        <f t="shared" si="42"/>
        <v>25</v>
      </c>
      <c r="AE78" s="56">
        <f t="shared" si="42"/>
        <v>25</v>
      </c>
      <c r="AF78" s="56">
        <f t="shared" si="42"/>
        <v>25</v>
      </c>
      <c r="AG78" s="56">
        <f t="shared" si="42"/>
        <v>27</v>
      </c>
      <c r="AH78" s="56">
        <f t="shared" si="42"/>
        <v>27</v>
      </c>
      <c r="AI78" s="56">
        <f t="shared" si="42"/>
        <v>25</v>
      </c>
      <c r="AJ78" s="56">
        <f t="shared" si="42"/>
        <v>27</v>
      </c>
      <c r="AK78" s="56">
        <f t="shared" si="42"/>
        <v>27</v>
      </c>
      <c r="AL78" s="56">
        <f t="shared" si="42"/>
        <v>31</v>
      </c>
      <c r="AM78" s="56">
        <f t="shared" si="42"/>
        <v>31</v>
      </c>
      <c r="AN78" s="56">
        <f t="shared" si="42"/>
        <v>31</v>
      </c>
      <c r="AO78" s="56">
        <f t="shared" si="42"/>
        <v>33</v>
      </c>
      <c r="AP78" s="56">
        <f t="shared" si="42"/>
        <v>35</v>
      </c>
      <c r="AQ78" s="56">
        <f t="shared" si="42"/>
        <v>35</v>
      </c>
      <c r="AR78" s="56">
        <f t="shared" si="42"/>
        <v>35</v>
      </c>
      <c r="AS78" s="56">
        <f t="shared" si="42"/>
        <v>35</v>
      </c>
      <c r="AT78" s="56">
        <f t="shared" si="42"/>
        <v>37</v>
      </c>
      <c r="AU78" s="56">
        <f t="shared" si="42"/>
        <v>37</v>
      </c>
      <c r="AV78" s="56">
        <f t="shared" si="42"/>
        <v>37</v>
      </c>
      <c r="AW78" s="56">
        <f t="shared" si="42"/>
        <v>37</v>
      </c>
      <c r="AX78" s="56">
        <f t="shared" si="42"/>
        <v>37</v>
      </c>
      <c r="AY78" s="56">
        <f t="shared" si="42"/>
        <v>37</v>
      </c>
      <c r="AZ78" s="56">
        <f t="shared" si="42"/>
        <v>37</v>
      </c>
      <c r="BA78" s="56">
        <f t="shared" si="42"/>
        <v>37</v>
      </c>
      <c r="BB78" s="56">
        <f t="shared" si="42"/>
        <v>37</v>
      </c>
      <c r="BC78" s="56">
        <f t="shared" si="42"/>
        <v>37</v>
      </c>
      <c r="BD78" s="56">
        <f t="shared" si="42"/>
        <v>37</v>
      </c>
    </row>
    <row r="79" spans="1:111" s="33" customFormat="1" ht="15.75" customHeight="1">
      <c r="A79" s="61" t="s">
        <v>160</v>
      </c>
      <c r="C79" s="34"/>
      <c r="D79" s="34"/>
      <c r="E79" s="34"/>
      <c r="F79" s="34"/>
      <c r="G79" s="34"/>
      <c r="H79" s="62"/>
      <c r="I79" s="62"/>
      <c r="J79" s="62"/>
      <c r="K79" s="62">
        <f t="shared" ref="K79:BD79" si="43">ROUNDUP(Stitches_at_Final_BO*K69,0)</f>
        <v>6</v>
      </c>
      <c r="L79" s="62">
        <f t="shared" si="43"/>
        <v>6</v>
      </c>
      <c r="M79" s="62">
        <f t="shared" si="43"/>
        <v>6</v>
      </c>
      <c r="N79" s="62">
        <f t="shared" si="43"/>
        <v>6</v>
      </c>
      <c r="O79" s="62">
        <f t="shared" si="43"/>
        <v>7</v>
      </c>
      <c r="P79" s="62">
        <f t="shared" si="43"/>
        <v>7</v>
      </c>
      <c r="Q79" s="62">
        <f t="shared" si="43"/>
        <v>7</v>
      </c>
      <c r="R79" s="62">
        <f t="shared" si="43"/>
        <v>7</v>
      </c>
      <c r="S79" s="62">
        <f t="shared" si="43"/>
        <v>7</v>
      </c>
      <c r="T79" s="62">
        <f t="shared" si="43"/>
        <v>8</v>
      </c>
      <c r="U79" s="62">
        <f t="shared" si="43"/>
        <v>8</v>
      </c>
      <c r="V79" s="62">
        <f t="shared" si="43"/>
        <v>8</v>
      </c>
      <c r="W79" s="62">
        <f t="shared" si="43"/>
        <v>8</v>
      </c>
      <c r="X79" s="62">
        <f t="shared" si="43"/>
        <v>8</v>
      </c>
      <c r="Y79" s="62">
        <f t="shared" si="43"/>
        <v>9</v>
      </c>
      <c r="Z79" s="62">
        <f t="shared" si="43"/>
        <v>9</v>
      </c>
      <c r="AA79" s="62">
        <f t="shared" si="43"/>
        <v>9</v>
      </c>
      <c r="AB79" s="62">
        <f t="shared" si="43"/>
        <v>9</v>
      </c>
      <c r="AC79" s="62">
        <f t="shared" si="43"/>
        <v>9</v>
      </c>
      <c r="AD79" s="62">
        <f t="shared" si="43"/>
        <v>10</v>
      </c>
      <c r="AE79" s="62">
        <f t="shared" si="43"/>
        <v>10</v>
      </c>
      <c r="AF79" s="62">
        <f t="shared" si="43"/>
        <v>10</v>
      </c>
      <c r="AG79" s="62">
        <f t="shared" si="43"/>
        <v>10</v>
      </c>
      <c r="AH79" s="62">
        <f t="shared" si="43"/>
        <v>10</v>
      </c>
      <c r="AI79" s="62">
        <f t="shared" si="43"/>
        <v>11</v>
      </c>
      <c r="AJ79" s="62">
        <f t="shared" si="43"/>
        <v>11</v>
      </c>
      <c r="AK79" s="62">
        <f t="shared" si="43"/>
        <v>11</v>
      </c>
      <c r="AL79" s="62">
        <f t="shared" si="43"/>
        <v>11</v>
      </c>
      <c r="AM79" s="62">
        <f t="shared" si="43"/>
        <v>11</v>
      </c>
      <c r="AN79" s="62">
        <f t="shared" si="43"/>
        <v>12</v>
      </c>
      <c r="AO79" s="62">
        <f t="shared" si="43"/>
        <v>12</v>
      </c>
      <c r="AP79" s="62">
        <f t="shared" si="43"/>
        <v>12</v>
      </c>
      <c r="AQ79" s="62">
        <f t="shared" si="43"/>
        <v>12</v>
      </c>
      <c r="AR79" s="62">
        <f t="shared" si="43"/>
        <v>12</v>
      </c>
      <c r="AS79" s="62">
        <f t="shared" si="43"/>
        <v>13</v>
      </c>
      <c r="AT79" s="62">
        <f t="shared" si="43"/>
        <v>13</v>
      </c>
      <c r="AU79" s="62">
        <f t="shared" si="43"/>
        <v>13</v>
      </c>
      <c r="AV79" s="62">
        <f t="shared" si="43"/>
        <v>13</v>
      </c>
      <c r="AW79" s="62">
        <f t="shared" si="43"/>
        <v>13</v>
      </c>
      <c r="AX79" s="62">
        <f t="shared" si="43"/>
        <v>14</v>
      </c>
      <c r="AY79" s="62">
        <f t="shared" si="43"/>
        <v>14</v>
      </c>
      <c r="AZ79" s="62">
        <f t="shared" si="43"/>
        <v>14</v>
      </c>
      <c r="BA79" s="62">
        <f t="shared" si="43"/>
        <v>14</v>
      </c>
      <c r="BB79" s="62">
        <f t="shared" si="43"/>
        <v>14</v>
      </c>
      <c r="BC79" s="62">
        <f t="shared" si="43"/>
        <v>15</v>
      </c>
      <c r="BD79" s="62">
        <f t="shared" si="43"/>
        <v>15</v>
      </c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  <c r="CF79" s="34"/>
      <c r="CG79" s="34"/>
      <c r="CH79" s="34"/>
      <c r="CI79" s="34"/>
      <c r="CJ79" s="34"/>
      <c r="CK79" s="34"/>
      <c r="CL79" s="34"/>
      <c r="CM79" s="34"/>
      <c r="CN79" s="34"/>
      <c r="CO79" s="34"/>
      <c r="CP79" s="34"/>
      <c r="CQ79" s="34"/>
      <c r="CR79" s="34"/>
      <c r="CS79" s="34"/>
      <c r="CT79" s="34"/>
      <c r="CU79" s="34"/>
      <c r="CV79" s="34"/>
      <c r="CW79" s="34"/>
      <c r="CX79" s="34"/>
      <c r="CY79" s="34"/>
      <c r="CZ79" s="34"/>
      <c r="DA79" s="34"/>
      <c r="DB79" s="34"/>
      <c r="DC79" s="34"/>
      <c r="DD79" s="34"/>
      <c r="DE79" s="34"/>
      <c r="DF79" s="34"/>
      <c r="DG79" s="34"/>
    </row>
    <row r="80" spans="1:111" s="33" customFormat="1" ht="15.75" customHeight="1">
      <c r="A80" s="61" t="s">
        <v>161</v>
      </c>
      <c r="C80" s="34"/>
      <c r="D80" s="34"/>
      <c r="E80" s="34"/>
      <c r="F80" s="34"/>
      <c r="G80" s="34"/>
      <c r="H80" s="62"/>
      <c r="I80" s="62"/>
      <c r="J80" s="62"/>
      <c r="K80" s="62">
        <f t="shared" ref="K80:BD80" si="44">ROUNDUP(Rows_for_Final_BO*K68,0)</f>
        <v>0</v>
      </c>
      <c r="L80" s="62">
        <f t="shared" si="44"/>
        <v>0</v>
      </c>
      <c r="M80" s="62">
        <f t="shared" si="44"/>
        <v>0</v>
      </c>
      <c r="N80" s="62">
        <f t="shared" si="44"/>
        <v>0</v>
      </c>
      <c r="O80" s="62">
        <f t="shared" si="44"/>
        <v>0</v>
      </c>
      <c r="P80" s="62">
        <f t="shared" si="44"/>
        <v>0</v>
      </c>
      <c r="Q80" s="62">
        <f t="shared" si="44"/>
        <v>0</v>
      </c>
      <c r="R80" s="62">
        <f t="shared" si="44"/>
        <v>0</v>
      </c>
      <c r="S80" s="62">
        <f t="shared" si="44"/>
        <v>0</v>
      </c>
      <c r="T80" s="62">
        <f t="shared" si="44"/>
        <v>8</v>
      </c>
      <c r="U80" s="62">
        <f t="shared" si="44"/>
        <v>0</v>
      </c>
      <c r="V80" s="62">
        <f t="shared" si="44"/>
        <v>0</v>
      </c>
      <c r="W80" s="62">
        <f t="shared" si="44"/>
        <v>8</v>
      </c>
      <c r="X80" s="62">
        <f t="shared" si="44"/>
        <v>0</v>
      </c>
      <c r="Y80" s="62">
        <f t="shared" si="44"/>
        <v>0</v>
      </c>
      <c r="Z80" s="62">
        <f t="shared" si="44"/>
        <v>9</v>
      </c>
      <c r="AA80" s="62">
        <f t="shared" si="44"/>
        <v>0</v>
      </c>
      <c r="AB80" s="62">
        <f t="shared" si="44"/>
        <v>0</v>
      </c>
      <c r="AC80" s="62">
        <f t="shared" si="44"/>
        <v>10</v>
      </c>
      <c r="AD80" s="62">
        <f t="shared" si="44"/>
        <v>0</v>
      </c>
      <c r="AE80" s="62">
        <f t="shared" si="44"/>
        <v>0</v>
      </c>
      <c r="AF80" s="62">
        <f t="shared" si="44"/>
        <v>10</v>
      </c>
      <c r="AG80" s="62">
        <f t="shared" si="44"/>
        <v>0</v>
      </c>
      <c r="AH80" s="62">
        <f t="shared" si="44"/>
        <v>0</v>
      </c>
      <c r="AI80" s="62">
        <f t="shared" si="44"/>
        <v>0</v>
      </c>
      <c r="AJ80" s="62">
        <f t="shared" si="44"/>
        <v>0</v>
      </c>
      <c r="AK80" s="62">
        <f t="shared" si="44"/>
        <v>0</v>
      </c>
      <c r="AL80" s="62">
        <f t="shared" si="44"/>
        <v>0</v>
      </c>
      <c r="AM80" s="62">
        <f t="shared" si="44"/>
        <v>0</v>
      </c>
      <c r="AN80" s="62">
        <f t="shared" si="44"/>
        <v>0</v>
      </c>
      <c r="AO80" s="62">
        <f t="shared" si="44"/>
        <v>0</v>
      </c>
      <c r="AP80" s="62">
        <f t="shared" si="44"/>
        <v>0</v>
      </c>
      <c r="AQ80" s="62">
        <f t="shared" si="44"/>
        <v>0</v>
      </c>
      <c r="AR80" s="62">
        <f t="shared" si="44"/>
        <v>0</v>
      </c>
      <c r="AS80" s="62">
        <f t="shared" si="44"/>
        <v>0</v>
      </c>
      <c r="AT80" s="62">
        <f t="shared" si="44"/>
        <v>0</v>
      </c>
      <c r="AU80" s="62">
        <f t="shared" si="44"/>
        <v>0</v>
      </c>
      <c r="AV80" s="62">
        <f t="shared" si="44"/>
        <v>0</v>
      </c>
      <c r="AW80" s="62">
        <f t="shared" si="44"/>
        <v>0</v>
      </c>
      <c r="AX80" s="62">
        <f t="shared" si="44"/>
        <v>0</v>
      </c>
      <c r="AY80" s="62">
        <f t="shared" si="44"/>
        <v>0</v>
      </c>
      <c r="AZ80" s="62">
        <f t="shared" si="44"/>
        <v>0</v>
      </c>
      <c r="BA80" s="62">
        <f t="shared" si="44"/>
        <v>0</v>
      </c>
      <c r="BB80" s="62">
        <f t="shared" si="44"/>
        <v>0</v>
      </c>
      <c r="BC80" s="62">
        <f t="shared" si="44"/>
        <v>0</v>
      </c>
      <c r="BD80" s="62">
        <f t="shared" si="44"/>
        <v>0</v>
      </c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  <c r="CF80" s="34"/>
      <c r="CG80" s="34"/>
      <c r="CH80" s="34"/>
      <c r="CI80" s="34"/>
      <c r="CJ80" s="34"/>
      <c r="CK80" s="34"/>
      <c r="CL80" s="34"/>
      <c r="CM80" s="34"/>
      <c r="CN80" s="34"/>
      <c r="CO80" s="34"/>
      <c r="CP80" s="34"/>
      <c r="CQ80" s="34"/>
      <c r="CR80" s="34"/>
      <c r="CS80" s="34"/>
      <c r="CT80" s="34"/>
      <c r="CU80" s="34"/>
      <c r="CV80" s="34"/>
      <c r="CW80" s="34"/>
      <c r="CX80" s="34"/>
      <c r="CY80" s="34"/>
      <c r="CZ80" s="34"/>
      <c r="DA80" s="34"/>
      <c r="DB80" s="34"/>
      <c r="DC80" s="34"/>
      <c r="DD80" s="34"/>
      <c r="DE80" s="34"/>
      <c r="DF80" s="34"/>
      <c r="DG80" s="34"/>
    </row>
    <row r="81" spans="1:111" s="33" customFormat="1" ht="15.75" customHeight="1">
      <c r="A81" s="35" t="s">
        <v>162</v>
      </c>
      <c r="C81" s="34"/>
      <c r="D81" s="34"/>
      <c r="E81" s="34"/>
      <c r="F81" s="34"/>
      <c r="G81" s="34"/>
      <c r="H81" s="62"/>
      <c r="I81" s="62"/>
      <c r="J81" s="62"/>
      <c r="K81" s="62">
        <f t="shared" ref="K81:BD81" si="45">(K77+((2*SUM(K82:K84))+3))</f>
        <v>11</v>
      </c>
      <c r="L81" s="62">
        <f t="shared" si="45"/>
        <v>13</v>
      </c>
      <c r="M81" s="62">
        <f t="shared" si="45"/>
        <v>13</v>
      </c>
      <c r="N81" s="62">
        <f t="shared" si="45"/>
        <v>15</v>
      </c>
      <c r="O81" s="62">
        <f t="shared" si="45"/>
        <v>15</v>
      </c>
      <c r="P81" s="62">
        <f t="shared" si="45"/>
        <v>17</v>
      </c>
      <c r="Q81" s="62">
        <f t="shared" si="45"/>
        <v>17</v>
      </c>
      <c r="R81" s="62">
        <f t="shared" si="45"/>
        <v>17</v>
      </c>
      <c r="S81" s="62">
        <f t="shared" si="45"/>
        <v>15</v>
      </c>
      <c r="T81" s="62">
        <f t="shared" si="45"/>
        <v>15</v>
      </c>
      <c r="U81" s="62">
        <f t="shared" si="45"/>
        <v>17</v>
      </c>
      <c r="V81" s="62">
        <f t="shared" si="45"/>
        <v>17</v>
      </c>
      <c r="W81" s="62">
        <f t="shared" si="45"/>
        <v>15</v>
      </c>
      <c r="X81" s="62">
        <f t="shared" si="45"/>
        <v>17</v>
      </c>
      <c r="Y81" s="62">
        <f t="shared" si="45"/>
        <v>17</v>
      </c>
      <c r="Z81" s="62">
        <f t="shared" si="45"/>
        <v>17</v>
      </c>
      <c r="AA81" s="62">
        <f t="shared" si="45"/>
        <v>17</v>
      </c>
      <c r="AB81" s="62">
        <f t="shared" si="45"/>
        <v>15</v>
      </c>
      <c r="AC81" s="62">
        <f t="shared" si="45"/>
        <v>17</v>
      </c>
      <c r="AD81" s="62">
        <f t="shared" si="45"/>
        <v>17</v>
      </c>
      <c r="AE81" s="62">
        <f t="shared" si="45"/>
        <v>17</v>
      </c>
      <c r="AF81" s="62">
        <f t="shared" si="45"/>
        <v>17</v>
      </c>
      <c r="AG81" s="62">
        <f t="shared" si="45"/>
        <v>19</v>
      </c>
      <c r="AH81" s="62">
        <f t="shared" si="45"/>
        <v>19</v>
      </c>
      <c r="AI81" s="62">
        <f t="shared" si="45"/>
        <v>17</v>
      </c>
      <c r="AJ81" s="62">
        <f t="shared" si="45"/>
        <v>19</v>
      </c>
      <c r="AK81" s="62">
        <f t="shared" si="45"/>
        <v>19</v>
      </c>
      <c r="AL81" s="62">
        <f t="shared" si="45"/>
        <v>21</v>
      </c>
      <c r="AM81" s="62">
        <f t="shared" si="45"/>
        <v>21</v>
      </c>
      <c r="AN81" s="62">
        <f t="shared" si="45"/>
        <v>21</v>
      </c>
      <c r="AO81" s="62">
        <f t="shared" si="45"/>
        <v>21</v>
      </c>
      <c r="AP81" s="62">
        <f t="shared" si="45"/>
        <v>23</v>
      </c>
      <c r="AQ81" s="62">
        <f t="shared" si="45"/>
        <v>23</v>
      </c>
      <c r="AR81" s="62">
        <f t="shared" si="45"/>
        <v>23</v>
      </c>
      <c r="AS81" s="62">
        <f t="shared" si="45"/>
        <v>23</v>
      </c>
      <c r="AT81" s="62">
        <f t="shared" si="45"/>
        <v>25</v>
      </c>
      <c r="AU81" s="62">
        <f t="shared" si="45"/>
        <v>25</v>
      </c>
      <c r="AV81" s="62">
        <f t="shared" si="45"/>
        <v>25</v>
      </c>
      <c r="AW81" s="62">
        <f t="shared" si="45"/>
        <v>25</v>
      </c>
      <c r="AX81" s="62">
        <f t="shared" si="45"/>
        <v>25</v>
      </c>
      <c r="AY81" s="62">
        <f t="shared" si="45"/>
        <v>25</v>
      </c>
      <c r="AZ81" s="62">
        <f t="shared" si="45"/>
        <v>25</v>
      </c>
      <c r="BA81" s="62">
        <f t="shared" si="45"/>
        <v>25</v>
      </c>
      <c r="BB81" s="62">
        <f t="shared" si="45"/>
        <v>25</v>
      </c>
      <c r="BC81" s="62">
        <f t="shared" si="45"/>
        <v>25</v>
      </c>
      <c r="BD81" s="62">
        <f t="shared" si="45"/>
        <v>25</v>
      </c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  <c r="CF81" s="34"/>
      <c r="CG81" s="34"/>
      <c r="CH81" s="34"/>
      <c r="CI81" s="34"/>
      <c r="CJ81" s="34"/>
      <c r="CK81" s="34"/>
      <c r="CL81" s="34"/>
      <c r="CM81" s="34"/>
      <c r="CN81" s="34"/>
      <c r="CO81" s="34"/>
      <c r="CP81" s="34"/>
      <c r="CQ81" s="34"/>
      <c r="CR81" s="34"/>
      <c r="CS81" s="34"/>
      <c r="CT81" s="34"/>
      <c r="CU81" s="34"/>
      <c r="CV81" s="34"/>
      <c r="CW81" s="34"/>
      <c r="CX81" s="34"/>
      <c r="CY81" s="34"/>
      <c r="CZ81" s="34"/>
      <c r="DA81" s="34"/>
      <c r="DB81" s="34"/>
      <c r="DC81" s="34"/>
      <c r="DD81" s="34"/>
      <c r="DE81" s="34"/>
      <c r="DF81" s="34"/>
      <c r="DG81" s="34"/>
    </row>
    <row r="82" spans="1:111" ht="15.75" customHeight="1">
      <c r="A82" s="32" t="s">
        <v>103</v>
      </c>
      <c r="B82" s="58"/>
      <c r="C82" s="56"/>
      <c r="D82" s="56"/>
      <c r="E82" s="56"/>
      <c r="F82" s="56"/>
      <c r="G82" s="56"/>
      <c r="H82" s="56"/>
      <c r="I82" s="56"/>
      <c r="J82" s="56"/>
      <c r="K82" s="56"/>
      <c r="L82" s="56">
        <v>1</v>
      </c>
      <c r="M82" s="56">
        <v>1</v>
      </c>
      <c r="N82" s="56">
        <v>1</v>
      </c>
      <c r="O82" s="56">
        <v>1</v>
      </c>
      <c r="P82" s="56">
        <v>2</v>
      </c>
      <c r="Q82" s="56">
        <v>2</v>
      </c>
      <c r="R82" s="56">
        <v>2</v>
      </c>
      <c r="S82" s="56">
        <v>2</v>
      </c>
      <c r="T82" s="56">
        <v>2</v>
      </c>
      <c r="U82" s="56">
        <v>2</v>
      </c>
      <c r="V82" s="56">
        <v>2</v>
      </c>
      <c r="W82" s="56"/>
      <c r="X82" s="56">
        <v>2</v>
      </c>
      <c r="Y82" s="56">
        <v>1</v>
      </c>
      <c r="Z82" s="56">
        <v>1</v>
      </c>
      <c r="AA82" s="57">
        <v>1</v>
      </c>
      <c r="AB82" s="57">
        <v>1</v>
      </c>
      <c r="AC82" s="56">
        <v>2</v>
      </c>
      <c r="AD82" s="56">
        <v>2</v>
      </c>
      <c r="AE82" s="56">
        <v>2</v>
      </c>
      <c r="AF82" s="56">
        <v>2</v>
      </c>
      <c r="AG82" s="27">
        <v>3</v>
      </c>
      <c r="AH82" s="27">
        <v>3</v>
      </c>
      <c r="AI82" s="27">
        <v>2</v>
      </c>
      <c r="AJ82" s="27">
        <v>3</v>
      </c>
      <c r="AK82" s="27">
        <v>3</v>
      </c>
      <c r="AL82" s="56">
        <v>3</v>
      </c>
      <c r="AM82" s="27">
        <v>3</v>
      </c>
      <c r="AN82" s="27">
        <v>2</v>
      </c>
      <c r="AO82" s="56">
        <v>1</v>
      </c>
      <c r="AP82" s="27">
        <v>2</v>
      </c>
      <c r="AQ82" s="27">
        <v>2</v>
      </c>
      <c r="AR82" s="56">
        <v>2</v>
      </c>
      <c r="AS82" s="56">
        <v>2</v>
      </c>
      <c r="AT82" s="56">
        <v>3</v>
      </c>
      <c r="AU82" s="57">
        <v>3</v>
      </c>
      <c r="AV82" s="57">
        <v>3</v>
      </c>
      <c r="AW82" s="27">
        <v>3</v>
      </c>
      <c r="AX82" s="56">
        <v>3</v>
      </c>
      <c r="AY82" s="27">
        <v>3</v>
      </c>
      <c r="AZ82" s="27">
        <v>3</v>
      </c>
      <c r="BA82" s="56">
        <v>3</v>
      </c>
      <c r="BB82" s="27">
        <v>3</v>
      </c>
      <c r="BC82" s="27">
        <v>3</v>
      </c>
      <c r="BD82" s="27">
        <v>3</v>
      </c>
    </row>
    <row r="83" spans="1:111" ht="15.75" customHeight="1">
      <c r="A83" s="31" t="s">
        <v>105</v>
      </c>
      <c r="B83" s="58"/>
      <c r="C83" s="56"/>
      <c r="D83" s="56"/>
      <c r="E83" s="56"/>
      <c r="F83" s="56"/>
      <c r="G83" s="56"/>
      <c r="H83" s="56"/>
      <c r="I83" s="56"/>
      <c r="J83" s="56"/>
      <c r="K83" s="56">
        <v>1</v>
      </c>
      <c r="L83" s="56">
        <v>1</v>
      </c>
      <c r="M83" s="56">
        <v>1</v>
      </c>
      <c r="N83" s="56">
        <v>1</v>
      </c>
      <c r="O83" s="56">
        <v>1</v>
      </c>
      <c r="P83" s="56">
        <v>1</v>
      </c>
      <c r="Q83" s="56">
        <v>1</v>
      </c>
      <c r="R83" s="56">
        <v>1</v>
      </c>
      <c r="S83" s="56">
        <v>0</v>
      </c>
      <c r="T83" s="56"/>
      <c r="U83" s="56"/>
      <c r="V83" s="56"/>
      <c r="W83" s="56">
        <v>1</v>
      </c>
      <c r="X83" s="56"/>
      <c r="Y83" s="56">
        <v>1</v>
      </c>
      <c r="Z83" s="56">
        <v>1</v>
      </c>
      <c r="AA83" s="69">
        <v>1</v>
      </c>
      <c r="AB83" s="69">
        <v>1</v>
      </c>
      <c r="AC83" s="56">
        <v>1</v>
      </c>
      <c r="AD83" s="56">
        <v>1</v>
      </c>
      <c r="AE83" s="56">
        <v>1</v>
      </c>
      <c r="AF83" s="56">
        <v>1</v>
      </c>
      <c r="AG83" s="70">
        <v>1</v>
      </c>
      <c r="AH83" s="70">
        <v>1</v>
      </c>
      <c r="AI83" s="70">
        <v>1</v>
      </c>
      <c r="AJ83" s="70">
        <v>1</v>
      </c>
      <c r="AK83" s="70">
        <v>1</v>
      </c>
      <c r="AL83" s="56">
        <v>1</v>
      </c>
      <c r="AM83" s="70">
        <v>1</v>
      </c>
      <c r="AN83" s="70">
        <v>2</v>
      </c>
      <c r="AO83" s="56">
        <v>2</v>
      </c>
      <c r="AP83" s="70">
        <v>2</v>
      </c>
      <c r="AQ83" s="70">
        <v>2</v>
      </c>
      <c r="AR83" s="56">
        <v>2</v>
      </c>
      <c r="AS83" s="56">
        <v>2</v>
      </c>
      <c r="AT83" s="56">
        <v>2</v>
      </c>
      <c r="AU83" s="69">
        <v>2</v>
      </c>
      <c r="AV83" s="69">
        <v>2</v>
      </c>
      <c r="AW83" s="70">
        <v>2</v>
      </c>
      <c r="AX83" s="56">
        <v>2</v>
      </c>
      <c r="AY83" s="27">
        <v>2</v>
      </c>
      <c r="AZ83" s="27">
        <v>2</v>
      </c>
      <c r="BA83" s="56">
        <v>2</v>
      </c>
      <c r="BB83" s="27">
        <v>2</v>
      </c>
      <c r="BC83" s="27">
        <v>2</v>
      </c>
      <c r="BD83" s="27">
        <v>2</v>
      </c>
    </row>
    <row r="84" spans="1:111" ht="15.75" customHeight="1">
      <c r="A84" s="31" t="s">
        <v>107</v>
      </c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7"/>
      <c r="AB84" s="57"/>
      <c r="AC84" s="56"/>
      <c r="AF84" s="56"/>
      <c r="AL84" s="56"/>
      <c r="AO84" s="56"/>
      <c r="AR84" s="56"/>
      <c r="AS84" s="56"/>
      <c r="AT84" s="56"/>
      <c r="AU84" s="57"/>
      <c r="AV84" s="57"/>
      <c r="AX84" s="56"/>
    </row>
    <row r="85" spans="1:111" ht="15.75" customHeight="1">
      <c r="A85" s="63" t="s">
        <v>163</v>
      </c>
      <c r="H85" s="56"/>
      <c r="I85" s="56"/>
      <c r="J85" s="56"/>
      <c r="K85" s="56">
        <v>2</v>
      </c>
      <c r="L85" s="56">
        <v>2</v>
      </c>
      <c r="M85" s="56">
        <v>2</v>
      </c>
      <c r="N85" s="56">
        <v>2</v>
      </c>
      <c r="O85" s="56">
        <v>2</v>
      </c>
      <c r="P85" s="56">
        <v>2</v>
      </c>
      <c r="Q85" s="56">
        <v>2</v>
      </c>
      <c r="R85" s="56">
        <v>2</v>
      </c>
      <c r="S85" s="56">
        <v>3</v>
      </c>
      <c r="T85" s="56">
        <v>4</v>
      </c>
      <c r="U85" s="56">
        <v>3</v>
      </c>
      <c r="V85" s="56">
        <v>4</v>
      </c>
      <c r="W85" s="56">
        <v>4</v>
      </c>
      <c r="X85" s="56">
        <v>4</v>
      </c>
      <c r="Y85" s="56">
        <v>3</v>
      </c>
      <c r="Z85" s="56">
        <v>4</v>
      </c>
      <c r="AA85" s="57">
        <v>4</v>
      </c>
      <c r="AB85" s="57">
        <v>4</v>
      </c>
      <c r="AC85" s="56">
        <v>3</v>
      </c>
      <c r="AD85" s="56">
        <v>4</v>
      </c>
      <c r="AE85" s="56">
        <v>3</v>
      </c>
      <c r="AF85" s="56">
        <v>4</v>
      </c>
      <c r="AG85" s="27">
        <v>3</v>
      </c>
      <c r="AH85" s="27">
        <v>4</v>
      </c>
      <c r="AI85" s="27">
        <v>4</v>
      </c>
      <c r="AJ85" s="27">
        <v>4</v>
      </c>
      <c r="AK85" s="27">
        <v>4</v>
      </c>
      <c r="AL85" s="56">
        <v>4</v>
      </c>
      <c r="AM85" s="27">
        <v>4</v>
      </c>
      <c r="AN85" s="27">
        <v>4</v>
      </c>
      <c r="AO85" s="56">
        <v>4</v>
      </c>
      <c r="AP85" s="27">
        <v>4</v>
      </c>
      <c r="AQ85" s="27">
        <v>4</v>
      </c>
      <c r="AR85" s="56">
        <v>4</v>
      </c>
      <c r="AS85" s="56">
        <v>4</v>
      </c>
      <c r="AT85" s="56">
        <v>4</v>
      </c>
      <c r="AU85" s="57">
        <v>4</v>
      </c>
      <c r="AV85" s="57">
        <v>4</v>
      </c>
      <c r="AW85" s="27">
        <v>4</v>
      </c>
      <c r="AX85" s="56">
        <v>4</v>
      </c>
      <c r="AY85" s="27">
        <v>4</v>
      </c>
      <c r="AZ85" s="27">
        <v>4</v>
      </c>
      <c r="BA85" s="56">
        <v>5</v>
      </c>
      <c r="BB85" s="27">
        <v>4</v>
      </c>
      <c r="BC85" s="27">
        <v>5</v>
      </c>
      <c r="BD85" s="27">
        <v>5</v>
      </c>
    </row>
    <row r="86" spans="1:111" ht="15.75" customHeight="1">
      <c r="A86" s="63" t="s">
        <v>164</v>
      </c>
      <c r="H86" s="56"/>
      <c r="I86" s="56"/>
      <c r="J86" s="56"/>
      <c r="K86" s="56">
        <v>2</v>
      </c>
      <c r="L86" s="56">
        <v>2</v>
      </c>
      <c r="M86" s="56">
        <v>2</v>
      </c>
      <c r="N86" s="56">
        <v>2</v>
      </c>
      <c r="O86" s="56">
        <v>2</v>
      </c>
      <c r="P86" s="56">
        <v>2</v>
      </c>
      <c r="Q86" s="56">
        <v>2</v>
      </c>
      <c r="R86" s="56">
        <v>2</v>
      </c>
      <c r="S86" s="56">
        <v>3</v>
      </c>
      <c r="T86" s="56">
        <v>4</v>
      </c>
      <c r="U86" s="56">
        <v>3</v>
      </c>
      <c r="V86" s="56">
        <v>4</v>
      </c>
      <c r="W86" s="56">
        <v>4</v>
      </c>
      <c r="X86" s="56">
        <v>4</v>
      </c>
      <c r="Y86" s="56">
        <v>3</v>
      </c>
      <c r="Z86" s="56">
        <v>4</v>
      </c>
      <c r="AA86" s="57">
        <v>4</v>
      </c>
      <c r="AB86" s="57">
        <v>4</v>
      </c>
      <c r="AC86" s="56">
        <v>3</v>
      </c>
      <c r="AD86" s="56">
        <v>4</v>
      </c>
      <c r="AE86" s="56">
        <v>3</v>
      </c>
      <c r="AF86" s="56">
        <v>4</v>
      </c>
      <c r="AG86" s="27">
        <v>3</v>
      </c>
      <c r="AH86" s="27">
        <v>4</v>
      </c>
      <c r="AI86" s="27">
        <v>4</v>
      </c>
      <c r="AJ86" s="27">
        <v>4</v>
      </c>
      <c r="AK86" s="27">
        <v>4</v>
      </c>
      <c r="AL86" s="56">
        <v>4</v>
      </c>
      <c r="AM86" s="27">
        <v>4</v>
      </c>
      <c r="AN86" s="27">
        <v>4</v>
      </c>
      <c r="AO86" s="56">
        <v>4</v>
      </c>
      <c r="AP86" s="27">
        <v>4</v>
      </c>
      <c r="AQ86" s="27">
        <v>4</v>
      </c>
      <c r="AR86" s="56">
        <v>4</v>
      </c>
      <c r="AS86" s="56">
        <v>4</v>
      </c>
      <c r="AT86" s="56">
        <v>4</v>
      </c>
      <c r="AU86" s="57">
        <v>4</v>
      </c>
      <c r="AV86" s="57">
        <v>4</v>
      </c>
      <c r="AW86" s="27">
        <v>4</v>
      </c>
      <c r="AX86" s="56">
        <v>4</v>
      </c>
      <c r="AY86" s="27">
        <v>4</v>
      </c>
      <c r="AZ86" s="27">
        <v>4</v>
      </c>
      <c r="BA86" s="56">
        <v>5</v>
      </c>
      <c r="BB86" s="27">
        <v>4</v>
      </c>
      <c r="BC86" s="27">
        <v>5</v>
      </c>
      <c r="BD86" s="27">
        <v>5</v>
      </c>
    </row>
    <row r="87" spans="1:111" ht="15.75" customHeight="1">
      <c r="A87" s="63" t="s">
        <v>165</v>
      </c>
      <c r="H87" s="56"/>
      <c r="I87" s="56"/>
      <c r="J87" s="56"/>
      <c r="K87" s="56">
        <v>3</v>
      </c>
      <c r="L87" s="56">
        <v>2</v>
      </c>
      <c r="M87" s="56">
        <v>3</v>
      </c>
      <c r="N87" s="56">
        <v>2</v>
      </c>
      <c r="O87" s="56">
        <v>3</v>
      </c>
      <c r="P87" s="56">
        <v>2</v>
      </c>
      <c r="Q87" s="56">
        <v>3</v>
      </c>
      <c r="R87" s="56">
        <v>2</v>
      </c>
      <c r="S87" s="56">
        <v>5</v>
      </c>
      <c r="T87" s="56">
        <v>4</v>
      </c>
      <c r="U87" s="56">
        <v>5</v>
      </c>
      <c r="V87" s="56">
        <v>4</v>
      </c>
      <c r="W87" s="56">
        <v>5</v>
      </c>
      <c r="X87" s="56">
        <v>4</v>
      </c>
      <c r="Y87" s="56">
        <v>5</v>
      </c>
      <c r="Z87" s="56">
        <v>4</v>
      </c>
      <c r="AA87" s="57">
        <v>5</v>
      </c>
      <c r="AB87" s="57">
        <v>4</v>
      </c>
      <c r="AC87" s="56">
        <v>5</v>
      </c>
      <c r="AD87" s="56">
        <v>4</v>
      </c>
      <c r="AE87" s="56">
        <v>5</v>
      </c>
      <c r="AF87" s="56">
        <v>4</v>
      </c>
      <c r="AG87" s="27">
        <v>5</v>
      </c>
      <c r="AH87" s="27">
        <v>4</v>
      </c>
      <c r="AI87" s="27">
        <v>5</v>
      </c>
      <c r="AJ87" s="27">
        <v>4</v>
      </c>
      <c r="AK87" s="27">
        <v>5</v>
      </c>
      <c r="AL87" s="56">
        <v>4</v>
      </c>
      <c r="AM87" s="27">
        <v>5</v>
      </c>
      <c r="AN87" s="27">
        <v>4</v>
      </c>
      <c r="AO87" s="56">
        <v>5</v>
      </c>
      <c r="AP87" s="27">
        <v>4</v>
      </c>
      <c r="AQ87" s="27">
        <v>5</v>
      </c>
      <c r="AR87" s="56">
        <v>4</v>
      </c>
      <c r="AS87" s="56">
        <v>5</v>
      </c>
      <c r="AT87" s="56">
        <v>4</v>
      </c>
      <c r="AU87" s="57">
        <v>5</v>
      </c>
      <c r="AV87" s="57">
        <v>4</v>
      </c>
      <c r="AW87" s="27">
        <v>5</v>
      </c>
      <c r="AX87" s="56">
        <v>6</v>
      </c>
      <c r="AY87" s="27">
        <v>6</v>
      </c>
      <c r="AZ87" s="27">
        <v>6</v>
      </c>
      <c r="BA87" s="56">
        <v>5</v>
      </c>
      <c r="BB87" s="27">
        <v>6</v>
      </c>
      <c r="BC87" s="27">
        <v>5</v>
      </c>
      <c r="BD87" s="27">
        <v>6</v>
      </c>
    </row>
    <row r="88" spans="1:111" ht="15.75" customHeight="1">
      <c r="A88" s="63" t="s">
        <v>166</v>
      </c>
      <c r="H88" s="56"/>
      <c r="I88" s="56"/>
      <c r="J88" s="56"/>
      <c r="K88" s="56">
        <f t="shared" ref="K88:BD88" si="46">(2*SUM(K72:K76))</f>
        <v>16</v>
      </c>
      <c r="L88" s="56">
        <f t="shared" si="46"/>
        <v>16</v>
      </c>
      <c r="M88" s="56">
        <f t="shared" si="46"/>
        <v>16</v>
      </c>
      <c r="N88" s="56">
        <f t="shared" si="46"/>
        <v>18</v>
      </c>
      <c r="O88" s="56">
        <f t="shared" si="46"/>
        <v>18</v>
      </c>
      <c r="P88" s="56">
        <f t="shared" si="46"/>
        <v>18</v>
      </c>
      <c r="Q88" s="56">
        <f t="shared" si="46"/>
        <v>18</v>
      </c>
      <c r="R88" s="56">
        <f t="shared" si="46"/>
        <v>20</v>
      </c>
      <c r="S88" s="56">
        <f t="shared" si="46"/>
        <v>20</v>
      </c>
      <c r="T88" s="56">
        <f t="shared" si="46"/>
        <v>20</v>
      </c>
      <c r="U88" s="56">
        <f t="shared" si="46"/>
        <v>22</v>
      </c>
      <c r="V88" s="56">
        <f t="shared" si="46"/>
        <v>22</v>
      </c>
      <c r="W88" s="56">
        <f t="shared" si="46"/>
        <v>22</v>
      </c>
      <c r="X88" s="56">
        <f t="shared" si="46"/>
        <v>24</v>
      </c>
      <c r="Y88" s="56">
        <f t="shared" si="46"/>
        <v>24</v>
      </c>
      <c r="Z88" s="56">
        <f t="shared" si="46"/>
        <v>24</v>
      </c>
      <c r="AA88" s="56">
        <f t="shared" si="46"/>
        <v>24</v>
      </c>
      <c r="AB88" s="56">
        <f t="shared" si="46"/>
        <v>26</v>
      </c>
      <c r="AC88" s="56">
        <f t="shared" si="46"/>
        <v>26</v>
      </c>
      <c r="AD88" s="56">
        <f t="shared" si="46"/>
        <v>26</v>
      </c>
      <c r="AE88" s="56">
        <f t="shared" si="46"/>
        <v>28</v>
      </c>
      <c r="AF88" s="56">
        <f t="shared" si="46"/>
        <v>28</v>
      </c>
      <c r="AG88" s="56">
        <f t="shared" si="46"/>
        <v>28</v>
      </c>
      <c r="AH88" s="56">
        <f t="shared" si="46"/>
        <v>30</v>
      </c>
      <c r="AI88" s="56">
        <f t="shared" si="46"/>
        <v>30</v>
      </c>
      <c r="AJ88" s="56">
        <f t="shared" si="46"/>
        <v>30</v>
      </c>
      <c r="AK88" s="56">
        <f t="shared" si="46"/>
        <v>30</v>
      </c>
      <c r="AL88" s="56">
        <f t="shared" si="46"/>
        <v>32</v>
      </c>
      <c r="AM88" s="56">
        <f t="shared" si="46"/>
        <v>32</v>
      </c>
      <c r="AN88" s="56">
        <f t="shared" si="46"/>
        <v>32</v>
      </c>
      <c r="AO88" s="56">
        <f t="shared" si="46"/>
        <v>34</v>
      </c>
      <c r="AP88" s="56">
        <f t="shared" si="46"/>
        <v>34</v>
      </c>
      <c r="AQ88" s="56">
        <f t="shared" si="46"/>
        <v>34</v>
      </c>
      <c r="AR88" s="56">
        <f t="shared" si="46"/>
        <v>36</v>
      </c>
      <c r="AS88" s="56">
        <f t="shared" si="46"/>
        <v>36</v>
      </c>
      <c r="AT88" s="56">
        <f t="shared" si="46"/>
        <v>36</v>
      </c>
      <c r="AU88" s="56">
        <f t="shared" si="46"/>
        <v>36</v>
      </c>
      <c r="AV88" s="56">
        <f t="shared" si="46"/>
        <v>38</v>
      </c>
      <c r="AW88" s="56">
        <f t="shared" si="46"/>
        <v>38</v>
      </c>
      <c r="AX88" s="56">
        <f t="shared" si="46"/>
        <v>38</v>
      </c>
      <c r="AY88" s="56">
        <f t="shared" si="46"/>
        <v>40</v>
      </c>
      <c r="AZ88" s="56">
        <f t="shared" si="46"/>
        <v>40</v>
      </c>
      <c r="BA88" s="56">
        <f t="shared" si="46"/>
        <v>40</v>
      </c>
      <c r="BB88" s="56">
        <f t="shared" si="46"/>
        <v>42</v>
      </c>
      <c r="BC88" s="56">
        <f t="shared" si="46"/>
        <v>42</v>
      </c>
      <c r="BD88" s="56">
        <f t="shared" si="46"/>
        <v>42</v>
      </c>
    </row>
    <row r="89" spans="1:111" ht="15.75" customHeight="1">
      <c r="A89" s="63" t="s">
        <v>167</v>
      </c>
      <c r="H89" s="56"/>
      <c r="I89" s="56"/>
      <c r="J89" s="56"/>
      <c r="K89" s="56">
        <f t="shared" ref="K89:BD89" si="47">((2*K82)+(4*K83)+(8*K84))</f>
        <v>4</v>
      </c>
      <c r="L89" s="56">
        <f t="shared" si="47"/>
        <v>6</v>
      </c>
      <c r="M89" s="56">
        <f t="shared" si="47"/>
        <v>6</v>
      </c>
      <c r="N89" s="56">
        <f t="shared" si="47"/>
        <v>6</v>
      </c>
      <c r="O89" s="56">
        <f t="shared" si="47"/>
        <v>6</v>
      </c>
      <c r="P89" s="56">
        <f t="shared" si="47"/>
        <v>8</v>
      </c>
      <c r="Q89" s="56">
        <f t="shared" si="47"/>
        <v>8</v>
      </c>
      <c r="R89" s="56">
        <f t="shared" si="47"/>
        <v>8</v>
      </c>
      <c r="S89" s="56">
        <f t="shared" si="47"/>
        <v>4</v>
      </c>
      <c r="T89" s="56">
        <f t="shared" si="47"/>
        <v>4</v>
      </c>
      <c r="U89" s="56">
        <f t="shared" si="47"/>
        <v>4</v>
      </c>
      <c r="V89" s="56">
        <f t="shared" si="47"/>
        <v>4</v>
      </c>
      <c r="W89" s="56">
        <f t="shared" si="47"/>
        <v>4</v>
      </c>
      <c r="X89" s="56">
        <f t="shared" si="47"/>
        <v>4</v>
      </c>
      <c r="Y89" s="56">
        <f t="shared" si="47"/>
        <v>6</v>
      </c>
      <c r="Z89" s="56">
        <f t="shared" si="47"/>
        <v>6</v>
      </c>
      <c r="AA89" s="56">
        <f t="shared" si="47"/>
        <v>6</v>
      </c>
      <c r="AB89" s="56">
        <f t="shared" si="47"/>
        <v>6</v>
      </c>
      <c r="AC89" s="56">
        <f t="shared" si="47"/>
        <v>8</v>
      </c>
      <c r="AD89" s="56">
        <f t="shared" si="47"/>
        <v>8</v>
      </c>
      <c r="AE89" s="56">
        <f t="shared" si="47"/>
        <v>8</v>
      </c>
      <c r="AF89" s="56">
        <f t="shared" si="47"/>
        <v>8</v>
      </c>
      <c r="AG89" s="56">
        <f t="shared" si="47"/>
        <v>10</v>
      </c>
      <c r="AH89" s="56">
        <f t="shared" si="47"/>
        <v>10</v>
      </c>
      <c r="AI89" s="56">
        <f t="shared" si="47"/>
        <v>8</v>
      </c>
      <c r="AJ89" s="56">
        <f t="shared" si="47"/>
        <v>10</v>
      </c>
      <c r="AK89" s="56">
        <f t="shared" si="47"/>
        <v>10</v>
      </c>
      <c r="AL89" s="56">
        <f t="shared" si="47"/>
        <v>10</v>
      </c>
      <c r="AM89" s="56">
        <f t="shared" si="47"/>
        <v>10</v>
      </c>
      <c r="AN89" s="56">
        <f t="shared" si="47"/>
        <v>12</v>
      </c>
      <c r="AO89" s="56">
        <f t="shared" si="47"/>
        <v>10</v>
      </c>
      <c r="AP89" s="56">
        <f t="shared" si="47"/>
        <v>12</v>
      </c>
      <c r="AQ89" s="56">
        <f t="shared" si="47"/>
        <v>12</v>
      </c>
      <c r="AR89" s="56">
        <f t="shared" si="47"/>
        <v>12</v>
      </c>
      <c r="AS89" s="56">
        <f t="shared" si="47"/>
        <v>12</v>
      </c>
      <c r="AT89" s="56">
        <f t="shared" si="47"/>
        <v>14</v>
      </c>
      <c r="AU89" s="56">
        <f t="shared" si="47"/>
        <v>14</v>
      </c>
      <c r="AV89" s="56">
        <f t="shared" si="47"/>
        <v>14</v>
      </c>
      <c r="AW89" s="56">
        <f t="shared" si="47"/>
        <v>14</v>
      </c>
      <c r="AX89" s="56">
        <f t="shared" si="47"/>
        <v>14</v>
      </c>
      <c r="AY89" s="56">
        <f t="shared" si="47"/>
        <v>14</v>
      </c>
      <c r="AZ89" s="56">
        <f t="shared" si="47"/>
        <v>14</v>
      </c>
      <c r="BA89" s="56">
        <f t="shared" si="47"/>
        <v>14</v>
      </c>
      <c r="BB89" s="56">
        <f t="shared" si="47"/>
        <v>14</v>
      </c>
      <c r="BC89" s="56">
        <f t="shared" si="47"/>
        <v>14</v>
      </c>
      <c r="BD89" s="56">
        <f t="shared" si="47"/>
        <v>14</v>
      </c>
    </row>
    <row r="90" spans="1:111" ht="15.75" customHeight="1">
      <c r="A90" s="63" t="s">
        <v>168</v>
      </c>
      <c r="H90" s="56"/>
      <c r="I90" s="56"/>
      <c r="J90" s="56"/>
      <c r="K90" s="56">
        <f t="shared" ref="K90:BD90" si="48">(K88+K89)</f>
        <v>20</v>
      </c>
      <c r="L90" s="56">
        <f t="shared" si="48"/>
        <v>22</v>
      </c>
      <c r="M90" s="56">
        <f t="shared" si="48"/>
        <v>22</v>
      </c>
      <c r="N90" s="56">
        <f t="shared" si="48"/>
        <v>24</v>
      </c>
      <c r="O90" s="56">
        <f t="shared" si="48"/>
        <v>24</v>
      </c>
      <c r="P90" s="56">
        <f t="shared" si="48"/>
        <v>26</v>
      </c>
      <c r="Q90" s="56">
        <f t="shared" si="48"/>
        <v>26</v>
      </c>
      <c r="R90" s="56">
        <f t="shared" si="48"/>
        <v>28</v>
      </c>
      <c r="S90" s="56">
        <f t="shared" si="48"/>
        <v>24</v>
      </c>
      <c r="T90" s="56">
        <f t="shared" si="48"/>
        <v>24</v>
      </c>
      <c r="U90" s="56">
        <f t="shared" si="48"/>
        <v>26</v>
      </c>
      <c r="V90" s="56">
        <f t="shared" si="48"/>
        <v>26</v>
      </c>
      <c r="W90" s="56">
        <f t="shared" si="48"/>
        <v>26</v>
      </c>
      <c r="X90" s="56">
        <f t="shared" si="48"/>
        <v>28</v>
      </c>
      <c r="Y90" s="56">
        <f t="shared" si="48"/>
        <v>30</v>
      </c>
      <c r="Z90" s="56">
        <f t="shared" si="48"/>
        <v>30</v>
      </c>
      <c r="AA90" s="56">
        <f t="shared" si="48"/>
        <v>30</v>
      </c>
      <c r="AB90" s="56">
        <f t="shared" si="48"/>
        <v>32</v>
      </c>
      <c r="AC90" s="56">
        <f t="shared" si="48"/>
        <v>34</v>
      </c>
      <c r="AD90" s="56">
        <f t="shared" si="48"/>
        <v>34</v>
      </c>
      <c r="AE90" s="56">
        <f t="shared" si="48"/>
        <v>36</v>
      </c>
      <c r="AF90" s="56">
        <f t="shared" si="48"/>
        <v>36</v>
      </c>
      <c r="AG90" s="56">
        <f t="shared" si="48"/>
        <v>38</v>
      </c>
      <c r="AH90" s="56">
        <f t="shared" si="48"/>
        <v>40</v>
      </c>
      <c r="AI90" s="56">
        <f t="shared" si="48"/>
        <v>38</v>
      </c>
      <c r="AJ90" s="56">
        <f t="shared" si="48"/>
        <v>40</v>
      </c>
      <c r="AK90" s="56">
        <f t="shared" si="48"/>
        <v>40</v>
      </c>
      <c r="AL90" s="56">
        <f t="shared" si="48"/>
        <v>42</v>
      </c>
      <c r="AM90" s="56">
        <f t="shared" si="48"/>
        <v>42</v>
      </c>
      <c r="AN90" s="56">
        <f t="shared" si="48"/>
        <v>44</v>
      </c>
      <c r="AO90" s="56">
        <f t="shared" si="48"/>
        <v>44</v>
      </c>
      <c r="AP90" s="56">
        <f t="shared" si="48"/>
        <v>46</v>
      </c>
      <c r="AQ90" s="56">
        <f t="shared" si="48"/>
        <v>46</v>
      </c>
      <c r="AR90" s="56">
        <f t="shared" si="48"/>
        <v>48</v>
      </c>
      <c r="AS90" s="56">
        <f t="shared" si="48"/>
        <v>48</v>
      </c>
      <c r="AT90" s="56">
        <f t="shared" si="48"/>
        <v>50</v>
      </c>
      <c r="AU90" s="56">
        <f t="shared" si="48"/>
        <v>50</v>
      </c>
      <c r="AV90" s="56">
        <f t="shared" si="48"/>
        <v>52</v>
      </c>
      <c r="AW90" s="56">
        <f t="shared" si="48"/>
        <v>52</v>
      </c>
      <c r="AX90" s="56">
        <f t="shared" si="48"/>
        <v>52</v>
      </c>
      <c r="AY90" s="56">
        <f t="shared" si="48"/>
        <v>54</v>
      </c>
      <c r="AZ90" s="56">
        <f t="shared" si="48"/>
        <v>54</v>
      </c>
      <c r="BA90" s="56">
        <f t="shared" si="48"/>
        <v>54</v>
      </c>
      <c r="BB90" s="56">
        <f t="shared" si="48"/>
        <v>56</v>
      </c>
      <c r="BC90" s="56">
        <f t="shared" si="48"/>
        <v>56</v>
      </c>
      <c r="BD90" s="56">
        <f t="shared" si="48"/>
        <v>56</v>
      </c>
    </row>
    <row r="91" spans="1:111" ht="15.75" customHeight="1">
      <c r="A91" s="63" t="s">
        <v>169</v>
      </c>
      <c r="H91" s="56"/>
      <c r="I91" s="56"/>
      <c r="J91" s="56"/>
      <c r="K91" s="56">
        <f t="shared" ref="K91:BD91" si="49">(K71-SUM(K72:K76))</f>
        <v>0</v>
      </c>
      <c r="L91" s="56">
        <f t="shared" si="49"/>
        <v>0</v>
      </c>
      <c r="M91" s="56">
        <f t="shared" si="49"/>
        <v>0</v>
      </c>
      <c r="N91" s="56">
        <f t="shared" si="49"/>
        <v>0</v>
      </c>
      <c r="O91" s="56">
        <f t="shared" si="49"/>
        <v>0</v>
      </c>
      <c r="P91" s="56">
        <f t="shared" si="49"/>
        <v>0</v>
      </c>
      <c r="Q91" s="56">
        <f t="shared" si="49"/>
        <v>0</v>
      </c>
      <c r="R91" s="56">
        <f t="shared" si="49"/>
        <v>0</v>
      </c>
      <c r="S91" s="56">
        <f t="shared" si="49"/>
        <v>0</v>
      </c>
      <c r="T91" s="56">
        <f t="shared" si="49"/>
        <v>0</v>
      </c>
      <c r="U91" s="56">
        <f t="shared" si="49"/>
        <v>0</v>
      </c>
      <c r="V91" s="56">
        <f t="shared" si="49"/>
        <v>0</v>
      </c>
      <c r="W91" s="56">
        <f t="shared" si="49"/>
        <v>0</v>
      </c>
      <c r="X91" s="56">
        <f t="shared" si="49"/>
        <v>0</v>
      </c>
      <c r="Y91" s="56">
        <f t="shared" si="49"/>
        <v>0</v>
      </c>
      <c r="Z91" s="56">
        <f t="shared" si="49"/>
        <v>0</v>
      </c>
      <c r="AA91" s="56">
        <f t="shared" si="49"/>
        <v>0</v>
      </c>
      <c r="AB91" s="56">
        <f t="shared" si="49"/>
        <v>0</v>
      </c>
      <c r="AC91" s="56">
        <f t="shared" si="49"/>
        <v>0</v>
      </c>
      <c r="AD91" s="56">
        <f t="shared" si="49"/>
        <v>0</v>
      </c>
      <c r="AE91" s="56">
        <f t="shared" si="49"/>
        <v>0</v>
      </c>
      <c r="AF91" s="56">
        <f t="shared" si="49"/>
        <v>0</v>
      </c>
      <c r="AG91" s="56">
        <f t="shared" si="49"/>
        <v>0</v>
      </c>
      <c r="AH91" s="56">
        <f t="shared" si="49"/>
        <v>0</v>
      </c>
      <c r="AI91" s="56">
        <f t="shared" si="49"/>
        <v>0</v>
      </c>
      <c r="AJ91" s="56">
        <f t="shared" si="49"/>
        <v>0</v>
      </c>
      <c r="AK91" s="56">
        <f t="shared" si="49"/>
        <v>0</v>
      </c>
      <c r="AL91" s="56">
        <f t="shared" si="49"/>
        <v>0</v>
      </c>
      <c r="AM91" s="56">
        <f t="shared" si="49"/>
        <v>0</v>
      </c>
      <c r="AN91" s="56">
        <f t="shared" si="49"/>
        <v>0</v>
      </c>
      <c r="AO91" s="56">
        <f t="shared" si="49"/>
        <v>0</v>
      </c>
      <c r="AP91" s="56">
        <f t="shared" si="49"/>
        <v>0</v>
      </c>
      <c r="AQ91" s="56">
        <f t="shared" si="49"/>
        <v>0</v>
      </c>
      <c r="AR91" s="56">
        <f t="shared" si="49"/>
        <v>0</v>
      </c>
      <c r="AS91" s="56">
        <f t="shared" si="49"/>
        <v>0</v>
      </c>
      <c r="AT91" s="56">
        <f t="shared" si="49"/>
        <v>0</v>
      </c>
      <c r="AU91" s="56">
        <f t="shared" si="49"/>
        <v>0</v>
      </c>
      <c r="AV91" s="56">
        <f t="shared" si="49"/>
        <v>0</v>
      </c>
      <c r="AW91" s="56">
        <f t="shared" si="49"/>
        <v>0</v>
      </c>
      <c r="AX91" s="56">
        <f t="shared" si="49"/>
        <v>0</v>
      </c>
      <c r="AY91" s="56">
        <f t="shared" si="49"/>
        <v>0</v>
      </c>
      <c r="AZ91" s="56">
        <f t="shared" si="49"/>
        <v>0</v>
      </c>
      <c r="BA91" s="56">
        <f t="shared" si="49"/>
        <v>0</v>
      </c>
      <c r="BB91" s="56">
        <f t="shared" si="49"/>
        <v>0</v>
      </c>
      <c r="BC91" s="56">
        <f t="shared" si="49"/>
        <v>0</v>
      </c>
      <c r="BD91" s="56">
        <f t="shared" si="49"/>
        <v>0</v>
      </c>
    </row>
    <row r="92" spans="1:111" s="29" customFormat="1" ht="15.75" customHeight="1">
      <c r="A92" s="64" t="s">
        <v>170</v>
      </c>
      <c r="C92" s="30"/>
      <c r="D92" s="30"/>
      <c r="E92" s="30"/>
      <c r="F92" s="30"/>
      <c r="G92" s="30"/>
      <c r="H92" s="65"/>
      <c r="I92" s="65"/>
      <c r="J92" s="65"/>
      <c r="K92" s="65">
        <f t="shared" ref="K92:BD92" si="50">(K79-((SUM(K85:K87)/2)+(K82+(2*K83)+(4*K84))))</f>
        <v>0.5</v>
      </c>
      <c r="L92" s="65">
        <f t="shared" si="50"/>
        <v>0</v>
      </c>
      <c r="M92" s="65">
        <f t="shared" si="50"/>
        <v>-0.5</v>
      </c>
      <c r="N92" s="65">
        <f t="shared" si="50"/>
        <v>0</v>
      </c>
      <c r="O92" s="65">
        <f t="shared" si="50"/>
        <v>0.5</v>
      </c>
      <c r="P92" s="65">
        <f t="shared" si="50"/>
        <v>0</v>
      </c>
      <c r="Q92" s="65">
        <f t="shared" si="50"/>
        <v>-0.5</v>
      </c>
      <c r="R92" s="65">
        <f t="shared" si="50"/>
        <v>0</v>
      </c>
      <c r="S92" s="65">
        <f t="shared" si="50"/>
        <v>-0.5</v>
      </c>
      <c r="T92" s="65">
        <f t="shared" si="50"/>
        <v>0</v>
      </c>
      <c r="U92" s="65">
        <f t="shared" si="50"/>
        <v>0.5</v>
      </c>
      <c r="V92" s="65">
        <f t="shared" si="50"/>
        <v>0</v>
      </c>
      <c r="W92" s="65">
        <f t="shared" si="50"/>
        <v>-0.5</v>
      </c>
      <c r="X92" s="65">
        <f t="shared" si="50"/>
        <v>0</v>
      </c>
      <c r="Y92" s="65">
        <f t="shared" si="50"/>
        <v>0.5</v>
      </c>
      <c r="Z92" s="65">
        <f t="shared" si="50"/>
        <v>0</v>
      </c>
      <c r="AA92" s="65">
        <f t="shared" si="50"/>
        <v>-0.5</v>
      </c>
      <c r="AB92" s="65">
        <f t="shared" si="50"/>
        <v>0</v>
      </c>
      <c r="AC92" s="65">
        <f t="shared" si="50"/>
        <v>-0.5</v>
      </c>
      <c r="AD92" s="65">
        <f t="shared" si="50"/>
        <v>0</v>
      </c>
      <c r="AE92" s="65">
        <f t="shared" si="50"/>
        <v>0.5</v>
      </c>
      <c r="AF92" s="65">
        <f t="shared" si="50"/>
        <v>0</v>
      </c>
      <c r="AG92" s="65">
        <f t="shared" si="50"/>
        <v>-0.5</v>
      </c>
      <c r="AH92" s="65">
        <f t="shared" si="50"/>
        <v>-1</v>
      </c>
      <c r="AI92" s="65">
        <f t="shared" si="50"/>
        <v>0.5</v>
      </c>
      <c r="AJ92" s="65">
        <f t="shared" si="50"/>
        <v>0</v>
      </c>
      <c r="AK92" s="65">
        <f t="shared" si="50"/>
        <v>-0.5</v>
      </c>
      <c r="AL92" s="65">
        <f t="shared" si="50"/>
        <v>0</v>
      </c>
      <c r="AM92" s="65">
        <f t="shared" si="50"/>
        <v>-0.5</v>
      </c>
      <c r="AN92" s="65">
        <f t="shared" si="50"/>
        <v>0</v>
      </c>
      <c r="AO92" s="65">
        <f t="shared" si="50"/>
        <v>0.5</v>
      </c>
      <c r="AP92" s="65">
        <f t="shared" si="50"/>
        <v>0</v>
      </c>
      <c r="AQ92" s="65">
        <f t="shared" si="50"/>
        <v>-0.5</v>
      </c>
      <c r="AR92" s="65">
        <f t="shared" si="50"/>
        <v>0</v>
      </c>
      <c r="AS92" s="65">
        <f t="shared" si="50"/>
        <v>0.5</v>
      </c>
      <c r="AT92" s="65">
        <f t="shared" si="50"/>
        <v>0</v>
      </c>
      <c r="AU92" s="65">
        <f t="shared" si="50"/>
        <v>-0.5</v>
      </c>
      <c r="AV92" s="65">
        <f t="shared" si="50"/>
        <v>0</v>
      </c>
      <c r="AW92" s="65">
        <f t="shared" si="50"/>
        <v>-0.5</v>
      </c>
      <c r="AX92" s="65">
        <f t="shared" si="50"/>
        <v>0</v>
      </c>
      <c r="AY92" s="65">
        <f t="shared" si="50"/>
        <v>0</v>
      </c>
      <c r="AZ92" s="65">
        <f t="shared" si="50"/>
        <v>0</v>
      </c>
      <c r="BA92" s="65">
        <f t="shared" si="50"/>
        <v>-0.5</v>
      </c>
      <c r="BB92" s="65">
        <f t="shared" si="50"/>
        <v>0</v>
      </c>
      <c r="BC92" s="65">
        <f t="shared" si="50"/>
        <v>0.5</v>
      </c>
      <c r="BD92" s="65">
        <f t="shared" si="50"/>
        <v>0</v>
      </c>
      <c r="BE92" s="30"/>
      <c r="BF92" s="30"/>
      <c r="BG92" s="30"/>
      <c r="BH92" s="30"/>
      <c r="BI92" s="30"/>
      <c r="BJ92" s="30"/>
      <c r="BK92" s="30"/>
      <c r="BL92" s="30"/>
      <c r="BM92" s="30"/>
      <c r="BN92" s="30"/>
      <c r="BO92" s="30"/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  <c r="CX92" s="30"/>
      <c r="CY92" s="30"/>
      <c r="CZ92" s="30"/>
      <c r="DA92" s="30"/>
      <c r="DB92" s="30"/>
      <c r="DC92" s="30"/>
      <c r="DD92" s="30"/>
      <c r="DE92" s="30"/>
      <c r="DF92" s="30"/>
      <c r="DG92" s="30"/>
    </row>
    <row r="93" spans="1:111" ht="15.75" customHeight="1">
      <c r="A93" s="63" t="s">
        <v>171</v>
      </c>
      <c r="K93" s="27">
        <f t="shared" ref="K93:BD93" si="51">(K69-K90)</f>
        <v>7</v>
      </c>
      <c r="L93" s="27">
        <f t="shared" si="51"/>
        <v>6</v>
      </c>
      <c r="M93" s="27">
        <f t="shared" si="51"/>
        <v>7</v>
      </c>
      <c r="N93" s="27">
        <f t="shared" si="51"/>
        <v>6</v>
      </c>
      <c r="O93" s="27">
        <f t="shared" si="51"/>
        <v>7</v>
      </c>
      <c r="P93" s="27">
        <f t="shared" si="51"/>
        <v>6</v>
      </c>
      <c r="Q93" s="27">
        <f t="shared" si="51"/>
        <v>7</v>
      </c>
      <c r="R93" s="27">
        <f t="shared" si="51"/>
        <v>6</v>
      </c>
      <c r="S93" s="27">
        <f t="shared" si="51"/>
        <v>11</v>
      </c>
      <c r="T93" s="27">
        <f t="shared" si="51"/>
        <v>12</v>
      </c>
      <c r="U93" s="27">
        <f t="shared" si="51"/>
        <v>11</v>
      </c>
      <c r="V93" s="27">
        <f t="shared" si="51"/>
        <v>12</v>
      </c>
      <c r="W93" s="27">
        <f t="shared" si="51"/>
        <v>13</v>
      </c>
      <c r="X93" s="27">
        <f t="shared" si="51"/>
        <v>12</v>
      </c>
      <c r="Y93" s="27">
        <f t="shared" si="51"/>
        <v>11</v>
      </c>
      <c r="Z93" s="27">
        <f t="shared" si="51"/>
        <v>12</v>
      </c>
      <c r="AA93" s="27">
        <f t="shared" si="51"/>
        <v>13</v>
      </c>
      <c r="AB93" s="27">
        <f t="shared" si="51"/>
        <v>12</v>
      </c>
      <c r="AC93" s="27">
        <f t="shared" si="51"/>
        <v>11</v>
      </c>
      <c r="AD93" s="27">
        <f t="shared" si="51"/>
        <v>12</v>
      </c>
      <c r="AE93" s="27">
        <f t="shared" si="51"/>
        <v>11</v>
      </c>
      <c r="AF93" s="27">
        <f t="shared" si="51"/>
        <v>12</v>
      </c>
      <c r="AG93" s="27">
        <f t="shared" si="51"/>
        <v>11</v>
      </c>
      <c r="AH93" s="27">
        <f t="shared" si="51"/>
        <v>10</v>
      </c>
      <c r="AI93" s="27">
        <f t="shared" si="51"/>
        <v>13</v>
      </c>
      <c r="AJ93" s="27">
        <f t="shared" si="51"/>
        <v>12</v>
      </c>
      <c r="AK93" s="27">
        <f t="shared" si="51"/>
        <v>13</v>
      </c>
      <c r="AL93" s="27">
        <f t="shared" si="51"/>
        <v>12</v>
      </c>
      <c r="AM93" s="27">
        <f t="shared" si="51"/>
        <v>13</v>
      </c>
      <c r="AN93" s="27">
        <f t="shared" si="51"/>
        <v>12</v>
      </c>
      <c r="AO93" s="27">
        <f t="shared" si="51"/>
        <v>13</v>
      </c>
      <c r="AP93" s="27">
        <f t="shared" si="51"/>
        <v>12</v>
      </c>
      <c r="AQ93" s="27">
        <f t="shared" si="51"/>
        <v>13</v>
      </c>
      <c r="AR93" s="27">
        <f t="shared" si="51"/>
        <v>12</v>
      </c>
      <c r="AS93" s="27">
        <f t="shared" si="51"/>
        <v>13</v>
      </c>
      <c r="AT93" s="27">
        <f t="shared" si="51"/>
        <v>12</v>
      </c>
      <c r="AU93" s="27">
        <f t="shared" si="51"/>
        <v>13</v>
      </c>
      <c r="AV93" s="27">
        <f t="shared" si="51"/>
        <v>12</v>
      </c>
      <c r="AW93" s="27">
        <f t="shared" si="51"/>
        <v>13</v>
      </c>
      <c r="AX93" s="27">
        <f t="shared" si="51"/>
        <v>14</v>
      </c>
      <c r="AY93" s="27">
        <f t="shared" si="51"/>
        <v>13</v>
      </c>
      <c r="AZ93" s="27">
        <f t="shared" si="51"/>
        <v>14</v>
      </c>
      <c r="BA93" s="27">
        <f t="shared" si="51"/>
        <v>15</v>
      </c>
      <c r="BB93" s="27">
        <f t="shared" si="51"/>
        <v>14</v>
      </c>
      <c r="BC93" s="27">
        <f t="shared" si="51"/>
        <v>15</v>
      </c>
      <c r="BD93" s="27">
        <f t="shared" si="51"/>
        <v>16</v>
      </c>
    </row>
    <row r="94" spans="1:111" s="38" customFormat="1" ht="15.75" customHeight="1">
      <c r="A94" s="66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  <c r="AK94" s="39"/>
      <c r="AL94" s="39"/>
      <c r="AM94" s="39"/>
      <c r="AN94" s="39"/>
      <c r="AO94" s="39"/>
      <c r="AP94" s="39"/>
      <c r="AQ94" s="39"/>
      <c r="AR94" s="39"/>
      <c r="AS94" s="39"/>
      <c r="AT94" s="39"/>
      <c r="AU94" s="39"/>
      <c r="AV94" s="39"/>
      <c r="AW94" s="39"/>
      <c r="AX94" s="39"/>
      <c r="AY94" s="39"/>
      <c r="AZ94" s="39"/>
      <c r="BA94" s="39"/>
      <c r="BB94" s="39"/>
      <c r="BC94" s="39"/>
      <c r="BD94" s="39"/>
      <c r="BE94" s="39"/>
      <c r="BF94" s="39"/>
      <c r="BG94" s="39"/>
      <c r="BH94" s="39"/>
      <c r="BI94" s="39"/>
      <c r="BJ94" s="39"/>
      <c r="BK94" s="39"/>
      <c r="BL94" s="39"/>
      <c r="BM94" s="39"/>
      <c r="BN94" s="39"/>
      <c r="BO94" s="39"/>
      <c r="BP94" s="39"/>
      <c r="BQ94" s="39"/>
      <c r="BR94" s="39"/>
      <c r="BS94" s="39"/>
      <c r="BT94" s="39"/>
      <c r="BU94" s="39"/>
      <c r="BV94" s="39"/>
      <c r="BW94" s="39"/>
      <c r="BX94" s="39"/>
      <c r="BY94" s="39"/>
      <c r="BZ94" s="39"/>
      <c r="CA94" s="39"/>
      <c r="CB94" s="39"/>
      <c r="CC94" s="39"/>
      <c r="CD94" s="39"/>
      <c r="CE94" s="39"/>
      <c r="CF94" s="39"/>
      <c r="CG94" s="39"/>
      <c r="CH94" s="39"/>
      <c r="CI94" s="39"/>
      <c r="CJ94" s="39"/>
      <c r="CK94" s="39"/>
      <c r="CL94" s="39"/>
      <c r="CM94" s="39"/>
      <c r="CN94" s="39"/>
      <c r="CO94" s="39"/>
      <c r="CP94" s="39"/>
      <c r="CQ94" s="39"/>
      <c r="CR94" s="39"/>
      <c r="CS94" s="39"/>
      <c r="CT94" s="39"/>
      <c r="CU94" s="39"/>
      <c r="CV94" s="39"/>
      <c r="CW94" s="39"/>
      <c r="CX94" s="39"/>
      <c r="CY94" s="39"/>
      <c r="CZ94" s="39"/>
      <c r="DA94" s="39"/>
      <c r="DB94" s="39"/>
      <c r="DC94" s="39"/>
      <c r="DD94" s="39"/>
      <c r="DE94" s="39"/>
      <c r="DF94" s="39"/>
      <c r="DG94" s="39"/>
    </row>
    <row r="95" spans="1:111" ht="15.75" customHeight="1">
      <c r="A95" s="26" t="s">
        <v>172</v>
      </c>
      <c r="H95" s="56"/>
      <c r="I95" s="56"/>
      <c r="J95" s="56"/>
      <c r="K95" s="56"/>
      <c r="O95" s="27">
        <f t="shared" ref="O95:BP95" si="52">ROUND(O99/$B$96,2)</f>
        <v>8.86</v>
      </c>
      <c r="P95" s="27">
        <f t="shared" si="52"/>
        <v>9.14</v>
      </c>
      <c r="Q95" s="27">
        <f t="shared" si="52"/>
        <v>9.43</v>
      </c>
      <c r="R95" s="27">
        <f t="shared" si="52"/>
        <v>9.7100000000000009</v>
      </c>
      <c r="S95" s="27">
        <f t="shared" si="52"/>
        <v>10</v>
      </c>
      <c r="T95" s="27">
        <f t="shared" si="52"/>
        <v>10.29</v>
      </c>
      <c r="U95" s="27">
        <f t="shared" si="52"/>
        <v>10.57</v>
      </c>
      <c r="V95" s="27">
        <f t="shared" si="52"/>
        <v>10.86</v>
      </c>
      <c r="W95" s="27">
        <f t="shared" si="52"/>
        <v>11.14</v>
      </c>
      <c r="X95" s="27">
        <f t="shared" si="52"/>
        <v>11.43</v>
      </c>
      <c r="Y95" s="27">
        <f t="shared" si="52"/>
        <v>11.71</v>
      </c>
      <c r="Z95" s="27">
        <f t="shared" si="52"/>
        <v>12</v>
      </c>
      <c r="AA95" s="27">
        <f t="shared" si="52"/>
        <v>12.29</v>
      </c>
      <c r="AB95" s="27">
        <f t="shared" si="52"/>
        <v>12.57</v>
      </c>
      <c r="AC95" s="27">
        <f t="shared" si="52"/>
        <v>12.86</v>
      </c>
      <c r="AD95" s="27">
        <f t="shared" si="52"/>
        <v>13.14</v>
      </c>
      <c r="AE95" s="27">
        <f t="shared" si="52"/>
        <v>13.43</v>
      </c>
      <c r="AF95" s="27">
        <f t="shared" si="52"/>
        <v>13.71</v>
      </c>
      <c r="AG95" s="27">
        <f t="shared" si="52"/>
        <v>14</v>
      </c>
      <c r="AH95" s="27">
        <f t="shared" si="52"/>
        <v>14.29</v>
      </c>
      <c r="AI95" s="27">
        <f t="shared" si="52"/>
        <v>14.57</v>
      </c>
      <c r="AJ95" s="27">
        <f t="shared" si="52"/>
        <v>14.86</v>
      </c>
      <c r="AK95" s="27">
        <f t="shared" si="52"/>
        <v>15.14</v>
      </c>
      <c r="AL95" s="27">
        <f t="shared" si="52"/>
        <v>15.43</v>
      </c>
      <c r="AM95" s="27">
        <f t="shared" si="52"/>
        <v>15.71</v>
      </c>
      <c r="AN95" s="27">
        <f t="shared" si="52"/>
        <v>16</v>
      </c>
      <c r="AO95" s="27">
        <f t="shared" si="52"/>
        <v>16.29</v>
      </c>
      <c r="AP95" s="27">
        <f t="shared" si="52"/>
        <v>16.57</v>
      </c>
      <c r="AQ95" s="27">
        <f t="shared" si="52"/>
        <v>16.86</v>
      </c>
      <c r="AR95" s="27">
        <f t="shared" si="52"/>
        <v>17.14</v>
      </c>
      <c r="AS95" s="27">
        <f t="shared" si="52"/>
        <v>17.43</v>
      </c>
      <c r="AT95" s="27">
        <f t="shared" si="52"/>
        <v>17.71</v>
      </c>
      <c r="AU95" s="27">
        <f t="shared" si="52"/>
        <v>18</v>
      </c>
      <c r="AV95" s="27">
        <f t="shared" si="52"/>
        <v>18.29</v>
      </c>
      <c r="AW95" s="27">
        <f t="shared" si="52"/>
        <v>18.57</v>
      </c>
      <c r="AX95" s="27">
        <f t="shared" si="52"/>
        <v>18.86</v>
      </c>
      <c r="AY95" s="27">
        <f t="shared" si="52"/>
        <v>19.14</v>
      </c>
      <c r="AZ95" s="27">
        <f t="shared" si="52"/>
        <v>19.43</v>
      </c>
      <c r="BA95" s="27">
        <f t="shared" si="52"/>
        <v>19.71</v>
      </c>
      <c r="BB95" s="27">
        <f t="shared" si="52"/>
        <v>20</v>
      </c>
      <c r="BC95" s="27">
        <f t="shared" si="52"/>
        <v>20.29</v>
      </c>
      <c r="BD95" s="27">
        <f t="shared" si="52"/>
        <v>20.57</v>
      </c>
      <c r="BE95" s="27">
        <f t="shared" si="52"/>
        <v>20.86</v>
      </c>
      <c r="BF95" s="27">
        <f t="shared" si="52"/>
        <v>21.14</v>
      </c>
      <c r="BG95" s="27">
        <f t="shared" si="52"/>
        <v>21.43</v>
      </c>
      <c r="BH95" s="27">
        <f t="shared" si="52"/>
        <v>21.71</v>
      </c>
      <c r="BI95" s="27">
        <f t="shared" si="52"/>
        <v>22</v>
      </c>
      <c r="BJ95" s="27">
        <f t="shared" si="52"/>
        <v>22.29</v>
      </c>
      <c r="BK95" s="27">
        <f t="shared" si="52"/>
        <v>22.57</v>
      </c>
      <c r="BL95" s="27">
        <f t="shared" si="52"/>
        <v>22.86</v>
      </c>
      <c r="BM95" s="27">
        <f t="shared" si="52"/>
        <v>23.14</v>
      </c>
      <c r="BN95" s="27">
        <f t="shared" si="52"/>
        <v>23.43</v>
      </c>
      <c r="BO95" s="27">
        <f t="shared" si="52"/>
        <v>23.71</v>
      </c>
      <c r="BP95" s="27">
        <f t="shared" si="52"/>
        <v>24</v>
      </c>
    </row>
    <row r="96" spans="1:111" ht="15.75" customHeight="1">
      <c r="A96" s="54" t="s">
        <v>47</v>
      </c>
      <c r="B96" s="58">
        <v>3.5</v>
      </c>
      <c r="C96" s="56"/>
      <c r="D96" s="56"/>
      <c r="E96" s="56"/>
      <c r="F96" s="56"/>
      <c r="G96" s="56"/>
      <c r="H96" s="56"/>
      <c r="I96" s="56"/>
      <c r="J96" s="56"/>
      <c r="K96" s="56"/>
    </row>
    <row r="97" spans="1:111" ht="15.75" customHeight="1">
      <c r="A97" s="54" t="s">
        <v>48</v>
      </c>
      <c r="B97" s="58">
        <v>5</v>
      </c>
      <c r="C97" s="56"/>
      <c r="D97" s="56"/>
      <c r="E97" s="56"/>
      <c r="F97" s="56"/>
      <c r="G97" s="56"/>
      <c r="H97" s="56"/>
      <c r="I97" s="56"/>
      <c r="J97" s="56"/>
      <c r="K97" s="56"/>
    </row>
    <row r="98" spans="1:111" s="36" customFormat="1" ht="14.15" customHeight="1">
      <c r="A98" s="50" t="s">
        <v>151</v>
      </c>
      <c r="B98" s="5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6"/>
      <c r="Y98" s="56"/>
      <c r="Z98" s="52">
        <f>ROUNDDOWN(0.75*($B$97*Z4),0)</f>
        <v>39</v>
      </c>
      <c r="AA98" s="52"/>
      <c r="AB98" s="52"/>
      <c r="AC98" s="52">
        <f>ROUNDDOWN(0.75*($B$97*AC4),0)</f>
        <v>41</v>
      </c>
      <c r="AD98" s="52"/>
      <c r="AE98" s="52"/>
      <c r="AF98" s="52"/>
      <c r="AG98" s="52">
        <f>ROUNDDOWN(0.75*($B$97*AG4),0)</f>
        <v>0</v>
      </c>
      <c r="AH98" s="27"/>
      <c r="AI98" s="27"/>
      <c r="AJ98" s="27"/>
      <c r="AK98" s="52">
        <f>ROUNDDOWN(0.75*($B$97*AK4),0)</f>
        <v>0</v>
      </c>
      <c r="AL98" s="27"/>
      <c r="AM98" s="27"/>
      <c r="AN98" s="52">
        <f>ROUNDDOWN(0.75*($B$97*AN4),0)</f>
        <v>0</v>
      </c>
      <c r="AO98" s="27"/>
      <c r="AP98" s="27"/>
      <c r="AQ98" s="52">
        <f>ROUNDDOWN(0.75*($B$97*AQ4),0)</f>
        <v>0</v>
      </c>
      <c r="AR98" s="27"/>
      <c r="AS98" s="27"/>
      <c r="AT98" s="27"/>
      <c r="AU98" s="52">
        <f>ROUNDDOWN(0.75*($B$97*AU4),0)</f>
        <v>0</v>
      </c>
      <c r="AV98" s="37"/>
      <c r="AW98" s="37"/>
      <c r="AX98" s="52">
        <f>ROUNDDOWN(0.75*($B$97*AX4),0)</f>
        <v>0</v>
      </c>
      <c r="AY98" s="37"/>
      <c r="AZ98" s="37"/>
      <c r="BA98" s="37"/>
      <c r="BB98" s="56">
        <f>ROUNDDOWN(0.75*($B$97*BB4),0)</f>
        <v>0</v>
      </c>
      <c r="BC98" s="37"/>
      <c r="BD98" s="37"/>
      <c r="BE98" s="52">
        <f>ROUNDDOWN(0.75*($B$97*BE4),0)</f>
        <v>0</v>
      </c>
      <c r="BF98" s="37"/>
      <c r="BG98" s="37"/>
      <c r="BH98" s="37"/>
      <c r="BI98" s="52">
        <f>ROUNDDOWN(0.75*($B$97*BI4),0)</f>
        <v>0</v>
      </c>
      <c r="BJ98" s="37"/>
      <c r="BK98" s="37"/>
      <c r="BL98" s="52">
        <f>ROUNDDOWN(0.75*($B$97*BL4),0)</f>
        <v>0</v>
      </c>
      <c r="BM98" s="37"/>
      <c r="BN98" s="37"/>
      <c r="BO98" s="37"/>
      <c r="BP98" s="52">
        <f>ROUNDDOWN(0.75*($B$97*BP4),0)</f>
        <v>0</v>
      </c>
      <c r="BQ98" s="37"/>
      <c r="BR98" s="37"/>
      <c r="BS98" s="37"/>
      <c r="BT98" s="37"/>
      <c r="BU98" s="37"/>
      <c r="BV98" s="37"/>
      <c r="BW98" s="37"/>
      <c r="BX98" s="37"/>
      <c r="BY98" s="37"/>
      <c r="BZ98" s="37"/>
      <c r="CA98" s="37"/>
      <c r="CB98" s="37"/>
      <c r="CC98" s="37"/>
      <c r="CD98" s="37"/>
      <c r="CE98" s="37"/>
      <c r="CF98" s="37"/>
      <c r="CG98" s="37"/>
      <c r="CH98" s="37"/>
      <c r="CI98" s="37"/>
      <c r="CJ98" s="37"/>
      <c r="CK98" s="37"/>
      <c r="CL98" s="37"/>
      <c r="CM98" s="37"/>
      <c r="CN98" s="37"/>
      <c r="CO98" s="37"/>
      <c r="CP98" s="37"/>
      <c r="CQ98" s="37"/>
      <c r="CR98" s="37"/>
      <c r="CS98" s="37"/>
      <c r="CT98" s="37"/>
      <c r="CU98" s="37"/>
      <c r="CV98" s="37"/>
      <c r="CW98" s="37"/>
      <c r="CX98" s="37"/>
      <c r="CY98" s="37"/>
      <c r="CZ98" s="37"/>
      <c r="DA98" s="37"/>
      <c r="DB98" s="37"/>
      <c r="DC98" s="37"/>
      <c r="DD98" s="37"/>
      <c r="DE98" s="37"/>
      <c r="DF98" s="37"/>
      <c r="DG98" s="37"/>
    </row>
    <row r="99" spans="1:111" s="36" customFormat="1" ht="14.15" customHeight="1">
      <c r="A99" s="50" t="s">
        <v>137</v>
      </c>
      <c r="B99" s="5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6">
        <f t="shared" ref="O99:Y99" si="53">(P99-1)</f>
        <v>31</v>
      </c>
      <c r="P99" s="56">
        <f t="shared" si="53"/>
        <v>32</v>
      </c>
      <c r="Q99" s="56">
        <f t="shared" si="53"/>
        <v>33</v>
      </c>
      <c r="R99" s="56">
        <f t="shared" si="53"/>
        <v>34</v>
      </c>
      <c r="S99" s="56">
        <f t="shared" si="53"/>
        <v>35</v>
      </c>
      <c r="T99" s="56">
        <f t="shared" si="53"/>
        <v>36</v>
      </c>
      <c r="U99" s="56">
        <f t="shared" si="53"/>
        <v>37</v>
      </c>
      <c r="V99" s="56">
        <f t="shared" si="53"/>
        <v>38</v>
      </c>
      <c r="W99" s="56">
        <f t="shared" si="53"/>
        <v>39</v>
      </c>
      <c r="X99" s="56">
        <f t="shared" si="53"/>
        <v>40</v>
      </c>
      <c r="Y99" s="56">
        <f t="shared" si="53"/>
        <v>41</v>
      </c>
      <c r="Z99" s="52">
        <v>42</v>
      </c>
      <c r="AA99" s="52">
        <f t="shared" ref="AA99:BP99" si="54">(Z99+1)</f>
        <v>43</v>
      </c>
      <c r="AB99" s="52">
        <f t="shared" si="54"/>
        <v>44</v>
      </c>
      <c r="AC99" s="52">
        <f t="shared" si="54"/>
        <v>45</v>
      </c>
      <c r="AD99" s="52">
        <f t="shared" si="54"/>
        <v>46</v>
      </c>
      <c r="AE99" s="52">
        <f t="shared" si="54"/>
        <v>47</v>
      </c>
      <c r="AF99" s="52">
        <f t="shared" si="54"/>
        <v>48</v>
      </c>
      <c r="AG99" s="52">
        <f t="shared" si="54"/>
        <v>49</v>
      </c>
      <c r="AH99" s="52">
        <f t="shared" si="54"/>
        <v>50</v>
      </c>
      <c r="AI99" s="52">
        <f t="shared" si="54"/>
        <v>51</v>
      </c>
      <c r="AJ99" s="52">
        <f t="shared" si="54"/>
        <v>52</v>
      </c>
      <c r="AK99" s="52">
        <f t="shared" si="54"/>
        <v>53</v>
      </c>
      <c r="AL99" s="52">
        <f t="shared" si="54"/>
        <v>54</v>
      </c>
      <c r="AM99" s="52">
        <f t="shared" si="54"/>
        <v>55</v>
      </c>
      <c r="AN99" s="52">
        <f t="shared" si="54"/>
        <v>56</v>
      </c>
      <c r="AO99" s="52">
        <f t="shared" si="54"/>
        <v>57</v>
      </c>
      <c r="AP99" s="52">
        <f t="shared" si="54"/>
        <v>58</v>
      </c>
      <c r="AQ99" s="52">
        <f t="shared" si="54"/>
        <v>59</v>
      </c>
      <c r="AR99" s="52">
        <f t="shared" si="54"/>
        <v>60</v>
      </c>
      <c r="AS99" s="52">
        <f t="shared" si="54"/>
        <v>61</v>
      </c>
      <c r="AT99" s="52">
        <f t="shared" si="54"/>
        <v>62</v>
      </c>
      <c r="AU99" s="52">
        <f t="shared" si="54"/>
        <v>63</v>
      </c>
      <c r="AV99" s="52">
        <f t="shared" si="54"/>
        <v>64</v>
      </c>
      <c r="AW99" s="52">
        <f t="shared" si="54"/>
        <v>65</v>
      </c>
      <c r="AX99" s="52">
        <f t="shared" si="54"/>
        <v>66</v>
      </c>
      <c r="AY99" s="52">
        <f t="shared" si="54"/>
        <v>67</v>
      </c>
      <c r="AZ99" s="52">
        <f t="shared" si="54"/>
        <v>68</v>
      </c>
      <c r="BA99" s="52">
        <f t="shared" si="54"/>
        <v>69</v>
      </c>
      <c r="BB99" s="52">
        <f t="shared" si="54"/>
        <v>70</v>
      </c>
      <c r="BC99" s="52">
        <f t="shared" si="54"/>
        <v>71</v>
      </c>
      <c r="BD99" s="52">
        <f t="shared" si="54"/>
        <v>72</v>
      </c>
      <c r="BE99" s="52">
        <f t="shared" si="54"/>
        <v>73</v>
      </c>
      <c r="BF99" s="52">
        <f t="shared" si="54"/>
        <v>74</v>
      </c>
      <c r="BG99" s="52">
        <f t="shared" si="54"/>
        <v>75</v>
      </c>
      <c r="BH99" s="52">
        <f t="shared" si="54"/>
        <v>76</v>
      </c>
      <c r="BI99" s="52">
        <f t="shared" si="54"/>
        <v>77</v>
      </c>
      <c r="BJ99" s="52">
        <f t="shared" si="54"/>
        <v>78</v>
      </c>
      <c r="BK99" s="52">
        <f t="shared" si="54"/>
        <v>79</v>
      </c>
      <c r="BL99" s="52">
        <f t="shared" si="54"/>
        <v>80</v>
      </c>
      <c r="BM99" s="52">
        <f t="shared" si="54"/>
        <v>81</v>
      </c>
      <c r="BN99" s="52">
        <f t="shared" si="54"/>
        <v>82</v>
      </c>
      <c r="BO99" s="52">
        <f t="shared" si="54"/>
        <v>83</v>
      </c>
      <c r="BP99" s="52">
        <f t="shared" si="54"/>
        <v>84</v>
      </c>
      <c r="BQ99" s="37"/>
      <c r="BR99" s="37"/>
      <c r="BS99" s="37"/>
      <c r="BT99" s="37"/>
      <c r="BU99" s="37"/>
      <c r="BV99" s="37"/>
      <c r="BW99" s="37"/>
      <c r="BX99" s="37"/>
      <c r="BY99" s="37"/>
      <c r="BZ99" s="37"/>
      <c r="CA99" s="37"/>
      <c r="CB99" s="37"/>
      <c r="CC99" s="37"/>
      <c r="CD99" s="37"/>
      <c r="CE99" s="37"/>
      <c r="CF99" s="37"/>
      <c r="CG99" s="37"/>
      <c r="CH99" s="37"/>
      <c r="CI99" s="37"/>
      <c r="CJ99" s="37"/>
      <c r="CK99" s="37"/>
      <c r="CL99" s="37"/>
      <c r="CM99" s="37"/>
      <c r="CN99" s="37"/>
      <c r="CO99" s="37"/>
      <c r="CP99" s="37"/>
      <c r="CQ99" s="37"/>
      <c r="CR99" s="37"/>
      <c r="CS99" s="37"/>
      <c r="CT99" s="37"/>
      <c r="CU99" s="37"/>
      <c r="CV99" s="37"/>
      <c r="CW99" s="37"/>
      <c r="CX99" s="37"/>
      <c r="CY99" s="37"/>
      <c r="CZ99" s="37"/>
      <c r="DA99" s="37"/>
      <c r="DB99" s="37"/>
      <c r="DC99" s="37"/>
      <c r="DD99" s="37"/>
      <c r="DE99" s="37"/>
      <c r="DF99" s="37"/>
      <c r="DG99" s="37"/>
    </row>
    <row r="100" spans="1:111" s="36" customFormat="1" ht="14.15" customHeight="1">
      <c r="A100" s="50" t="s">
        <v>152</v>
      </c>
      <c r="B100" s="5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>
        <f t="shared" ref="O100:AT100" si="55">ROUNDUP(Rows_for_Initial_Curve*O98,0)</f>
        <v>0</v>
      </c>
      <c r="P100" s="52">
        <f t="shared" si="55"/>
        <v>0</v>
      </c>
      <c r="Q100" s="52">
        <f t="shared" si="55"/>
        <v>0</v>
      </c>
      <c r="R100" s="52">
        <f t="shared" si="55"/>
        <v>0</v>
      </c>
      <c r="S100" s="52">
        <f t="shared" si="55"/>
        <v>0</v>
      </c>
      <c r="T100" s="52">
        <f t="shared" si="55"/>
        <v>0</v>
      </c>
      <c r="U100" s="52">
        <f t="shared" si="55"/>
        <v>0</v>
      </c>
      <c r="V100" s="52">
        <f t="shared" si="55"/>
        <v>0</v>
      </c>
      <c r="W100" s="52">
        <f t="shared" si="55"/>
        <v>0</v>
      </c>
      <c r="X100" s="52">
        <f t="shared" si="55"/>
        <v>0</v>
      </c>
      <c r="Y100" s="52">
        <f t="shared" si="55"/>
        <v>0</v>
      </c>
      <c r="Z100" s="52">
        <f t="shared" si="55"/>
        <v>10</v>
      </c>
      <c r="AA100" s="52">
        <f t="shared" si="55"/>
        <v>0</v>
      </c>
      <c r="AB100" s="52">
        <f t="shared" si="55"/>
        <v>0</v>
      </c>
      <c r="AC100" s="52">
        <f t="shared" si="55"/>
        <v>11</v>
      </c>
      <c r="AD100" s="52">
        <f t="shared" si="55"/>
        <v>0</v>
      </c>
      <c r="AE100" s="52">
        <f t="shared" si="55"/>
        <v>0</v>
      </c>
      <c r="AF100" s="52">
        <f t="shared" si="55"/>
        <v>0</v>
      </c>
      <c r="AG100" s="52">
        <f t="shared" si="55"/>
        <v>0</v>
      </c>
      <c r="AH100" s="52">
        <f t="shared" si="55"/>
        <v>0</v>
      </c>
      <c r="AI100" s="52">
        <f t="shared" si="55"/>
        <v>0</v>
      </c>
      <c r="AJ100" s="52">
        <f t="shared" si="55"/>
        <v>0</v>
      </c>
      <c r="AK100" s="52">
        <f t="shared" si="55"/>
        <v>0</v>
      </c>
      <c r="AL100" s="52">
        <f t="shared" si="55"/>
        <v>0</v>
      </c>
      <c r="AM100" s="52">
        <f t="shared" si="55"/>
        <v>0</v>
      </c>
      <c r="AN100" s="52">
        <f t="shared" si="55"/>
        <v>0</v>
      </c>
      <c r="AO100" s="52">
        <f t="shared" si="55"/>
        <v>0</v>
      </c>
      <c r="AP100" s="52">
        <f t="shared" si="55"/>
        <v>0</v>
      </c>
      <c r="AQ100" s="52">
        <f t="shared" si="55"/>
        <v>0</v>
      </c>
      <c r="AR100" s="52">
        <f t="shared" si="55"/>
        <v>0</v>
      </c>
      <c r="AS100" s="52">
        <f t="shared" si="55"/>
        <v>0</v>
      </c>
      <c r="AT100" s="52">
        <f t="shared" si="55"/>
        <v>0</v>
      </c>
      <c r="AU100" s="52">
        <f t="shared" ref="AU100:BP100" si="56">ROUNDUP(Rows_for_Initial_Curve*AU98,0)</f>
        <v>0</v>
      </c>
      <c r="AV100" s="52">
        <f t="shared" si="56"/>
        <v>0</v>
      </c>
      <c r="AW100" s="52">
        <f t="shared" si="56"/>
        <v>0</v>
      </c>
      <c r="AX100" s="52">
        <f t="shared" si="56"/>
        <v>0</v>
      </c>
      <c r="AY100" s="52">
        <f t="shared" si="56"/>
        <v>0</v>
      </c>
      <c r="AZ100" s="52">
        <f t="shared" si="56"/>
        <v>0</v>
      </c>
      <c r="BA100" s="52">
        <f t="shared" si="56"/>
        <v>0</v>
      </c>
      <c r="BB100" s="52">
        <f t="shared" si="56"/>
        <v>0</v>
      </c>
      <c r="BC100" s="52">
        <f t="shared" si="56"/>
        <v>0</v>
      </c>
      <c r="BD100" s="52">
        <f t="shared" si="56"/>
        <v>0</v>
      </c>
      <c r="BE100" s="52">
        <f t="shared" si="56"/>
        <v>0</v>
      </c>
      <c r="BF100" s="52">
        <f t="shared" si="56"/>
        <v>0</v>
      </c>
      <c r="BG100" s="52">
        <f t="shared" si="56"/>
        <v>0</v>
      </c>
      <c r="BH100" s="52">
        <f t="shared" si="56"/>
        <v>0</v>
      </c>
      <c r="BI100" s="52">
        <f t="shared" si="56"/>
        <v>0</v>
      </c>
      <c r="BJ100" s="52">
        <f t="shared" si="56"/>
        <v>0</v>
      </c>
      <c r="BK100" s="52">
        <f t="shared" si="56"/>
        <v>0</v>
      </c>
      <c r="BL100" s="52">
        <f t="shared" si="56"/>
        <v>0</v>
      </c>
      <c r="BM100" s="52">
        <f t="shared" si="56"/>
        <v>0</v>
      </c>
      <c r="BN100" s="52">
        <f t="shared" si="56"/>
        <v>0</v>
      </c>
      <c r="BO100" s="52">
        <f t="shared" si="56"/>
        <v>0</v>
      </c>
      <c r="BP100" s="52">
        <f t="shared" si="56"/>
        <v>0</v>
      </c>
      <c r="BQ100" s="37"/>
      <c r="BR100" s="37"/>
      <c r="BS100" s="37"/>
      <c r="BT100" s="37"/>
      <c r="BU100" s="37"/>
      <c r="BV100" s="37"/>
      <c r="BW100" s="37"/>
      <c r="BX100" s="37"/>
      <c r="BY100" s="37"/>
      <c r="BZ100" s="37"/>
      <c r="CA100" s="37"/>
      <c r="CB100" s="37"/>
      <c r="CC100" s="37"/>
      <c r="CD100" s="37"/>
      <c r="CE100" s="37"/>
      <c r="CF100" s="37"/>
      <c r="CG100" s="37"/>
      <c r="CH100" s="37"/>
      <c r="CI100" s="37"/>
      <c r="CJ100" s="37"/>
      <c r="CK100" s="37"/>
      <c r="CL100" s="37"/>
      <c r="CM100" s="37"/>
      <c r="CN100" s="37"/>
      <c r="CO100" s="37"/>
      <c r="CP100" s="37"/>
      <c r="CQ100" s="37"/>
      <c r="CR100" s="37"/>
      <c r="CS100" s="37"/>
      <c r="CT100" s="37"/>
      <c r="CU100" s="37"/>
      <c r="CV100" s="37"/>
      <c r="CW100" s="37"/>
      <c r="CX100" s="37"/>
      <c r="CY100" s="37"/>
      <c r="CZ100" s="37"/>
      <c r="DA100" s="37"/>
      <c r="DB100" s="37"/>
      <c r="DC100" s="37"/>
      <c r="DD100" s="37"/>
      <c r="DE100" s="37"/>
      <c r="DF100" s="37"/>
      <c r="DG100" s="37"/>
    </row>
    <row r="101" spans="1:111" s="36" customFormat="1" ht="14.15" customHeight="1">
      <c r="A101" s="50" t="s">
        <v>173</v>
      </c>
      <c r="B101" s="51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>
        <f t="shared" ref="O101:AT101" si="57">ROUNDDOWN(Percent_of_Stitches_Intial_BO*O99,0)</f>
        <v>9</v>
      </c>
      <c r="P101" s="52">
        <f t="shared" si="57"/>
        <v>9</v>
      </c>
      <c r="Q101" s="52">
        <f t="shared" si="57"/>
        <v>9</v>
      </c>
      <c r="R101" s="52">
        <f t="shared" si="57"/>
        <v>10</v>
      </c>
      <c r="S101" s="52">
        <f t="shared" si="57"/>
        <v>10</v>
      </c>
      <c r="T101" s="52">
        <f t="shared" si="57"/>
        <v>10</v>
      </c>
      <c r="U101" s="52">
        <f t="shared" si="57"/>
        <v>11</v>
      </c>
      <c r="V101" s="52">
        <f t="shared" si="57"/>
        <v>11</v>
      </c>
      <c r="W101" s="52">
        <f t="shared" si="57"/>
        <v>11</v>
      </c>
      <c r="X101" s="52">
        <f t="shared" si="57"/>
        <v>12</v>
      </c>
      <c r="Y101" s="52">
        <f t="shared" si="57"/>
        <v>12</v>
      </c>
      <c r="Z101" s="52">
        <f t="shared" si="57"/>
        <v>12</v>
      </c>
      <c r="AA101" s="52">
        <f t="shared" si="57"/>
        <v>12</v>
      </c>
      <c r="AB101" s="52">
        <f t="shared" si="57"/>
        <v>13</v>
      </c>
      <c r="AC101" s="52">
        <f t="shared" si="57"/>
        <v>13</v>
      </c>
      <c r="AD101" s="52">
        <f t="shared" si="57"/>
        <v>13</v>
      </c>
      <c r="AE101" s="52">
        <f t="shared" si="57"/>
        <v>14</v>
      </c>
      <c r="AF101" s="52">
        <f t="shared" si="57"/>
        <v>14</v>
      </c>
      <c r="AG101" s="52">
        <f t="shared" si="57"/>
        <v>14</v>
      </c>
      <c r="AH101" s="52">
        <f t="shared" si="57"/>
        <v>15</v>
      </c>
      <c r="AI101" s="52">
        <f t="shared" si="57"/>
        <v>15</v>
      </c>
      <c r="AJ101" s="52">
        <f t="shared" si="57"/>
        <v>15</v>
      </c>
      <c r="AK101" s="52">
        <f t="shared" si="57"/>
        <v>15</v>
      </c>
      <c r="AL101" s="52">
        <f t="shared" si="57"/>
        <v>16</v>
      </c>
      <c r="AM101" s="52">
        <f t="shared" si="57"/>
        <v>16</v>
      </c>
      <c r="AN101" s="52">
        <f t="shared" si="57"/>
        <v>16</v>
      </c>
      <c r="AO101" s="52">
        <f t="shared" si="57"/>
        <v>17</v>
      </c>
      <c r="AP101" s="52">
        <f t="shared" si="57"/>
        <v>17</v>
      </c>
      <c r="AQ101" s="52">
        <f t="shared" si="57"/>
        <v>17</v>
      </c>
      <c r="AR101" s="52">
        <f t="shared" si="57"/>
        <v>18</v>
      </c>
      <c r="AS101" s="52">
        <f t="shared" si="57"/>
        <v>18</v>
      </c>
      <c r="AT101" s="52">
        <f t="shared" si="57"/>
        <v>18</v>
      </c>
      <c r="AU101" s="52">
        <f t="shared" ref="AU101:BP101" si="58">ROUNDDOWN(Percent_of_Stitches_Intial_BO*AU99,0)</f>
        <v>18</v>
      </c>
      <c r="AV101" s="52">
        <f t="shared" si="58"/>
        <v>19</v>
      </c>
      <c r="AW101" s="52">
        <f t="shared" si="58"/>
        <v>19</v>
      </c>
      <c r="AX101" s="52">
        <f t="shared" si="58"/>
        <v>19</v>
      </c>
      <c r="AY101" s="52">
        <f t="shared" si="58"/>
        <v>20</v>
      </c>
      <c r="AZ101" s="52">
        <f t="shared" si="58"/>
        <v>20</v>
      </c>
      <c r="BA101" s="52">
        <f t="shared" si="58"/>
        <v>20</v>
      </c>
      <c r="BB101" s="52">
        <f t="shared" si="58"/>
        <v>21</v>
      </c>
      <c r="BC101" s="52">
        <f t="shared" si="58"/>
        <v>21</v>
      </c>
      <c r="BD101" s="52">
        <f t="shared" si="58"/>
        <v>21</v>
      </c>
      <c r="BE101" s="52">
        <f t="shared" si="58"/>
        <v>21</v>
      </c>
      <c r="BF101" s="52">
        <f t="shared" si="58"/>
        <v>22</v>
      </c>
      <c r="BG101" s="52">
        <f t="shared" si="58"/>
        <v>22</v>
      </c>
      <c r="BH101" s="52">
        <f t="shared" si="58"/>
        <v>22</v>
      </c>
      <c r="BI101" s="52">
        <f t="shared" si="58"/>
        <v>23</v>
      </c>
      <c r="BJ101" s="52">
        <f t="shared" si="58"/>
        <v>23</v>
      </c>
      <c r="BK101" s="52">
        <f t="shared" si="58"/>
        <v>23</v>
      </c>
      <c r="BL101" s="52">
        <f t="shared" si="58"/>
        <v>24</v>
      </c>
      <c r="BM101" s="52">
        <f t="shared" si="58"/>
        <v>24</v>
      </c>
      <c r="BN101" s="52">
        <f t="shared" si="58"/>
        <v>24</v>
      </c>
      <c r="BO101" s="52">
        <f t="shared" si="58"/>
        <v>24</v>
      </c>
      <c r="BP101" s="52">
        <f t="shared" si="58"/>
        <v>25</v>
      </c>
      <c r="BQ101" s="37"/>
      <c r="BR101" s="37"/>
      <c r="BS101" s="37"/>
      <c r="BT101" s="37"/>
      <c r="BU101" s="37"/>
      <c r="BV101" s="37"/>
      <c r="BW101" s="37"/>
      <c r="BX101" s="37"/>
      <c r="BY101" s="37"/>
      <c r="BZ101" s="37"/>
      <c r="CA101" s="37"/>
      <c r="CB101" s="37"/>
      <c r="CC101" s="37"/>
      <c r="CD101" s="37"/>
      <c r="CE101" s="37"/>
      <c r="CF101" s="37"/>
      <c r="CG101" s="37"/>
      <c r="CH101" s="37"/>
      <c r="CI101" s="37"/>
      <c r="CJ101" s="37"/>
      <c r="CK101" s="37"/>
      <c r="CL101" s="37"/>
      <c r="CM101" s="37"/>
      <c r="CN101" s="37"/>
      <c r="CO101" s="37"/>
      <c r="CP101" s="37"/>
      <c r="CQ101" s="37"/>
      <c r="CR101" s="37"/>
      <c r="CS101" s="37"/>
      <c r="CT101" s="37"/>
      <c r="CU101" s="37"/>
      <c r="CV101" s="37"/>
      <c r="CW101" s="37"/>
      <c r="CX101" s="37"/>
      <c r="CY101" s="37"/>
      <c r="CZ101" s="37"/>
      <c r="DA101" s="37"/>
      <c r="DB101" s="37"/>
      <c r="DC101" s="37"/>
      <c r="DD101" s="37"/>
      <c r="DE101" s="37"/>
      <c r="DF101" s="37"/>
      <c r="DG101" s="37"/>
    </row>
    <row r="102" spans="1:111" ht="15.75" customHeight="1">
      <c r="A102" s="26" t="s">
        <v>154</v>
      </c>
      <c r="H102" s="56"/>
      <c r="I102" s="56"/>
      <c r="J102" s="56"/>
      <c r="K102" s="56"/>
      <c r="L102" s="56"/>
      <c r="M102" s="56"/>
      <c r="N102" s="56"/>
      <c r="O102" s="56">
        <v>4</v>
      </c>
      <c r="P102" s="56">
        <v>4</v>
      </c>
      <c r="Q102" s="56">
        <v>4</v>
      </c>
      <c r="R102" s="56">
        <v>4</v>
      </c>
      <c r="S102" s="56">
        <v>4</v>
      </c>
      <c r="T102" s="56">
        <v>4</v>
      </c>
      <c r="U102" s="56">
        <v>5</v>
      </c>
      <c r="V102" s="56">
        <v>5</v>
      </c>
      <c r="W102" s="56">
        <v>5</v>
      </c>
      <c r="X102" s="56">
        <v>5</v>
      </c>
      <c r="Y102" s="56">
        <v>5</v>
      </c>
      <c r="Z102" s="56">
        <v>5</v>
      </c>
      <c r="AA102" s="56">
        <v>5</v>
      </c>
      <c r="AB102" s="56">
        <v>6</v>
      </c>
      <c r="AC102" s="56">
        <v>6</v>
      </c>
      <c r="AD102" s="56">
        <v>6</v>
      </c>
      <c r="AE102" s="56">
        <v>6</v>
      </c>
      <c r="AF102" s="56">
        <v>6</v>
      </c>
      <c r="AG102" s="56">
        <v>6</v>
      </c>
      <c r="AH102" s="27">
        <v>7</v>
      </c>
      <c r="AI102" s="27">
        <v>7</v>
      </c>
      <c r="AJ102" s="27">
        <v>7</v>
      </c>
      <c r="AK102" s="27">
        <v>7</v>
      </c>
      <c r="AL102" s="56">
        <v>7</v>
      </c>
      <c r="AM102" s="56">
        <v>7</v>
      </c>
      <c r="AN102" s="56">
        <v>7</v>
      </c>
      <c r="AO102" s="27">
        <v>8</v>
      </c>
      <c r="AP102" s="27">
        <v>8</v>
      </c>
      <c r="AQ102" s="27">
        <v>8</v>
      </c>
      <c r="AR102" s="56">
        <v>8</v>
      </c>
      <c r="AS102" s="56">
        <v>8</v>
      </c>
      <c r="AT102" s="56">
        <v>8</v>
      </c>
      <c r="AU102" s="56">
        <v>8</v>
      </c>
      <c r="AV102" s="56">
        <v>8</v>
      </c>
      <c r="AW102" s="56">
        <v>8</v>
      </c>
      <c r="AX102" s="56">
        <v>8</v>
      </c>
      <c r="AY102" s="56">
        <v>8</v>
      </c>
      <c r="AZ102" s="56">
        <v>8</v>
      </c>
      <c r="BA102" s="56">
        <v>8</v>
      </c>
      <c r="BB102" s="56">
        <v>8</v>
      </c>
      <c r="BC102" s="56">
        <v>8</v>
      </c>
      <c r="BD102" s="56">
        <v>8</v>
      </c>
      <c r="BE102" s="57">
        <v>8</v>
      </c>
      <c r="BF102" s="27">
        <v>8</v>
      </c>
      <c r="BG102" s="27">
        <v>8</v>
      </c>
      <c r="BH102" s="27">
        <v>8</v>
      </c>
      <c r="BI102" s="56">
        <v>8</v>
      </c>
      <c r="BJ102" s="56">
        <v>8</v>
      </c>
      <c r="BK102" s="56">
        <v>8</v>
      </c>
      <c r="BL102" s="56">
        <v>8</v>
      </c>
      <c r="BM102" s="56">
        <v>8</v>
      </c>
      <c r="BN102" s="56">
        <v>8</v>
      </c>
      <c r="BO102" s="56">
        <v>8</v>
      </c>
      <c r="BP102" s="56">
        <v>8</v>
      </c>
    </row>
    <row r="103" spans="1:111" ht="15.75" customHeight="1">
      <c r="A103" s="26" t="s">
        <v>155</v>
      </c>
      <c r="H103" s="56"/>
      <c r="I103" s="56"/>
      <c r="J103" s="56"/>
      <c r="K103" s="56"/>
      <c r="L103" s="56"/>
      <c r="M103" s="56"/>
      <c r="N103" s="56"/>
      <c r="O103" s="56">
        <v>3</v>
      </c>
      <c r="P103" s="56">
        <v>3</v>
      </c>
      <c r="Q103" s="56">
        <v>3</v>
      </c>
      <c r="R103" s="56">
        <v>4</v>
      </c>
      <c r="S103" s="56">
        <v>4</v>
      </c>
      <c r="T103" s="56">
        <v>4</v>
      </c>
      <c r="U103" s="56">
        <v>4</v>
      </c>
      <c r="V103" s="56">
        <v>4</v>
      </c>
      <c r="W103" s="56">
        <v>4</v>
      </c>
      <c r="X103" s="56">
        <v>4</v>
      </c>
      <c r="Y103" s="56">
        <v>4</v>
      </c>
      <c r="Z103" s="56">
        <v>4</v>
      </c>
      <c r="AA103" s="56">
        <v>4</v>
      </c>
      <c r="AB103" s="56">
        <v>5</v>
      </c>
      <c r="AC103" s="56">
        <v>5</v>
      </c>
      <c r="AD103" s="56">
        <v>5</v>
      </c>
      <c r="AE103" s="56">
        <v>5</v>
      </c>
      <c r="AF103" s="56">
        <v>5</v>
      </c>
      <c r="AG103" s="56">
        <v>5</v>
      </c>
      <c r="AH103" s="27">
        <v>5</v>
      </c>
      <c r="AI103" s="27">
        <v>5</v>
      </c>
      <c r="AJ103" s="27">
        <v>5</v>
      </c>
      <c r="AK103" s="27">
        <v>5</v>
      </c>
      <c r="AL103" s="56">
        <v>6</v>
      </c>
      <c r="AM103" s="56">
        <v>6</v>
      </c>
      <c r="AN103" s="56">
        <v>6</v>
      </c>
      <c r="AO103" s="27">
        <v>6</v>
      </c>
      <c r="AP103" s="27">
        <v>6</v>
      </c>
      <c r="AQ103" s="27">
        <v>6</v>
      </c>
      <c r="AR103" s="56">
        <v>6</v>
      </c>
      <c r="AS103" s="56">
        <v>6</v>
      </c>
      <c r="AT103" s="56">
        <v>6</v>
      </c>
      <c r="AU103" s="56">
        <v>6</v>
      </c>
      <c r="AV103" s="56">
        <v>7</v>
      </c>
      <c r="AW103" s="56">
        <v>7</v>
      </c>
      <c r="AX103" s="56">
        <v>7</v>
      </c>
      <c r="AY103" s="56">
        <v>7</v>
      </c>
      <c r="AZ103" s="56">
        <v>7</v>
      </c>
      <c r="BA103" s="56">
        <v>7</v>
      </c>
      <c r="BB103" s="56">
        <v>7</v>
      </c>
      <c r="BC103" s="56">
        <v>7</v>
      </c>
      <c r="BD103" s="56">
        <v>7</v>
      </c>
      <c r="BE103" s="57">
        <v>7</v>
      </c>
      <c r="BF103" s="27">
        <v>7</v>
      </c>
      <c r="BG103" s="27">
        <v>7</v>
      </c>
      <c r="BH103" s="27">
        <v>7</v>
      </c>
      <c r="BI103" s="56">
        <v>7</v>
      </c>
      <c r="BJ103" s="56">
        <v>7</v>
      </c>
      <c r="BK103" s="56">
        <v>7</v>
      </c>
      <c r="BL103" s="56">
        <v>8</v>
      </c>
      <c r="BM103" s="56">
        <v>8</v>
      </c>
      <c r="BN103" s="56">
        <v>8</v>
      </c>
      <c r="BO103" s="56">
        <v>8</v>
      </c>
      <c r="BP103" s="56">
        <v>8</v>
      </c>
    </row>
    <row r="104" spans="1:111" ht="15.75" customHeight="1">
      <c r="A104" s="26" t="s">
        <v>156</v>
      </c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L104" s="56"/>
      <c r="AM104" s="56"/>
      <c r="AN104" s="56"/>
      <c r="AR104" s="56">
        <v>2</v>
      </c>
      <c r="AS104" s="56">
        <v>2</v>
      </c>
      <c r="AT104" s="56">
        <v>2</v>
      </c>
      <c r="AU104" s="56">
        <v>2</v>
      </c>
      <c r="AV104" s="56">
        <v>2</v>
      </c>
      <c r="AW104" s="56">
        <v>2</v>
      </c>
      <c r="AX104" s="56">
        <v>2</v>
      </c>
      <c r="AY104" s="56">
        <v>3</v>
      </c>
      <c r="AZ104" s="56">
        <v>3</v>
      </c>
      <c r="BA104" s="56">
        <v>3</v>
      </c>
      <c r="BB104" s="56">
        <v>4</v>
      </c>
      <c r="BC104" s="56">
        <v>4</v>
      </c>
      <c r="BD104" s="56">
        <v>4</v>
      </c>
      <c r="BE104" s="57">
        <v>4</v>
      </c>
      <c r="BF104" s="27">
        <v>5</v>
      </c>
      <c r="BG104" s="27">
        <v>5</v>
      </c>
      <c r="BH104" s="27">
        <v>5</v>
      </c>
      <c r="BI104" s="56">
        <v>5</v>
      </c>
      <c r="BJ104" s="56">
        <v>5</v>
      </c>
      <c r="BK104" s="56">
        <v>5</v>
      </c>
      <c r="BL104" s="56">
        <v>6</v>
      </c>
      <c r="BM104" s="56">
        <v>6</v>
      </c>
      <c r="BN104" s="56">
        <v>6</v>
      </c>
      <c r="BO104" s="56">
        <v>6</v>
      </c>
      <c r="BP104" s="56">
        <v>6</v>
      </c>
    </row>
    <row r="105" spans="1:111" ht="15.75" customHeight="1">
      <c r="A105" s="26" t="s">
        <v>157</v>
      </c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L105" s="56"/>
      <c r="AM105" s="56"/>
      <c r="AN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7"/>
      <c r="BI105" s="56"/>
      <c r="BJ105" s="56"/>
      <c r="BK105" s="56"/>
    </row>
    <row r="106" spans="1:111" ht="15.75" customHeight="1">
      <c r="A106" s="26" t="s">
        <v>158</v>
      </c>
      <c r="H106" s="56"/>
      <c r="I106" s="56"/>
      <c r="J106" s="56"/>
      <c r="K106" s="56"/>
      <c r="L106" s="56"/>
      <c r="M106" s="56"/>
      <c r="N106" s="56"/>
      <c r="O106" s="56">
        <v>2</v>
      </c>
      <c r="P106" s="56">
        <v>2</v>
      </c>
      <c r="Q106" s="56">
        <v>2</v>
      </c>
      <c r="R106" s="56">
        <v>2</v>
      </c>
      <c r="S106" s="56">
        <v>2</v>
      </c>
      <c r="T106" s="56">
        <v>2</v>
      </c>
      <c r="U106" s="56">
        <v>2</v>
      </c>
      <c r="V106" s="56">
        <v>2</v>
      </c>
      <c r="W106" s="56">
        <v>2</v>
      </c>
      <c r="X106" s="56">
        <v>3</v>
      </c>
      <c r="Y106" s="56">
        <v>3</v>
      </c>
      <c r="Z106" s="56">
        <v>3</v>
      </c>
      <c r="AA106" s="56">
        <v>3</v>
      </c>
      <c r="AB106" s="56">
        <v>2</v>
      </c>
      <c r="AC106" s="56">
        <v>2</v>
      </c>
      <c r="AD106" s="56">
        <v>2</v>
      </c>
      <c r="AE106" s="56">
        <v>3</v>
      </c>
      <c r="AF106" s="56">
        <v>3</v>
      </c>
      <c r="AG106" s="56">
        <v>3</v>
      </c>
      <c r="AH106" s="27">
        <v>3</v>
      </c>
      <c r="AI106" s="27">
        <v>3</v>
      </c>
      <c r="AJ106" s="27">
        <v>3</v>
      </c>
      <c r="AK106" s="27">
        <v>3</v>
      </c>
      <c r="AL106" s="56">
        <v>3</v>
      </c>
      <c r="AM106" s="56">
        <v>3</v>
      </c>
      <c r="AN106" s="56">
        <v>3</v>
      </c>
      <c r="AO106" s="27">
        <v>3</v>
      </c>
      <c r="AP106" s="27">
        <v>3</v>
      </c>
      <c r="AQ106" s="27">
        <v>3</v>
      </c>
      <c r="AR106" s="56">
        <v>2</v>
      </c>
      <c r="AS106" s="56">
        <v>2</v>
      </c>
      <c r="AT106" s="56">
        <v>2</v>
      </c>
      <c r="AU106" s="56">
        <v>2</v>
      </c>
      <c r="AV106" s="56">
        <v>2</v>
      </c>
      <c r="AW106" s="56">
        <v>2</v>
      </c>
      <c r="AX106" s="56">
        <v>2</v>
      </c>
      <c r="AY106" s="56">
        <v>2</v>
      </c>
      <c r="AZ106" s="56">
        <v>2</v>
      </c>
      <c r="BA106" s="56">
        <v>2</v>
      </c>
      <c r="BB106" s="56">
        <v>2</v>
      </c>
      <c r="BC106" s="56">
        <v>2</v>
      </c>
      <c r="BD106" s="56">
        <v>2</v>
      </c>
      <c r="BE106" s="57">
        <v>2</v>
      </c>
      <c r="BF106" s="27">
        <v>2</v>
      </c>
      <c r="BG106" s="27">
        <v>2</v>
      </c>
      <c r="BH106" s="27">
        <v>2</v>
      </c>
      <c r="BI106" s="56">
        <v>3</v>
      </c>
      <c r="BJ106" s="56">
        <v>3</v>
      </c>
      <c r="BK106" s="56">
        <v>3</v>
      </c>
      <c r="BL106" s="56">
        <v>2</v>
      </c>
      <c r="BM106" s="56">
        <v>2</v>
      </c>
      <c r="BN106" s="56">
        <v>2</v>
      </c>
      <c r="BO106" s="56">
        <v>2</v>
      </c>
      <c r="BP106" s="56">
        <v>3</v>
      </c>
    </row>
    <row r="107" spans="1:111" s="35" customFormat="1" ht="15.75" customHeight="1">
      <c r="A107" s="35" t="s">
        <v>159</v>
      </c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>
        <f t="shared" ref="O107:AQ107" si="59">((2*2)+(2*O106))</f>
        <v>8</v>
      </c>
      <c r="P107" s="59">
        <f t="shared" si="59"/>
        <v>8</v>
      </c>
      <c r="Q107" s="59">
        <f t="shared" si="59"/>
        <v>8</v>
      </c>
      <c r="R107" s="59">
        <f t="shared" si="59"/>
        <v>8</v>
      </c>
      <c r="S107" s="59">
        <f t="shared" si="59"/>
        <v>8</v>
      </c>
      <c r="T107" s="59">
        <f t="shared" si="59"/>
        <v>8</v>
      </c>
      <c r="U107" s="59">
        <f t="shared" si="59"/>
        <v>8</v>
      </c>
      <c r="V107" s="59">
        <f t="shared" si="59"/>
        <v>8</v>
      </c>
      <c r="W107" s="59">
        <f t="shared" si="59"/>
        <v>8</v>
      </c>
      <c r="X107" s="59">
        <f t="shared" si="59"/>
        <v>10</v>
      </c>
      <c r="Y107" s="59">
        <f t="shared" si="59"/>
        <v>10</v>
      </c>
      <c r="Z107" s="59">
        <f t="shared" si="59"/>
        <v>10</v>
      </c>
      <c r="AA107" s="59">
        <f t="shared" si="59"/>
        <v>10</v>
      </c>
      <c r="AB107" s="59">
        <f t="shared" si="59"/>
        <v>8</v>
      </c>
      <c r="AC107" s="59">
        <f t="shared" si="59"/>
        <v>8</v>
      </c>
      <c r="AD107" s="59">
        <f t="shared" si="59"/>
        <v>8</v>
      </c>
      <c r="AE107" s="59">
        <f t="shared" si="59"/>
        <v>10</v>
      </c>
      <c r="AF107" s="59">
        <f t="shared" si="59"/>
        <v>10</v>
      </c>
      <c r="AG107" s="59">
        <f t="shared" si="59"/>
        <v>10</v>
      </c>
      <c r="AH107" s="59">
        <f t="shared" si="59"/>
        <v>10</v>
      </c>
      <c r="AI107" s="59">
        <f t="shared" si="59"/>
        <v>10</v>
      </c>
      <c r="AJ107" s="59">
        <f t="shared" si="59"/>
        <v>10</v>
      </c>
      <c r="AK107" s="59">
        <f t="shared" si="59"/>
        <v>10</v>
      </c>
      <c r="AL107" s="59">
        <f t="shared" si="59"/>
        <v>10</v>
      </c>
      <c r="AM107" s="59">
        <f t="shared" si="59"/>
        <v>10</v>
      </c>
      <c r="AN107" s="59">
        <f t="shared" si="59"/>
        <v>10</v>
      </c>
      <c r="AO107" s="59">
        <f t="shared" si="59"/>
        <v>10</v>
      </c>
      <c r="AP107" s="59">
        <f t="shared" si="59"/>
        <v>10</v>
      </c>
      <c r="AQ107" s="59">
        <f t="shared" si="59"/>
        <v>10</v>
      </c>
      <c r="AR107" s="59">
        <f t="shared" ref="AR107:BP107" si="60">((2*3)+(2*AR106))</f>
        <v>10</v>
      </c>
      <c r="AS107" s="59">
        <f t="shared" si="60"/>
        <v>10</v>
      </c>
      <c r="AT107" s="59">
        <f t="shared" si="60"/>
        <v>10</v>
      </c>
      <c r="AU107" s="59">
        <f t="shared" si="60"/>
        <v>10</v>
      </c>
      <c r="AV107" s="59">
        <f t="shared" si="60"/>
        <v>10</v>
      </c>
      <c r="AW107" s="59">
        <f t="shared" si="60"/>
        <v>10</v>
      </c>
      <c r="AX107" s="59">
        <f t="shared" si="60"/>
        <v>10</v>
      </c>
      <c r="AY107" s="59">
        <f t="shared" si="60"/>
        <v>10</v>
      </c>
      <c r="AZ107" s="59">
        <f t="shared" si="60"/>
        <v>10</v>
      </c>
      <c r="BA107" s="59">
        <f t="shared" si="60"/>
        <v>10</v>
      </c>
      <c r="BB107" s="59">
        <f t="shared" si="60"/>
        <v>10</v>
      </c>
      <c r="BC107" s="59">
        <f t="shared" si="60"/>
        <v>10</v>
      </c>
      <c r="BD107" s="59">
        <f t="shared" si="60"/>
        <v>10</v>
      </c>
      <c r="BE107" s="59">
        <f t="shared" si="60"/>
        <v>10</v>
      </c>
      <c r="BF107" s="59">
        <f t="shared" si="60"/>
        <v>10</v>
      </c>
      <c r="BG107" s="59">
        <f t="shared" si="60"/>
        <v>10</v>
      </c>
      <c r="BH107" s="59">
        <f t="shared" si="60"/>
        <v>10</v>
      </c>
      <c r="BI107" s="59">
        <f t="shared" si="60"/>
        <v>12</v>
      </c>
      <c r="BJ107" s="59">
        <f t="shared" si="60"/>
        <v>12</v>
      </c>
      <c r="BK107" s="59">
        <f t="shared" si="60"/>
        <v>12</v>
      </c>
      <c r="BL107" s="59">
        <f t="shared" si="60"/>
        <v>10</v>
      </c>
      <c r="BM107" s="59">
        <f t="shared" si="60"/>
        <v>10</v>
      </c>
      <c r="BN107" s="59">
        <f t="shared" si="60"/>
        <v>10</v>
      </c>
      <c r="BO107" s="59">
        <f t="shared" si="60"/>
        <v>10</v>
      </c>
      <c r="BP107" s="59">
        <f t="shared" si="60"/>
        <v>12</v>
      </c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  <c r="CG107" s="40"/>
      <c r="CH107" s="40"/>
      <c r="CI107" s="40"/>
      <c r="CJ107" s="40"/>
      <c r="CK107" s="40"/>
      <c r="CL107" s="40"/>
      <c r="CM107" s="40"/>
      <c r="CN107" s="40"/>
      <c r="CO107" s="40"/>
      <c r="CP107" s="40"/>
      <c r="CQ107" s="40"/>
      <c r="CR107" s="40"/>
      <c r="CS107" s="40"/>
      <c r="CT107" s="40"/>
      <c r="CU107" s="40"/>
      <c r="CV107" s="40"/>
      <c r="CW107" s="40"/>
      <c r="CX107" s="40"/>
      <c r="CY107" s="40"/>
      <c r="CZ107" s="40"/>
      <c r="DA107" s="40"/>
      <c r="DB107" s="40"/>
      <c r="DC107" s="40"/>
      <c r="DD107" s="40"/>
      <c r="DE107" s="40"/>
      <c r="DF107" s="40"/>
      <c r="DG107" s="40"/>
    </row>
    <row r="108" spans="1:111" ht="15.75" customHeight="1">
      <c r="A108" s="60" t="s">
        <v>100</v>
      </c>
      <c r="H108" s="56"/>
      <c r="I108" s="56"/>
      <c r="J108" s="56"/>
      <c r="K108" s="56"/>
      <c r="L108" s="56"/>
      <c r="M108" s="56"/>
      <c r="N108" s="56"/>
      <c r="O108" s="56">
        <f t="shared" ref="O108:BP108" si="61">(O107+O111)</f>
        <v>23</v>
      </c>
      <c r="P108" s="56">
        <f t="shared" si="61"/>
        <v>23</v>
      </c>
      <c r="Q108" s="56">
        <f t="shared" si="61"/>
        <v>25</v>
      </c>
      <c r="R108" s="56">
        <f t="shared" si="61"/>
        <v>23</v>
      </c>
      <c r="S108" s="56">
        <f t="shared" si="61"/>
        <v>25</v>
      </c>
      <c r="T108" s="56">
        <f t="shared" si="61"/>
        <v>25</v>
      </c>
      <c r="U108" s="56">
        <f t="shared" si="61"/>
        <v>25</v>
      </c>
      <c r="V108" s="56">
        <f t="shared" si="61"/>
        <v>23</v>
      </c>
      <c r="W108" s="56">
        <f t="shared" si="61"/>
        <v>23</v>
      </c>
      <c r="X108" s="56">
        <f t="shared" si="61"/>
        <v>27</v>
      </c>
      <c r="Y108" s="56">
        <f t="shared" si="61"/>
        <v>27</v>
      </c>
      <c r="Z108" s="56">
        <f t="shared" si="61"/>
        <v>27</v>
      </c>
      <c r="AA108" s="56">
        <f t="shared" si="61"/>
        <v>29</v>
      </c>
      <c r="AB108" s="56">
        <f t="shared" si="61"/>
        <v>23</v>
      </c>
      <c r="AC108" s="56">
        <f t="shared" si="61"/>
        <v>23</v>
      </c>
      <c r="AD108" s="56">
        <f t="shared" si="61"/>
        <v>25</v>
      </c>
      <c r="AE108" s="56">
        <f t="shared" si="61"/>
        <v>27</v>
      </c>
      <c r="AF108" s="56">
        <f t="shared" si="61"/>
        <v>29</v>
      </c>
      <c r="AG108" s="56">
        <f t="shared" si="61"/>
        <v>29</v>
      </c>
      <c r="AH108" s="56">
        <f t="shared" si="61"/>
        <v>29</v>
      </c>
      <c r="AI108" s="56">
        <f t="shared" si="61"/>
        <v>29</v>
      </c>
      <c r="AJ108" s="56">
        <f t="shared" si="61"/>
        <v>31</v>
      </c>
      <c r="AK108" s="56">
        <f t="shared" si="61"/>
        <v>31</v>
      </c>
      <c r="AL108" s="56">
        <f t="shared" si="61"/>
        <v>31</v>
      </c>
      <c r="AM108" s="56">
        <f t="shared" si="61"/>
        <v>31</v>
      </c>
      <c r="AN108" s="56">
        <f t="shared" si="61"/>
        <v>31</v>
      </c>
      <c r="AO108" s="56">
        <f t="shared" si="61"/>
        <v>29</v>
      </c>
      <c r="AP108" s="56">
        <f t="shared" si="61"/>
        <v>31</v>
      </c>
      <c r="AQ108" s="56">
        <f t="shared" si="61"/>
        <v>31</v>
      </c>
      <c r="AR108" s="56">
        <f t="shared" si="61"/>
        <v>31</v>
      </c>
      <c r="AS108" s="56">
        <f t="shared" si="61"/>
        <v>31</v>
      </c>
      <c r="AT108" s="56">
        <f t="shared" si="61"/>
        <v>31</v>
      </c>
      <c r="AU108" s="56">
        <f t="shared" si="61"/>
        <v>31</v>
      </c>
      <c r="AV108" s="56">
        <f t="shared" si="61"/>
        <v>29</v>
      </c>
      <c r="AW108" s="56">
        <f t="shared" si="61"/>
        <v>31</v>
      </c>
      <c r="AX108" s="56">
        <f t="shared" si="61"/>
        <v>31</v>
      </c>
      <c r="AY108" s="56">
        <f t="shared" si="61"/>
        <v>31</v>
      </c>
      <c r="AZ108" s="56">
        <f t="shared" si="61"/>
        <v>31</v>
      </c>
      <c r="BA108" s="56">
        <f t="shared" si="61"/>
        <v>33</v>
      </c>
      <c r="BB108" s="56">
        <f t="shared" si="61"/>
        <v>27</v>
      </c>
      <c r="BC108" s="56">
        <f t="shared" si="61"/>
        <v>29</v>
      </c>
      <c r="BD108" s="56">
        <f t="shared" si="61"/>
        <v>29</v>
      </c>
      <c r="BE108" s="56">
        <f t="shared" si="61"/>
        <v>31</v>
      </c>
      <c r="BF108" s="56">
        <f t="shared" si="61"/>
        <v>29</v>
      </c>
      <c r="BG108" s="56">
        <f t="shared" si="61"/>
        <v>31</v>
      </c>
      <c r="BH108" s="56">
        <f t="shared" si="61"/>
        <v>31</v>
      </c>
      <c r="BI108" s="56">
        <f t="shared" si="61"/>
        <v>35</v>
      </c>
      <c r="BJ108" s="56">
        <f t="shared" si="61"/>
        <v>35</v>
      </c>
      <c r="BK108" s="56">
        <f t="shared" si="61"/>
        <v>37</v>
      </c>
      <c r="BL108" s="56">
        <f t="shared" si="61"/>
        <v>29</v>
      </c>
      <c r="BM108" s="56">
        <f t="shared" si="61"/>
        <v>31</v>
      </c>
      <c r="BN108" s="56">
        <f t="shared" si="61"/>
        <v>31</v>
      </c>
      <c r="BO108" s="56">
        <f t="shared" si="61"/>
        <v>33</v>
      </c>
      <c r="BP108" s="56">
        <f t="shared" si="61"/>
        <v>35</v>
      </c>
    </row>
    <row r="109" spans="1:111" s="33" customFormat="1" ht="15.75" customHeight="1">
      <c r="A109" s="61" t="s">
        <v>160</v>
      </c>
      <c r="C109" s="34"/>
      <c r="D109" s="34"/>
      <c r="E109" s="34"/>
      <c r="F109" s="34"/>
      <c r="G109" s="34"/>
      <c r="H109" s="62"/>
      <c r="I109" s="62"/>
      <c r="J109" s="62"/>
      <c r="K109" s="62"/>
      <c r="L109" s="62"/>
      <c r="M109" s="62"/>
      <c r="N109" s="62"/>
      <c r="O109" s="62">
        <f t="shared" ref="O109:AT109" si="62">ROUNDUP(Stitches_at_Final_BO*O99,0)</f>
        <v>7</v>
      </c>
      <c r="P109" s="62">
        <f t="shared" si="62"/>
        <v>7</v>
      </c>
      <c r="Q109" s="62">
        <f t="shared" si="62"/>
        <v>7</v>
      </c>
      <c r="R109" s="62">
        <f t="shared" si="62"/>
        <v>7</v>
      </c>
      <c r="S109" s="62">
        <f t="shared" si="62"/>
        <v>7</v>
      </c>
      <c r="T109" s="62">
        <f t="shared" si="62"/>
        <v>8</v>
      </c>
      <c r="U109" s="62">
        <f t="shared" si="62"/>
        <v>8</v>
      </c>
      <c r="V109" s="62">
        <f t="shared" si="62"/>
        <v>8</v>
      </c>
      <c r="W109" s="62">
        <f t="shared" si="62"/>
        <v>8</v>
      </c>
      <c r="X109" s="62">
        <f t="shared" si="62"/>
        <v>8</v>
      </c>
      <c r="Y109" s="62">
        <f t="shared" si="62"/>
        <v>9</v>
      </c>
      <c r="Z109" s="62">
        <f t="shared" si="62"/>
        <v>9</v>
      </c>
      <c r="AA109" s="62">
        <f t="shared" si="62"/>
        <v>9</v>
      </c>
      <c r="AB109" s="62">
        <f t="shared" si="62"/>
        <v>9</v>
      </c>
      <c r="AC109" s="62">
        <f t="shared" si="62"/>
        <v>9</v>
      </c>
      <c r="AD109" s="62">
        <f t="shared" si="62"/>
        <v>10</v>
      </c>
      <c r="AE109" s="62">
        <f t="shared" si="62"/>
        <v>10</v>
      </c>
      <c r="AF109" s="62">
        <f t="shared" si="62"/>
        <v>10</v>
      </c>
      <c r="AG109" s="62">
        <f t="shared" si="62"/>
        <v>10</v>
      </c>
      <c r="AH109" s="62">
        <f t="shared" si="62"/>
        <v>10</v>
      </c>
      <c r="AI109" s="62">
        <f t="shared" si="62"/>
        <v>11</v>
      </c>
      <c r="AJ109" s="62">
        <f t="shared" si="62"/>
        <v>11</v>
      </c>
      <c r="AK109" s="62">
        <f t="shared" si="62"/>
        <v>11</v>
      </c>
      <c r="AL109" s="62">
        <f t="shared" si="62"/>
        <v>11</v>
      </c>
      <c r="AM109" s="62">
        <f t="shared" si="62"/>
        <v>11</v>
      </c>
      <c r="AN109" s="62">
        <f t="shared" si="62"/>
        <v>12</v>
      </c>
      <c r="AO109" s="62">
        <f t="shared" si="62"/>
        <v>12</v>
      </c>
      <c r="AP109" s="62">
        <f t="shared" si="62"/>
        <v>12</v>
      </c>
      <c r="AQ109" s="62">
        <f t="shared" si="62"/>
        <v>12</v>
      </c>
      <c r="AR109" s="62">
        <f t="shared" si="62"/>
        <v>12</v>
      </c>
      <c r="AS109" s="62">
        <f t="shared" si="62"/>
        <v>13</v>
      </c>
      <c r="AT109" s="62">
        <f t="shared" si="62"/>
        <v>13</v>
      </c>
      <c r="AU109" s="62">
        <f t="shared" ref="AU109:BP109" si="63">ROUNDUP(Stitches_at_Final_BO*AU99,0)</f>
        <v>13</v>
      </c>
      <c r="AV109" s="62">
        <f t="shared" si="63"/>
        <v>13</v>
      </c>
      <c r="AW109" s="62">
        <f t="shared" si="63"/>
        <v>13</v>
      </c>
      <c r="AX109" s="62">
        <f t="shared" si="63"/>
        <v>14</v>
      </c>
      <c r="AY109" s="62">
        <f t="shared" si="63"/>
        <v>14</v>
      </c>
      <c r="AZ109" s="62">
        <f t="shared" si="63"/>
        <v>14</v>
      </c>
      <c r="BA109" s="62">
        <f t="shared" si="63"/>
        <v>14</v>
      </c>
      <c r="BB109" s="62">
        <f t="shared" si="63"/>
        <v>14</v>
      </c>
      <c r="BC109" s="62">
        <f t="shared" si="63"/>
        <v>15</v>
      </c>
      <c r="BD109" s="62">
        <f t="shared" si="63"/>
        <v>15</v>
      </c>
      <c r="BE109" s="62">
        <f t="shared" si="63"/>
        <v>15</v>
      </c>
      <c r="BF109" s="62">
        <f t="shared" si="63"/>
        <v>15</v>
      </c>
      <c r="BG109" s="62">
        <f t="shared" si="63"/>
        <v>15</v>
      </c>
      <c r="BH109" s="62">
        <f t="shared" si="63"/>
        <v>16</v>
      </c>
      <c r="BI109" s="62">
        <f t="shared" si="63"/>
        <v>16</v>
      </c>
      <c r="BJ109" s="62">
        <f t="shared" si="63"/>
        <v>16</v>
      </c>
      <c r="BK109" s="62">
        <f t="shared" si="63"/>
        <v>16</v>
      </c>
      <c r="BL109" s="62">
        <f t="shared" si="63"/>
        <v>16</v>
      </c>
      <c r="BM109" s="62">
        <f t="shared" si="63"/>
        <v>17</v>
      </c>
      <c r="BN109" s="62">
        <f t="shared" si="63"/>
        <v>17</v>
      </c>
      <c r="BO109" s="62">
        <f t="shared" si="63"/>
        <v>17</v>
      </c>
      <c r="BP109" s="62">
        <f t="shared" si="63"/>
        <v>17</v>
      </c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  <c r="CF109" s="34"/>
      <c r="CG109" s="34"/>
      <c r="CH109" s="34"/>
      <c r="CI109" s="34"/>
      <c r="CJ109" s="34"/>
      <c r="CK109" s="34"/>
      <c r="CL109" s="34"/>
      <c r="CM109" s="34"/>
      <c r="CN109" s="34"/>
      <c r="CO109" s="34"/>
      <c r="CP109" s="34"/>
      <c r="CQ109" s="34"/>
      <c r="CR109" s="34"/>
      <c r="CS109" s="34"/>
      <c r="CT109" s="34"/>
      <c r="CU109" s="34"/>
      <c r="CV109" s="34"/>
      <c r="CW109" s="34"/>
      <c r="CX109" s="34"/>
      <c r="CY109" s="34"/>
      <c r="CZ109" s="34"/>
      <c r="DA109" s="34"/>
      <c r="DB109" s="34"/>
      <c r="DC109" s="34"/>
      <c r="DD109" s="34"/>
      <c r="DE109" s="34"/>
      <c r="DF109" s="34"/>
      <c r="DG109" s="34"/>
    </row>
    <row r="110" spans="1:111" s="33" customFormat="1" ht="15.75" customHeight="1">
      <c r="A110" s="61" t="s">
        <v>161</v>
      </c>
      <c r="C110" s="34"/>
      <c r="D110" s="34"/>
      <c r="E110" s="34"/>
      <c r="F110" s="34"/>
      <c r="G110" s="34"/>
      <c r="H110" s="62"/>
      <c r="I110" s="62"/>
      <c r="J110" s="62"/>
      <c r="K110" s="62"/>
      <c r="L110" s="62"/>
      <c r="M110" s="62"/>
      <c r="N110" s="62"/>
      <c r="O110" s="62">
        <f t="shared" ref="O110:AT110" si="64">ROUNDUP(Rows_for_Final_BO*O98,0)</f>
        <v>0</v>
      </c>
      <c r="P110" s="62">
        <f t="shared" si="64"/>
        <v>0</v>
      </c>
      <c r="Q110" s="62">
        <f t="shared" si="64"/>
        <v>0</v>
      </c>
      <c r="R110" s="62">
        <f t="shared" si="64"/>
        <v>0</v>
      </c>
      <c r="S110" s="62">
        <f t="shared" si="64"/>
        <v>0</v>
      </c>
      <c r="T110" s="62">
        <f t="shared" si="64"/>
        <v>0</v>
      </c>
      <c r="U110" s="62">
        <f t="shared" si="64"/>
        <v>0</v>
      </c>
      <c r="V110" s="62">
        <f t="shared" si="64"/>
        <v>0</v>
      </c>
      <c r="W110" s="62">
        <f t="shared" si="64"/>
        <v>0</v>
      </c>
      <c r="X110" s="62">
        <f t="shared" si="64"/>
        <v>0</v>
      </c>
      <c r="Y110" s="62">
        <f t="shared" si="64"/>
        <v>0</v>
      </c>
      <c r="Z110" s="62">
        <f t="shared" si="64"/>
        <v>10</v>
      </c>
      <c r="AA110" s="62">
        <f t="shared" si="64"/>
        <v>0</v>
      </c>
      <c r="AB110" s="62">
        <f t="shared" si="64"/>
        <v>0</v>
      </c>
      <c r="AC110" s="62">
        <f t="shared" si="64"/>
        <v>11</v>
      </c>
      <c r="AD110" s="62">
        <f t="shared" si="64"/>
        <v>0</v>
      </c>
      <c r="AE110" s="62">
        <f t="shared" si="64"/>
        <v>0</v>
      </c>
      <c r="AF110" s="62">
        <f t="shared" si="64"/>
        <v>0</v>
      </c>
      <c r="AG110" s="62">
        <f t="shared" si="64"/>
        <v>0</v>
      </c>
      <c r="AH110" s="62">
        <f t="shared" si="64"/>
        <v>0</v>
      </c>
      <c r="AI110" s="62">
        <f t="shared" si="64"/>
        <v>0</v>
      </c>
      <c r="AJ110" s="62">
        <f t="shared" si="64"/>
        <v>0</v>
      </c>
      <c r="AK110" s="62">
        <f t="shared" si="64"/>
        <v>0</v>
      </c>
      <c r="AL110" s="62">
        <f t="shared" si="64"/>
        <v>0</v>
      </c>
      <c r="AM110" s="62">
        <f t="shared" si="64"/>
        <v>0</v>
      </c>
      <c r="AN110" s="62">
        <f t="shared" si="64"/>
        <v>0</v>
      </c>
      <c r="AO110" s="62">
        <f t="shared" si="64"/>
        <v>0</v>
      </c>
      <c r="AP110" s="62">
        <f t="shared" si="64"/>
        <v>0</v>
      </c>
      <c r="AQ110" s="62">
        <f t="shared" si="64"/>
        <v>0</v>
      </c>
      <c r="AR110" s="62">
        <f t="shared" si="64"/>
        <v>0</v>
      </c>
      <c r="AS110" s="62">
        <f t="shared" si="64"/>
        <v>0</v>
      </c>
      <c r="AT110" s="62">
        <f t="shared" si="64"/>
        <v>0</v>
      </c>
      <c r="AU110" s="62">
        <f t="shared" ref="AU110:BP110" si="65">ROUNDUP(Rows_for_Final_BO*AU98,0)</f>
        <v>0</v>
      </c>
      <c r="AV110" s="62">
        <f t="shared" si="65"/>
        <v>0</v>
      </c>
      <c r="AW110" s="62">
        <f t="shared" si="65"/>
        <v>0</v>
      </c>
      <c r="AX110" s="62">
        <f t="shared" si="65"/>
        <v>0</v>
      </c>
      <c r="AY110" s="62">
        <f t="shared" si="65"/>
        <v>0</v>
      </c>
      <c r="AZ110" s="62">
        <f t="shared" si="65"/>
        <v>0</v>
      </c>
      <c r="BA110" s="62">
        <f t="shared" si="65"/>
        <v>0</v>
      </c>
      <c r="BB110" s="62">
        <f t="shared" si="65"/>
        <v>0</v>
      </c>
      <c r="BC110" s="62">
        <f t="shared" si="65"/>
        <v>0</v>
      </c>
      <c r="BD110" s="62">
        <f t="shared" si="65"/>
        <v>0</v>
      </c>
      <c r="BE110" s="62">
        <f t="shared" si="65"/>
        <v>0</v>
      </c>
      <c r="BF110" s="62">
        <f t="shared" si="65"/>
        <v>0</v>
      </c>
      <c r="BG110" s="62">
        <f t="shared" si="65"/>
        <v>0</v>
      </c>
      <c r="BH110" s="62">
        <f t="shared" si="65"/>
        <v>0</v>
      </c>
      <c r="BI110" s="62">
        <f t="shared" si="65"/>
        <v>0</v>
      </c>
      <c r="BJ110" s="62">
        <f t="shared" si="65"/>
        <v>0</v>
      </c>
      <c r="BK110" s="62">
        <f t="shared" si="65"/>
        <v>0</v>
      </c>
      <c r="BL110" s="62">
        <f t="shared" si="65"/>
        <v>0</v>
      </c>
      <c r="BM110" s="62">
        <f t="shared" si="65"/>
        <v>0</v>
      </c>
      <c r="BN110" s="62">
        <f t="shared" si="65"/>
        <v>0</v>
      </c>
      <c r="BO110" s="62">
        <f t="shared" si="65"/>
        <v>0</v>
      </c>
      <c r="BP110" s="62">
        <f t="shared" si="65"/>
        <v>0</v>
      </c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  <c r="CF110" s="34"/>
      <c r="CG110" s="34"/>
      <c r="CH110" s="34"/>
      <c r="CI110" s="34"/>
      <c r="CJ110" s="34"/>
      <c r="CK110" s="34"/>
      <c r="CL110" s="34"/>
      <c r="CM110" s="34"/>
      <c r="CN110" s="34"/>
      <c r="CO110" s="34"/>
      <c r="CP110" s="34"/>
      <c r="CQ110" s="34"/>
      <c r="CR110" s="34"/>
      <c r="CS110" s="34"/>
      <c r="CT110" s="34"/>
      <c r="CU110" s="34"/>
      <c r="CV110" s="34"/>
      <c r="CW110" s="34"/>
      <c r="CX110" s="34"/>
      <c r="CY110" s="34"/>
      <c r="CZ110" s="34"/>
      <c r="DA110" s="34"/>
      <c r="DB110" s="34"/>
      <c r="DC110" s="34"/>
      <c r="DD110" s="34"/>
      <c r="DE110" s="34"/>
      <c r="DF110" s="34"/>
      <c r="DG110" s="34"/>
    </row>
    <row r="111" spans="1:111" s="33" customFormat="1" ht="15.75" customHeight="1">
      <c r="A111" s="35" t="s">
        <v>162</v>
      </c>
      <c r="C111" s="34"/>
      <c r="D111" s="34"/>
      <c r="E111" s="34"/>
      <c r="F111" s="34"/>
      <c r="G111" s="34"/>
      <c r="H111" s="62"/>
      <c r="I111" s="62"/>
      <c r="J111" s="62"/>
      <c r="K111" s="62"/>
      <c r="L111" s="62"/>
      <c r="M111" s="62"/>
      <c r="N111" s="62"/>
      <c r="O111" s="62">
        <f t="shared" ref="O111:BP111" si="66">(O107+((2*SUM(O112:O114))+3))</f>
        <v>15</v>
      </c>
      <c r="P111" s="62">
        <f t="shared" si="66"/>
        <v>15</v>
      </c>
      <c r="Q111" s="62">
        <f t="shared" si="66"/>
        <v>17</v>
      </c>
      <c r="R111" s="62">
        <f t="shared" si="66"/>
        <v>15</v>
      </c>
      <c r="S111" s="62">
        <f t="shared" si="66"/>
        <v>17</v>
      </c>
      <c r="T111" s="62">
        <f t="shared" si="66"/>
        <v>17</v>
      </c>
      <c r="U111" s="62">
        <f t="shared" si="66"/>
        <v>17</v>
      </c>
      <c r="V111" s="62">
        <f t="shared" si="66"/>
        <v>15</v>
      </c>
      <c r="W111" s="62">
        <f t="shared" si="66"/>
        <v>15</v>
      </c>
      <c r="X111" s="62">
        <f t="shared" si="66"/>
        <v>17</v>
      </c>
      <c r="Y111" s="62">
        <f t="shared" si="66"/>
        <v>17</v>
      </c>
      <c r="Z111" s="62">
        <f t="shared" si="66"/>
        <v>17</v>
      </c>
      <c r="AA111" s="62">
        <f t="shared" si="66"/>
        <v>19</v>
      </c>
      <c r="AB111" s="62">
        <f t="shared" si="66"/>
        <v>15</v>
      </c>
      <c r="AC111" s="62">
        <f t="shared" si="66"/>
        <v>15</v>
      </c>
      <c r="AD111" s="62">
        <f t="shared" si="66"/>
        <v>17</v>
      </c>
      <c r="AE111" s="62">
        <f t="shared" si="66"/>
        <v>17</v>
      </c>
      <c r="AF111" s="62">
        <f t="shared" si="66"/>
        <v>19</v>
      </c>
      <c r="AG111" s="62">
        <f t="shared" si="66"/>
        <v>19</v>
      </c>
      <c r="AH111" s="62">
        <f t="shared" si="66"/>
        <v>19</v>
      </c>
      <c r="AI111" s="62">
        <f t="shared" si="66"/>
        <v>19</v>
      </c>
      <c r="AJ111" s="62">
        <f t="shared" si="66"/>
        <v>21</v>
      </c>
      <c r="AK111" s="62">
        <f t="shared" si="66"/>
        <v>21</v>
      </c>
      <c r="AL111" s="62">
        <f t="shared" si="66"/>
        <v>21</v>
      </c>
      <c r="AM111" s="62">
        <f t="shared" si="66"/>
        <v>21</v>
      </c>
      <c r="AN111" s="62">
        <f t="shared" si="66"/>
        <v>21</v>
      </c>
      <c r="AO111" s="62">
        <f t="shared" si="66"/>
        <v>19</v>
      </c>
      <c r="AP111" s="62">
        <f t="shared" si="66"/>
        <v>21</v>
      </c>
      <c r="AQ111" s="62">
        <f t="shared" si="66"/>
        <v>21</v>
      </c>
      <c r="AR111" s="62">
        <f t="shared" si="66"/>
        <v>21</v>
      </c>
      <c r="AS111" s="62">
        <f t="shared" si="66"/>
        <v>21</v>
      </c>
      <c r="AT111" s="62">
        <f t="shared" si="66"/>
        <v>21</v>
      </c>
      <c r="AU111" s="62">
        <f t="shared" si="66"/>
        <v>21</v>
      </c>
      <c r="AV111" s="62">
        <f t="shared" si="66"/>
        <v>19</v>
      </c>
      <c r="AW111" s="62">
        <f t="shared" si="66"/>
        <v>21</v>
      </c>
      <c r="AX111" s="62">
        <f t="shared" si="66"/>
        <v>21</v>
      </c>
      <c r="AY111" s="62">
        <f t="shared" si="66"/>
        <v>21</v>
      </c>
      <c r="AZ111" s="62">
        <f t="shared" si="66"/>
        <v>21</v>
      </c>
      <c r="BA111" s="62">
        <f t="shared" si="66"/>
        <v>23</v>
      </c>
      <c r="BB111" s="62">
        <f t="shared" si="66"/>
        <v>17</v>
      </c>
      <c r="BC111" s="62">
        <f t="shared" si="66"/>
        <v>19</v>
      </c>
      <c r="BD111" s="62">
        <f t="shared" si="66"/>
        <v>19</v>
      </c>
      <c r="BE111" s="62">
        <f t="shared" si="66"/>
        <v>21</v>
      </c>
      <c r="BF111" s="62">
        <f t="shared" si="66"/>
        <v>19</v>
      </c>
      <c r="BG111" s="62">
        <f t="shared" si="66"/>
        <v>21</v>
      </c>
      <c r="BH111" s="62">
        <f t="shared" si="66"/>
        <v>21</v>
      </c>
      <c r="BI111" s="62">
        <f t="shared" si="66"/>
        <v>23</v>
      </c>
      <c r="BJ111" s="62">
        <f t="shared" si="66"/>
        <v>23</v>
      </c>
      <c r="BK111" s="62">
        <f t="shared" si="66"/>
        <v>25</v>
      </c>
      <c r="BL111" s="62">
        <f t="shared" si="66"/>
        <v>19</v>
      </c>
      <c r="BM111" s="62">
        <f t="shared" si="66"/>
        <v>21</v>
      </c>
      <c r="BN111" s="62">
        <f t="shared" si="66"/>
        <v>21</v>
      </c>
      <c r="BO111" s="62">
        <f t="shared" si="66"/>
        <v>23</v>
      </c>
      <c r="BP111" s="62">
        <f t="shared" si="66"/>
        <v>23</v>
      </c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  <c r="CF111" s="34"/>
      <c r="CG111" s="34"/>
      <c r="CH111" s="34"/>
      <c r="CI111" s="34"/>
      <c r="CJ111" s="34"/>
      <c r="CK111" s="34"/>
      <c r="CL111" s="34"/>
      <c r="CM111" s="34"/>
      <c r="CN111" s="34"/>
      <c r="CO111" s="34"/>
      <c r="CP111" s="34"/>
      <c r="CQ111" s="34"/>
      <c r="CR111" s="34"/>
      <c r="CS111" s="34"/>
      <c r="CT111" s="34"/>
      <c r="CU111" s="34"/>
      <c r="CV111" s="34"/>
      <c r="CW111" s="34"/>
      <c r="CX111" s="34"/>
      <c r="CY111" s="34"/>
      <c r="CZ111" s="34"/>
      <c r="DA111" s="34"/>
      <c r="DB111" s="34"/>
      <c r="DC111" s="34"/>
      <c r="DD111" s="34"/>
      <c r="DE111" s="34"/>
      <c r="DF111" s="34"/>
      <c r="DG111" s="34"/>
    </row>
    <row r="112" spans="1:111" ht="15.75" customHeight="1">
      <c r="A112" s="32" t="s">
        <v>103</v>
      </c>
      <c r="B112" s="58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>
        <v>2</v>
      </c>
      <c r="P112" s="56">
        <v>2</v>
      </c>
      <c r="Q112" s="56">
        <v>3</v>
      </c>
      <c r="R112" s="56">
        <v>2</v>
      </c>
      <c r="S112" s="56">
        <v>3</v>
      </c>
      <c r="T112" s="56">
        <v>3</v>
      </c>
      <c r="U112" s="56">
        <v>3</v>
      </c>
      <c r="V112" s="56">
        <v>2</v>
      </c>
      <c r="W112" s="56">
        <v>1</v>
      </c>
      <c r="X112" s="56">
        <v>2</v>
      </c>
      <c r="Y112" s="56">
        <v>1</v>
      </c>
      <c r="Z112" s="56">
        <v>1</v>
      </c>
      <c r="AA112" s="57">
        <v>2</v>
      </c>
      <c r="AB112" s="56">
        <v>1</v>
      </c>
      <c r="AC112" s="56">
        <v>1</v>
      </c>
      <c r="AD112" s="56">
        <v>2</v>
      </c>
      <c r="AE112" s="56">
        <v>1</v>
      </c>
      <c r="AF112" s="56">
        <v>2</v>
      </c>
      <c r="AG112" s="56">
        <v>2</v>
      </c>
      <c r="AH112" s="56">
        <v>2</v>
      </c>
      <c r="AI112" s="56">
        <v>2</v>
      </c>
      <c r="AJ112" s="56">
        <v>3</v>
      </c>
      <c r="AK112" s="56">
        <v>3</v>
      </c>
      <c r="AL112" s="56">
        <v>3</v>
      </c>
      <c r="AM112" s="56">
        <v>3</v>
      </c>
      <c r="AN112" s="56">
        <v>2</v>
      </c>
      <c r="AO112" s="56">
        <v>1</v>
      </c>
      <c r="AP112" s="56">
        <v>2</v>
      </c>
      <c r="AQ112" s="56">
        <v>2</v>
      </c>
      <c r="AR112" s="56">
        <v>2</v>
      </c>
      <c r="AS112" s="56">
        <v>3</v>
      </c>
      <c r="AT112" s="56">
        <v>3</v>
      </c>
      <c r="AU112" s="56">
        <v>2</v>
      </c>
      <c r="AV112" s="56">
        <v>1</v>
      </c>
      <c r="AW112" s="56">
        <v>2</v>
      </c>
      <c r="AX112" s="56">
        <v>2</v>
      </c>
      <c r="AY112" s="56">
        <v>2</v>
      </c>
      <c r="AZ112" s="56">
        <v>2</v>
      </c>
      <c r="BA112" s="56">
        <v>3</v>
      </c>
      <c r="BB112" s="56"/>
      <c r="BC112" s="27">
        <v>1</v>
      </c>
      <c r="BD112" s="27">
        <v>1</v>
      </c>
      <c r="BE112" s="57">
        <v>2</v>
      </c>
      <c r="BF112" s="56">
        <v>1</v>
      </c>
      <c r="BG112" s="56">
        <v>2</v>
      </c>
      <c r="BH112" s="56">
        <v>2</v>
      </c>
      <c r="BI112" s="56">
        <v>2</v>
      </c>
      <c r="BJ112" s="56">
        <v>2</v>
      </c>
      <c r="BK112" s="56">
        <v>3</v>
      </c>
      <c r="BL112" s="56">
        <v>1</v>
      </c>
      <c r="BM112" s="56">
        <v>1</v>
      </c>
      <c r="BN112" s="56">
        <v>1</v>
      </c>
      <c r="BO112" s="56">
        <v>2</v>
      </c>
      <c r="BP112" s="56">
        <v>1</v>
      </c>
    </row>
    <row r="113" spans="1:111" ht="15.75" customHeight="1">
      <c r="A113" s="31" t="s">
        <v>105</v>
      </c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>
        <v>1</v>
      </c>
      <c r="X113" s="56"/>
      <c r="Y113" s="56">
        <v>1</v>
      </c>
      <c r="Z113" s="56">
        <v>1</v>
      </c>
      <c r="AA113" s="57">
        <v>1</v>
      </c>
      <c r="AB113" s="56">
        <v>1</v>
      </c>
      <c r="AC113" s="56">
        <v>1</v>
      </c>
      <c r="AD113" s="56">
        <v>1</v>
      </c>
      <c r="AE113" s="56">
        <v>1</v>
      </c>
      <c r="AF113" s="56">
        <v>1</v>
      </c>
      <c r="AG113" s="56">
        <v>1</v>
      </c>
      <c r="AH113" s="56">
        <v>1</v>
      </c>
      <c r="AI113" s="56">
        <v>1</v>
      </c>
      <c r="AJ113" s="56">
        <v>1</v>
      </c>
      <c r="AK113" s="56">
        <v>1</v>
      </c>
      <c r="AL113" s="56">
        <v>1</v>
      </c>
      <c r="AM113" s="56">
        <v>1</v>
      </c>
      <c r="AN113" s="56">
        <v>2</v>
      </c>
      <c r="AO113" s="56">
        <v>2</v>
      </c>
      <c r="AP113" s="56">
        <v>2</v>
      </c>
      <c r="AQ113" s="56">
        <v>2</v>
      </c>
      <c r="AR113" s="56">
        <v>2</v>
      </c>
      <c r="AS113" s="56">
        <v>1</v>
      </c>
      <c r="AT113" s="56">
        <v>1</v>
      </c>
      <c r="AU113" s="56">
        <v>2</v>
      </c>
      <c r="AV113" s="56">
        <v>2</v>
      </c>
      <c r="AW113" s="56">
        <v>2</v>
      </c>
      <c r="AX113" s="56">
        <v>2</v>
      </c>
      <c r="AY113" s="56">
        <v>2</v>
      </c>
      <c r="AZ113" s="56">
        <v>2</v>
      </c>
      <c r="BA113" s="56">
        <v>2</v>
      </c>
      <c r="BB113" s="56">
        <v>1</v>
      </c>
      <c r="BC113" s="56">
        <v>1</v>
      </c>
      <c r="BD113" s="56">
        <v>1</v>
      </c>
      <c r="BE113" s="57">
        <v>1</v>
      </c>
      <c r="BF113" s="56">
        <v>1</v>
      </c>
      <c r="BG113" s="56">
        <v>1</v>
      </c>
      <c r="BH113" s="56">
        <v>1</v>
      </c>
      <c r="BI113" s="56">
        <v>1</v>
      </c>
      <c r="BJ113" s="56">
        <v>1</v>
      </c>
      <c r="BK113" s="56">
        <v>1</v>
      </c>
      <c r="BL113" s="56">
        <v>1</v>
      </c>
      <c r="BM113" s="56">
        <v>2</v>
      </c>
      <c r="BN113" s="56">
        <v>2</v>
      </c>
      <c r="BO113" s="56">
        <v>2</v>
      </c>
      <c r="BP113" s="56">
        <v>2</v>
      </c>
    </row>
    <row r="114" spans="1:111" ht="15.75" customHeight="1">
      <c r="A114" s="31" t="s">
        <v>107</v>
      </c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7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>
        <v>1</v>
      </c>
      <c r="BC114" s="56">
        <v>1</v>
      </c>
      <c r="BD114" s="56">
        <v>1</v>
      </c>
      <c r="BE114" s="57">
        <v>1</v>
      </c>
      <c r="BF114" s="56">
        <v>1</v>
      </c>
      <c r="BG114" s="56">
        <v>1</v>
      </c>
      <c r="BH114" s="56">
        <v>1</v>
      </c>
      <c r="BI114" s="56">
        <v>1</v>
      </c>
      <c r="BJ114" s="56">
        <v>1</v>
      </c>
      <c r="BK114" s="56">
        <v>1</v>
      </c>
      <c r="BL114" s="56">
        <v>1</v>
      </c>
      <c r="BM114" s="56">
        <v>1</v>
      </c>
      <c r="BN114" s="56">
        <v>1</v>
      </c>
      <c r="BO114" s="56">
        <v>1</v>
      </c>
      <c r="BP114" s="56">
        <v>1</v>
      </c>
    </row>
    <row r="115" spans="1:111" ht="15.75" customHeight="1">
      <c r="A115" s="63" t="s">
        <v>163</v>
      </c>
      <c r="H115" s="56"/>
      <c r="I115" s="56"/>
      <c r="J115" s="56"/>
      <c r="K115" s="56"/>
      <c r="L115" s="56"/>
      <c r="M115" s="56"/>
      <c r="N115" s="56"/>
      <c r="O115" s="56">
        <v>3</v>
      </c>
      <c r="P115" s="56">
        <v>3</v>
      </c>
      <c r="Q115" s="56">
        <v>3</v>
      </c>
      <c r="R115" s="56">
        <v>3</v>
      </c>
      <c r="S115" s="56">
        <v>3</v>
      </c>
      <c r="T115" s="56">
        <v>3</v>
      </c>
      <c r="U115" s="56">
        <v>3</v>
      </c>
      <c r="V115" s="56">
        <v>4</v>
      </c>
      <c r="W115" s="56">
        <v>3</v>
      </c>
      <c r="X115" s="56">
        <v>4</v>
      </c>
      <c r="Y115" s="56">
        <v>3</v>
      </c>
      <c r="Z115" s="56">
        <v>4</v>
      </c>
      <c r="AA115" s="57">
        <v>3</v>
      </c>
      <c r="AB115" s="56">
        <v>4</v>
      </c>
      <c r="AC115" s="56">
        <v>4</v>
      </c>
      <c r="AD115" s="56">
        <v>4</v>
      </c>
      <c r="AE115" s="56">
        <v>4</v>
      </c>
      <c r="AF115" s="56">
        <v>4</v>
      </c>
      <c r="AG115" s="56">
        <v>4</v>
      </c>
      <c r="AH115" s="56">
        <v>4</v>
      </c>
      <c r="AI115" s="56">
        <v>4</v>
      </c>
      <c r="AJ115" s="56">
        <v>4</v>
      </c>
      <c r="AK115" s="56">
        <v>4</v>
      </c>
      <c r="AL115" s="56">
        <v>4</v>
      </c>
      <c r="AM115" s="56">
        <v>4</v>
      </c>
      <c r="AN115" s="56">
        <v>4</v>
      </c>
      <c r="AO115" s="56">
        <v>4</v>
      </c>
      <c r="AP115" s="56">
        <v>4</v>
      </c>
      <c r="AQ115" s="56">
        <v>4</v>
      </c>
      <c r="AR115" s="56">
        <v>4</v>
      </c>
      <c r="AS115" s="56">
        <v>5</v>
      </c>
      <c r="AT115" s="56">
        <v>5</v>
      </c>
      <c r="AU115" s="56">
        <v>5</v>
      </c>
      <c r="AV115" s="56">
        <v>5</v>
      </c>
      <c r="AW115" s="56">
        <v>5</v>
      </c>
      <c r="AX115" s="56">
        <v>5</v>
      </c>
      <c r="AY115" s="56">
        <v>5</v>
      </c>
      <c r="AZ115" s="56">
        <v>5</v>
      </c>
      <c r="BA115" s="56">
        <v>5</v>
      </c>
      <c r="BB115" s="56">
        <v>5</v>
      </c>
      <c r="BC115" s="56">
        <v>5</v>
      </c>
      <c r="BD115" s="56">
        <v>5</v>
      </c>
      <c r="BE115" s="57">
        <v>5</v>
      </c>
      <c r="BF115" s="56">
        <v>5</v>
      </c>
      <c r="BG115" s="56">
        <v>5</v>
      </c>
      <c r="BH115" s="56">
        <v>5</v>
      </c>
      <c r="BI115" s="56">
        <v>5</v>
      </c>
      <c r="BJ115" s="56">
        <v>5</v>
      </c>
      <c r="BK115" s="56">
        <v>5</v>
      </c>
      <c r="BL115" s="56">
        <v>6</v>
      </c>
      <c r="BM115" s="56">
        <v>5</v>
      </c>
      <c r="BN115" s="56">
        <v>5</v>
      </c>
      <c r="BO115" s="56">
        <v>5</v>
      </c>
      <c r="BP115" s="56">
        <v>5</v>
      </c>
    </row>
    <row r="116" spans="1:111" ht="15.75" customHeight="1">
      <c r="A116" s="63" t="s">
        <v>164</v>
      </c>
      <c r="H116" s="56"/>
      <c r="I116" s="56"/>
      <c r="J116" s="56"/>
      <c r="K116" s="56"/>
      <c r="L116" s="56"/>
      <c r="M116" s="56"/>
      <c r="N116" s="56"/>
      <c r="O116" s="56">
        <v>3</v>
      </c>
      <c r="P116" s="56">
        <v>3</v>
      </c>
      <c r="Q116" s="56">
        <v>3</v>
      </c>
      <c r="R116" s="56">
        <v>3</v>
      </c>
      <c r="S116" s="56">
        <v>3</v>
      </c>
      <c r="T116" s="56">
        <v>3</v>
      </c>
      <c r="U116" s="56">
        <v>3</v>
      </c>
      <c r="V116" s="56">
        <v>4</v>
      </c>
      <c r="W116" s="56">
        <v>3</v>
      </c>
      <c r="X116" s="56">
        <v>4</v>
      </c>
      <c r="Y116" s="56">
        <v>3</v>
      </c>
      <c r="Z116" s="56">
        <v>4</v>
      </c>
      <c r="AA116" s="57">
        <v>3</v>
      </c>
      <c r="AB116" s="56">
        <v>4</v>
      </c>
      <c r="AC116" s="56">
        <v>4</v>
      </c>
      <c r="AD116" s="27">
        <v>4</v>
      </c>
      <c r="AE116" s="27">
        <v>4</v>
      </c>
      <c r="AF116" s="27">
        <v>4</v>
      </c>
      <c r="AG116" s="56">
        <v>4</v>
      </c>
      <c r="AH116" s="56">
        <v>4</v>
      </c>
      <c r="AI116" s="56">
        <v>4</v>
      </c>
      <c r="AJ116" s="56">
        <v>4</v>
      </c>
      <c r="AK116" s="56">
        <v>4</v>
      </c>
      <c r="AL116" s="56">
        <v>4</v>
      </c>
      <c r="AM116" s="56">
        <v>4</v>
      </c>
      <c r="AN116" s="56">
        <v>4</v>
      </c>
      <c r="AO116" s="56">
        <v>4</v>
      </c>
      <c r="AP116" s="56">
        <v>4</v>
      </c>
      <c r="AQ116" s="56">
        <v>4</v>
      </c>
      <c r="AR116" s="56">
        <v>4</v>
      </c>
      <c r="AS116" s="56">
        <v>5</v>
      </c>
      <c r="AT116" s="56">
        <v>5</v>
      </c>
      <c r="AU116" s="56">
        <v>5</v>
      </c>
      <c r="AV116" s="56">
        <v>5</v>
      </c>
      <c r="AW116" s="56">
        <v>5</v>
      </c>
      <c r="AX116" s="56">
        <v>5</v>
      </c>
      <c r="AY116" s="56">
        <v>5</v>
      </c>
      <c r="AZ116" s="56">
        <v>5</v>
      </c>
      <c r="BA116" s="56">
        <v>5</v>
      </c>
      <c r="BB116" s="56">
        <v>5</v>
      </c>
      <c r="BC116" s="56">
        <v>5</v>
      </c>
      <c r="BD116" s="56">
        <v>5</v>
      </c>
      <c r="BE116" s="57">
        <v>5</v>
      </c>
      <c r="BF116" s="56">
        <v>5</v>
      </c>
      <c r="BG116" s="56">
        <v>5</v>
      </c>
      <c r="BH116" s="56">
        <v>5</v>
      </c>
      <c r="BI116" s="56">
        <v>5</v>
      </c>
      <c r="BJ116" s="56">
        <v>5</v>
      </c>
      <c r="BK116" s="56">
        <v>5</v>
      </c>
      <c r="BL116" s="27">
        <v>6</v>
      </c>
      <c r="BM116" s="27">
        <v>5</v>
      </c>
      <c r="BN116" s="27">
        <v>5</v>
      </c>
      <c r="BO116" s="27">
        <v>5</v>
      </c>
      <c r="BP116" s="27">
        <v>5</v>
      </c>
    </row>
    <row r="117" spans="1:111" ht="15.75" customHeight="1">
      <c r="A117" s="63" t="s">
        <v>165</v>
      </c>
      <c r="H117" s="56"/>
      <c r="I117" s="56"/>
      <c r="J117" s="56"/>
      <c r="K117" s="56"/>
      <c r="L117" s="56"/>
      <c r="M117" s="56"/>
      <c r="N117" s="56"/>
      <c r="O117" s="56">
        <v>3</v>
      </c>
      <c r="P117" s="56">
        <v>4</v>
      </c>
      <c r="Q117" s="56">
        <v>3</v>
      </c>
      <c r="R117" s="56">
        <v>4</v>
      </c>
      <c r="S117" s="56">
        <v>3</v>
      </c>
      <c r="T117" s="56">
        <v>4</v>
      </c>
      <c r="U117" s="56">
        <v>3</v>
      </c>
      <c r="V117" s="56">
        <v>4</v>
      </c>
      <c r="W117" s="56">
        <v>5</v>
      </c>
      <c r="X117" s="56">
        <v>4</v>
      </c>
      <c r="Y117" s="56">
        <v>5</v>
      </c>
      <c r="Z117" s="56">
        <v>4</v>
      </c>
      <c r="AA117" s="57">
        <v>5</v>
      </c>
      <c r="AB117" s="56">
        <v>4</v>
      </c>
      <c r="AC117" s="56">
        <v>5</v>
      </c>
      <c r="AD117" s="56">
        <v>4</v>
      </c>
      <c r="AE117" s="56">
        <v>5</v>
      </c>
      <c r="AF117" s="56">
        <v>4</v>
      </c>
      <c r="AG117" s="56">
        <v>5</v>
      </c>
      <c r="AH117" s="56">
        <v>4</v>
      </c>
      <c r="AI117" s="56">
        <v>5</v>
      </c>
      <c r="AJ117" s="56">
        <v>4</v>
      </c>
      <c r="AK117" s="56">
        <v>5</v>
      </c>
      <c r="AL117" s="56">
        <v>4</v>
      </c>
      <c r="AM117" s="56">
        <v>5</v>
      </c>
      <c r="AN117" s="56">
        <v>4</v>
      </c>
      <c r="AO117" s="56">
        <v>5</v>
      </c>
      <c r="AP117" s="56">
        <v>4</v>
      </c>
      <c r="AQ117" s="56">
        <v>5</v>
      </c>
      <c r="AR117" s="27">
        <v>4</v>
      </c>
      <c r="AS117" s="27">
        <v>5</v>
      </c>
      <c r="AT117" s="27">
        <v>6</v>
      </c>
      <c r="AU117" s="27">
        <v>5</v>
      </c>
      <c r="AV117" s="56">
        <v>6</v>
      </c>
      <c r="AW117" s="56">
        <v>5</v>
      </c>
      <c r="AX117" s="56">
        <v>6</v>
      </c>
      <c r="AY117" s="56">
        <v>5</v>
      </c>
      <c r="AZ117" s="56">
        <v>6</v>
      </c>
      <c r="BA117" s="56">
        <v>6</v>
      </c>
      <c r="BB117" s="56">
        <v>6</v>
      </c>
      <c r="BC117" s="56">
        <v>5</v>
      </c>
      <c r="BD117" s="56">
        <v>6</v>
      </c>
      <c r="BE117" s="57">
        <v>5</v>
      </c>
      <c r="BF117" s="56">
        <v>6</v>
      </c>
      <c r="BG117" s="56">
        <v>5</v>
      </c>
      <c r="BH117" s="56">
        <v>6</v>
      </c>
      <c r="BI117" s="56">
        <v>5</v>
      </c>
      <c r="BJ117" s="56">
        <v>6</v>
      </c>
      <c r="BK117" s="56">
        <v>5</v>
      </c>
      <c r="BL117" s="56">
        <v>6</v>
      </c>
      <c r="BM117" s="56">
        <v>5</v>
      </c>
      <c r="BN117" s="56">
        <v>6</v>
      </c>
      <c r="BO117" s="56">
        <v>5</v>
      </c>
      <c r="BP117" s="56">
        <v>6</v>
      </c>
    </row>
    <row r="118" spans="1:111" ht="15.75" customHeight="1">
      <c r="A118" s="63" t="s">
        <v>166</v>
      </c>
      <c r="H118" s="56"/>
      <c r="I118" s="56"/>
      <c r="J118" s="56"/>
      <c r="K118" s="56"/>
      <c r="L118" s="56"/>
      <c r="M118" s="56"/>
      <c r="N118" s="56"/>
      <c r="O118" s="56">
        <f t="shared" ref="O118:BP118" si="67">(2*SUM(O102:O106))</f>
        <v>18</v>
      </c>
      <c r="P118" s="56">
        <f t="shared" si="67"/>
        <v>18</v>
      </c>
      <c r="Q118" s="56">
        <f t="shared" si="67"/>
        <v>18</v>
      </c>
      <c r="R118" s="56">
        <f t="shared" si="67"/>
        <v>20</v>
      </c>
      <c r="S118" s="56">
        <f t="shared" si="67"/>
        <v>20</v>
      </c>
      <c r="T118" s="56">
        <f t="shared" si="67"/>
        <v>20</v>
      </c>
      <c r="U118" s="56">
        <f t="shared" si="67"/>
        <v>22</v>
      </c>
      <c r="V118" s="56">
        <f t="shared" si="67"/>
        <v>22</v>
      </c>
      <c r="W118" s="56">
        <f t="shared" si="67"/>
        <v>22</v>
      </c>
      <c r="X118" s="56">
        <f t="shared" si="67"/>
        <v>24</v>
      </c>
      <c r="Y118" s="56">
        <f t="shared" si="67"/>
        <v>24</v>
      </c>
      <c r="Z118" s="56">
        <f t="shared" si="67"/>
        <v>24</v>
      </c>
      <c r="AA118" s="56">
        <f t="shared" si="67"/>
        <v>24</v>
      </c>
      <c r="AB118" s="56">
        <f t="shared" si="67"/>
        <v>26</v>
      </c>
      <c r="AC118" s="56">
        <f t="shared" si="67"/>
        <v>26</v>
      </c>
      <c r="AD118" s="56">
        <f t="shared" si="67"/>
        <v>26</v>
      </c>
      <c r="AE118" s="56">
        <f t="shared" si="67"/>
        <v>28</v>
      </c>
      <c r="AF118" s="56">
        <f t="shared" si="67"/>
        <v>28</v>
      </c>
      <c r="AG118" s="56">
        <f t="shared" si="67"/>
        <v>28</v>
      </c>
      <c r="AH118" s="56">
        <f t="shared" si="67"/>
        <v>30</v>
      </c>
      <c r="AI118" s="56">
        <f t="shared" si="67"/>
        <v>30</v>
      </c>
      <c r="AJ118" s="56">
        <f t="shared" si="67"/>
        <v>30</v>
      </c>
      <c r="AK118" s="56">
        <f t="shared" si="67"/>
        <v>30</v>
      </c>
      <c r="AL118" s="56">
        <f t="shared" si="67"/>
        <v>32</v>
      </c>
      <c r="AM118" s="56">
        <f t="shared" si="67"/>
        <v>32</v>
      </c>
      <c r="AN118" s="56">
        <f t="shared" si="67"/>
        <v>32</v>
      </c>
      <c r="AO118" s="56">
        <f t="shared" si="67"/>
        <v>34</v>
      </c>
      <c r="AP118" s="56">
        <f t="shared" si="67"/>
        <v>34</v>
      </c>
      <c r="AQ118" s="56">
        <f t="shared" si="67"/>
        <v>34</v>
      </c>
      <c r="AR118" s="56">
        <f t="shared" si="67"/>
        <v>36</v>
      </c>
      <c r="AS118" s="56">
        <f t="shared" si="67"/>
        <v>36</v>
      </c>
      <c r="AT118" s="56">
        <f t="shared" si="67"/>
        <v>36</v>
      </c>
      <c r="AU118" s="56">
        <f t="shared" si="67"/>
        <v>36</v>
      </c>
      <c r="AV118" s="56">
        <f t="shared" si="67"/>
        <v>38</v>
      </c>
      <c r="AW118" s="56">
        <f t="shared" si="67"/>
        <v>38</v>
      </c>
      <c r="AX118" s="56">
        <f t="shared" si="67"/>
        <v>38</v>
      </c>
      <c r="AY118" s="56">
        <f t="shared" si="67"/>
        <v>40</v>
      </c>
      <c r="AZ118" s="56">
        <f t="shared" si="67"/>
        <v>40</v>
      </c>
      <c r="BA118" s="56">
        <f t="shared" si="67"/>
        <v>40</v>
      </c>
      <c r="BB118" s="56">
        <f t="shared" si="67"/>
        <v>42</v>
      </c>
      <c r="BC118" s="56">
        <f t="shared" si="67"/>
        <v>42</v>
      </c>
      <c r="BD118" s="56">
        <f t="shared" si="67"/>
        <v>42</v>
      </c>
      <c r="BE118" s="56">
        <f t="shared" si="67"/>
        <v>42</v>
      </c>
      <c r="BF118" s="56">
        <f t="shared" si="67"/>
        <v>44</v>
      </c>
      <c r="BG118" s="56">
        <f t="shared" si="67"/>
        <v>44</v>
      </c>
      <c r="BH118" s="56">
        <f t="shared" si="67"/>
        <v>44</v>
      </c>
      <c r="BI118" s="56">
        <f t="shared" si="67"/>
        <v>46</v>
      </c>
      <c r="BJ118" s="56">
        <f t="shared" si="67"/>
        <v>46</v>
      </c>
      <c r="BK118" s="56">
        <f t="shared" si="67"/>
        <v>46</v>
      </c>
      <c r="BL118" s="56">
        <f t="shared" si="67"/>
        <v>48</v>
      </c>
      <c r="BM118" s="56">
        <f t="shared" si="67"/>
        <v>48</v>
      </c>
      <c r="BN118" s="56">
        <f t="shared" si="67"/>
        <v>48</v>
      </c>
      <c r="BO118" s="56">
        <f t="shared" si="67"/>
        <v>48</v>
      </c>
      <c r="BP118" s="56">
        <f t="shared" si="67"/>
        <v>50</v>
      </c>
    </row>
    <row r="119" spans="1:111" ht="15.75" customHeight="1">
      <c r="A119" s="63" t="s">
        <v>167</v>
      </c>
      <c r="H119" s="56"/>
      <c r="I119" s="56"/>
      <c r="J119" s="56"/>
      <c r="K119" s="56"/>
      <c r="L119" s="56"/>
      <c r="M119" s="56"/>
      <c r="N119" s="56"/>
      <c r="O119" s="56">
        <f t="shared" ref="O119:BP119" si="68">((2*O112)+(4*O113)+(8*O114))</f>
        <v>4</v>
      </c>
      <c r="P119" s="56">
        <f t="shared" si="68"/>
        <v>4</v>
      </c>
      <c r="Q119" s="56">
        <f t="shared" si="68"/>
        <v>6</v>
      </c>
      <c r="R119" s="56">
        <f t="shared" si="68"/>
        <v>4</v>
      </c>
      <c r="S119" s="56">
        <f t="shared" si="68"/>
        <v>6</v>
      </c>
      <c r="T119" s="56">
        <f t="shared" si="68"/>
        <v>6</v>
      </c>
      <c r="U119" s="56">
        <f t="shared" si="68"/>
        <v>6</v>
      </c>
      <c r="V119" s="56">
        <f t="shared" si="68"/>
        <v>4</v>
      </c>
      <c r="W119" s="56">
        <f t="shared" si="68"/>
        <v>6</v>
      </c>
      <c r="X119" s="56">
        <f t="shared" si="68"/>
        <v>4</v>
      </c>
      <c r="Y119" s="56">
        <f t="shared" si="68"/>
        <v>6</v>
      </c>
      <c r="Z119" s="56">
        <f t="shared" si="68"/>
        <v>6</v>
      </c>
      <c r="AA119" s="56">
        <f t="shared" si="68"/>
        <v>8</v>
      </c>
      <c r="AB119" s="56">
        <f t="shared" si="68"/>
        <v>6</v>
      </c>
      <c r="AC119" s="56">
        <f t="shared" si="68"/>
        <v>6</v>
      </c>
      <c r="AD119" s="56">
        <f t="shared" si="68"/>
        <v>8</v>
      </c>
      <c r="AE119" s="56">
        <f t="shared" si="68"/>
        <v>6</v>
      </c>
      <c r="AF119" s="56">
        <f t="shared" si="68"/>
        <v>8</v>
      </c>
      <c r="AG119" s="56">
        <f t="shared" si="68"/>
        <v>8</v>
      </c>
      <c r="AH119" s="56">
        <f t="shared" si="68"/>
        <v>8</v>
      </c>
      <c r="AI119" s="56">
        <f t="shared" si="68"/>
        <v>8</v>
      </c>
      <c r="AJ119" s="56">
        <f t="shared" si="68"/>
        <v>10</v>
      </c>
      <c r="AK119" s="56">
        <f t="shared" si="68"/>
        <v>10</v>
      </c>
      <c r="AL119" s="56">
        <f t="shared" si="68"/>
        <v>10</v>
      </c>
      <c r="AM119" s="56">
        <f t="shared" si="68"/>
        <v>10</v>
      </c>
      <c r="AN119" s="56">
        <f t="shared" si="68"/>
        <v>12</v>
      </c>
      <c r="AO119" s="56">
        <f t="shared" si="68"/>
        <v>10</v>
      </c>
      <c r="AP119" s="56">
        <f t="shared" si="68"/>
        <v>12</v>
      </c>
      <c r="AQ119" s="56">
        <f t="shared" si="68"/>
        <v>12</v>
      </c>
      <c r="AR119" s="56">
        <f t="shared" si="68"/>
        <v>12</v>
      </c>
      <c r="AS119" s="56">
        <f t="shared" si="68"/>
        <v>10</v>
      </c>
      <c r="AT119" s="56">
        <f t="shared" si="68"/>
        <v>10</v>
      </c>
      <c r="AU119" s="56">
        <f t="shared" si="68"/>
        <v>12</v>
      </c>
      <c r="AV119" s="56">
        <f t="shared" si="68"/>
        <v>10</v>
      </c>
      <c r="AW119" s="56">
        <f t="shared" si="68"/>
        <v>12</v>
      </c>
      <c r="AX119" s="56">
        <f t="shared" si="68"/>
        <v>12</v>
      </c>
      <c r="AY119" s="56">
        <f t="shared" si="68"/>
        <v>12</v>
      </c>
      <c r="AZ119" s="56">
        <f t="shared" si="68"/>
        <v>12</v>
      </c>
      <c r="BA119" s="56">
        <f t="shared" si="68"/>
        <v>14</v>
      </c>
      <c r="BB119" s="56">
        <f t="shared" si="68"/>
        <v>12</v>
      </c>
      <c r="BC119" s="56">
        <f t="shared" si="68"/>
        <v>14</v>
      </c>
      <c r="BD119" s="56">
        <f t="shared" si="68"/>
        <v>14</v>
      </c>
      <c r="BE119" s="56">
        <f t="shared" si="68"/>
        <v>16</v>
      </c>
      <c r="BF119" s="56">
        <f t="shared" si="68"/>
        <v>14</v>
      </c>
      <c r="BG119" s="56">
        <f t="shared" si="68"/>
        <v>16</v>
      </c>
      <c r="BH119" s="56">
        <f t="shared" si="68"/>
        <v>16</v>
      </c>
      <c r="BI119" s="56">
        <f t="shared" si="68"/>
        <v>16</v>
      </c>
      <c r="BJ119" s="56">
        <f t="shared" si="68"/>
        <v>16</v>
      </c>
      <c r="BK119" s="56">
        <f t="shared" si="68"/>
        <v>18</v>
      </c>
      <c r="BL119" s="56">
        <f t="shared" si="68"/>
        <v>14</v>
      </c>
      <c r="BM119" s="56">
        <f t="shared" si="68"/>
        <v>18</v>
      </c>
      <c r="BN119" s="56">
        <f t="shared" si="68"/>
        <v>18</v>
      </c>
      <c r="BO119" s="56">
        <f t="shared" si="68"/>
        <v>20</v>
      </c>
      <c r="BP119" s="56">
        <f t="shared" si="68"/>
        <v>18</v>
      </c>
    </row>
    <row r="120" spans="1:111" ht="15.75" customHeight="1">
      <c r="A120" s="63" t="s">
        <v>168</v>
      </c>
      <c r="H120" s="56"/>
      <c r="I120" s="56"/>
      <c r="J120" s="56"/>
      <c r="K120" s="56"/>
      <c r="L120" s="56"/>
      <c r="M120" s="56"/>
      <c r="N120" s="56"/>
      <c r="O120" s="56">
        <f t="shared" ref="O120:BP120" si="69">(O118+O119)</f>
        <v>22</v>
      </c>
      <c r="P120" s="56">
        <f t="shared" si="69"/>
        <v>22</v>
      </c>
      <c r="Q120" s="56">
        <f t="shared" si="69"/>
        <v>24</v>
      </c>
      <c r="R120" s="56">
        <f t="shared" si="69"/>
        <v>24</v>
      </c>
      <c r="S120" s="56">
        <f t="shared" si="69"/>
        <v>26</v>
      </c>
      <c r="T120" s="56">
        <f t="shared" si="69"/>
        <v>26</v>
      </c>
      <c r="U120" s="56">
        <f t="shared" si="69"/>
        <v>28</v>
      </c>
      <c r="V120" s="56">
        <f t="shared" si="69"/>
        <v>26</v>
      </c>
      <c r="W120" s="56">
        <f t="shared" si="69"/>
        <v>28</v>
      </c>
      <c r="X120" s="56">
        <f t="shared" si="69"/>
        <v>28</v>
      </c>
      <c r="Y120" s="56">
        <f t="shared" si="69"/>
        <v>30</v>
      </c>
      <c r="Z120" s="56">
        <f t="shared" si="69"/>
        <v>30</v>
      </c>
      <c r="AA120" s="56">
        <f t="shared" si="69"/>
        <v>32</v>
      </c>
      <c r="AB120" s="56">
        <f t="shared" si="69"/>
        <v>32</v>
      </c>
      <c r="AC120" s="56">
        <f t="shared" si="69"/>
        <v>32</v>
      </c>
      <c r="AD120" s="56">
        <f t="shared" si="69"/>
        <v>34</v>
      </c>
      <c r="AE120" s="56">
        <f t="shared" si="69"/>
        <v>34</v>
      </c>
      <c r="AF120" s="56">
        <f t="shared" si="69"/>
        <v>36</v>
      </c>
      <c r="AG120" s="56">
        <f t="shared" si="69"/>
        <v>36</v>
      </c>
      <c r="AH120" s="56">
        <f t="shared" si="69"/>
        <v>38</v>
      </c>
      <c r="AI120" s="56">
        <f t="shared" si="69"/>
        <v>38</v>
      </c>
      <c r="AJ120" s="56">
        <f t="shared" si="69"/>
        <v>40</v>
      </c>
      <c r="AK120" s="56">
        <f t="shared" si="69"/>
        <v>40</v>
      </c>
      <c r="AL120" s="56">
        <f t="shared" si="69"/>
        <v>42</v>
      </c>
      <c r="AM120" s="56">
        <f t="shared" si="69"/>
        <v>42</v>
      </c>
      <c r="AN120" s="56">
        <f t="shared" si="69"/>
        <v>44</v>
      </c>
      <c r="AO120" s="56">
        <f t="shared" si="69"/>
        <v>44</v>
      </c>
      <c r="AP120" s="56">
        <f t="shared" si="69"/>
        <v>46</v>
      </c>
      <c r="AQ120" s="56">
        <f t="shared" si="69"/>
        <v>46</v>
      </c>
      <c r="AR120" s="56">
        <f t="shared" si="69"/>
        <v>48</v>
      </c>
      <c r="AS120" s="56">
        <f t="shared" si="69"/>
        <v>46</v>
      </c>
      <c r="AT120" s="56">
        <f t="shared" si="69"/>
        <v>46</v>
      </c>
      <c r="AU120" s="56">
        <f t="shared" si="69"/>
        <v>48</v>
      </c>
      <c r="AV120" s="56">
        <f t="shared" si="69"/>
        <v>48</v>
      </c>
      <c r="AW120" s="56">
        <f t="shared" si="69"/>
        <v>50</v>
      </c>
      <c r="AX120" s="56">
        <f t="shared" si="69"/>
        <v>50</v>
      </c>
      <c r="AY120" s="56">
        <f t="shared" si="69"/>
        <v>52</v>
      </c>
      <c r="AZ120" s="56">
        <f t="shared" si="69"/>
        <v>52</v>
      </c>
      <c r="BA120" s="56">
        <f t="shared" si="69"/>
        <v>54</v>
      </c>
      <c r="BB120" s="56">
        <f t="shared" si="69"/>
        <v>54</v>
      </c>
      <c r="BC120" s="56">
        <f t="shared" si="69"/>
        <v>56</v>
      </c>
      <c r="BD120" s="56">
        <f t="shared" si="69"/>
        <v>56</v>
      </c>
      <c r="BE120" s="56">
        <f t="shared" si="69"/>
        <v>58</v>
      </c>
      <c r="BF120" s="56">
        <f t="shared" si="69"/>
        <v>58</v>
      </c>
      <c r="BG120" s="56">
        <f t="shared" si="69"/>
        <v>60</v>
      </c>
      <c r="BH120" s="56">
        <f t="shared" si="69"/>
        <v>60</v>
      </c>
      <c r="BI120" s="56">
        <f t="shared" si="69"/>
        <v>62</v>
      </c>
      <c r="BJ120" s="56">
        <f t="shared" si="69"/>
        <v>62</v>
      </c>
      <c r="BK120" s="56">
        <f t="shared" si="69"/>
        <v>64</v>
      </c>
      <c r="BL120" s="56">
        <f t="shared" si="69"/>
        <v>62</v>
      </c>
      <c r="BM120" s="56">
        <f t="shared" si="69"/>
        <v>66</v>
      </c>
      <c r="BN120" s="56">
        <f t="shared" si="69"/>
        <v>66</v>
      </c>
      <c r="BO120" s="56">
        <f t="shared" si="69"/>
        <v>68</v>
      </c>
      <c r="BP120" s="56">
        <f t="shared" si="69"/>
        <v>68</v>
      </c>
    </row>
    <row r="121" spans="1:111" ht="15.75" customHeight="1">
      <c r="A121" s="63" t="s">
        <v>169</v>
      </c>
      <c r="H121" s="56"/>
      <c r="I121" s="56"/>
      <c r="J121" s="56"/>
      <c r="K121" s="56"/>
      <c r="L121" s="56"/>
      <c r="M121" s="56"/>
      <c r="N121" s="56"/>
      <c r="O121" s="56">
        <f t="shared" ref="O121:BP121" si="70">(O101-SUM(O102:O106))</f>
        <v>0</v>
      </c>
      <c r="P121" s="56">
        <f t="shared" si="70"/>
        <v>0</v>
      </c>
      <c r="Q121" s="56">
        <f t="shared" si="70"/>
        <v>0</v>
      </c>
      <c r="R121" s="56">
        <f t="shared" si="70"/>
        <v>0</v>
      </c>
      <c r="S121" s="56">
        <f t="shared" si="70"/>
        <v>0</v>
      </c>
      <c r="T121" s="56">
        <f t="shared" si="70"/>
        <v>0</v>
      </c>
      <c r="U121" s="56">
        <f t="shared" si="70"/>
        <v>0</v>
      </c>
      <c r="V121" s="56">
        <f t="shared" si="70"/>
        <v>0</v>
      </c>
      <c r="W121" s="56">
        <f t="shared" si="70"/>
        <v>0</v>
      </c>
      <c r="X121" s="56">
        <f t="shared" si="70"/>
        <v>0</v>
      </c>
      <c r="Y121" s="56">
        <f t="shared" si="70"/>
        <v>0</v>
      </c>
      <c r="Z121" s="56">
        <f t="shared" si="70"/>
        <v>0</v>
      </c>
      <c r="AA121" s="56">
        <f t="shared" si="70"/>
        <v>0</v>
      </c>
      <c r="AB121" s="56">
        <f t="shared" si="70"/>
        <v>0</v>
      </c>
      <c r="AC121" s="56">
        <f t="shared" si="70"/>
        <v>0</v>
      </c>
      <c r="AD121" s="56">
        <f t="shared" si="70"/>
        <v>0</v>
      </c>
      <c r="AE121" s="56">
        <f t="shared" si="70"/>
        <v>0</v>
      </c>
      <c r="AF121" s="56">
        <f t="shared" si="70"/>
        <v>0</v>
      </c>
      <c r="AG121" s="56">
        <f t="shared" si="70"/>
        <v>0</v>
      </c>
      <c r="AH121" s="56">
        <f t="shared" si="70"/>
        <v>0</v>
      </c>
      <c r="AI121" s="56">
        <f t="shared" si="70"/>
        <v>0</v>
      </c>
      <c r="AJ121" s="56">
        <f t="shared" si="70"/>
        <v>0</v>
      </c>
      <c r="AK121" s="56">
        <f t="shared" si="70"/>
        <v>0</v>
      </c>
      <c r="AL121" s="56">
        <f t="shared" si="70"/>
        <v>0</v>
      </c>
      <c r="AM121" s="56">
        <f t="shared" si="70"/>
        <v>0</v>
      </c>
      <c r="AN121" s="56">
        <f t="shared" si="70"/>
        <v>0</v>
      </c>
      <c r="AO121" s="56">
        <f t="shared" si="70"/>
        <v>0</v>
      </c>
      <c r="AP121" s="56">
        <f t="shared" si="70"/>
        <v>0</v>
      </c>
      <c r="AQ121" s="56">
        <f t="shared" si="70"/>
        <v>0</v>
      </c>
      <c r="AR121" s="56">
        <f t="shared" si="70"/>
        <v>0</v>
      </c>
      <c r="AS121" s="56">
        <f t="shared" si="70"/>
        <v>0</v>
      </c>
      <c r="AT121" s="56">
        <f t="shared" si="70"/>
        <v>0</v>
      </c>
      <c r="AU121" s="56">
        <f t="shared" si="70"/>
        <v>0</v>
      </c>
      <c r="AV121" s="56">
        <f t="shared" si="70"/>
        <v>0</v>
      </c>
      <c r="AW121" s="56">
        <f t="shared" si="70"/>
        <v>0</v>
      </c>
      <c r="AX121" s="56">
        <f t="shared" si="70"/>
        <v>0</v>
      </c>
      <c r="AY121" s="56">
        <f t="shared" si="70"/>
        <v>0</v>
      </c>
      <c r="AZ121" s="56">
        <f t="shared" si="70"/>
        <v>0</v>
      </c>
      <c r="BA121" s="56">
        <f t="shared" si="70"/>
        <v>0</v>
      </c>
      <c r="BB121" s="56">
        <f t="shared" si="70"/>
        <v>0</v>
      </c>
      <c r="BC121" s="56">
        <f t="shared" si="70"/>
        <v>0</v>
      </c>
      <c r="BD121" s="56">
        <f t="shared" si="70"/>
        <v>0</v>
      </c>
      <c r="BE121" s="56">
        <f t="shared" si="70"/>
        <v>0</v>
      </c>
      <c r="BF121" s="56">
        <f t="shared" si="70"/>
        <v>0</v>
      </c>
      <c r="BG121" s="56">
        <f t="shared" si="70"/>
        <v>0</v>
      </c>
      <c r="BH121" s="56">
        <f t="shared" si="70"/>
        <v>0</v>
      </c>
      <c r="BI121" s="56">
        <f t="shared" si="70"/>
        <v>0</v>
      </c>
      <c r="BJ121" s="56">
        <f t="shared" si="70"/>
        <v>0</v>
      </c>
      <c r="BK121" s="56">
        <f t="shared" si="70"/>
        <v>0</v>
      </c>
      <c r="BL121" s="56">
        <f t="shared" si="70"/>
        <v>0</v>
      </c>
      <c r="BM121" s="56">
        <f t="shared" si="70"/>
        <v>0</v>
      </c>
      <c r="BN121" s="56">
        <f t="shared" si="70"/>
        <v>0</v>
      </c>
      <c r="BO121" s="56">
        <f t="shared" si="70"/>
        <v>0</v>
      </c>
      <c r="BP121" s="56">
        <f t="shared" si="70"/>
        <v>0</v>
      </c>
    </row>
    <row r="122" spans="1:111" s="29" customFormat="1" ht="15.75" customHeight="1">
      <c r="A122" s="64" t="s">
        <v>170</v>
      </c>
      <c r="C122" s="30"/>
      <c r="D122" s="30"/>
      <c r="E122" s="30"/>
      <c r="F122" s="30"/>
      <c r="G122" s="30"/>
      <c r="H122" s="65"/>
      <c r="I122" s="65"/>
      <c r="J122" s="65"/>
      <c r="K122" s="65"/>
      <c r="L122" s="65"/>
      <c r="M122" s="65"/>
      <c r="N122" s="65"/>
      <c r="O122" s="65">
        <f t="shared" ref="O122:BP122" si="71">(O109-((SUM(O115:O117)/2)+(O112+(2*O113)+(4*O114))))</f>
        <v>0.5</v>
      </c>
      <c r="P122" s="65">
        <f t="shared" si="71"/>
        <v>0</v>
      </c>
      <c r="Q122" s="65">
        <f t="shared" si="71"/>
        <v>-0.5</v>
      </c>
      <c r="R122" s="65">
        <f t="shared" si="71"/>
        <v>0</v>
      </c>
      <c r="S122" s="65">
        <f t="shared" si="71"/>
        <v>-0.5</v>
      </c>
      <c r="T122" s="65">
        <f t="shared" si="71"/>
        <v>0</v>
      </c>
      <c r="U122" s="65">
        <f t="shared" si="71"/>
        <v>0.5</v>
      </c>
      <c r="V122" s="65">
        <f t="shared" si="71"/>
        <v>0</v>
      </c>
      <c r="W122" s="65">
        <f t="shared" si="71"/>
        <v>-0.5</v>
      </c>
      <c r="X122" s="65">
        <f t="shared" si="71"/>
        <v>0</v>
      </c>
      <c r="Y122" s="65">
        <f t="shared" si="71"/>
        <v>0.5</v>
      </c>
      <c r="Z122" s="65">
        <f t="shared" si="71"/>
        <v>0</v>
      </c>
      <c r="AA122" s="65">
        <f t="shared" si="71"/>
        <v>-0.5</v>
      </c>
      <c r="AB122" s="65">
        <f t="shared" si="71"/>
        <v>0</v>
      </c>
      <c r="AC122" s="65">
        <f t="shared" si="71"/>
        <v>-0.5</v>
      </c>
      <c r="AD122" s="65">
        <f t="shared" si="71"/>
        <v>0</v>
      </c>
      <c r="AE122" s="65">
        <f t="shared" si="71"/>
        <v>0.5</v>
      </c>
      <c r="AF122" s="65">
        <f t="shared" si="71"/>
        <v>0</v>
      </c>
      <c r="AG122" s="65">
        <f t="shared" si="71"/>
        <v>-0.5</v>
      </c>
      <c r="AH122" s="65">
        <f t="shared" si="71"/>
        <v>0</v>
      </c>
      <c r="AI122" s="65">
        <f t="shared" si="71"/>
        <v>0.5</v>
      </c>
      <c r="AJ122" s="65">
        <f t="shared" si="71"/>
        <v>0</v>
      </c>
      <c r="AK122" s="65">
        <f t="shared" si="71"/>
        <v>-0.5</v>
      </c>
      <c r="AL122" s="65">
        <f t="shared" si="71"/>
        <v>0</v>
      </c>
      <c r="AM122" s="65">
        <f t="shared" si="71"/>
        <v>-0.5</v>
      </c>
      <c r="AN122" s="65">
        <f t="shared" si="71"/>
        <v>0</v>
      </c>
      <c r="AO122" s="65">
        <f t="shared" si="71"/>
        <v>0.5</v>
      </c>
      <c r="AP122" s="65">
        <f t="shared" si="71"/>
        <v>0</v>
      </c>
      <c r="AQ122" s="65">
        <f t="shared" si="71"/>
        <v>-0.5</v>
      </c>
      <c r="AR122" s="65">
        <f t="shared" si="71"/>
        <v>0</v>
      </c>
      <c r="AS122" s="65">
        <f t="shared" si="71"/>
        <v>0.5</v>
      </c>
      <c r="AT122" s="65">
        <f t="shared" si="71"/>
        <v>0</v>
      </c>
      <c r="AU122" s="65">
        <f t="shared" si="71"/>
        <v>-0.5</v>
      </c>
      <c r="AV122" s="65">
        <f t="shared" si="71"/>
        <v>0</v>
      </c>
      <c r="AW122" s="65">
        <f t="shared" si="71"/>
        <v>-0.5</v>
      </c>
      <c r="AX122" s="65">
        <f t="shared" si="71"/>
        <v>0</v>
      </c>
      <c r="AY122" s="65">
        <f t="shared" si="71"/>
        <v>0.5</v>
      </c>
      <c r="AZ122" s="65">
        <f t="shared" si="71"/>
        <v>0</v>
      </c>
      <c r="BA122" s="65">
        <f t="shared" si="71"/>
        <v>-1</v>
      </c>
      <c r="BB122" s="65">
        <f t="shared" si="71"/>
        <v>0</v>
      </c>
      <c r="BC122" s="65">
        <f t="shared" si="71"/>
        <v>0.5</v>
      </c>
      <c r="BD122" s="65">
        <f t="shared" si="71"/>
        <v>0</v>
      </c>
      <c r="BE122" s="65">
        <f t="shared" si="71"/>
        <v>-0.5</v>
      </c>
      <c r="BF122" s="65">
        <f t="shared" si="71"/>
        <v>0</v>
      </c>
      <c r="BG122" s="65">
        <f t="shared" si="71"/>
        <v>-0.5</v>
      </c>
      <c r="BH122" s="65">
        <f t="shared" si="71"/>
        <v>0</v>
      </c>
      <c r="BI122" s="65">
        <f t="shared" si="71"/>
        <v>0.5</v>
      </c>
      <c r="BJ122" s="65">
        <f t="shared" si="71"/>
        <v>0</v>
      </c>
      <c r="BK122" s="65">
        <f t="shared" si="71"/>
        <v>-0.5</v>
      </c>
      <c r="BL122" s="65">
        <f t="shared" si="71"/>
        <v>0</v>
      </c>
      <c r="BM122" s="65">
        <f t="shared" si="71"/>
        <v>0.5</v>
      </c>
      <c r="BN122" s="65">
        <f t="shared" si="71"/>
        <v>0</v>
      </c>
      <c r="BO122" s="65">
        <f t="shared" si="71"/>
        <v>-0.5</v>
      </c>
      <c r="BP122" s="65">
        <f t="shared" si="71"/>
        <v>0</v>
      </c>
      <c r="BQ122" s="30"/>
      <c r="BR122" s="30"/>
      <c r="BS122" s="30"/>
      <c r="BT122" s="30"/>
      <c r="BU122" s="30"/>
      <c r="BV122" s="30"/>
      <c r="BW122" s="30"/>
      <c r="BX122" s="30"/>
      <c r="BY122" s="30"/>
      <c r="BZ122" s="30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0"/>
      <c r="CQ122" s="30"/>
      <c r="CR122" s="30"/>
      <c r="CS122" s="30"/>
      <c r="CT122" s="30"/>
      <c r="CU122" s="30"/>
      <c r="CV122" s="30"/>
      <c r="CW122" s="30"/>
      <c r="CX122" s="30"/>
      <c r="CY122" s="30"/>
      <c r="CZ122" s="30"/>
      <c r="DA122" s="30"/>
      <c r="DB122" s="30"/>
      <c r="DC122" s="30"/>
      <c r="DD122" s="30"/>
      <c r="DE122" s="30"/>
      <c r="DF122" s="30"/>
      <c r="DG122" s="30"/>
    </row>
    <row r="123" spans="1:111" ht="15.75" customHeight="1">
      <c r="A123" s="63" t="s">
        <v>171</v>
      </c>
      <c r="O123" s="27">
        <f t="shared" ref="O123:BP123" si="72">(O99-O120)</f>
        <v>9</v>
      </c>
      <c r="P123" s="27">
        <f t="shared" si="72"/>
        <v>10</v>
      </c>
      <c r="Q123" s="27">
        <f t="shared" si="72"/>
        <v>9</v>
      </c>
      <c r="R123" s="27">
        <f t="shared" si="72"/>
        <v>10</v>
      </c>
      <c r="S123" s="27">
        <f t="shared" si="72"/>
        <v>9</v>
      </c>
      <c r="T123" s="27">
        <f t="shared" si="72"/>
        <v>10</v>
      </c>
      <c r="U123" s="27">
        <f t="shared" si="72"/>
        <v>9</v>
      </c>
      <c r="V123" s="27">
        <f t="shared" si="72"/>
        <v>12</v>
      </c>
      <c r="W123" s="27">
        <f t="shared" si="72"/>
        <v>11</v>
      </c>
      <c r="X123" s="27">
        <f t="shared" si="72"/>
        <v>12</v>
      </c>
      <c r="Y123" s="27">
        <f t="shared" si="72"/>
        <v>11</v>
      </c>
      <c r="Z123" s="27">
        <f t="shared" si="72"/>
        <v>12</v>
      </c>
      <c r="AA123" s="27">
        <f t="shared" si="72"/>
        <v>11</v>
      </c>
      <c r="AB123" s="27">
        <f t="shared" si="72"/>
        <v>12</v>
      </c>
      <c r="AC123" s="27">
        <f t="shared" si="72"/>
        <v>13</v>
      </c>
      <c r="AD123" s="27">
        <f t="shared" si="72"/>
        <v>12</v>
      </c>
      <c r="AE123" s="27">
        <f t="shared" si="72"/>
        <v>13</v>
      </c>
      <c r="AF123" s="27">
        <f t="shared" si="72"/>
        <v>12</v>
      </c>
      <c r="AG123" s="27">
        <f t="shared" si="72"/>
        <v>13</v>
      </c>
      <c r="AH123" s="27">
        <f t="shared" si="72"/>
        <v>12</v>
      </c>
      <c r="AI123" s="27">
        <f t="shared" si="72"/>
        <v>13</v>
      </c>
      <c r="AJ123" s="27">
        <f t="shared" si="72"/>
        <v>12</v>
      </c>
      <c r="AK123" s="27">
        <f t="shared" si="72"/>
        <v>13</v>
      </c>
      <c r="AL123" s="27">
        <f t="shared" si="72"/>
        <v>12</v>
      </c>
      <c r="AM123" s="27">
        <f t="shared" si="72"/>
        <v>13</v>
      </c>
      <c r="AN123" s="27">
        <f t="shared" si="72"/>
        <v>12</v>
      </c>
      <c r="AO123" s="27">
        <f t="shared" si="72"/>
        <v>13</v>
      </c>
      <c r="AP123" s="27">
        <f t="shared" si="72"/>
        <v>12</v>
      </c>
      <c r="AQ123" s="27">
        <f t="shared" si="72"/>
        <v>13</v>
      </c>
      <c r="AR123" s="27">
        <f t="shared" si="72"/>
        <v>12</v>
      </c>
      <c r="AS123" s="27">
        <f t="shared" si="72"/>
        <v>15</v>
      </c>
      <c r="AT123" s="27">
        <f t="shared" si="72"/>
        <v>16</v>
      </c>
      <c r="AU123" s="27">
        <f t="shared" si="72"/>
        <v>15</v>
      </c>
      <c r="AV123" s="27">
        <f t="shared" si="72"/>
        <v>16</v>
      </c>
      <c r="AW123" s="27">
        <f t="shared" si="72"/>
        <v>15</v>
      </c>
      <c r="AX123" s="27">
        <f t="shared" si="72"/>
        <v>16</v>
      </c>
      <c r="AY123" s="27">
        <f t="shared" si="72"/>
        <v>15</v>
      </c>
      <c r="AZ123" s="27">
        <f t="shared" si="72"/>
        <v>16</v>
      </c>
      <c r="BA123" s="27">
        <f t="shared" si="72"/>
        <v>15</v>
      </c>
      <c r="BB123" s="27">
        <f t="shared" si="72"/>
        <v>16</v>
      </c>
      <c r="BC123" s="27">
        <f t="shared" si="72"/>
        <v>15</v>
      </c>
      <c r="BD123" s="27">
        <f t="shared" si="72"/>
        <v>16</v>
      </c>
      <c r="BE123" s="27">
        <f t="shared" si="72"/>
        <v>15</v>
      </c>
      <c r="BF123" s="27">
        <f t="shared" si="72"/>
        <v>16</v>
      </c>
      <c r="BG123" s="27">
        <f t="shared" si="72"/>
        <v>15</v>
      </c>
      <c r="BH123" s="27">
        <f t="shared" si="72"/>
        <v>16</v>
      </c>
      <c r="BI123" s="27">
        <f t="shared" si="72"/>
        <v>15</v>
      </c>
      <c r="BJ123" s="27">
        <f t="shared" si="72"/>
        <v>16</v>
      </c>
      <c r="BK123" s="27">
        <f t="shared" si="72"/>
        <v>15</v>
      </c>
      <c r="BL123" s="27">
        <f t="shared" si="72"/>
        <v>18</v>
      </c>
      <c r="BM123" s="27">
        <f t="shared" si="72"/>
        <v>15</v>
      </c>
      <c r="BN123" s="27">
        <f t="shared" si="72"/>
        <v>16</v>
      </c>
      <c r="BO123" s="27">
        <f t="shared" si="72"/>
        <v>15</v>
      </c>
      <c r="BP123" s="27">
        <f t="shared" si="72"/>
        <v>16</v>
      </c>
    </row>
    <row r="124" spans="1:111" s="38" customFormat="1" ht="15.75" customHeight="1">
      <c r="C124" s="39"/>
      <c r="D124" s="39"/>
      <c r="E124" s="39"/>
      <c r="F124" s="39"/>
      <c r="G124" s="39"/>
      <c r="H124" s="68"/>
      <c r="I124" s="68"/>
      <c r="J124" s="68"/>
      <c r="K124" s="68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68"/>
      <c r="W124" s="68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  <c r="CE124" s="39"/>
      <c r="CF124" s="39"/>
      <c r="CG124" s="39"/>
      <c r="CH124" s="39"/>
      <c r="CI124" s="39"/>
      <c r="CJ124" s="39"/>
      <c r="CK124" s="39"/>
      <c r="CL124" s="39"/>
      <c r="CM124" s="39"/>
      <c r="CN124" s="39"/>
      <c r="CO124" s="39"/>
      <c r="CP124" s="39"/>
      <c r="CQ124" s="39"/>
      <c r="CR124" s="39"/>
      <c r="CS124" s="39"/>
      <c r="CT124" s="39"/>
      <c r="CU124" s="39"/>
      <c r="CV124" s="39"/>
      <c r="CW124" s="39"/>
      <c r="CX124" s="39"/>
      <c r="CY124" s="39"/>
      <c r="CZ124" s="39"/>
      <c r="DA124" s="39"/>
      <c r="DB124" s="39"/>
      <c r="DC124" s="39"/>
      <c r="DD124" s="39"/>
      <c r="DE124" s="39"/>
      <c r="DF124" s="39"/>
      <c r="DG124" s="39"/>
    </row>
    <row r="125" spans="1:111" ht="13.4" customHeight="1">
      <c r="A125" s="26" t="s">
        <v>172</v>
      </c>
      <c r="H125" s="56"/>
      <c r="I125" s="56"/>
      <c r="J125" s="56"/>
      <c r="K125" s="56"/>
      <c r="R125" s="27">
        <f t="shared" ref="R125:CB125" si="73">ROUND(R129/$B$126,2)</f>
        <v>8.5</v>
      </c>
      <c r="S125" s="27">
        <f t="shared" si="73"/>
        <v>8.75</v>
      </c>
      <c r="T125" s="27">
        <f t="shared" si="73"/>
        <v>9</v>
      </c>
      <c r="U125" s="27">
        <f t="shared" si="73"/>
        <v>9.25</v>
      </c>
      <c r="V125" s="27">
        <f t="shared" si="73"/>
        <v>9.5</v>
      </c>
      <c r="W125" s="27">
        <f t="shared" si="73"/>
        <v>9.75</v>
      </c>
      <c r="X125" s="27">
        <f t="shared" si="73"/>
        <v>10</v>
      </c>
      <c r="Y125" s="27">
        <f t="shared" si="73"/>
        <v>10.25</v>
      </c>
      <c r="Z125" s="27">
        <f t="shared" si="73"/>
        <v>10.5</v>
      </c>
      <c r="AA125" s="27">
        <f t="shared" si="73"/>
        <v>10.75</v>
      </c>
      <c r="AB125" s="27">
        <f t="shared" si="73"/>
        <v>11</v>
      </c>
      <c r="AC125" s="27">
        <f t="shared" si="73"/>
        <v>11.25</v>
      </c>
      <c r="AD125" s="27">
        <f t="shared" si="73"/>
        <v>11.5</v>
      </c>
      <c r="AE125" s="27">
        <f t="shared" si="73"/>
        <v>11.75</v>
      </c>
      <c r="AF125" s="27">
        <f t="shared" si="73"/>
        <v>12</v>
      </c>
      <c r="AG125" s="27">
        <f t="shared" si="73"/>
        <v>12.25</v>
      </c>
      <c r="AH125" s="27">
        <f t="shared" si="73"/>
        <v>12.5</v>
      </c>
      <c r="AI125" s="27">
        <f t="shared" si="73"/>
        <v>12.75</v>
      </c>
      <c r="AJ125" s="27">
        <f t="shared" si="73"/>
        <v>13</v>
      </c>
      <c r="AK125" s="27">
        <f t="shared" si="73"/>
        <v>13.25</v>
      </c>
      <c r="AL125" s="27">
        <f t="shared" si="73"/>
        <v>13.5</v>
      </c>
      <c r="AM125" s="27">
        <f t="shared" si="73"/>
        <v>13.75</v>
      </c>
      <c r="AN125" s="27">
        <f t="shared" si="73"/>
        <v>14</v>
      </c>
      <c r="AO125" s="27">
        <f t="shared" si="73"/>
        <v>14.25</v>
      </c>
      <c r="AP125" s="27">
        <f t="shared" si="73"/>
        <v>14.5</v>
      </c>
      <c r="AQ125" s="27">
        <f t="shared" si="73"/>
        <v>14.75</v>
      </c>
      <c r="AR125" s="27">
        <f t="shared" si="73"/>
        <v>15</v>
      </c>
      <c r="AS125" s="27">
        <f t="shared" si="73"/>
        <v>15.25</v>
      </c>
      <c r="AT125" s="27">
        <f t="shared" si="73"/>
        <v>15.5</v>
      </c>
      <c r="AU125" s="27">
        <f t="shared" si="73"/>
        <v>15.75</v>
      </c>
      <c r="AV125" s="27">
        <f t="shared" si="73"/>
        <v>16</v>
      </c>
      <c r="AW125" s="27">
        <f t="shared" si="73"/>
        <v>16.25</v>
      </c>
      <c r="AX125" s="27">
        <f t="shared" si="73"/>
        <v>16.5</v>
      </c>
      <c r="AY125" s="27">
        <f t="shared" si="73"/>
        <v>16.75</v>
      </c>
      <c r="AZ125" s="27">
        <f t="shared" si="73"/>
        <v>17</v>
      </c>
      <c r="BA125" s="27">
        <f t="shared" si="73"/>
        <v>17.25</v>
      </c>
      <c r="BB125" s="27">
        <f t="shared" si="73"/>
        <v>17.5</v>
      </c>
      <c r="BC125" s="27">
        <f t="shared" si="73"/>
        <v>17.75</v>
      </c>
      <c r="BD125" s="27">
        <f t="shared" si="73"/>
        <v>18</v>
      </c>
      <c r="BE125" s="27">
        <f t="shared" si="73"/>
        <v>18.25</v>
      </c>
      <c r="BF125" s="27">
        <f t="shared" si="73"/>
        <v>18.5</v>
      </c>
      <c r="BG125" s="27">
        <f t="shared" si="73"/>
        <v>18.75</v>
      </c>
      <c r="BH125" s="27">
        <f t="shared" si="73"/>
        <v>19</v>
      </c>
      <c r="BI125" s="27">
        <f t="shared" si="73"/>
        <v>19.25</v>
      </c>
      <c r="BJ125" s="27">
        <f t="shared" si="73"/>
        <v>19.5</v>
      </c>
      <c r="BK125" s="27">
        <f t="shared" si="73"/>
        <v>19.75</v>
      </c>
      <c r="BL125" s="27">
        <f t="shared" si="73"/>
        <v>20</v>
      </c>
      <c r="BM125" s="27">
        <f t="shared" si="73"/>
        <v>20.25</v>
      </c>
      <c r="BN125" s="27">
        <f t="shared" si="73"/>
        <v>20.5</v>
      </c>
      <c r="BO125" s="27">
        <f t="shared" si="73"/>
        <v>20.75</v>
      </c>
      <c r="BP125" s="27">
        <f t="shared" si="73"/>
        <v>21</v>
      </c>
      <c r="BQ125" s="27">
        <f t="shared" si="73"/>
        <v>21.25</v>
      </c>
      <c r="BR125" s="27">
        <f t="shared" si="73"/>
        <v>21.5</v>
      </c>
      <c r="BS125" s="27">
        <f t="shared" si="73"/>
        <v>21.75</v>
      </c>
      <c r="BT125" s="27">
        <f t="shared" si="73"/>
        <v>22</v>
      </c>
      <c r="BU125" s="27">
        <f t="shared" si="73"/>
        <v>22.25</v>
      </c>
      <c r="BV125" s="27">
        <f t="shared" si="73"/>
        <v>22.5</v>
      </c>
      <c r="BW125" s="27">
        <f t="shared" si="73"/>
        <v>22.75</v>
      </c>
      <c r="BX125" s="27">
        <f t="shared" si="73"/>
        <v>23</v>
      </c>
      <c r="BY125" s="27">
        <f t="shared" si="73"/>
        <v>23.25</v>
      </c>
      <c r="BZ125" s="27">
        <f t="shared" si="73"/>
        <v>23.5</v>
      </c>
      <c r="CA125" s="27">
        <f t="shared" si="73"/>
        <v>23.75</v>
      </c>
      <c r="CB125" s="27">
        <f t="shared" si="73"/>
        <v>24</v>
      </c>
    </row>
    <row r="126" spans="1:111" ht="15.75" customHeight="1">
      <c r="A126" s="54" t="s">
        <v>47</v>
      </c>
      <c r="B126" s="58">
        <v>4</v>
      </c>
      <c r="C126" s="56"/>
      <c r="D126" s="56"/>
      <c r="E126" s="56"/>
      <c r="F126" s="56"/>
      <c r="G126" s="56"/>
      <c r="H126" s="56"/>
      <c r="I126" s="56"/>
      <c r="J126" s="56"/>
      <c r="K126" s="56"/>
    </row>
    <row r="127" spans="1:111" ht="15.75" customHeight="1">
      <c r="A127" s="54" t="s">
        <v>48</v>
      </c>
      <c r="B127" s="58">
        <v>5.5</v>
      </c>
      <c r="C127" s="56"/>
      <c r="D127" s="56"/>
      <c r="E127" s="56"/>
      <c r="F127" s="56"/>
      <c r="G127" s="56"/>
      <c r="H127" s="56"/>
      <c r="I127" s="56"/>
      <c r="J127" s="56"/>
      <c r="K127" s="56"/>
    </row>
    <row r="128" spans="1:111" s="36" customFormat="1" ht="14.15" customHeight="1">
      <c r="A128" s="50" t="s">
        <v>151</v>
      </c>
      <c r="B128" s="51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6"/>
      <c r="Y128" s="56"/>
      <c r="Z128" s="52"/>
      <c r="AA128" s="52"/>
      <c r="AB128" s="52"/>
      <c r="AC128" s="52"/>
      <c r="AD128" s="52"/>
      <c r="AE128" s="52"/>
      <c r="AF128" s="52">
        <f>ROUNDDOWN(0.75*($B$127*AF4),0)</f>
        <v>49</v>
      </c>
      <c r="AG128" s="56"/>
      <c r="AH128" s="27"/>
      <c r="AI128" s="27"/>
      <c r="AJ128" s="52">
        <f>ROUNDDOWN(0.75*($B$127*AJ4),0)</f>
        <v>0</v>
      </c>
      <c r="AK128" s="27"/>
      <c r="AL128" s="27"/>
      <c r="AM128" s="27"/>
      <c r="AN128" s="52">
        <f>ROUNDDOWN(0.75*($B$127*AN4),0)</f>
        <v>0</v>
      </c>
      <c r="AO128" s="27"/>
      <c r="AP128" s="27"/>
      <c r="AQ128" s="27"/>
      <c r="AR128" s="52">
        <f>ROUNDDOWN(0.75*($B$127*AR4),0)</f>
        <v>0</v>
      </c>
      <c r="AS128" s="27"/>
      <c r="AT128" s="27"/>
      <c r="AU128" s="37"/>
      <c r="AV128" s="52">
        <f>ROUNDDOWN(0.75*($B$127*AV4),0)</f>
        <v>0</v>
      </c>
      <c r="AW128" s="37"/>
      <c r="AX128" s="37"/>
      <c r="AY128" s="37"/>
      <c r="AZ128" s="52">
        <f>ROUNDDOWN(0.75*($B$127*AZ4),0)</f>
        <v>0</v>
      </c>
      <c r="BA128" s="37"/>
      <c r="BB128" s="37"/>
      <c r="BC128" s="37"/>
      <c r="BD128" s="52">
        <f>ROUNDDOWN(0.75*($B$127*BD4),0)</f>
        <v>0</v>
      </c>
      <c r="BE128" s="37"/>
      <c r="BF128" s="37"/>
      <c r="BG128" s="37"/>
      <c r="BH128" s="52">
        <f>ROUNDDOWN(0.75*($B$127*BH4),0)</f>
        <v>0</v>
      </c>
      <c r="BI128" s="37"/>
      <c r="BJ128" s="37"/>
      <c r="BK128" s="37"/>
      <c r="BL128" s="56">
        <f>ROUNDDOWN(0.75*($B$127*BL4),0)</f>
        <v>0</v>
      </c>
      <c r="BM128" s="37"/>
      <c r="BN128" s="52"/>
      <c r="BO128" s="37"/>
      <c r="BP128" s="52">
        <f>ROUNDDOWN(0.75*($B$127*BP4),0)</f>
        <v>0</v>
      </c>
      <c r="BQ128" s="37"/>
      <c r="BR128" s="37"/>
      <c r="BS128" s="37"/>
      <c r="BT128" s="52">
        <f>ROUNDDOWN(0.75*($B$127*BT4),0)</f>
        <v>0</v>
      </c>
      <c r="BU128" s="37"/>
      <c r="BV128" s="37"/>
      <c r="BW128" s="37"/>
      <c r="BX128" s="52">
        <f>ROUNDDOWN(0.75*($B$127*BX4),0)</f>
        <v>0</v>
      </c>
      <c r="BY128" s="37"/>
      <c r="BZ128" s="37"/>
      <c r="CA128" s="37"/>
      <c r="CB128" s="52">
        <f>ROUNDDOWN(0.75*($B$127*CB4),0)</f>
        <v>0</v>
      </c>
      <c r="CC128" s="37"/>
      <c r="CD128" s="37"/>
      <c r="CE128" s="37"/>
      <c r="CF128" s="37"/>
      <c r="CG128" s="37"/>
      <c r="CH128" s="37"/>
      <c r="CI128" s="37"/>
      <c r="CJ128" s="37"/>
      <c r="CK128" s="37"/>
      <c r="CL128" s="37"/>
      <c r="CM128" s="37"/>
      <c r="CN128" s="37"/>
      <c r="CO128" s="37"/>
      <c r="CP128" s="37"/>
      <c r="CQ128" s="37"/>
      <c r="CR128" s="37"/>
      <c r="CS128" s="37"/>
      <c r="CT128" s="37"/>
      <c r="CU128" s="37"/>
      <c r="CV128" s="37"/>
      <c r="CW128" s="37"/>
      <c r="CX128" s="37"/>
      <c r="CY128" s="37"/>
      <c r="CZ128" s="37"/>
      <c r="DA128" s="37"/>
      <c r="DB128" s="37"/>
      <c r="DC128" s="37"/>
      <c r="DD128" s="37"/>
      <c r="DE128" s="37"/>
      <c r="DF128" s="37"/>
      <c r="DG128" s="37"/>
    </row>
    <row r="129" spans="1:111" s="36" customFormat="1" ht="14.15" customHeight="1">
      <c r="A129" s="50" t="s">
        <v>137</v>
      </c>
      <c r="B129" s="51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>
        <f t="shared" ref="R129:AE129" si="74">(S129-1)</f>
        <v>34</v>
      </c>
      <c r="S129" s="52">
        <f t="shared" si="74"/>
        <v>35</v>
      </c>
      <c r="T129" s="52">
        <f t="shared" si="74"/>
        <v>36</v>
      </c>
      <c r="U129" s="52">
        <f t="shared" si="74"/>
        <v>37</v>
      </c>
      <c r="V129" s="52">
        <f t="shared" si="74"/>
        <v>38</v>
      </c>
      <c r="W129" s="52">
        <f t="shared" si="74"/>
        <v>39</v>
      </c>
      <c r="X129" s="52">
        <f t="shared" si="74"/>
        <v>40</v>
      </c>
      <c r="Y129" s="52">
        <f t="shared" si="74"/>
        <v>41</v>
      </c>
      <c r="Z129" s="52">
        <f t="shared" si="74"/>
        <v>42</v>
      </c>
      <c r="AA129" s="52">
        <f t="shared" si="74"/>
        <v>43</v>
      </c>
      <c r="AB129" s="52">
        <f t="shared" si="74"/>
        <v>44</v>
      </c>
      <c r="AC129" s="52">
        <f t="shared" si="74"/>
        <v>45</v>
      </c>
      <c r="AD129" s="52">
        <f t="shared" si="74"/>
        <v>46</v>
      </c>
      <c r="AE129" s="52">
        <f t="shared" si="74"/>
        <v>47</v>
      </c>
      <c r="AF129" s="52">
        <v>48</v>
      </c>
      <c r="AG129" s="27">
        <f t="shared" ref="AG129:CB129" si="75">(AF129+1)</f>
        <v>49</v>
      </c>
      <c r="AH129" s="27">
        <f t="shared" si="75"/>
        <v>50</v>
      </c>
      <c r="AI129" s="27">
        <f t="shared" si="75"/>
        <v>51</v>
      </c>
      <c r="AJ129" s="27">
        <f t="shared" si="75"/>
        <v>52</v>
      </c>
      <c r="AK129" s="27">
        <f t="shared" si="75"/>
        <v>53</v>
      </c>
      <c r="AL129" s="27">
        <f t="shared" si="75"/>
        <v>54</v>
      </c>
      <c r="AM129" s="27">
        <f t="shared" si="75"/>
        <v>55</v>
      </c>
      <c r="AN129" s="27">
        <f t="shared" si="75"/>
        <v>56</v>
      </c>
      <c r="AO129" s="27">
        <f t="shared" si="75"/>
        <v>57</v>
      </c>
      <c r="AP129" s="27">
        <f t="shared" si="75"/>
        <v>58</v>
      </c>
      <c r="AQ129" s="27">
        <f t="shared" si="75"/>
        <v>59</v>
      </c>
      <c r="AR129" s="27">
        <f t="shared" si="75"/>
        <v>60</v>
      </c>
      <c r="AS129" s="27">
        <f t="shared" si="75"/>
        <v>61</v>
      </c>
      <c r="AT129" s="27">
        <f t="shared" si="75"/>
        <v>62</v>
      </c>
      <c r="AU129" s="27">
        <f t="shared" si="75"/>
        <v>63</v>
      </c>
      <c r="AV129" s="27">
        <f t="shared" si="75"/>
        <v>64</v>
      </c>
      <c r="AW129" s="27">
        <f t="shared" si="75"/>
        <v>65</v>
      </c>
      <c r="AX129" s="27">
        <f t="shared" si="75"/>
        <v>66</v>
      </c>
      <c r="AY129" s="27">
        <f t="shared" si="75"/>
        <v>67</v>
      </c>
      <c r="AZ129" s="27">
        <f t="shared" si="75"/>
        <v>68</v>
      </c>
      <c r="BA129" s="27">
        <f t="shared" si="75"/>
        <v>69</v>
      </c>
      <c r="BB129" s="27">
        <f t="shared" si="75"/>
        <v>70</v>
      </c>
      <c r="BC129" s="27">
        <f t="shared" si="75"/>
        <v>71</v>
      </c>
      <c r="BD129" s="27">
        <f t="shared" si="75"/>
        <v>72</v>
      </c>
      <c r="BE129" s="27">
        <f t="shared" si="75"/>
        <v>73</v>
      </c>
      <c r="BF129" s="27">
        <f t="shared" si="75"/>
        <v>74</v>
      </c>
      <c r="BG129" s="27">
        <f t="shared" si="75"/>
        <v>75</v>
      </c>
      <c r="BH129" s="27">
        <f t="shared" si="75"/>
        <v>76</v>
      </c>
      <c r="BI129" s="27">
        <f t="shared" si="75"/>
        <v>77</v>
      </c>
      <c r="BJ129" s="27">
        <f t="shared" si="75"/>
        <v>78</v>
      </c>
      <c r="BK129" s="27">
        <f t="shared" si="75"/>
        <v>79</v>
      </c>
      <c r="BL129" s="27">
        <f t="shared" si="75"/>
        <v>80</v>
      </c>
      <c r="BM129" s="27">
        <f t="shared" si="75"/>
        <v>81</v>
      </c>
      <c r="BN129" s="27">
        <f t="shared" si="75"/>
        <v>82</v>
      </c>
      <c r="BO129" s="27">
        <f t="shared" si="75"/>
        <v>83</v>
      </c>
      <c r="BP129" s="27">
        <f t="shared" si="75"/>
        <v>84</v>
      </c>
      <c r="BQ129" s="27">
        <f t="shared" si="75"/>
        <v>85</v>
      </c>
      <c r="BR129" s="27">
        <f t="shared" si="75"/>
        <v>86</v>
      </c>
      <c r="BS129" s="27">
        <f t="shared" si="75"/>
        <v>87</v>
      </c>
      <c r="BT129" s="27">
        <f t="shared" si="75"/>
        <v>88</v>
      </c>
      <c r="BU129" s="27">
        <f t="shared" si="75"/>
        <v>89</v>
      </c>
      <c r="BV129" s="27">
        <f t="shared" si="75"/>
        <v>90</v>
      </c>
      <c r="BW129" s="27">
        <f t="shared" si="75"/>
        <v>91</v>
      </c>
      <c r="BX129" s="27">
        <f t="shared" si="75"/>
        <v>92</v>
      </c>
      <c r="BY129" s="27">
        <f t="shared" si="75"/>
        <v>93</v>
      </c>
      <c r="BZ129" s="27">
        <f t="shared" si="75"/>
        <v>94</v>
      </c>
      <c r="CA129" s="27">
        <f t="shared" si="75"/>
        <v>95</v>
      </c>
      <c r="CB129" s="27">
        <f t="shared" si="75"/>
        <v>96</v>
      </c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  <c r="CW129" s="37"/>
      <c r="CX129" s="37"/>
      <c r="CY129" s="37"/>
      <c r="CZ129" s="37"/>
      <c r="DA129" s="37"/>
      <c r="DB129" s="37"/>
      <c r="DC129" s="37"/>
      <c r="DD129" s="37"/>
      <c r="DE129" s="37"/>
      <c r="DF129" s="37"/>
      <c r="DG129" s="37"/>
    </row>
    <row r="130" spans="1:111" s="36" customFormat="1" ht="14.15" customHeight="1">
      <c r="A130" s="50" t="s">
        <v>152</v>
      </c>
      <c r="B130" s="51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>
        <f t="shared" ref="R130:AW130" si="76">ROUNDUP(Rows_for_Initial_Curve*R128,0)</f>
        <v>0</v>
      </c>
      <c r="S130" s="52">
        <f t="shared" si="76"/>
        <v>0</v>
      </c>
      <c r="T130" s="52">
        <f t="shared" si="76"/>
        <v>0</v>
      </c>
      <c r="U130" s="52">
        <f t="shared" si="76"/>
        <v>0</v>
      </c>
      <c r="V130" s="52">
        <f t="shared" si="76"/>
        <v>0</v>
      </c>
      <c r="W130" s="52">
        <f t="shared" si="76"/>
        <v>0</v>
      </c>
      <c r="X130" s="52">
        <f t="shared" si="76"/>
        <v>0</v>
      </c>
      <c r="Y130" s="52">
        <f t="shared" si="76"/>
        <v>0</v>
      </c>
      <c r="Z130" s="52">
        <f t="shared" si="76"/>
        <v>0</v>
      </c>
      <c r="AA130" s="52">
        <f t="shared" si="76"/>
        <v>0</v>
      </c>
      <c r="AB130" s="52">
        <f t="shared" si="76"/>
        <v>0</v>
      </c>
      <c r="AC130" s="52">
        <f t="shared" si="76"/>
        <v>0</v>
      </c>
      <c r="AD130" s="52">
        <f t="shared" si="76"/>
        <v>0</v>
      </c>
      <c r="AE130" s="52">
        <f t="shared" si="76"/>
        <v>0</v>
      </c>
      <c r="AF130" s="52">
        <f t="shared" si="76"/>
        <v>13</v>
      </c>
      <c r="AG130" s="52">
        <f t="shared" si="76"/>
        <v>0</v>
      </c>
      <c r="AH130" s="52">
        <f t="shared" si="76"/>
        <v>0</v>
      </c>
      <c r="AI130" s="52">
        <f t="shared" si="76"/>
        <v>0</v>
      </c>
      <c r="AJ130" s="52">
        <f t="shared" si="76"/>
        <v>0</v>
      </c>
      <c r="AK130" s="52">
        <f t="shared" si="76"/>
        <v>0</v>
      </c>
      <c r="AL130" s="52">
        <f t="shared" si="76"/>
        <v>0</v>
      </c>
      <c r="AM130" s="52">
        <f t="shared" si="76"/>
        <v>0</v>
      </c>
      <c r="AN130" s="52">
        <f t="shared" si="76"/>
        <v>0</v>
      </c>
      <c r="AO130" s="52">
        <f t="shared" si="76"/>
        <v>0</v>
      </c>
      <c r="AP130" s="52">
        <f t="shared" si="76"/>
        <v>0</v>
      </c>
      <c r="AQ130" s="52">
        <f t="shared" si="76"/>
        <v>0</v>
      </c>
      <c r="AR130" s="52">
        <f t="shared" si="76"/>
        <v>0</v>
      </c>
      <c r="AS130" s="52">
        <f t="shared" si="76"/>
        <v>0</v>
      </c>
      <c r="AT130" s="52">
        <f t="shared" si="76"/>
        <v>0</v>
      </c>
      <c r="AU130" s="52">
        <f t="shared" si="76"/>
        <v>0</v>
      </c>
      <c r="AV130" s="52">
        <f t="shared" si="76"/>
        <v>0</v>
      </c>
      <c r="AW130" s="52">
        <f t="shared" si="76"/>
        <v>0</v>
      </c>
      <c r="AX130" s="52">
        <f t="shared" ref="AX130:CB130" si="77">ROUNDUP(Rows_for_Initial_Curve*AX128,0)</f>
        <v>0</v>
      </c>
      <c r="AY130" s="52">
        <f t="shared" si="77"/>
        <v>0</v>
      </c>
      <c r="AZ130" s="52">
        <f t="shared" si="77"/>
        <v>0</v>
      </c>
      <c r="BA130" s="52">
        <f t="shared" si="77"/>
        <v>0</v>
      </c>
      <c r="BB130" s="52">
        <f t="shared" si="77"/>
        <v>0</v>
      </c>
      <c r="BC130" s="52">
        <f t="shared" si="77"/>
        <v>0</v>
      </c>
      <c r="BD130" s="52">
        <f t="shared" si="77"/>
        <v>0</v>
      </c>
      <c r="BE130" s="52">
        <f t="shared" si="77"/>
        <v>0</v>
      </c>
      <c r="BF130" s="52">
        <f t="shared" si="77"/>
        <v>0</v>
      </c>
      <c r="BG130" s="52">
        <f t="shared" si="77"/>
        <v>0</v>
      </c>
      <c r="BH130" s="52">
        <f t="shared" si="77"/>
        <v>0</v>
      </c>
      <c r="BI130" s="52">
        <f t="shared" si="77"/>
        <v>0</v>
      </c>
      <c r="BJ130" s="52">
        <f t="shared" si="77"/>
        <v>0</v>
      </c>
      <c r="BK130" s="52">
        <f t="shared" si="77"/>
        <v>0</v>
      </c>
      <c r="BL130" s="52">
        <f t="shared" si="77"/>
        <v>0</v>
      </c>
      <c r="BM130" s="52">
        <f t="shared" si="77"/>
        <v>0</v>
      </c>
      <c r="BN130" s="52">
        <f t="shared" si="77"/>
        <v>0</v>
      </c>
      <c r="BO130" s="52">
        <f t="shared" si="77"/>
        <v>0</v>
      </c>
      <c r="BP130" s="52">
        <f t="shared" si="77"/>
        <v>0</v>
      </c>
      <c r="BQ130" s="52">
        <f t="shared" si="77"/>
        <v>0</v>
      </c>
      <c r="BR130" s="52">
        <f t="shared" si="77"/>
        <v>0</v>
      </c>
      <c r="BS130" s="52">
        <f t="shared" si="77"/>
        <v>0</v>
      </c>
      <c r="BT130" s="52">
        <f t="shared" si="77"/>
        <v>0</v>
      </c>
      <c r="BU130" s="52">
        <f t="shared" si="77"/>
        <v>0</v>
      </c>
      <c r="BV130" s="52">
        <f t="shared" si="77"/>
        <v>0</v>
      </c>
      <c r="BW130" s="52">
        <f t="shared" si="77"/>
        <v>0</v>
      </c>
      <c r="BX130" s="52">
        <f t="shared" si="77"/>
        <v>0</v>
      </c>
      <c r="BY130" s="52">
        <f t="shared" si="77"/>
        <v>0</v>
      </c>
      <c r="BZ130" s="52">
        <f t="shared" si="77"/>
        <v>0</v>
      </c>
      <c r="CA130" s="52">
        <f t="shared" si="77"/>
        <v>0</v>
      </c>
      <c r="CB130" s="52">
        <f t="shared" si="77"/>
        <v>0</v>
      </c>
      <c r="CC130" s="37"/>
      <c r="CD130" s="37"/>
      <c r="CE130" s="37"/>
      <c r="CF130" s="37"/>
      <c r="CG130" s="37"/>
      <c r="CH130" s="37"/>
      <c r="CI130" s="37"/>
      <c r="CJ130" s="37"/>
      <c r="CK130" s="37"/>
      <c r="CL130" s="37"/>
      <c r="CM130" s="37"/>
      <c r="CN130" s="37"/>
      <c r="CO130" s="37"/>
      <c r="CP130" s="37"/>
      <c r="CQ130" s="37"/>
      <c r="CR130" s="37"/>
      <c r="CS130" s="37"/>
      <c r="CT130" s="37"/>
      <c r="CU130" s="37"/>
      <c r="CV130" s="37"/>
      <c r="CW130" s="37"/>
      <c r="CX130" s="37"/>
      <c r="CY130" s="37"/>
      <c r="CZ130" s="37"/>
      <c r="DA130" s="37"/>
      <c r="DB130" s="37"/>
      <c r="DC130" s="37"/>
      <c r="DD130" s="37"/>
      <c r="DE130" s="37"/>
      <c r="DF130" s="37"/>
      <c r="DG130" s="37"/>
    </row>
    <row r="131" spans="1:111" s="36" customFormat="1" ht="14.15" customHeight="1">
      <c r="A131" s="50" t="s">
        <v>173</v>
      </c>
      <c r="B131" s="51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>
        <f t="shared" ref="R131:AW131" si="78">ROUNDDOWN(Percent_of_Stitches_Intial_BO*R129,0)</f>
        <v>10</v>
      </c>
      <c r="S131" s="52">
        <f t="shared" si="78"/>
        <v>10</v>
      </c>
      <c r="T131" s="52">
        <f t="shared" si="78"/>
        <v>10</v>
      </c>
      <c r="U131" s="52">
        <f t="shared" si="78"/>
        <v>11</v>
      </c>
      <c r="V131" s="52">
        <f t="shared" si="78"/>
        <v>11</v>
      </c>
      <c r="W131" s="52">
        <f t="shared" si="78"/>
        <v>11</v>
      </c>
      <c r="X131" s="52">
        <f t="shared" si="78"/>
        <v>12</v>
      </c>
      <c r="Y131" s="52">
        <f t="shared" si="78"/>
        <v>12</v>
      </c>
      <c r="Z131" s="52">
        <f t="shared" si="78"/>
        <v>12</v>
      </c>
      <c r="AA131" s="52">
        <f t="shared" si="78"/>
        <v>12</v>
      </c>
      <c r="AB131" s="52">
        <f t="shared" si="78"/>
        <v>13</v>
      </c>
      <c r="AC131" s="52">
        <f t="shared" si="78"/>
        <v>13</v>
      </c>
      <c r="AD131" s="52">
        <f t="shared" si="78"/>
        <v>13</v>
      </c>
      <c r="AE131" s="52">
        <f t="shared" si="78"/>
        <v>14</v>
      </c>
      <c r="AF131" s="52">
        <f t="shared" si="78"/>
        <v>14</v>
      </c>
      <c r="AG131" s="52">
        <f t="shared" si="78"/>
        <v>14</v>
      </c>
      <c r="AH131" s="52">
        <f t="shared" si="78"/>
        <v>15</v>
      </c>
      <c r="AI131" s="52">
        <f t="shared" si="78"/>
        <v>15</v>
      </c>
      <c r="AJ131" s="52">
        <f t="shared" si="78"/>
        <v>15</v>
      </c>
      <c r="AK131" s="52">
        <f t="shared" si="78"/>
        <v>15</v>
      </c>
      <c r="AL131" s="52">
        <f t="shared" si="78"/>
        <v>16</v>
      </c>
      <c r="AM131" s="52">
        <f t="shared" si="78"/>
        <v>16</v>
      </c>
      <c r="AN131" s="52">
        <f t="shared" si="78"/>
        <v>16</v>
      </c>
      <c r="AO131" s="52">
        <f t="shared" si="78"/>
        <v>17</v>
      </c>
      <c r="AP131" s="52">
        <f t="shared" si="78"/>
        <v>17</v>
      </c>
      <c r="AQ131" s="52">
        <f t="shared" si="78"/>
        <v>17</v>
      </c>
      <c r="AR131" s="52">
        <f t="shared" si="78"/>
        <v>18</v>
      </c>
      <c r="AS131" s="52">
        <f t="shared" si="78"/>
        <v>18</v>
      </c>
      <c r="AT131" s="52">
        <f t="shared" si="78"/>
        <v>18</v>
      </c>
      <c r="AU131" s="52">
        <f t="shared" si="78"/>
        <v>18</v>
      </c>
      <c r="AV131" s="52">
        <f t="shared" si="78"/>
        <v>19</v>
      </c>
      <c r="AW131" s="52">
        <f t="shared" si="78"/>
        <v>19</v>
      </c>
      <c r="AX131" s="52">
        <f t="shared" ref="AX131:CB131" si="79">ROUNDDOWN(Percent_of_Stitches_Intial_BO*AX129,0)</f>
        <v>19</v>
      </c>
      <c r="AY131" s="52">
        <f t="shared" si="79"/>
        <v>20</v>
      </c>
      <c r="AZ131" s="52">
        <f t="shared" si="79"/>
        <v>20</v>
      </c>
      <c r="BA131" s="52">
        <f t="shared" si="79"/>
        <v>20</v>
      </c>
      <c r="BB131" s="52">
        <f t="shared" si="79"/>
        <v>21</v>
      </c>
      <c r="BC131" s="52">
        <f t="shared" si="79"/>
        <v>21</v>
      </c>
      <c r="BD131" s="52">
        <f t="shared" si="79"/>
        <v>21</v>
      </c>
      <c r="BE131" s="52">
        <f t="shared" si="79"/>
        <v>21</v>
      </c>
      <c r="BF131" s="52">
        <f t="shared" si="79"/>
        <v>22</v>
      </c>
      <c r="BG131" s="52">
        <f t="shared" si="79"/>
        <v>22</v>
      </c>
      <c r="BH131" s="52">
        <f t="shared" si="79"/>
        <v>22</v>
      </c>
      <c r="BI131" s="52">
        <f t="shared" si="79"/>
        <v>23</v>
      </c>
      <c r="BJ131" s="52">
        <f t="shared" si="79"/>
        <v>23</v>
      </c>
      <c r="BK131" s="52">
        <f t="shared" si="79"/>
        <v>23</v>
      </c>
      <c r="BL131" s="52">
        <f t="shared" si="79"/>
        <v>24</v>
      </c>
      <c r="BM131" s="52">
        <f t="shared" si="79"/>
        <v>24</v>
      </c>
      <c r="BN131" s="52">
        <f t="shared" si="79"/>
        <v>24</v>
      </c>
      <c r="BO131" s="52">
        <f t="shared" si="79"/>
        <v>24</v>
      </c>
      <c r="BP131" s="52">
        <f t="shared" si="79"/>
        <v>25</v>
      </c>
      <c r="BQ131" s="52">
        <f t="shared" si="79"/>
        <v>25</v>
      </c>
      <c r="BR131" s="52">
        <f t="shared" si="79"/>
        <v>25</v>
      </c>
      <c r="BS131" s="52">
        <f t="shared" si="79"/>
        <v>26</v>
      </c>
      <c r="BT131" s="52">
        <f t="shared" si="79"/>
        <v>26</v>
      </c>
      <c r="BU131" s="52">
        <f t="shared" si="79"/>
        <v>26</v>
      </c>
      <c r="BV131" s="52">
        <f t="shared" si="79"/>
        <v>27</v>
      </c>
      <c r="BW131" s="52">
        <f t="shared" si="79"/>
        <v>27</v>
      </c>
      <c r="BX131" s="52">
        <f t="shared" si="79"/>
        <v>27</v>
      </c>
      <c r="BY131" s="52">
        <f t="shared" si="79"/>
        <v>27</v>
      </c>
      <c r="BZ131" s="52">
        <f t="shared" si="79"/>
        <v>28</v>
      </c>
      <c r="CA131" s="52">
        <f t="shared" si="79"/>
        <v>28</v>
      </c>
      <c r="CB131" s="52">
        <f t="shared" si="79"/>
        <v>28</v>
      </c>
      <c r="CC131" s="37"/>
      <c r="CD131" s="37"/>
      <c r="CE131" s="37"/>
      <c r="CF131" s="37"/>
      <c r="CG131" s="37"/>
      <c r="CH131" s="37"/>
      <c r="CI131" s="37"/>
      <c r="CJ131" s="37"/>
      <c r="CK131" s="37"/>
      <c r="CL131" s="37"/>
      <c r="CM131" s="37"/>
      <c r="CN131" s="37"/>
      <c r="CO131" s="37"/>
      <c r="CP131" s="37"/>
      <c r="CQ131" s="37"/>
      <c r="CR131" s="37"/>
      <c r="CS131" s="37"/>
      <c r="CT131" s="37"/>
      <c r="CU131" s="37"/>
      <c r="CV131" s="37"/>
      <c r="CW131" s="37"/>
      <c r="CX131" s="37"/>
      <c r="CY131" s="37"/>
      <c r="CZ131" s="37"/>
      <c r="DA131" s="37"/>
      <c r="DB131" s="37"/>
      <c r="DC131" s="37"/>
      <c r="DD131" s="37"/>
      <c r="DE131" s="37"/>
      <c r="DF131" s="37"/>
      <c r="DG131" s="37"/>
    </row>
    <row r="132" spans="1:111" ht="15.75" customHeight="1">
      <c r="A132" s="26" t="s">
        <v>154</v>
      </c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>
        <v>4</v>
      </c>
      <c r="S132" s="56">
        <v>4</v>
      </c>
      <c r="T132" s="56">
        <v>4</v>
      </c>
      <c r="U132" s="56">
        <v>5</v>
      </c>
      <c r="V132" s="56">
        <v>5</v>
      </c>
      <c r="W132" s="56">
        <v>5</v>
      </c>
      <c r="X132" s="57">
        <v>5</v>
      </c>
      <c r="Y132" s="57">
        <v>5</v>
      </c>
      <c r="Z132" s="57">
        <v>5</v>
      </c>
      <c r="AA132" s="57">
        <v>5</v>
      </c>
      <c r="AB132" s="56">
        <v>5</v>
      </c>
      <c r="AC132" s="56">
        <v>5</v>
      </c>
      <c r="AD132" s="56">
        <v>5</v>
      </c>
      <c r="AE132" s="56">
        <v>5</v>
      </c>
      <c r="AF132" s="56">
        <v>5</v>
      </c>
      <c r="AG132" s="56">
        <v>5</v>
      </c>
      <c r="AH132" s="56">
        <v>6</v>
      </c>
      <c r="AI132" s="56">
        <v>6</v>
      </c>
      <c r="AJ132" s="56">
        <v>6</v>
      </c>
      <c r="AK132" s="56">
        <v>6</v>
      </c>
      <c r="AL132" s="27">
        <v>7</v>
      </c>
      <c r="AM132" s="27">
        <v>7</v>
      </c>
      <c r="AN132" s="27">
        <v>7</v>
      </c>
      <c r="AO132" s="27">
        <v>7</v>
      </c>
      <c r="AP132" s="27">
        <v>7</v>
      </c>
      <c r="AQ132" s="27">
        <v>7</v>
      </c>
      <c r="AR132" s="56">
        <v>8</v>
      </c>
      <c r="AS132" s="56">
        <v>8</v>
      </c>
      <c r="AT132" s="56">
        <v>8</v>
      </c>
      <c r="AU132" s="56">
        <v>8</v>
      </c>
      <c r="AV132" s="56">
        <v>8</v>
      </c>
      <c r="AW132" s="56">
        <v>8</v>
      </c>
      <c r="AX132" s="56">
        <v>8</v>
      </c>
      <c r="AY132" s="56">
        <v>8</v>
      </c>
      <c r="AZ132" s="56">
        <v>8</v>
      </c>
      <c r="BA132" s="56">
        <v>8</v>
      </c>
      <c r="BB132" s="56">
        <v>8</v>
      </c>
      <c r="BC132" s="56">
        <v>8</v>
      </c>
      <c r="BD132" s="56">
        <v>8</v>
      </c>
      <c r="BE132" s="56">
        <v>8</v>
      </c>
      <c r="BF132" s="56">
        <v>8</v>
      </c>
      <c r="BG132" s="56">
        <v>8</v>
      </c>
      <c r="BH132" s="56">
        <v>8</v>
      </c>
      <c r="BI132" s="56">
        <v>8</v>
      </c>
      <c r="BJ132" s="56">
        <v>8</v>
      </c>
      <c r="BK132" s="56">
        <v>8</v>
      </c>
      <c r="BL132" s="56">
        <v>9</v>
      </c>
      <c r="BM132" s="56">
        <v>9</v>
      </c>
      <c r="BN132" s="56">
        <v>9</v>
      </c>
      <c r="BO132" s="56">
        <v>9</v>
      </c>
      <c r="BP132" s="57">
        <v>9</v>
      </c>
      <c r="BQ132" s="57">
        <v>9</v>
      </c>
      <c r="BR132" s="57">
        <v>9</v>
      </c>
      <c r="BS132" s="56">
        <v>9</v>
      </c>
      <c r="BT132" s="56">
        <v>9</v>
      </c>
      <c r="BU132" s="56">
        <v>9</v>
      </c>
      <c r="BV132" s="56">
        <v>9</v>
      </c>
      <c r="BW132" s="56">
        <v>9</v>
      </c>
      <c r="BX132" s="56">
        <v>9</v>
      </c>
      <c r="BY132" s="56">
        <v>9</v>
      </c>
      <c r="BZ132" s="56">
        <v>9</v>
      </c>
      <c r="CA132" s="56">
        <v>9</v>
      </c>
      <c r="CB132" s="56">
        <v>9</v>
      </c>
    </row>
    <row r="133" spans="1:111" ht="15.75" customHeight="1">
      <c r="A133" s="26" t="s">
        <v>155</v>
      </c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>
        <v>4</v>
      </c>
      <c r="S133" s="56">
        <v>4</v>
      </c>
      <c r="T133" s="56">
        <v>4</v>
      </c>
      <c r="U133" s="56">
        <v>4</v>
      </c>
      <c r="V133" s="56">
        <v>4</v>
      </c>
      <c r="W133" s="56">
        <v>4</v>
      </c>
      <c r="X133" s="57">
        <v>4</v>
      </c>
      <c r="Y133" s="57">
        <v>4</v>
      </c>
      <c r="Z133" s="57">
        <v>4</v>
      </c>
      <c r="AA133" s="57">
        <v>4</v>
      </c>
      <c r="AB133" s="56">
        <v>5</v>
      </c>
      <c r="AC133" s="56">
        <v>5</v>
      </c>
      <c r="AD133" s="56">
        <v>5</v>
      </c>
      <c r="AE133" s="56">
        <v>5</v>
      </c>
      <c r="AF133" s="56">
        <v>5</v>
      </c>
      <c r="AG133" s="56">
        <v>5</v>
      </c>
      <c r="AH133" s="56">
        <v>5</v>
      </c>
      <c r="AI133" s="56">
        <v>5</v>
      </c>
      <c r="AJ133" s="56">
        <v>5</v>
      </c>
      <c r="AK133" s="56">
        <v>5</v>
      </c>
      <c r="AL133" s="27">
        <v>6</v>
      </c>
      <c r="AM133" s="27">
        <v>6</v>
      </c>
      <c r="AN133" s="27">
        <v>6</v>
      </c>
      <c r="AO133" s="27">
        <v>6</v>
      </c>
      <c r="AP133" s="27">
        <v>6</v>
      </c>
      <c r="AQ133" s="27">
        <v>6</v>
      </c>
      <c r="AR133" s="56">
        <v>6</v>
      </c>
      <c r="AS133" s="56">
        <v>6</v>
      </c>
      <c r="AT133" s="56">
        <v>6</v>
      </c>
      <c r="AU133" s="56">
        <v>6</v>
      </c>
      <c r="AV133" s="56">
        <v>7</v>
      </c>
      <c r="AW133" s="56">
        <v>7</v>
      </c>
      <c r="AX133" s="56">
        <v>7</v>
      </c>
      <c r="AY133" s="56">
        <v>7</v>
      </c>
      <c r="AZ133" s="56">
        <v>7</v>
      </c>
      <c r="BA133" s="56">
        <v>7</v>
      </c>
      <c r="BB133" s="56">
        <v>7</v>
      </c>
      <c r="BC133" s="56">
        <v>7</v>
      </c>
      <c r="BD133" s="56">
        <v>7</v>
      </c>
      <c r="BE133" s="56">
        <v>7</v>
      </c>
      <c r="BF133" s="56">
        <v>7</v>
      </c>
      <c r="BG133" s="56">
        <v>7</v>
      </c>
      <c r="BH133" s="56">
        <v>7</v>
      </c>
      <c r="BI133" s="56">
        <v>7</v>
      </c>
      <c r="BJ133" s="56">
        <v>7</v>
      </c>
      <c r="BK133" s="56">
        <v>7</v>
      </c>
      <c r="BL133" s="56">
        <v>8</v>
      </c>
      <c r="BM133" s="56">
        <v>8</v>
      </c>
      <c r="BN133" s="56">
        <v>8</v>
      </c>
      <c r="BO133" s="56">
        <v>8</v>
      </c>
      <c r="BP133" s="57">
        <v>8</v>
      </c>
      <c r="BQ133" s="57">
        <v>8</v>
      </c>
      <c r="BR133" s="57">
        <v>8</v>
      </c>
      <c r="BS133" s="56">
        <v>8</v>
      </c>
      <c r="BT133" s="56">
        <v>8</v>
      </c>
      <c r="BU133" s="56">
        <v>8</v>
      </c>
      <c r="BV133" s="56">
        <v>8</v>
      </c>
      <c r="BW133" s="56">
        <v>8</v>
      </c>
      <c r="BX133" s="56">
        <v>8</v>
      </c>
      <c r="BY133" s="56">
        <v>8</v>
      </c>
      <c r="BZ133" s="56">
        <v>8</v>
      </c>
      <c r="CA133" s="56">
        <v>8</v>
      </c>
      <c r="CB133" s="56">
        <v>8</v>
      </c>
    </row>
    <row r="134" spans="1:111" ht="15.75" customHeight="1">
      <c r="A134" s="26" t="s">
        <v>156</v>
      </c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7"/>
      <c r="Y134" s="57"/>
      <c r="Z134" s="57"/>
      <c r="AA134" s="57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R134" s="56"/>
      <c r="AS134" s="56"/>
      <c r="AT134" s="56"/>
      <c r="AU134" s="56"/>
      <c r="AV134" s="56"/>
      <c r="AW134" s="56"/>
      <c r="AX134" s="56"/>
      <c r="AY134" s="56">
        <v>3</v>
      </c>
      <c r="AZ134" s="56">
        <v>3</v>
      </c>
      <c r="BA134" s="56">
        <v>3</v>
      </c>
      <c r="BB134" s="56">
        <v>4</v>
      </c>
      <c r="BC134" s="56">
        <v>4</v>
      </c>
      <c r="BD134" s="56">
        <v>4</v>
      </c>
      <c r="BE134" s="56">
        <v>4</v>
      </c>
      <c r="BF134" s="56">
        <v>5</v>
      </c>
      <c r="BG134" s="56">
        <v>5</v>
      </c>
      <c r="BH134" s="56">
        <v>5</v>
      </c>
      <c r="BI134" s="56">
        <v>5</v>
      </c>
      <c r="BJ134" s="56">
        <v>5</v>
      </c>
      <c r="BK134" s="56">
        <v>5</v>
      </c>
      <c r="BL134" s="56">
        <v>4</v>
      </c>
      <c r="BM134" s="56">
        <v>4</v>
      </c>
      <c r="BN134" s="56">
        <v>4</v>
      </c>
      <c r="BO134" s="56">
        <v>4</v>
      </c>
      <c r="BP134" s="57">
        <v>5</v>
      </c>
      <c r="BQ134" s="57">
        <v>5</v>
      </c>
      <c r="BR134" s="57">
        <v>5</v>
      </c>
      <c r="BS134" s="56">
        <v>6</v>
      </c>
      <c r="BT134" s="56">
        <v>6</v>
      </c>
      <c r="BU134" s="56">
        <v>6</v>
      </c>
      <c r="BV134" s="56">
        <v>4</v>
      </c>
      <c r="BW134" s="56">
        <v>4</v>
      </c>
      <c r="BX134" s="56">
        <v>4</v>
      </c>
      <c r="BY134" s="56">
        <v>4</v>
      </c>
      <c r="BZ134" s="56">
        <v>5</v>
      </c>
      <c r="CA134" s="56">
        <v>5</v>
      </c>
      <c r="CB134" s="56">
        <v>5</v>
      </c>
    </row>
    <row r="135" spans="1:111" ht="15.75" customHeight="1">
      <c r="A135" s="26" t="s">
        <v>174</v>
      </c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7"/>
      <c r="Y135" s="57"/>
      <c r="Z135" s="57"/>
      <c r="AA135" s="57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7"/>
      <c r="BQ135" s="57"/>
      <c r="BR135" s="57"/>
      <c r="BS135" s="56"/>
      <c r="BT135" s="56"/>
      <c r="BU135" s="56"/>
      <c r="BV135" s="56">
        <v>3</v>
      </c>
      <c r="BW135" s="56">
        <v>3</v>
      </c>
      <c r="BX135" s="56">
        <v>3</v>
      </c>
      <c r="BY135" s="56">
        <v>3</v>
      </c>
      <c r="BZ135" s="56">
        <v>3</v>
      </c>
      <c r="CA135" s="56">
        <v>3</v>
      </c>
      <c r="CB135" s="56">
        <v>3</v>
      </c>
    </row>
    <row r="136" spans="1:111" ht="15.75" customHeight="1">
      <c r="A136" s="26" t="s">
        <v>158</v>
      </c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>
        <v>2</v>
      </c>
      <c r="S136" s="56">
        <v>2</v>
      </c>
      <c r="T136" s="56">
        <v>2</v>
      </c>
      <c r="U136" s="56">
        <v>2</v>
      </c>
      <c r="V136" s="56">
        <v>2</v>
      </c>
      <c r="W136" s="56">
        <v>2</v>
      </c>
      <c r="X136" s="57">
        <v>3</v>
      </c>
      <c r="Y136" s="57">
        <v>3</v>
      </c>
      <c r="Z136" s="57">
        <v>3</v>
      </c>
      <c r="AA136" s="57">
        <v>3</v>
      </c>
      <c r="AB136" s="56">
        <v>3</v>
      </c>
      <c r="AC136" s="56">
        <v>3</v>
      </c>
      <c r="AD136" s="56">
        <v>3</v>
      </c>
      <c r="AE136" s="56">
        <v>4</v>
      </c>
      <c r="AF136" s="56">
        <v>4</v>
      </c>
      <c r="AG136" s="56">
        <v>4</v>
      </c>
      <c r="AH136" s="56">
        <v>4</v>
      </c>
      <c r="AI136" s="56">
        <v>4</v>
      </c>
      <c r="AJ136" s="56">
        <v>4</v>
      </c>
      <c r="AK136" s="56">
        <v>4</v>
      </c>
      <c r="AL136" s="27">
        <v>3</v>
      </c>
      <c r="AM136" s="27">
        <v>3</v>
      </c>
      <c r="AN136" s="27">
        <v>3</v>
      </c>
      <c r="AO136" s="27">
        <v>4</v>
      </c>
      <c r="AP136" s="27">
        <v>4</v>
      </c>
      <c r="AQ136" s="27">
        <v>4</v>
      </c>
      <c r="AR136" s="56">
        <v>4</v>
      </c>
      <c r="AS136" s="56">
        <v>4</v>
      </c>
      <c r="AT136" s="56">
        <v>4</v>
      </c>
      <c r="AU136" s="56">
        <v>4</v>
      </c>
      <c r="AV136" s="56">
        <v>4</v>
      </c>
      <c r="AW136" s="56">
        <v>4</v>
      </c>
      <c r="AX136" s="56">
        <v>4</v>
      </c>
      <c r="AY136" s="56">
        <v>2</v>
      </c>
      <c r="AZ136" s="56">
        <v>2</v>
      </c>
      <c r="BA136" s="56">
        <v>2</v>
      </c>
      <c r="BB136" s="56">
        <v>2</v>
      </c>
      <c r="BC136" s="56">
        <v>2</v>
      </c>
      <c r="BD136" s="56">
        <v>2</v>
      </c>
      <c r="BE136" s="56">
        <v>2</v>
      </c>
      <c r="BF136" s="56">
        <v>2</v>
      </c>
      <c r="BG136" s="56">
        <v>2</v>
      </c>
      <c r="BH136" s="56">
        <v>2</v>
      </c>
      <c r="BI136" s="56">
        <v>3</v>
      </c>
      <c r="BJ136" s="56">
        <v>3</v>
      </c>
      <c r="BK136" s="56">
        <v>3</v>
      </c>
      <c r="BL136" s="56">
        <v>3</v>
      </c>
      <c r="BM136" s="56">
        <v>3</v>
      </c>
      <c r="BN136" s="56">
        <v>3</v>
      </c>
      <c r="BO136" s="56">
        <v>3</v>
      </c>
      <c r="BP136" s="57">
        <v>3</v>
      </c>
      <c r="BQ136" s="57">
        <v>3</v>
      </c>
      <c r="BR136" s="57">
        <v>3</v>
      </c>
      <c r="BS136" s="56">
        <v>3</v>
      </c>
      <c r="BT136" s="56">
        <v>3</v>
      </c>
      <c r="BU136" s="56">
        <v>3</v>
      </c>
      <c r="BV136" s="56">
        <v>3</v>
      </c>
      <c r="BW136" s="56">
        <v>3</v>
      </c>
      <c r="BX136" s="56">
        <v>3</v>
      </c>
      <c r="BY136" s="56">
        <v>3</v>
      </c>
      <c r="BZ136" s="56">
        <v>3</v>
      </c>
      <c r="CA136" s="56">
        <v>3</v>
      </c>
      <c r="CB136" s="56">
        <v>3</v>
      </c>
    </row>
    <row r="137" spans="1:111" s="35" customFormat="1" ht="15.75" customHeight="1">
      <c r="A137" s="35" t="s">
        <v>159</v>
      </c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>
        <f t="shared" ref="R137:AX137" si="80">((2*2)+(2*R136))</f>
        <v>8</v>
      </c>
      <c r="S137" s="59">
        <f t="shared" si="80"/>
        <v>8</v>
      </c>
      <c r="T137" s="59">
        <f t="shared" si="80"/>
        <v>8</v>
      </c>
      <c r="U137" s="59">
        <f t="shared" si="80"/>
        <v>8</v>
      </c>
      <c r="V137" s="59">
        <f t="shared" si="80"/>
        <v>8</v>
      </c>
      <c r="W137" s="59">
        <f t="shared" si="80"/>
        <v>8</v>
      </c>
      <c r="X137" s="59">
        <f t="shared" si="80"/>
        <v>10</v>
      </c>
      <c r="Y137" s="59">
        <f t="shared" si="80"/>
        <v>10</v>
      </c>
      <c r="Z137" s="59">
        <f t="shared" si="80"/>
        <v>10</v>
      </c>
      <c r="AA137" s="59">
        <f t="shared" si="80"/>
        <v>10</v>
      </c>
      <c r="AB137" s="59">
        <f t="shared" si="80"/>
        <v>10</v>
      </c>
      <c r="AC137" s="59">
        <f t="shared" si="80"/>
        <v>10</v>
      </c>
      <c r="AD137" s="59">
        <f t="shared" si="80"/>
        <v>10</v>
      </c>
      <c r="AE137" s="59">
        <f t="shared" si="80"/>
        <v>12</v>
      </c>
      <c r="AF137" s="59">
        <f t="shared" si="80"/>
        <v>12</v>
      </c>
      <c r="AG137" s="59">
        <f t="shared" si="80"/>
        <v>12</v>
      </c>
      <c r="AH137" s="59">
        <f t="shared" si="80"/>
        <v>12</v>
      </c>
      <c r="AI137" s="59">
        <f t="shared" si="80"/>
        <v>12</v>
      </c>
      <c r="AJ137" s="59">
        <f t="shared" si="80"/>
        <v>12</v>
      </c>
      <c r="AK137" s="59">
        <f t="shared" si="80"/>
        <v>12</v>
      </c>
      <c r="AL137" s="59">
        <f t="shared" si="80"/>
        <v>10</v>
      </c>
      <c r="AM137" s="59">
        <f t="shared" si="80"/>
        <v>10</v>
      </c>
      <c r="AN137" s="59">
        <f t="shared" si="80"/>
        <v>10</v>
      </c>
      <c r="AO137" s="59">
        <f t="shared" si="80"/>
        <v>12</v>
      </c>
      <c r="AP137" s="59">
        <f t="shared" si="80"/>
        <v>12</v>
      </c>
      <c r="AQ137" s="59">
        <f t="shared" si="80"/>
        <v>12</v>
      </c>
      <c r="AR137" s="59">
        <f t="shared" si="80"/>
        <v>12</v>
      </c>
      <c r="AS137" s="59">
        <f t="shared" si="80"/>
        <v>12</v>
      </c>
      <c r="AT137" s="59">
        <f t="shared" si="80"/>
        <v>12</v>
      </c>
      <c r="AU137" s="59">
        <f t="shared" si="80"/>
        <v>12</v>
      </c>
      <c r="AV137" s="59">
        <f t="shared" si="80"/>
        <v>12</v>
      </c>
      <c r="AW137" s="59">
        <f t="shared" si="80"/>
        <v>12</v>
      </c>
      <c r="AX137" s="59">
        <f t="shared" si="80"/>
        <v>12</v>
      </c>
      <c r="AY137" s="59">
        <f t="shared" ref="AY137:BU137" si="81">((2*3)+(2*AY136))</f>
        <v>10</v>
      </c>
      <c r="AZ137" s="59">
        <f t="shared" si="81"/>
        <v>10</v>
      </c>
      <c r="BA137" s="59">
        <f t="shared" si="81"/>
        <v>10</v>
      </c>
      <c r="BB137" s="59">
        <f t="shared" si="81"/>
        <v>10</v>
      </c>
      <c r="BC137" s="59">
        <f t="shared" si="81"/>
        <v>10</v>
      </c>
      <c r="BD137" s="59">
        <f t="shared" si="81"/>
        <v>10</v>
      </c>
      <c r="BE137" s="59">
        <f t="shared" si="81"/>
        <v>10</v>
      </c>
      <c r="BF137" s="59">
        <f t="shared" si="81"/>
        <v>10</v>
      </c>
      <c r="BG137" s="59">
        <f t="shared" si="81"/>
        <v>10</v>
      </c>
      <c r="BH137" s="59">
        <f t="shared" si="81"/>
        <v>10</v>
      </c>
      <c r="BI137" s="59">
        <f t="shared" si="81"/>
        <v>12</v>
      </c>
      <c r="BJ137" s="59">
        <f t="shared" si="81"/>
        <v>12</v>
      </c>
      <c r="BK137" s="59">
        <f t="shared" si="81"/>
        <v>12</v>
      </c>
      <c r="BL137" s="59">
        <f t="shared" si="81"/>
        <v>12</v>
      </c>
      <c r="BM137" s="59">
        <f t="shared" si="81"/>
        <v>12</v>
      </c>
      <c r="BN137" s="59">
        <f t="shared" si="81"/>
        <v>12</v>
      </c>
      <c r="BO137" s="59">
        <f t="shared" si="81"/>
        <v>12</v>
      </c>
      <c r="BP137" s="59">
        <f t="shared" si="81"/>
        <v>12</v>
      </c>
      <c r="BQ137" s="59">
        <f t="shared" si="81"/>
        <v>12</v>
      </c>
      <c r="BR137" s="59">
        <f t="shared" si="81"/>
        <v>12</v>
      </c>
      <c r="BS137" s="59">
        <f t="shared" si="81"/>
        <v>12</v>
      </c>
      <c r="BT137" s="59">
        <f t="shared" si="81"/>
        <v>12</v>
      </c>
      <c r="BU137" s="59">
        <f t="shared" si="81"/>
        <v>12</v>
      </c>
      <c r="BV137" s="59">
        <f t="shared" ref="BV137:CB137" si="82">((2*4)+(2*BV136))</f>
        <v>14</v>
      </c>
      <c r="BW137" s="59">
        <f t="shared" si="82"/>
        <v>14</v>
      </c>
      <c r="BX137" s="59">
        <f t="shared" si="82"/>
        <v>14</v>
      </c>
      <c r="BY137" s="59">
        <f t="shared" si="82"/>
        <v>14</v>
      </c>
      <c r="BZ137" s="59">
        <f t="shared" si="82"/>
        <v>14</v>
      </c>
      <c r="CA137" s="59">
        <f t="shared" si="82"/>
        <v>14</v>
      </c>
      <c r="CB137" s="59">
        <f t="shared" si="82"/>
        <v>14</v>
      </c>
      <c r="CC137" s="40"/>
      <c r="CD137" s="40"/>
      <c r="CE137" s="40"/>
      <c r="CF137" s="40"/>
      <c r="CG137" s="40"/>
      <c r="CH137" s="40"/>
      <c r="CI137" s="40"/>
      <c r="CJ137" s="40"/>
      <c r="CK137" s="40"/>
      <c r="CL137" s="40"/>
      <c r="CM137" s="40"/>
      <c r="CN137" s="40"/>
      <c r="CO137" s="40"/>
      <c r="CP137" s="40"/>
      <c r="CQ137" s="40"/>
      <c r="CR137" s="40"/>
      <c r="CS137" s="40"/>
      <c r="CT137" s="40"/>
      <c r="CU137" s="40"/>
      <c r="CV137" s="40"/>
      <c r="CW137" s="40"/>
      <c r="CX137" s="40"/>
      <c r="CY137" s="40"/>
      <c r="CZ137" s="40"/>
      <c r="DA137" s="40"/>
      <c r="DB137" s="40"/>
      <c r="DC137" s="40"/>
      <c r="DD137" s="40"/>
      <c r="DE137" s="40"/>
      <c r="DF137" s="40"/>
      <c r="DG137" s="40"/>
    </row>
    <row r="138" spans="1:111" ht="15.75" customHeight="1">
      <c r="A138" s="60" t="s">
        <v>100</v>
      </c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>
        <f t="shared" ref="R138:CB138" si="83">(R137+R141)</f>
        <v>23</v>
      </c>
      <c r="S138" s="56">
        <f t="shared" si="83"/>
        <v>15</v>
      </c>
      <c r="T138" s="56">
        <f t="shared" si="83"/>
        <v>15</v>
      </c>
      <c r="U138" s="56">
        <f t="shared" si="83"/>
        <v>17</v>
      </c>
      <c r="V138" s="56">
        <f t="shared" si="83"/>
        <v>15</v>
      </c>
      <c r="W138" s="56">
        <f t="shared" si="83"/>
        <v>17</v>
      </c>
      <c r="X138" s="56">
        <f t="shared" si="83"/>
        <v>17</v>
      </c>
      <c r="Y138" s="56">
        <f t="shared" si="83"/>
        <v>17</v>
      </c>
      <c r="Z138" s="56">
        <f t="shared" si="83"/>
        <v>19</v>
      </c>
      <c r="AA138" s="56">
        <f t="shared" si="83"/>
        <v>17</v>
      </c>
      <c r="AB138" s="56">
        <f t="shared" si="83"/>
        <v>17</v>
      </c>
      <c r="AC138" s="56">
        <f t="shared" si="83"/>
        <v>17</v>
      </c>
      <c r="AD138" s="56">
        <f t="shared" si="83"/>
        <v>17</v>
      </c>
      <c r="AE138" s="56">
        <f t="shared" si="83"/>
        <v>21</v>
      </c>
      <c r="AF138" s="56">
        <f t="shared" si="83"/>
        <v>21</v>
      </c>
      <c r="AG138" s="56">
        <f t="shared" si="83"/>
        <v>21</v>
      </c>
      <c r="AH138" s="56">
        <f t="shared" si="83"/>
        <v>21</v>
      </c>
      <c r="AI138" s="56">
        <f t="shared" si="83"/>
        <v>21</v>
      </c>
      <c r="AJ138" s="56">
        <f t="shared" si="83"/>
        <v>21</v>
      </c>
      <c r="AK138" s="56">
        <f t="shared" si="83"/>
        <v>21</v>
      </c>
      <c r="AL138" s="56">
        <f t="shared" si="83"/>
        <v>19</v>
      </c>
      <c r="AM138" s="56">
        <f t="shared" si="83"/>
        <v>19</v>
      </c>
      <c r="AN138" s="56">
        <f t="shared" si="83"/>
        <v>21</v>
      </c>
      <c r="AO138" s="56">
        <f t="shared" si="83"/>
        <v>21</v>
      </c>
      <c r="AP138" s="56">
        <f t="shared" si="83"/>
        <v>23</v>
      </c>
      <c r="AQ138" s="56">
        <f t="shared" si="83"/>
        <v>23</v>
      </c>
      <c r="AR138" s="56">
        <f t="shared" si="83"/>
        <v>23</v>
      </c>
      <c r="AS138" s="56">
        <f t="shared" si="83"/>
        <v>23</v>
      </c>
      <c r="AT138" s="56">
        <f t="shared" si="83"/>
        <v>25</v>
      </c>
      <c r="AU138" s="56">
        <f t="shared" si="83"/>
        <v>25</v>
      </c>
      <c r="AV138" s="56">
        <f t="shared" si="83"/>
        <v>21</v>
      </c>
      <c r="AW138" s="56">
        <f t="shared" si="83"/>
        <v>23</v>
      </c>
      <c r="AX138" s="56">
        <f t="shared" si="83"/>
        <v>23</v>
      </c>
      <c r="AY138" s="56">
        <f t="shared" si="83"/>
        <v>23</v>
      </c>
      <c r="AZ138" s="56">
        <f t="shared" si="83"/>
        <v>17</v>
      </c>
      <c r="BA138" s="56">
        <f t="shared" si="83"/>
        <v>19</v>
      </c>
      <c r="BB138" s="56">
        <f t="shared" si="83"/>
        <v>17</v>
      </c>
      <c r="BC138" s="56">
        <f t="shared" si="83"/>
        <v>19</v>
      </c>
      <c r="BD138" s="56">
        <f t="shared" si="83"/>
        <v>19</v>
      </c>
      <c r="BE138" s="56">
        <f t="shared" si="83"/>
        <v>21</v>
      </c>
      <c r="BF138" s="56">
        <f t="shared" si="83"/>
        <v>19</v>
      </c>
      <c r="BG138" s="56">
        <f t="shared" si="83"/>
        <v>17</v>
      </c>
      <c r="BH138" s="56">
        <f t="shared" si="83"/>
        <v>19</v>
      </c>
      <c r="BI138" s="56">
        <f t="shared" si="83"/>
        <v>21</v>
      </c>
      <c r="BJ138" s="56">
        <f t="shared" si="83"/>
        <v>21</v>
      </c>
      <c r="BK138" s="56">
        <f t="shared" si="83"/>
        <v>23</v>
      </c>
      <c r="BL138" s="56">
        <f t="shared" si="83"/>
        <v>21</v>
      </c>
      <c r="BM138" s="56">
        <f t="shared" si="83"/>
        <v>23</v>
      </c>
      <c r="BN138" s="56">
        <f t="shared" si="83"/>
        <v>23</v>
      </c>
      <c r="BO138" s="56">
        <f t="shared" si="83"/>
        <v>23</v>
      </c>
      <c r="BP138" s="56">
        <f t="shared" si="83"/>
        <v>21</v>
      </c>
      <c r="BQ138" s="56">
        <f t="shared" si="83"/>
        <v>23</v>
      </c>
      <c r="BR138" s="56">
        <f t="shared" si="83"/>
        <v>23</v>
      </c>
      <c r="BS138" s="56">
        <f t="shared" si="83"/>
        <v>21</v>
      </c>
      <c r="BT138" s="56">
        <f t="shared" si="83"/>
        <v>21</v>
      </c>
      <c r="BU138" s="56">
        <f t="shared" si="83"/>
        <v>23</v>
      </c>
      <c r="BV138" s="56">
        <f t="shared" si="83"/>
        <v>23</v>
      </c>
      <c r="BW138" s="56">
        <f t="shared" si="83"/>
        <v>25</v>
      </c>
      <c r="BX138" s="56">
        <f t="shared" si="83"/>
        <v>25</v>
      </c>
      <c r="BY138" s="56">
        <f t="shared" si="83"/>
        <v>25</v>
      </c>
      <c r="BZ138" s="56">
        <f t="shared" si="83"/>
        <v>25</v>
      </c>
      <c r="CA138" s="56">
        <f t="shared" si="83"/>
        <v>25</v>
      </c>
      <c r="CB138" s="56">
        <f t="shared" si="83"/>
        <v>25</v>
      </c>
    </row>
    <row r="139" spans="1:111" s="33" customFormat="1" ht="15.75" customHeight="1">
      <c r="A139" s="61" t="s">
        <v>160</v>
      </c>
      <c r="C139" s="34"/>
      <c r="D139" s="34"/>
      <c r="E139" s="34"/>
      <c r="F139" s="34"/>
      <c r="G139" s="34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>
        <f t="shared" ref="R139:AW139" si="84">ROUNDUP(Stitches_at_Final_BO*R129,0)</f>
        <v>7</v>
      </c>
      <c r="S139" s="62">
        <f t="shared" si="84"/>
        <v>7</v>
      </c>
      <c r="T139" s="62">
        <f t="shared" si="84"/>
        <v>8</v>
      </c>
      <c r="U139" s="62">
        <f t="shared" si="84"/>
        <v>8</v>
      </c>
      <c r="V139" s="62">
        <f t="shared" si="84"/>
        <v>8</v>
      </c>
      <c r="W139" s="62">
        <f t="shared" si="84"/>
        <v>8</v>
      </c>
      <c r="X139" s="62">
        <f t="shared" si="84"/>
        <v>8</v>
      </c>
      <c r="Y139" s="62">
        <f t="shared" si="84"/>
        <v>9</v>
      </c>
      <c r="Z139" s="62">
        <f t="shared" si="84"/>
        <v>9</v>
      </c>
      <c r="AA139" s="62">
        <f t="shared" si="84"/>
        <v>9</v>
      </c>
      <c r="AB139" s="62">
        <f t="shared" si="84"/>
        <v>9</v>
      </c>
      <c r="AC139" s="62">
        <f t="shared" si="84"/>
        <v>9</v>
      </c>
      <c r="AD139" s="62">
        <f t="shared" si="84"/>
        <v>10</v>
      </c>
      <c r="AE139" s="62">
        <f t="shared" si="84"/>
        <v>10</v>
      </c>
      <c r="AF139" s="62">
        <f t="shared" si="84"/>
        <v>10</v>
      </c>
      <c r="AG139" s="62">
        <f t="shared" si="84"/>
        <v>10</v>
      </c>
      <c r="AH139" s="62">
        <f t="shared" si="84"/>
        <v>10</v>
      </c>
      <c r="AI139" s="62">
        <f t="shared" si="84"/>
        <v>11</v>
      </c>
      <c r="AJ139" s="62">
        <f t="shared" si="84"/>
        <v>11</v>
      </c>
      <c r="AK139" s="62">
        <f t="shared" si="84"/>
        <v>11</v>
      </c>
      <c r="AL139" s="62">
        <f t="shared" si="84"/>
        <v>11</v>
      </c>
      <c r="AM139" s="62">
        <f t="shared" si="84"/>
        <v>11</v>
      </c>
      <c r="AN139" s="62">
        <f t="shared" si="84"/>
        <v>12</v>
      </c>
      <c r="AO139" s="62">
        <f t="shared" si="84"/>
        <v>12</v>
      </c>
      <c r="AP139" s="62">
        <f t="shared" si="84"/>
        <v>12</v>
      </c>
      <c r="AQ139" s="62">
        <f t="shared" si="84"/>
        <v>12</v>
      </c>
      <c r="AR139" s="62">
        <f t="shared" si="84"/>
        <v>12</v>
      </c>
      <c r="AS139" s="62">
        <f t="shared" si="84"/>
        <v>13</v>
      </c>
      <c r="AT139" s="62">
        <f t="shared" si="84"/>
        <v>13</v>
      </c>
      <c r="AU139" s="62">
        <f t="shared" si="84"/>
        <v>13</v>
      </c>
      <c r="AV139" s="62">
        <f t="shared" si="84"/>
        <v>13</v>
      </c>
      <c r="AW139" s="62">
        <f t="shared" si="84"/>
        <v>13</v>
      </c>
      <c r="AX139" s="62">
        <f t="shared" ref="AX139:CB139" si="85">ROUNDUP(Stitches_at_Final_BO*AX129,0)</f>
        <v>14</v>
      </c>
      <c r="AY139" s="62">
        <f t="shared" si="85"/>
        <v>14</v>
      </c>
      <c r="AZ139" s="62">
        <f t="shared" si="85"/>
        <v>14</v>
      </c>
      <c r="BA139" s="62">
        <f t="shared" si="85"/>
        <v>14</v>
      </c>
      <c r="BB139" s="62">
        <f t="shared" si="85"/>
        <v>14</v>
      </c>
      <c r="BC139" s="62">
        <f t="shared" si="85"/>
        <v>15</v>
      </c>
      <c r="BD139" s="62">
        <f t="shared" si="85"/>
        <v>15</v>
      </c>
      <c r="BE139" s="62">
        <f t="shared" si="85"/>
        <v>15</v>
      </c>
      <c r="BF139" s="62">
        <f t="shared" si="85"/>
        <v>15</v>
      </c>
      <c r="BG139" s="62">
        <f t="shared" si="85"/>
        <v>15</v>
      </c>
      <c r="BH139" s="62">
        <f t="shared" si="85"/>
        <v>16</v>
      </c>
      <c r="BI139" s="62">
        <f t="shared" si="85"/>
        <v>16</v>
      </c>
      <c r="BJ139" s="62">
        <f t="shared" si="85"/>
        <v>16</v>
      </c>
      <c r="BK139" s="62">
        <f t="shared" si="85"/>
        <v>16</v>
      </c>
      <c r="BL139" s="62">
        <f t="shared" si="85"/>
        <v>16</v>
      </c>
      <c r="BM139" s="62">
        <f t="shared" si="85"/>
        <v>17</v>
      </c>
      <c r="BN139" s="62">
        <f t="shared" si="85"/>
        <v>17</v>
      </c>
      <c r="BO139" s="62">
        <f t="shared" si="85"/>
        <v>17</v>
      </c>
      <c r="BP139" s="62">
        <f t="shared" si="85"/>
        <v>17</v>
      </c>
      <c r="BQ139" s="62">
        <f t="shared" si="85"/>
        <v>17</v>
      </c>
      <c r="BR139" s="62">
        <f t="shared" si="85"/>
        <v>18</v>
      </c>
      <c r="BS139" s="62">
        <f t="shared" si="85"/>
        <v>18</v>
      </c>
      <c r="BT139" s="62">
        <f t="shared" si="85"/>
        <v>18</v>
      </c>
      <c r="BU139" s="62">
        <f t="shared" si="85"/>
        <v>18</v>
      </c>
      <c r="BV139" s="62">
        <f t="shared" si="85"/>
        <v>18</v>
      </c>
      <c r="BW139" s="62">
        <f t="shared" si="85"/>
        <v>19</v>
      </c>
      <c r="BX139" s="62">
        <f t="shared" si="85"/>
        <v>19</v>
      </c>
      <c r="BY139" s="62">
        <f t="shared" si="85"/>
        <v>19</v>
      </c>
      <c r="BZ139" s="62">
        <f t="shared" si="85"/>
        <v>19</v>
      </c>
      <c r="CA139" s="62">
        <f t="shared" si="85"/>
        <v>19</v>
      </c>
      <c r="CB139" s="62">
        <f t="shared" si="85"/>
        <v>20</v>
      </c>
      <c r="CC139" s="34"/>
      <c r="CD139" s="34"/>
      <c r="CE139" s="34"/>
      <c r="CF139" s="34"/>
      <c r="CG139" s="34"/>
      <c r="CH139" s="34"/>
      <c r="CI139" s="34"/>
      <c r="CJ139" s="34"/>
      <c r="CK139" s="34"/>
      <c r="CL139" s="34"/>
      <c r="CM139" s="34"/>
      <c r="CN139" s="34"/>
      <c r="CO139" s="34"/>
      <c r="CP139" s="34"/>
      <c r="CQ139" s="34"/>
      <c r="CR139" s="34"/>
      <c r="CS139" s="34"/>
      <c r="CT139" s="34"/>
      <c r="CU139" s="34"/>
      <c r="CV139" s="34"/>
      <c r="CW139" s="34"/>
      <c r="CX139" s="34"/>
      <c r="CY139" s="34"/>
      <c r="CZ139" s="34"/>
      <c r="DA139" s="34"/>
      <c r="DB139" s="34"/>
      <c r="DC139" s="34"/>
      <c r="DD139" s="34"/>
      <c r="DE139" s="34"/>
      <c r="DF139" s="34"/>
      <c r="DG139" s="34"/>
    </row>
    <row r="140" spans="1:111" s="33" customFormat="1" ht="15.75" customHeight="1">
      <c r="A140" s="61" t="s">
        <v>161</v>
      </c>
      <c r="C140" s="34"/>
      <c r="D140" s="34"/>
      <c r="E140" s="34"/>
      <c r="F140" s="34"/>
      <c r="G140" s="34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>
        <f t="shared" ref="R140:AW140" si="86">ROUNDUP(Rows_for_Final_BO*R128,0)</f>
        <v>0</v>
      </c>
      <c r="S140" s="62">
        <f t="shared" si="86"/>
        <v>0</v>
      </c>
      <c r="T140" s="62">
        <f t="shared" si="86"/>
        <v>0</v>
      </c>
      <c r="U140" s="62">
        <f t="shared" si="86"/>
        <v>0</v>
      </c>
      <c r="V140" s="62">
        <f t="shared" si="86"/>
        <v>0</v>
      </c>
      <c r="W140" s="62">
        <f t="shared" si="86"/>
        <v>0</v>
      </c>
      <c r="X140" s="62">
        <f t="shared" si="86"/>
        <v>0</v>
      </c>
      <c r="Y140" s="62">
        <f t="shared" si="86"/>
        <v>0</v>
      </c>
      <c r="Z140" s="62">
        <f t="shared" si="86"/>
        <v>0</v>
      </c>
      <c r="AA140" s="62">
        <f t="shared" si="86"/>
        <v>0</v>
      </c>
      <c r="AB140" s="62">
        <f t="shared" si="86"/>
        <v>0</v>
      </c>
      <c r="AC140" s="62">
        <f t="shared" si="86"/>
        <v>0</v>
      </c>
      <c r="AD140" s="62">
        <f t="shared" si="86"/>
        <v>0</v>
      </c>
      <c r="AE140" s="62">
        <f t="shared" si="86"/>
        <v>0</v>
      </c>
      <c r="AF140" s="62">
        <f t="shared" si="86"/>
        <v>13</v>
      </c>
      <c r="AG140" s="62">
        <f t="shared" si="86"/>
        <v>0</v>
      </c>
      <c r="AH140" s="62">
        <f t="shared" si="86"/>
        <v>0</v>
      </c>
      <c r="AI140" s="62">
        <f t="shared" si="86"/>
        <v>0</v>
      </c>
      <c r="AJ140" s="62">
        <f t="shared" si="86"/>
        <v>0</v>
      </c>
      <c r="AK140" s="62">
        <f t="shared" si="86"/>
        <v>0</v>
      </c>
      <c r="AL140" s="62">
        <f t="shared" si="86"/>
        <v>0</v>
      </c>
      <c r="AM140" s="62">
        <f t="shared" si="86"/>
        <v>0</v>
      </c>
      <c r="AN140" s="62">
        <f t="shared" si="86"/>
        <v>0</v>
      </c>
      <c r="AO140" s="62">
        <f t="shared" si="86"/>
        <v>0</v>
      </c>
      <c r="AP140" s="62">
        <f t="shared" si="86"/>
        <v>0</v>
      </c>
      <c r="AQ140" s="62">
        <f t="shared" si="86"/>
        <v>0</v>
      </c>
      <c r="AR140" s="62">
        <f t="shared" si="86"/>
        <v>0</v>
      </c>
      <c r="AS140" s="62">
        <f t="shared" si="86"/>
        <v>0</v>
      </c>
      <c r="AT140" s="62">
        <f t="shared" si="86"/>
        <v>0</v>
      </c>
      <c r="AU140" s="62">
        <f t="shared" si="86"/>
        <v>0</v>
      </c>
      <c r="AV140" s="62">
        <f t="shared" si="86"/>
        <v>0</v>
      </c>
      <c r="AW140" s="62">
        <f t="shared" si="86"/>
        <v>0</v>
      </c>
      <c r="AX140" s="62">
        <f t="shared" ref="AX140:CB140" si="87">ROUNDUP(Rows_for_Final_BO*AX128,0)</f>
        <v>0</v>
      </c>
      <c r="AY140" s="62">
        <f t="shared" si="87"/>
        <v>0</v>
      </c>
      <c r="AZ140" s="62">
        <f t="shared" si="87"/>
        <v>0</v>
      </c>
      <c r="BA140" s="62">
        <f t="shared" si="87"/>
        <v>0</v>
      </c>
      <c r="BB140" s="62">
        <f t="shared" si="87"/>
        <v>0</v>
      </c>
      <c r="BC140" s="62">
        <f t="shared" si="87"/>
        <v>0</v>
      </c>
      <c r="BD140" s="62">
        <f t="shared" si="87"/>
        <v>0</v>
      </c>
      <c r="BE140" s="62">
        <f t="shared" si="87"/>
        <v>0</v>
      </c>
      <c r="BF140" s="62">
        <f t="shared" si="87"/>
        <v>0</v>
      </c>
      <c r="BG140" s="62">
        <f t="shared" si="87"/>
        <v>0</v>
      </c>
      <c r="BH140" s="62">
        <f t="shared" si="87"/>
        <v>0</v>
      </c>
      <c r="BI140" s="62">
        <f t="shared" si="87"/>
        <v>0</v>
      </c>
      <c r="BJ140" s="62">
        <f t="shared" si="87"/>
        <v>0</v>
      </c>
      <c r="BK140" s="62">
        <f t="shared" si="87"/>
        <v>0</v>
      </c>
      <c r="BL140" s="62">
        <f t="shared" si="87"/>
        <v>0</v>
      </c>
      <c r="BM140" s="62">
        <f t="shared" si="87"/>
        <v>0</v>
      </c>
      <c r="BN140" s="62">
        <f t="shared" si="87"/>
        <v>0</v>
      </c>
      <c r="BO140" s="62">
        <f t="shared" si="87"/>
        <v>0</v>
      </c>
      <c r="BP140" s="62">
        <f t="shared" si="87"/>
        <v>0</v>
      </c>
      <c r="BQ140" s="62">
        <f t="shared" si="87"/>
        <v>0</v>
      </c>
      <c r="BR140" s="62">
        <f t="shared" si="87"/>
        <v>0</v>
      </c>
      <c r="BS140" s="62">
        <f t="shared" si="87"/>
        <v>0</v>
      </c>
      <c r="BT140" s="62">
        <f t="shared" si="87"/>
        <v>0</v>
      </c>
      <c r="BU140" s="62">
        <f t="shared" si="87"/>
        <v>0</v>
      </c>
      <c r="BV140" s="62">
        <f t="shared" si="87"/>
        <v>0</v>
      </c>
      <c r="BW140" s="62">
        <f t="shared" si="87"/>
        <v>0</v>
      </c>
      <c r="BX140" s="62">
        <f t="shared" si="87"/>
        <v>0</v>
      </c>
      <c r="BY140" s="62">
        <f t="shared" si="87"/>
        <v>0</v>
      </c>
      <c r="BZ140" s="62">
        <f t="shared" si="87"/>
        <v>0</v>
      </c>
      <c r="CA140" s="62">
        <f t="shared" si="87"/>
        <v>0</v>
      </c>
      <c r="CB140" s="62">
        <f t="shared" si="87"/>
        <v>0</v>
      </c>
      <c r="CC140" s="34"/>
      <c r="CD140" s="34"/>
      <c r="CE140" s="34"/>
      <c r="CF140" s="34"/>
      <c r="CG140" s="34"/>
      <c r="CH140" s="34"/>
      <c r="CI140" s="34"/>
      <c r="CJ140" s="34"/>
      <c r="CK140" s="34"/>
      <c r="CL140" s="34"/>
      <c r="CM140" s="34"/>
      <c r="CN140" s="34"/>
      <c r="CO140" s="34"/>
      <c r="CP140" s="34"/>
      <c r="CQ140" s="34"/>
      <c r="CR140" s="34"/>
      <c r="CS140" s="34"/>
      <c r="CT140" s="34"/>
      <c r="CU140" s="34"/>
      <c r="CV140" s="34"/>
      <c r="CW140" s="34"/>
      <c r="CX140" s="34"/>
      <c r="CY140" s="34"/>
      <c r="CZ140" s="34"/>
      <c r="DA140" s="34"/>
      <c r="DB140" s="34"/>
      <c r="DC140" s="34"/>
      <c r="DD140" s="34"/>
      <c r="DE140" s="34"/>
      <c r="DF140" s="34"/>
      <c r="DG140" s="34"/>
    </row>
    <row r="141" spans="1:111" s="33" customFormat="1" ht="15.75" customHeight="1">
      <c r="A141" s="35" t="s">
        <v>162</v>
      </c>
      <c r="C141" s="34"/>
      <c r="D141" s="34"/>
      <c r="E141" s="34"/>
      <c r="F141" s="34"/>
      <c r="G141" s="34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>
        <f>(R137+((2*SUM(R142:R144))+3))</f>
        <v>15</v>
      </c>
      <c r="S141" s="62">
        <f t="shared" ref="S141:CB141" si="88">((2*SUM(S142:S144))+3)</f>
        <v>7</v>
      </c>
      <c r="T141" s="62">
        <f t="shared" si="88"/>
        <v>7</v>
      </c>
      <c r="U141" s="62">
        <f t="shared" si="88"/>
        <v>9</v>
      </c>
      <c r="V141" s="62">
        <f t="shared" si="88"/>
        <v>7</v>
      </c>
      <c r="W141" s="62">
        <f t="shared" si="88"/>
        <v>9</v>
      </c>
      <c r="X141" s="62">
        <f t="shared" si="88"/>
        <v>7</v>
      </c>
      <c r="Y141" s="62">
        <f t="shared" si="88"/>
        <v>7</v>
      </c>
      <c r="Z141" s="62">
        <f t="shared" si="88"/>
        <v>9</v>
      </c>
      <c r="AA141" s="62">
        <f t="shared" si="88"/>
        <v>7</v>
      </c>
      <c r="AB141" s="62">
        <f t="shared" si="88"/>
        <v>7</v>
      </c>
      <c r="AC141" s="62">
        <f t="shared" si="88"/>
        <v>7</v>
      </c>
      <c r="AD141" s="62">
        <f t="shared" si="88"/>
        <v>7</v>
      </c>
      <c r="AE141" s="62">
        <f t="shared" si="88"/>
        <v>9</v>
      </c>
      <c r="AF141" s="62">
        <f t="shared" si="88"/>
        <v>9</v>
      </c>
      <c r="AG141" s="62">
        <f t="shared" si="88"/>
        <v>9</v>
      </c>
      <c r="AH141" s="62">
        <f t="shared" si="88"/>
        <v>9</v>
      </c>
      <c r="AI141" s="62">
        <f t="shared" si="88"/>
        <v>9</v>
      </c>
      <c r="AJ141" s="62">
        <f t="shared" si="88"/>
        <v>9</v>
      </c>
      <c r="AK141" s="62">
        <f t="shared" si="88"/>
        <v>9</v>
      </c>
      <c r="AL141" s="62">
        <f t="shared" si="88"/>
        <v>9</v>
      </c>
      <c r="AM141" s="62">
        <f t="shared" si="88"/>
        <v>9</v>
      </c>
      <c r="AN141" s="62">
        <f t="shared" si="88"/>
        <v>11</v>
      </c>
      <c r="AO141" s="62">
        <f t="shared" si="88"/>
        <v>9</v>
      </c>
      <c r="AP141" s="62">
        <f t="shared" si="88"/>
        <v>11</v>
      </c>
      <c r="AQ141" s="62">
        <f t="shared" si="88"/>
        <v>11</v>
      </c>
      <c r="AR141" s="62">
        <f t="shared" si="88"/>
        <v>11</v>
      </c>
      <c r="AS141" s="62">
        <f t="shared" si="88"/>
        <v>11</v>
      </c>
      <c r="AT141" s="62">
        <f t="shared" si="88"/>
        <v>13</v>
      </c>
      <c r="AU141" s="62">
        <f t="shared" si="88"/>
        <v>13</v>
      </c>
      <c r="AV141" s="62">
        <f t="shared" si="88"/>
        <v>9</v>
      </c>
      <c r="AW141" s="62">
        <f t="shared" si="88"/>
        <v>11</v>
      </c>
      <c r="AX141" s="62">
        <f t="shared" si="88"/>
        <v>11</v>
      </c>
      <c r="AY141" s="62">
        <f t="shared" si="88"/>
        <v>13</v>
      </c>
      <c r="AZ141" s="62">
        <f t="shared" si="88"/>
        <v>7</v>
      </c>
      <c r="BA141" s="62">
        <f t="shared" si="88"/>
        <v>9</v>
      </c>
      <c r="BB141" s="62">
        <f t="shared" si="88"/>
        <v>7</v>
      </c>
      <c r="BC141" s="62">
        <f t="shared" si="88"/>
        <v>9</v>
      </c>
      <c r="BD141" s="62">
        <f t="shared" si="88"/>
        <v>9</v>
      </c>
      <c r="BE141" s="62">
        <f t="shared" si="88"/>
        <v>11</v>
      </c>
      <c r="BF141" s="62">
        <f t="shared" si="88"/>
        <v>9</v>
      </c>
      <c r="BG141" s="62">
        <f t="shared" si="88"/>
        <v>7</v>
      </c>
      <c r="BH141" s="62">
        <f t="shared" si="88"/>
        <v>9</v>
      </c>
      <c r="BI141" s="62">
        <f t="shared" si="88"/>
        <v>9</v>
      </c>
      <c r="BJ141" s="62">
        <f t="shared" si="88"/>
        <v>9</v>
      </c>
      <c r="BK141" s="62">
        <f t="shared" si="88"/>
        <v>11</v>
      </c>
      <c r="BL141" s="62">
        <f t="shared" si="88"/>
        <v>9</v>
      </c>
      <c r="BM141" s="62">
        <f t="shared" si="88"/>
        <v>11</v>
      </c>
      <c r="BN141" s="62">
        <f t="shared" si="88"/>
        <v>11</v>
      </c>
      <c r="BO141" s="62">
        <f t="shared" si="88"/>
        <v>11</v>
      </c>
      <c r="BP141" s="62">
        <f t="shared" si="88"/>
        <v>9</v>
      </c>
      <c r="BQ141" s="62">
        <f t="shared" si="88"/>
        <v>11</v>
      </c>
      <c r="BR141" s="62">
        <f t="shared" si="88"/>
        <v>11</v>
      </c>
      <c r="BS141" s="62">
        <f t="shared" si="88"/>
        <v>9</v>
      </c>
      <c r="BT141" s="62">
        <f t="shared" si="88"/>
        <v>9</v>
      </c>
      <c r="BU141" s="62">
        <f t="shared" si="88"/>
        <v>11</v>
      </c>
      <c r="BV141" s="62">
        <f t="shared" si="88"/>
        <v>9</v>
      </c>
      <c r="BW141" s="62">
        <f t="shared" si="88"/>
        <v>11</v>
      </c>
      <c r="BX141" s="62">
        <f t="shared" si="88"/>
        <v>11</v>
      </c>
      <c r="BY141" s="62">
        <f t="shared" si="88"/>
        <v>11</v>
      </c>
      <c r="BZ141" s="62">
        <f t="shared" si="88"/>
        <v>11</v>
      </c>
      <c r="CA141" s="62">
        <f t="shared" si="88"/>
        <v>11</v>
      </c>
      <c r="CB141" s="62">
        <f t="shared" si="88"/>
        <v>11</v>
      </c>
      <c r="CC141" s="34"/>
      <c r="CD141" s="34"/>
      <c r="CE141" s="34"/>
      <c r="CF141" s="34"/>
      <c r="CG141" s="34"/>
      <c r="CH141" s="34"/>
      <c r="CI141" s="34"/>
      <c r="CJ141" s="34"/>
      <c r="CK141" s="34"/>
      <c r="CL141" s="34"/>
      <c r="CM141" s="34"/>
      <c r="CN141" s="34"/>
      <c r="CO141" s="34"/>
      <c r="CP141" s="34"/>
      <c r="CQ141" s="34"/>
      <c r="CR141" s="34"/>
      <c r="CS141" s="34"/>
      <c r="CT141" s="34"/>
      <c r="CU141" s="34"/>
      <c r="CV141" s="34"/>
      <c r="CW141" s="34"/>
      <c r="CX141" s="34"/>
      <c r="CY141" s="34"/>
      <c r="CZ141" s="34"/>
      <c r="DA141" s="34"/>
      <c r="DB141" s="34"/>
      <c r="DC141" s="34"/>
      <c r="DD141" s="34"/>
      <c r="DE141" s="34"/>
      <c r="DF141" s="34"/>
      <c r="DG141" s="34"/>
    </row>
    <row r="142" spans="1:111" ht="15.75" customHeight="1">
      <c r="A142" s="32" t="s">
        <v>103</v>
      </c>
      <c r="B142" s="58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>
        <v>2</v>
      </c>
      <c r="S142" s="56">
        <v>2</v>
      </c>
      <c r="T142" s="56">
        <v>2</v>
      </c>
      <c r="U142" s="56">
        <v>3</v>
      </c>
      <c r="V142" s="56">
        <v>2</v>
      </c>
      <c r="W142" s="56">
        <v>3</v>
      </c>
      <c r="X142" s="56">
        <v>2</v>
      </c>
      <c r="Y142" s="56">
        <v>2</v>
      </c>
      <c r="Z142" s="56">
        <v>3</v>
      </c>
      <c r="AA142" s="56">
        <v>1</v>
      </c>
      <c r="AB142" s="56">
        <v>1</v>
      </c>
      <c r="AC142" s="56">
        <v>1</v>
      </c>
      <c r="AD142" s="56">
        <v>1</v>
      </c>
      <c r="AE142" s="56">
        <v>2</v>
      </c>
      <c r="AF142" s="56">
        <v>2</v>
      </c>
      <c r="AG142" s="56">
        <v>2</v>
      </c>
      <c r="AH142" s="56">
        <v>2</v>
      </c>
      <c r="AI142" s="56">
        <v>2</v>
      </c>
      <c r="AJ142" s="56">
        <v>1</v>
      </c>
      <c r="AK142" s="56">
        <v>1</v>
      </c>
      <c r="AL142" s="27">
        <v>1</v>
      </c>
      <c r="AM142" s="56">
        <v>1</v>
      </c>
      <c r="AN142" s="56">
        <v>2</v>
      </c>
      <c r="AO142" s="56">
        <v>1</v>
      </c>
      <c r="AP142" s="56">
        <v>2</v>
      </c>
      <c r="AQ142" s="56">
        <v>2</v>
      </c>
      <c r="AR142" s="56">
        <v>2</v>
      </c>
      <c r="AS142" s="56">
        <v>2</v>
      </c>
      <c r="AT142" s="56">
        <v>3</v>
      </c>
      <c r="AU142" s="56">
        <v>3</v>
      </c>
      <c r="AV142" s="56">
        <v>1</v>
      </c>
      <c r="AW142" s="56">
        <v>2</v>
      </c>
      <c r="AX142" s="56">
        <v>2</v>
      </c>
      <c r="AY142" s="56">
        <v>3</v>
      </c>
      <c r="AZ142" s="56"/>
      <c r="BA142" s="27">
        <v>1</v>
      </c>
      <c r="BC142" s="27">
        <v>1</v>
      </c>
      <c r="BD142" s="56">
        <v>1</v>
      </c>
      <c r="BE142" s="27">
        <v>2</v>
      </c>
      <c r="BF142" s="27">
        <v>1</v>
      </c>
      <c r="BG142" s="27">
        <v>0</v>
      </c>
      <c r="BH142" s="56">
        <v>1</v>
      </c>
      <c r="BI142" s="56">
        <v>1</v>
      </c>
      <c r="BJ142" s="56">
        <v>1</v>
      </c>
      <c r="BK142" s="56">
        <v>2</v>
      </c>
      <c r="BL142" s="56">
        <v>1</v>
      </c>
      <c r="BM142" s="56">
        <v>2</v>
      </c>
      <c r="BN142" s="56">
        <v>2</v>
      </c>
      <c r="BO142" s="56">
        <v>1</v>
      </c>
      <c r="BP142" s="57"/>
      <c r="BQ142" s="57">
        <v>1</v>
      </c>
      <c r="BR142" s="57">
        <v>1</v>
      </c>
      <c r="BS142" s="57"/>
      <c r="BT142" s="56">
        <v>1</v>
      </c>
      <c r="BU142" s="56">
        <v>2</v>
      </c>
      <c r="BV142" s="56">
        <v>1</v>
      </c>
      <c r="BW142" s="56">
        <v>2</v>
      </c>
      <c r="BX142" s="56">
        <v>2</v>
      </c>
      <c r="BY142" s="27">
        <v>1</v>
      </c>
      <c r="BZ142" s="56">
        <v>2</v>
      </c>
      <c r="CA142" s="56">
        <v>1</v>
      </c>
      <c r="CB142" s="56">
        <v>2</v>
      </c>
    </row>
    <row r="143" spans="1:111" ht="15.75" customHeight="1">
      <c r="A143" s="31" t="s">
        <v>105</v>
      </c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>
        <v>1</v>
      </c>
      <c r="AB143" s="56">
        <v>1</v>
      </c>
      <c r="AC143" s="56">
        <v>1</v>
      </c>
      <c r="AD143" s="56">
        <v>1</v>
      </c>
      <c r="AE143" s="56">
        <v>1</v>
      </c>
      <c r="AF143" s="56">
        <v>1</v>
      </c>
      <c r="AG143" s="56">
        <v>1</v>
      </c>
      <c r="AH143" s="56">
        <v>1</v>
      </c>
      <c r="AI143" s="56">
        <v>1</v>
      </c>
      <c r="AJ143" s="56">
        <v>2</v>
      </c>
      <c r="AK143" s="56">
        <v>2</v>
      </c>
      <c r="AL143" s="27">
        <v>2</v>
      </c>
      <c r="AM143" s="56">
        <v>2</v>
      </c>
      <c r="AN143" s="56">
        <v>2</v>
      </c>
      <c r="AO143" s="56">
        <v>2</v>
      </c>
      <c r="AP143" s="56">
        <v>2</v>
      </c>
      <c r="AQ143" s="56">
        <v>2</v>
      </c>
      <c r="AR143" s="56">
        <v>2</v>
      </c>
      <c r="AS143" s="56">
        <v>2</v>
      </c>
      <c r="AT143" s="56">
        <v>2</v>
      </c>
      <c r="AU143" s="56">
        <v>2</v>
      </c>
      <c r="AV143" s="56">
        <v>2</v>
      </c>
      <c r="AW143" s="56">
        <v>2</v>
      </c>
      <c r="AX143" s="56">
        <v>2</v>
      </c>
      <c r="AY143" s="56">
        <v>2</v>
      </c>
      <c r="AZ143" s="56">
        <v>1</v>
      </c>
      <c r="BA143" s="56">
        <v>1</v>
      </c>
      <c r="BB143" s="56">
        <v>1</v>
      </c>
      <c r="BC143" s="56">
        <v>1</v>
      </c>
      <c r="BD143" s="56">
        <v>1</v>
      </c>
      <c r="BE143" s="27">
        <v>1</v>
      </c>
      <c r="BF143" s="27">
        <v>1</v>
      </c>
      <c r="BG143" s="27">
        <v>1</v>
      </c>
      <c r="BH143" s="56">
        <v>1</v>
      </c>
      <c r="BI143" s="56">
        <v>1</v>
      </c>
      <c r="BJ143" s="56">
        <v>1</v>
      </c>
      <c r="BK143" s="56">
        <v>1</v>
      </c>
      <c r="BL143" s="56">
        <v>1</v>
      </c>
      <c r="BM143" s="56">
        <v>1</v>
      </c>
      <c r="BN143" s="56">
        <v>1</v>
      </c>
      <c r="BO143" s="56">
        <v>2</v>
      </c>
      <c r="BP143" s="57">
        <v>2</v>
      </c>
      <c r="BQ143" s="57">
        <v>2</v>
      </c>
      <c r="BR143" s="57">
        <v>2</v>
      </c>
      <c r="BS143" s="57">
        <v>2</v>
      </c>
      <c r="BT143" s="56">
        <v>1</v>
      </c>
      <c r="BU143" s="56">
        <v>1</v>
      </c>
      <c r="BV143" s="56">
        <v>1</v>
      </c>
      <c r="BW143" s="56">
        <v>1</v>
      </c>
      <c r="BX143" s="56">
        <v>1</v>
      </c>
      <c r="BY143" s="27">
        <v>2</v>
      </c>
      <c r="BZ143" s="56">
        <v>1</v>
      </c>
      <c r="CA143" s="56">
        <v>2</v>
      </c>
      <c r="CB143" s="56">
        <v>1</v>
      </c>
    </row>
    <row r="144" spans="1:111" ht="15.75" customHeight="1">
      <c r="A144" s="31" t="s">
        <v>107</v>
      </c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>
        <v>1</v>
      </c>
      <c r="BA144" s="56">
        <v>1</v>
      </c>
      <c r="BB144" s="56">
        <v>1</v>
      </c>
      <c r="BC144" s="56">
        <v>1</v>
      </c>
      <c r="BD144" s="56">
        <v>1</v>
      </c>
      <c r="BE144" s="27">
        <v>1</v>
      </c>
      <c r="BF144" s="27">
        <v>1</v>
      </c>
      <c r="BG144" s="27">
        <v>1</v>
      </c>
      <c r="BH144" s="56">
        <v>1</v>
      </c>
      <c r="BI144" s="56">
        <v>1</v>
      </c>
      <c r="BJ144" s="56">
        <v>1</v>
      </c>
      <c r="BK144" s="56">
        <v>1</v>
      </c>
      <c r="BL144" s="56">
        <v>1</v>
      </c>
      <c r="BM144" s="56">
        <v>1</v>
      </c>
      <c r="BN144" s="56">
        <v>1</v>
      </c>
      <c r="BO144" s="56">
        <v>1</v>
      </c>
      <c r="BP144" s="57">
        <v>1</v>
      </c>
      <c r="BQ144" s="57">
        <v>1</v>
      </c>
      <c r="BR144" s="57">
        <v>1</v>
      </c>
      <c r="BS144" s="57">
        <v>1</v>
      </c>
      <c r="BT144" s="56">
        <v>1</v>
      </c>
      <c r="BU144" s="56">
        <v>1</v>
      </c>
      <c r="BV144" s="56">
        <v>1</v>
      </c>
      <c r="BW144" s="56">
        <v>1</v>
      </c>
      <c r="BX144" s="56">
        <v>1</v>
      </c>
      <c r="BY144" s="27">
        <v>1</v>
      </c>
      <c r="BZ144" s="56">
        <v>1</v>
      </c>
      <c r="CA144" s="56">
        <v>1</v>
      </c>
      <c r="CB144" s="56">
        <v>1</v>
      </c>
    </row>
    <row r="145" spans="1:111" ht="15.75" customHeight="1">
      <c r="A145" s="63" t="s">
        <v>163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>
        <v>3</v>
      </c>
      <c r="S145" s="56">
        <v>3</v>
      </c>
      <c r="T145" s="56">
        <v>4</v>
      </c>
      <c r="U145" s="56">
        <v>3</v>
      </c>
      <c r="V145" s="56">
        <v>4</v>
      </c>
      <c r="W145" s="56">
        <v>3</v>
      </c>
      <c r="X145" s="56">
        <v>4</v>
      </c>
      <c r="Y145" s="56">
        <v>4</v>
      </c>
      <c r="Z145" s="56">
        <v>4</v>
      </c>
      <c r="AA145" s="56">
        <v>4</v>
      </c>
      <c r="AB145" s="56">
        <v>4</v>
      </c>
      <c r="AC145" s="56">
        <v>4</v>
      </c>
      <c r="AD145" s="56">
        <v>4</v>
      </c>
      <c r="AE145" s="56">
        <v>4</v>
      </c>
      <c r="AF145" s="56">
        <v>4</v>
      </c>
      <c r="AG145" s="56">
        <v>4</v>
      </c>
      <c r="AH145" s="56">
        <v>4</v>
      </c>
      <c r="AI145" s="56">
        <v>4</v>
      </c>
      <c r="AJ145" s="56">
        <v>4</v>
      </c>
      <c r="AK145" s="56">
        <v>4</v>
      </c>
      <c r="AL145" s="27">
        <v>4</v>
      </c>
      <c r="AM145" s="56">
        <v>4</v>
      </c>
      <c r="AN145" s="56">
        <v>4</v>
      </c>
      <c r="AO145" s="56">
        <v>4</v>
      </c>
      <c r="AP145" s="56">
        <v>4</v>
      </c>
      <c r="AQ145" s="56">
        <v>4</v>
      </c>
      <c r="AR145" s="56">
        <v>4</v>
      </c>
      <c r="AS145" s="56">
        <v>4</v>
      </c>
      <c r="AT145" s="56">
        <v>4</v>
      </c>
      <c r="AU145" s="56">
        <v>4</v>
      </c>
      <c r="AV145" s="56">
        <v>5</v>
      </c>
      <c r="AW145" s="56">
        <v>5</v>
      </c>
      <c r="AX145" s="56">
        <v>5</v>
      </c>
      <c r="AY145" s="56">
        <v>5</v>
      </c>
      <c r="AZ145" s="56">
        <v>5</v>
      </c>
      <c r="BA145" s="56">
        <v>5</v>
      </c>
      <c r="BB145" s="56">
        <v>5</v>
      </c>
      <c r="BC145" s="56">
        <v>5</v>
      </c>
      <c r="BD145" s="56">
        <v>5</v>
      </c>
      <c r="BE145" s="27">
        <v>5</v>
      </c>
      <c r="BF145" s="27">
        <v>5</v>
      </c>
      <c r="BG145" s="27">
        <v>6</v>
      </c>
      <c r="BH145" s="56">
        <v>6</v>
      </c>
      <c r="BI145" s="56">
        <v>5</v>
      </c>
      <c r="BJ145" s="56">
        <v>6</v>
      </c>
      <c r="BK145" s="56">
        <v>5</v>
      </c>
      <c r="BL145" s="56">
        <v>6</v>
      </c>
      <c r="BM145" s="56">
        <v>5</v>
      </c>
      <c r="BN145" s="56">
        <v>6</v>
      </c>
      <c r="BO145" s="56">
        <v>5</v>
      </c>
      <c r="BP145" s="57">
        <v>6</v>
      </c>
      <c r="BQ145" s="57">
        <v>5</v>
      </c>
      <c r="BR145" s="57">
        <v>6</v>
      </c>
      <c r="BS145" s="57">
        <v>6</v>
      </c>
      <c r="BT145" s="56">
        <v>7</v>
      </c>
      <c r="BU145" s="56">
        <v>7</v>
      </c>
      <c r="BV145" s="56">
        <v>7</v>
      </c>
      <c r="BW145" s="56">
        <v>7</v>
      </c>
      <c r="BX145" s="56">
        <v>7</v>
      </c>
      <c r="BY145" s="27">
        <v>7</v>
      </c>
      <c r="BZ145" s="56">
        <v>7</v>
      </c>
      <c r="CA145" s="56">
        <v>7</v>
      </c>
      <c r="CB145" s="56">
        <v>8</v>
      </c>
    </row>
    <row r="146" spans="1:111" ht="15.75" customHeight="1">
      <c r="A146" s="63" t="s">
        <v>164</v>
      </c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>
        <v>3</v>
      </c>
      <c r="S146" s="56">
        <v>3</v>
      </c>
      <c r="T146" s="56">
        <v>4</v>
      </c>
      <c r="U146" s="56">
        <v>3</v>
      </c>
      <c r="V146" s="56">
        <v>4</v>
      </c>
      <c r="W146" s="56">
        <v>3</v>
      </c>
      <c r="X146" s="56">
        <v>4</v>
      </c>
      <c r="Y146" s="56">
        <v>4</v>
      </c>
      <c r="Z146" s="56">
        <v>4</v>
      </c>
      <c r="AA146" s="56">
        <v>4</v>
      </c>
      <c r="AB146" s="56">
        <v>4</v>
      </c>
      <c r="AC146" s="56">
        <v>4</v>
      </c>
      <c r="AD146" s="56">
        <v>4</v>
      </c>
      <c r="AE146" s="56">
        <v>4</v>
      </c>
      <c r="AF146" s="56">
        <v>4</v>
      </c>
      <c r="AG146" s="56">
        <v>4</v>
      </c>
      <c r="AH146" s="56">
        <v>4</v>
      </c>
      <c r="AI146" s="56">
        <v>4</v>
      </c>
      <c r="AJ146" s="56">
        <v>4</v>
      </c>
      <c r="AK146" s="56">
        <v>4</v>
      </c>
      <c r="AL146" s="27">
        <v>4</v>
      </c>
      <c r="AM146" s="56">
        <v>4</v>
      </c>
      <c r="AN146" s="56">
        <v>4</v>
      </c>
      <c r="AO146" s="56">
        <v>4</v>
      </c>
      <c r="AP146" s="56">
        <v>4</v>
      </c>
      <c r="AQ146" s="56">
        <v>4</v>
      </c>
      <c r="AR146" s="56">
        <v>4</v>
      </c>
      <c r="AS146" s="56">
        <v>4</v>
      </c>
      <c r="AT146" s="56">
        <v>4</v>
      </c>
      <c r="AU146" s="56">
        <v>4</v>
      </c>
      <c r="AV146" s="56">
        <v>5</v>
      </c>
      <c r="AW146" s="56">
        <v>5</v>
      </c>
      <c r="AX146" s="56">
        <v>5</v>
      </c>
      <c r="AY146" s="56">
        <v>5</v>
      </c>
      <c r="AZ146" s="56">
        <v>5</v>
      </c>
      <c r="BA146" s="56">
        <v>5</v>
      </c>
      <c r="BB146" s="56">
        <v>5</v>
      </c>
      <c r="BC146" s="56">
        <v>5</v>
      </c>
      <c r="BD146" s="56">
        <v>5</v>
      </c>
      <c r="BE146" s="27">
        <v>5</v>
      </c>
      <c r="BF146" s="27">
        <v>5</v>
      </c>
      <c r="BG146" s="27">
        <v>6</v>
      </c>
      <c r="BH146" s="56">
        <v>6</v>
      </c>
      <c r="BI146" s="56">
        <v>5</v>
      </c>
      <c r="BJ146" s="56">
        <v>6</v>
      </c>
      <c r="BK146" s="56">
        <v>5</v>
      </c>
      <c r="BL146" s="56">
        <v>6</v>
      </c>
      <c r="BM146" s="56">
        <v>5</v>
      </c>
      <c r="BN146" s="56">
        <v>6</v>
      </c>
      <c r="BO146" s="56">
        <v>5</v>
      </c>
      <c r="BP146" s="57">
        <v>6</v>
      </c>
      <c r="BQ146" s="57">
        <v>5</v>
      </c>
      <c r="BR146" s="57">
        <v>6</v>
      </c>
      <c r="BS146" s="57">
        <v>6</v>
      </c>
      <c r="BT146" s="56">
        <v>7</v>
      </c>
      <c r="BU146" s="56">
        <v>7</v>
      </c>
      <c r="BV146" s="56">
        <v>7</v>
      </c>
      <c r="BW146" s="56">
        <v>7</v>
      </c>
      <c r="BX146" s="56">
        <v>7</v>
      </c>
      <c r="BY146" s="27">
        <v>7</v>
      </c>
      <c r="BZ146" s="56">
        <v>7</v>
      </c>
      <c r="CA146" s="56">
        <v>7</v>
      </c>
      <c r="CB146" s="56">
        <v>8</v>
      </c>
    </row>
    <row r="147" spans="1:111" ht="15.75" customHeight="1">
      <c r="A147" s="63" t="s">
        <v>165</v>
      </c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>
        <v>4</v>
      </c>
      <c r="S147" s="56">
        <v>5</v>
      </c>
      <c r="T147" s="56">
        <v>4</v>
      </c>
      <c r="U147" s="56">
        <v>3</v>
      </c>
      <c r="V147" s="56">
        <v>4</v>
      </c>
      <c r="W147" s="56">
        <v>5</v>
      </c>
      <c r="X147" s="56">
        <v>4</v>
      </c>
      <c r="Y147" s="56">
        <v>5</v>
      </c>
      <c r="Z147" s="56">
        <v>4</v>
      </c>
      <c r="AA147" s="56">
        <v>5</v>
      </c>
      <c r="AB147" s="56">
        <v>4</v>
      </c>
      <c r="AC147" s="56">
        <v>5</v>
      </c>
      <c r="AD147" s="56">
        <v>4</v>
      </c>
      <c r="AE147" s="56">
        <v>4</v>
      </c>
      <c r="AF147" s="56">
        <v>4</v>
      </c>
      <c r="AG147" s="56">
        <v>5</v>
      </c>
      <c r="AH147" s="56">
        <v>4</v>
      </c>
      <c r="AI147" s="56">
        <v>5</v>
      </c>
      <c r="AJ147" s="56">
        <v>4</v>
      </c>
      <c r="AK147" s="56">
        <v>5</v>
      </c>
      <c r="AL147" s="27">
        <v>4</v>
      </c>
      <c r="AM147" s="56">
        <v>5</v>
      </c>
      <c r="AN147" s="56">
        <v>4</v>
      </c>
      <c r="AO147" s="56">
        <v>5</v>
      </c>
      <c r="AP147" s="56">
        <v>4</v>
      </c>
      <c r="AQ147" s="56">
        <v>5</v>
      </c>
      <c r="AR147" s="56">
        <v>4</v>
      </c>
      <c r="AS147" s="56">
        <v>5</v>
      </c>
      <c r="AT147" s="56">
        <v>4</v>
      </c>
      <c r="AU147" s="56">
        <v>5</v>
      </c>
      <c r="AV147" s="56">
        <v>6</v>
      </c>
      <c r="AW147" s="56">
        <v>5</v>
      </c>
      <c r="AX147" s="27">
        <v>6</v>
      </c>
      <c r="AY147" s="27">
        <v>6</v>
      </c>
      <c r="AZ147" s="56">
        <v>6</v>
      </c>
      <c r="BA147" s="56">
        <v>5</v>
      </c>
      <c r="BB147" s="56">
        <v>6</v>
      </c>
      <c r="BC147" s="56">
        <v>5</v>
      </c>
      <c r="BD147" s="56">
        <v>6</v>
      </c>
      <c r="BE147" s="27">
        <v>5</v>
      </c>
      <c r="BF147" s="27">
        <v>6</v>
      </c>
      <c r="BG147" s="27">
        <v>7</v>
      </c>
      <c r="BH147" s="56">
        <v>6</v>
      </c>
      <c r="BI147" s="56">
        <v>7</v>
      </c>
      <c r="BJ147" s="56">
        <v>6</v>
      </c>
      <c r="BK147" s="56">
        <v>7</v>
      </c>
      <c r="BL147" s="56">
        <v>6</v>
      </c>
      <c r="BM147" s="56">
        <v>7</v>
      </c>
      <c r="BN147" s="56">
        <v>6</v>
      </c>
      <c r="BO147" s="56">
        <v>7</v>
      </c>
      <c r="BP147" s="57">
        <v>6</v>
      </c>
      <c r="BQ147" s="57">
        <v>7</v>
      </c>
      <c r="BR147" s="57">
        <v>6</v>
      </c>
      <c r="BS147" s="57">
        <v>7</v>
      </c>
      <c r="BT147" s="56">
        <v>8</v>
      </c>
      <c r="BU147" s="56">
        <v>7</v>
      </c>
      <c r="BV147" s="56">
        <v>8</v>
      </c>
      <c r="BW147" s="56">
        <v>7</v>
      </c>
      <c r="BX147" s="56">
        <v>8</v>
      </c>
      <c r="BY147" s="27">
        <v>7</v>
      </c>
      <c r="BZ147" s="56">
        <v>8</v>
      </c>
      <c r="CA147" s="56">
        <v>7</v>
      </c>
      <c r="CB147" s="56">
        <v>8</v>
      </c>
    </row>
    <row r="148" spans="1:111" ht="15.75" customHeight="1">
      <c r="A148" s="63" t="s">
        <v>166</v>
      </c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>
        <f t="shared" ref="R148:CB148" si="89">(2*SUM(R132:R136))</f>
        <v>20</v>
      </c>
      <c r="S148" s="56">
        <f t="shared" si="89"/>
        <v>20</v>
      </c>
      <c r="T148" s="56">
        <f t="shared" si="89"/>
        <v>20</v>
      </c>
      <c r="U148" s="56">
        <f t="shared" si="89"/>
        <v>22</v>
      </c>
      <c r="V148" s="56">
        <f t="shared" si="89"/>
        <v>22</v>
      </c>
      <c r="W148" s="56">
        <f t="shared" si="89"/>
        <v>22</v>
      </c>
      <c r="X148" s="56">
        <f t="shared" si="89"/>
        <v>24</v>
      </c>
      <c r="Y148" s="56">
        <f t="shared" si="89"/>
        <v>24</v>
      </c>
      <c r="Z148" s="56">
        <f t="shared" si="89"/>
        <v>24</v>
      </c>
      <c r="AA148" s="56">
        <f t="shared" si="89"/>
        <v>24</v>
      </c>
      <c r="AB148" s="56">
        <f t="shared" si="89"/>
        <v>26</v>
      </c>
      <c r="AC148" s="56">
        <f t="shared" si="89"/>
        <v>26</v>
      </c>
      <c r="AD148" s="56">
        <f t="shared" si="89"/>
        <v>26</v>
      </c>
      <c r="AE148" s="56">
        <f t="shared" si="89"/>
        <v>28</v>
      </c>
      <c r="AF148" s="56">
        <f t="shared" si="89"/>
        <v>28</v>
      </c>
      <c r="AG148" s="56">
        <f t="shared" si="89"/>
        <v>28</v>
      </c>
      <c r="AH148" s="56">
        <f t="shared" si="89"/>
        <v>30</v>
      </c>
      <c r="AI148" s="56">
        <f t="shared" si="89"/>
        <v>30</v>
      </c>
      <c r="AJ148" s="56">
        <f t="shared" si="89"/>
        <v>30</v>
      </c>
      <c r="AK148" s="56">
        <f t="shared" si="89"/>
        <v>30</v>
      </c>
      <c r="AL148" s="56">
        <f t="shared" si="89"/>
        <v>32</v>
      </c>
      <c r="AM148" s="56">
        <f t="shared" si="89"/>
        <v>32</v>
      </c>
      <c r="AN148" s="56">
        <f t="shared" si="89"/>
        <v>32</v>
      </c>
      <c r="AO148" s="56">
        <f t="shared" si="89"/>
        <v>34</v>
      </c>
      <c r="AP148" s="56">
        <f t="shared" si="89"/>
        <v>34</v>
      </c>
      <c r="AQ148" s="56">
        <f t="shared" si="89"/>
        <v>34</v>
      </c>
      <c r="AR148" s="56">
        <f t="shared" si="89"/>
        <v>36</v>
      </c>
      <c r="AS148" s="56">
        <f t="shared" si="89"/>
        <v>36</v>
      </c>
      <c r="AT148" s="56">
        <f t="shared" si="89"/>
        <v>36</v>
      </c>
      <c r="AU148" s="56">
        <f t="shared" si="89"/>
        <v>36</v>
      </c>
      <c r="AV148" s="56">
        <f t="shared" si="89"/>
        <v>38</v>
      </c>
      <c r="AW148" s="56">
        <f t="shared" si="89"/>
        <v>38</v>
      </c>
      <c r="AX148" s="56">
        <f t="shared" si="89"/>
        <v>38</v>
      </c>
      <c r="AY148" s="56">
        <f t="shared" si="89"/>
        <v>40</v>
      </c>
      <c r="AZ148" s="56">
        <f t="shared" si="89"/>
        <v>40</v>
      </c>
      <c r="BA148" s="56">
        <f t="shared" si="89"/>
        <v>40</v>
      </c>
      <c r="BB148" s="56">
        <f t="shared" si="89"/>
        <v>42</v>
      </c>
      <c r="BC148" s="56">
        <f t="shared" si="89"/>
        <v>42</v>
      </c>
      <c r="BD148" s="56">
        <f t="shared" si="89"/>
        <v>42</v>
      </c>
      <c r="BE148" s="56">
        <f t="shared" si="89"/>
        <v>42</v>
      </c>
      <c r="BF148" s="56">
        <f t="shared" si="89"/>
        <v>44</v>
      </c>
      <c r="BG148" s="56">
        <f t="shared" si="89"/>
        <v>44</v>
      </c>
      <c r="BH148" s="56">
        <f t="shared" si="89"/>
        <v>44</v>
      </c>
      <c r="BI148" s="56">
        <f t="shared" si="89"/>
        <v>46</v>
      </c>
      <c r="BJ148" s="56">
        <f t="shared" si="89"/>
        <v>46</v>
      </c>
      <c r="BK148" s="56">
        <f t="shared" si="89"/>
        <v>46</v>
      </c>
      <c r="BL148" s="56">
        <f t="shared" si="89"/>
        <v>48</v>
      </c>
      <c r="BM148" s="56">
        <f t="shared" si="89"/>
        <v>48</v>
      </c>
      <c r="BN148" s="56">
        <f t="shared" si="89"/>
        <v>48</v>
      </c>
      <c r="BO148" s="56">
        <f t="shared" si="89"/>
        <v>48</v>
      </c>
      <c r="BP148" s="56">
        <f t="shared" si="89"/>
        <v>50</v>
      </c>
      <c r="BQ148" s="56">
        <f t="shared" si="89"/>
        <v>50</v>
      </c>
      <c r="BR148" s="56">
        <f t="shared" si="89"/>
        <v>50</v>
      </c>
      <c r="BS148" s="56">
        <f t="shared" si="89"/>
        <v>52</v>
      </c>
      <c r="BT148" s="56">
        <f t="shared" si="89"/>
        <v>52</v>
      </c>
      <c r="BU148" s="56">
        <f t="shared" si="89"/>
        <v>52</v>
      </c>
      <c r="BV148" s="56">
        <f t="shared" si="89"/>
        <v>54</v>
      </c>
      <c r="BW148" s="56">
        <f t="shared" si="89"/>
        <v>54</v>
      </c>
      <c r="BX148" s="56">
        <f t="shared" si="89"/>
        <v>54</v>
      </c>
      <c r="BY148" s="56">
        <f t="shared" si="89"/>
        <v>54</v>
      </c>
      <c r="BZ148" s="56">
        <f t="shared" si="89"/>
        <v>56</v>
      </c>
      <c r="CA148" s="56">
        <f t="shared" si="89"/>
        <v>56</v>
      </c>
      <c r="CB148" s="56">
        <f t="shared" si="89"/>
        <v>56</v>
      </c>
    </row>
    <row r="149" spans="1:111" ht="15.75" customHeight="1">
      <c r="A149" s="63" t="s">
        <v>167</v>
      </c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>
        <f t="shared" ref="R149:CB149" si="90">((2*R142)+(4*R143)+(8*R144))</f>
        <v>4</v>
      </c>
      <c r="S149" s="56">
        <f t="shared" si="90"/>
        <v>4</v>
      </c>
      <c r="T149" s="56">
        <f t="shared" si="90"/>
        <v>4</v>
      </c>
      <c r="U149" s="56">
        <f t="shared" si="90"/>
        <v>6</v>
      </c>
      <c r="V149" s="56">
        <f t="shared" si="90"/>
        <v>4</v>
      </c>
      <c r="W149" s="56">
        <f t="shared" si="90"/>
        <v>6</v>
      </c>
      <c r="X149" s="56">
        <f t="shared" si="90"/>
        <v>4</v>
      </c>
      <c r="Y149" s="56">
        <f t="shared" si="90"/>
        <v>4</v>
      </c>
      <c r="Z149" s="56">
        <f t="shared" si="90"/>
        <v>6</v>
      </c>
      <c r="AA149" s="56">
        <f t="shared" si="90"/>
        <v>6</v>
      </c>
      <c r="AB149" s="56">
        <f t="shared" si="90"/>
        <v>6</v>
      </c>
      <c r="AC149" s="56">
        <f t="shared" si="90"/>
        <v>6</v>
      </c>
      <c r="AD149" s="56">
        <f t="shared" si="90"/>
        <v>6</v>
      </c>
      <c r="AE149" s="56">
        <f t="shared" si="90"/>
        <v>8</v>
      </c>
      <c r="AF149" s="56">
        <f t="shared" si="90"/>
        <v>8</v>
      </c>
      <c r="AG149" s="56">
        <f t="shared" si="90"/>
        <v>8</v>
      </c>
      <c r="AH149" s="56">
        <f t="shared" si="90"/>
        <v>8</v>
      </c>
      <c r="AI149" s="56">
        <f t="shared" si="90"/>
        <v>8</v>
      </c>
      <c r="AJ149" s="56">
        <f t="shared" si="90"/>
        <v>10</v>
      </c>
      <c r="AK149" s="56">
        <f t="shared" si="90"/>
        <v>10</v>
      </c>
      <c r="AL149" s="56">
        <f t="shared" si="90"/>
        <v>10</v>
      </c>
      <c r="AM149" s="56">
        <f t="shared" si="90"/>
        <v>10</v>
      </c>
      <c r="AN149" s="56">
        <f t="shared" si="90"/>
        <v>12</v>
      </c>
      <c r="AO149" s="56">
        <f t="shared" si="90"/>
        <v>10</v>
      </c>
      <c r="AP149" s="56">
        <f t="shared" si="90"/>
        <v>12</v>
      </c>
      <c r="AQ149" s="56">
        <f t="shared" si="90"/>
        <v>12</v>
      </c>
      <c r="AR149" s="56">
        <f t="shared" si="90"/>
        <v>12</v>
      </c>
      <c r="AS149" s="56">
        <f t="shared" si="90"/>
        <v>12</v>
      </c>
      <c r="AT149" s="56">
        <f t="shared" si="90"/>
        <v>14</v>
      </c>
      <c r="AU149" s="56">
        <f t="shared" si="90"/>
        <v>14</v>
      </c>
      <c r="AV149" s="56">
        <f t="shared" si="90"/>
        <v>10</v>
      </c>
      <c r="AW149" s="56">
        <f t="shared" si="90"/>
        <v>12</v>
      </c>
      <c r="AX149" s="56">
        <f t="shared" si="90"/>
        <v>12</v>
      </c>
      <c r="AY149" s="56">
        <f t="shared" si="90"/>
        <v>14</v>
      </c>
      <c r="AZ149" s="56">
        <f t="shared" si="90"/>
        <v>12</v>
      </c>
      <c r="BA149" s="56">
        <f t="shared" si="90"/>
        <v>14</v>
      </c>
      <c r="BB149" s="56">
        <f t="shared" si="90"/>
        <v>12</v>
      </c>
      <c r="BC149" s="56">
        <f t="shared" si="90"/>
        <v>14</v>
      </c>
      <c r="BD149" s="56">
        <f t="shared" si="90"/>
        <v>14</v>
      </c>
      <c r="BE149" s="56">
        <f t="shared" si="90"/>
        <v>16</v>
      </c>
      <c r="BF149" s="56">
        <f t="shared" si="90"/>
        <v>14</v>
      </c>
      <c r="BG149" s="56">
        <f t="shared" si="90"/>
        <v>12</v>
      </c>
      <c r="BH149" s="56">
        <f t="shared" si="90"/>
        <v>14</v>
      </c>
      <c r="BI149" s="56">
        <f t="shared" si="90"/>
        <v>14</v>
      </c>
      <c r="BJ149" s="56">
        <f t="shared" si="90"/>
        <v>14</v>
      </c>
      <c r="BK149" s="56">
        <f t="shared" si="90"/>
        <v>16</v>
      </c>
      <c r="BL149" s="56">
        <f t="shared" si="90"/>
        <v>14</v>
      </c>
      <c r="BM149" s="56">
        <f t="shared" si="90"/>
        <v>16</v>
      </c>
      <c r="BN149" s="56">
        <f t="shared" si="90"/>
        <v>16</v>
      </c>
      <c r="BO149" s="56">
        <f t="shared" si="90"/>
        <v>18</v>
      </c>
      <c r="BP149" s="56">
        <f t="shared" si="90"/>
        <v>16</v>
      </c>
      <c r="BQ149" s="56">
        <f t="shared" si="90"/>
        <v>18</v>
      </c>
      <c r="BR149" s="56">
        <f t="shared" si="90"/>
        <v>18</v>
      </c>
      <c r="BS149" s="56">
        <f t="shared" si="90"/>
        <v>16</v>
      </c>
      <c r="BT149" s="56">
        <f t="shared" si="90"/>
        <v>14</v>
      </c>
      <c r="BU149" s="56">
        <f t="shared" si="90"/>
        <v>16</v>
      </c>
      <c r="BV149" s="56">
        <f t="shared" si="90"/>
        <v>14</v>
      </c>
      <c r="BW149" s="56">
        <f t="shared" si="90"/>
        <v>16</v>
      </c>
      <c r="BX149" s="56">
        <f t="shared" si="90"/>
        <v>16</v>
      </c>
      <c r="BY149" s="56">
        <f t="shared" si="90"/>
        <v>18</v>
      </c>
      <c r="BZ149" s="56">
        <f t="shared" si="90"/>
        <v>16</v>
      </c>
      <c r="CA149" s="56">
        <f t="shared" si="90"/>
        <v>18</v>
      </c>
      <c r="CB149" s="56">
        <f t="shared" si="90"/>
        <v>16</v>
      </c>
    </row>
    <row r="150" spans="1:111" ht="15.75" customHeight="1">
      <c r="A150" s="63" t="s">
        <v>168</v>
      </c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>
        <f t="shared" ref="R150:CB150" si="91">(R148+R149)</f>
        <v>24</v>
      </c>
      <c r="S150" s="56">
        <f t="shared" si="91"/>
        <v>24</v>
      </c>
      <c r="T150" s="56">
        <f t="shared" si="91"/>
        <v>24</v>
      </c>
      <c r="U150" s="56">
        <f t="shared" si="91"/>
        <v>28</v>
      </c>
      <c r="V150" s="56">
        <f t="shared" si="91"/>
        <v>26</v>
      </c>
      <c r="W150" s="56">
        <f t="shared" si="91"/>
        <v>28</v>
      </c>
      <c r="X150" s="56">
        <f t="shared" si="91"/>
        <v>28</v>
      </c>
      <c r="Y150" s="56">
        <f t="shared" si="91"/>
        <v>28</v>
      </c>
      <c r="Z150" s="56">
        <f t="shared" si="91"/>
        <v>30</v>
      </c>
      <c r="AA150" s="56">
        <f t="shared" si="91"/>
        <v>30</v>
      </c>
      <c r="AB150" s="56">
        <f t="shared" si="91"/>
        <v>32</v>
      </c>
      <c r="AC150" s="56">
        <f t="shared" si="91"/>
        <v>32</v>
      </c>
      <c r="AD150" s="56">
        <f t="shared" si="91"/>
        <v>32</v>
      </c>
      <c r="AE150" s="56">
        <f t="shared" si="91"/>
        <v>36</v>
      </c>
      <c r="AF150" s="56">
        <f t="shared" si="91"/>
        <v>36</v>
      </c>
      <c r="AG150" s="56">
        <f t="shared" si="91"/>
        <v>36</v>
      </c>
      <c r="AH150" s="56">
        <f t="shared" si="91"/>
        <v>38</v>
      </c>
      <c r="AI150" s="56">
        <f t="shared" si="91"/>
        <v>38</v>
      </c>
      <c r="AJ150" s="56">
        <f t="shared" si="91"/>
        <v>40</v>
      </c>
      <c r="AK150" s="56">
        <f t="shared" si="91"/>
        <v>40</v>
      </c>
      <c r="AL150" s="56">
        <f t="shared" si="91"/>
        <v>42</v>
      </c>
      <c r="AM150" s="56">
        <f t="shared" si="91"/>
        <v>42</v>
      </c>
      <c r="AN150" s="56">
        <f t="shared" si="91"/>
        <v>44</v>
      </c>
      <c r="AO150" s="56">
        <f t="shared" si="91"/>
        <v>44</v>
      </c>
      <c r="AP150" s="56">
        <f t="shared" si="91"/>
        <v>46</v>
      </c>
      <c r="AQ150" s="56">
        <f t="shared" si="91"/>
        <v>46</v>
      </c>
      <c r="AR150" s="56">
        <f t="shared" si="91"/>
        <v>48</v>
      </c>
      <c r="AS150" s="56">
        <f t="shared" si="91"/>
        <v>48</v>
      </c>
      <c r="AT150" s="56">
        <f t="shared" si="91"/>
        <v>50</v>
      </c>
      <c r="AU150" s="56">
        <f t="shared" si="91"/>
        <v>50</v>
      </c>
      <c r="AV150" s="56">
        <f t="shared" si="91"/>
        <v>48</v>
      </c>
      <c r="AW150" s="56">
        <f t="shared" si="91"/>
        <v>50</v>
      </c>
      <c r="AX150" s="56">
        <f t="shared" si="91"/>
        <v>50</v>
      </c>
      <c r="AY150" s="56">
        <f t="shared" si="91"/>
        <v>54</v>
      </c>
      <c r="AZ150" s="56">
        <f t="shared" si="91"/>
        <v>52</v>
      </c>
      <c r="BA150" s="56">
        <f t="shared" si="91"/>
        <v>54</v>
      </c>
      <c r="BB150" s="56">
        <f t="shared" si="91"/>
        <v>54</v>
      </c>
      <c r="BC150" s="56">
        <f t="shared" si="91"/>
        <v>56</v>
      </c>
      <c r="BD150" s="56">
        <f t="shared" si="91"/>
        <v>56</v>
      </c>
      <c r="BE150" s="56">
        <f t="shared" si="91"/>
        <v>58</v>
      </c>
      <c r="BF150" s="56">
        <f t="shared" si="91"/>
        <v>58</v>
      </c>
      <c r="BG150" s="56">
        <f t="shared" si="91"/>
        <v>56</v>
      </c>
      <c r="BH150" s="56">
        <f t="shared" si="91"/>
        <v>58</v>
      </c>
      <c r="BI150" s="56">
        <f t="shared" si="91"/>
        <v>60</v>
      </c>
      <c r="BJ150" s="56">
        <f t="shared" si="91"/>
        <v>60</v>
      </c>
      <c r="BK150" s="56">
        <f t="shared" si="91"/>
        <v>62</v>
      </c>
      <c r="BL150" s="56">
        <f t="shared" si="91"/>
        <v>62</v>
      </c>
      <c r="BM150" s="56">
        <f t="shared" si="91"/>
        <v>64</v>
      </c>
      <c r="BN150" s="56">
        <f t="shared" si="91"/>
        <v>64</v>
      </c>
      <c r="BO150" s="56">
        <f t="shared" si="91"/>
        <v>66</v>
      </c>
      <c r="BP150" s="56">
        <f t="shared" si="91"/>
        <v>66</v>
      </c>
      <c r="BQ150" s="56">
        <f t="shared" si="91"/>
        <v>68</v>
      </c>
      <c r="BR150" s="56">
        <f t="shared" si="91"/>
        <v>68</v>
      </c>
      <c r="BS150" s="56">
        <f t="shared" si="91"/>
        <v>68</v>
      </c>
      <c r="BT150" s="56">
        <f t="shared" si="91"/>
        <v>66</v>
      </c>
      <c r="BU150" s="56">
        <f t="shared" si="91"/>
        <v>68</v>
      </c>
      <c r="BV150" s="56">
        <f t="shared" si="91"/>
        <v>68</v>
      </c>
      <c r="BW150" s="56">
        <f t="shared" si="91"/>
        <v>70</v>
      </c>
      <c r="BX150" s="56">
        <f t="shared" si="91"/>
        <v>70</v>
      </c>
      <c r="BY150" s="56">
        <f t="shared" si="91"/>
        <v>72</v>
      </c>
      <c r="BZ150" s="56">
        <f t="shared" si="91"/>
        <v>72</v>
      </c>
      <c r="CA150" s="56">
        <f t="shared" si="91"/>
        <v>74</v>
      </c>
      <c r="CB150" s="56">
        <f t="shared" si="91"/>
        <v>72</v>
      </c>
    </row>
    <row r="151" spans="1:111" ht="15.75" customHeight="1">
      <c r="A151" s="63" t="s">
        <v>169</v>
      </c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>
        <f t="shared" ref="R151:CB151" si="92">(R131-SUM(R132:R136))</f>
        <v>0</v>
      </c>
      <c r="S151" s="56">
        <f t="shared" si="92"/>
        <v>0</v>
      </c>
      <c r="T151" s="56">
        <f t="shared" si="92"/>
        <v>0</v>
      </c>
      <c r="U151" s="56">
        <f t="shared" si="92"/>
        <v>0</v>
      </c>
      <c r="V151" s="56">
        <f t="shared" si="92"/>
        <v>0</v>
      </c>
      <c r="W151" s="56">
        <f t="shared" si="92"/>
        <v>0</v>
      </c>
      <c r="X151" s="56">
        <f t="shared" si="92"/>
        <v>0</v>
      </c>
      <c r="Y151" s="56">
        <f t="shared" si="92"/>
        <v>0</v>
      </c>
      <c r="Z151" s="56">
        <f t="shared" si="92"/>
        <v>0</v>
      </c>
      <c r="AA151" s="56">
        <f t="shared" si="92"/>
        <v>0</v>
      </c>
      <c r="AB151" s="56">
        <f t="shared" si="92"/>
        <v>0</v>
      </c>
      <c r="AC151" s="56">
        <f t="shared" si="92"/>
        <v>0</v>
      </c>
      <c r="AD151" s="56">
        <f t="shared" si="92"/>
        <v>0</v>
      </c>
      <c r="AE151" s="56">
        <f t="shared" si="92"/>
        <v>0</v>
      </c>
      <c r="AF151" s="56">
        <f t="shared" si="92"/>
        <v>0</v>
      </c>
      <c r="AG151" s="56">
        <f t="shared" si="92"/>
        <v>0</v>
      </c>
      <c r="AH151" s="56">
        <f t="shared" si="92"/>
        <v>0</v>
      </c>
      <c r="AI151" s="56">
        <f t="shared" si="92"/>
        <v>0</v>
      </c>
      <c r="AJ151" s="56">
        <f t="shared" si="92"/>
        <v>0</v>
      </c>
      <c r="AK151" s="56">
        <f t="shared" si="92"/>
        <v>0</v>
      </c>
      <c r="AL151" s="56">
        <f t="shared" si="92"/>
        <v>0</v>
      </c>
      <c r="AM151" s="56">
        <f t="shared" si="92"/>
        <v>0</v>
      </c>
      <c r="AN151" s="56">
        <f t="shared" si="92"/>
        <v>0</v>
      </c>
      <c r="AO151" s="56">
        <f t="shared" si="92"/>
        <v>0</v>
      </c>
      <c r="AP151" s="56">
        <f t="shared" si="92"/>
        <v>0</v>
      </c>
      <c r="AQ151" s="56">
        <f t="shared" si="92"/>
        <v>0</v>
      </c>
      <c r="AR151" s="56">
        <f t="shared" si="92"/>
        <v>0</v>
      </c>
      <c r="AS151" s="56">
        <f t="shared" si="92"/>
        <v>0</v>
      </c>
      <c r="AT151" s="56">
        <f t="shared" si="92"/>
        <v>0</v>
      </c>
      <c r="AU151" s="56">
        <f t="shared" si="92"/>
        <v>0</v>
      </c>
      <c r="AV151" s="56">
        <f t="shared" si="92"/>
        <v>0</v>
      </c>
      <c r="AW151" s="56">
        <f t="shared" si="92"/>
        <v>0</v>
      </c>
      <c r="AX151" s="56">
        <f t="shared" si="92"/>
        <v>0</v>
      </c>
      <c r="AY151" s="56">
        <f t="shared" si="92"/>
        <v>0</v>
      </c>
      <c r="AZ151" s="56">
        <f t="shared" si="92"/>
        <v>0</v>
      </c>
      <c r="BA151" s="56">
        <f t="shared" si="92"/>
        <v>0</v>
      </c>
      <c r="BB151" s="56">
        <f t="shared" si="92"/>
        <v>0</v>
      </c>
      <c r="BC151" s="56">
        <f t="shared" si="92"/>
        <v>0</v>
      </c>
      <c r="BD151" s="56">
        <f t="shared" si="92"/>
        <v>0</v>
      </c>
      <c r="BE151" s="56">
        <f t="shared" si="92"/>
        <v>0</v>
      </c>
      <c r="BF151" s="56">
        <f t="shared" si="92"/>
        <v>0</v>
      </c>
      <c r="BG151" s="56">
        <f t="shared" si="92"/>
        <v>0</v>
      </c>
      <c r="BH151" s="56">
        <f t="shared" si="92"/>
        <v>0</v>
      </c>
      <c r="BI151" s="56">
        <f t="shared" si="92"/>
        <v>0</v>
      </c>
      <c r="BJ151" s="56">
        <f t="shared" si="92"/>
        <v>0</v>
      </c>
      <c r="BK151" s="56">
        <f t="shared" si="92"/>
        <v>0</v>
      </c>
      <c r="BL151" s="56">
        <f t="shared" si="92"/>
        <v>0</v>
      </c>
      <c r="BM151" s="56">
        <f t="shared" si="92"/>
        <v>0</v>
      </c>
      <c r="BN151" s="56">
        <f t="shared" si="92"/>
        <v>0</v>
      </c>
      <c r="BO151" s="56">
        <f t="shared" si="92"/>
        <v>0</v>
      </c>
      <c r="BP151" s="56">
        <f t="shared" si="92"/>
        <v>0</v>
      </c>
      <c r="BQ151" s="56">
        <f t="shared" si="92"/>
        <v>0</v>
      </c>
      <c r="BR151" s="56">
        <f t="shared" si="92"/>
        <v>0</v>
      </c>
      <c r="BS151" s="56">
        <f t="shared" si="92"/>
        <v>0</v>
      </c>
      <c r="BT151" s="56">
        <f t="shared" si="92"/>
        <v>0</v>
      </c>
      <c r="BU151" s="56">
        <f t="shared" si="92"/>
        <v>0</v>
      </c>
      <c r="BV151" s="56">
        <f t="shared" si="92"/>
        <v>0</v>
      </c>
      <c r="BW151" s="56">
        <f t="shared" si="92"/>
        <v>0</v>
      </c>
      <c r="BX151" s="56">
        <f t="shared" si="92"/>
        <v>0</v>
      </c>
      <c r="BY151" s="56">
        <f t="shared" si="92"/>
        <v>0</v>
      </c>
      <c r="BZ151" s="56">
        <f t="shared" si="92"/>
        <v>0</v>
      </c>
      <c r="CA151" s="56">
        <f t="shared" si="92"/>
        <v>0</v>
      </c>
      <c r="CB151" s="56">
        <f t="shared" si="92"/>
        <v>0</v>
      </c>
    </row>
    <row r="152" spans="1:111" s="29" customFormat="1" ht="15.75" customHeight="1">
      <c r="A152" s="64" t="s">
        <v>170</v>
      </c>
      <c r="C152" s="30"/>
      <c r="D152" s="30"/>
      <c r="E152" s="30"/>
      <c r="F152" s="30"/>
      <c r="G152" s="30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>
        <f t="shared" ref="R152:CB152" si="93">(R139-((SUM(R145:R147)/2)+(R142+(2*R143)+(4*R144))))</f>
        <v>0</v>
      </c>
      <c r="S152" s="65">
        <f t="shared" si="93"/>
        <v>-0.5</v>
      </c>
      <c r="T152" s="65">
        <f t="shared" si="93"/>
        <v>0</v>
      </c>
      <c r="U152" s="65">
        <f t="shared" si="93"/>
        <v>0.5</v>
      </c>
      <c r="V152" s="65">
        <f t="shared" si="93"/>
        <v>0</v>
      </c>
      <c r="W152" s="65">
        <f t="shared" si="93"/>
        <v>-0.5</v>
      </c>
      <c r="X152" s="65">
        <f t="shared" si="93"/>
        <v>0</v>
      </c>
      <c r="Y152" s="65">
        <f t="shared" si="93"/>
        <v>0.5</v>
      </c>
      <c r="Z152" s="65">
        <f t="shared" si="93"/>
        <v>0</v>
      </c>
      <c r="AA152" s="65">
        <f t="shared" si="93"/>
        <v>-0.5</v>
      </c>
      <c r="AB152" s="65">
        <f t="shared" si="93"/>
        <v>0</v>
      </c>
      <c r="AC152" s="65">
        <f t="shared" si="93"/>
        <v>-0.5</v>
      </c>
      <c r="AD152" s="65">
        <f t="shared" si="93"/>
        <v>1</v>
      </c>
      <c r="AE152" s="65">
        <f t="shared" si="93"/>
        <v>0</v>
      </c>
      <c r="AF152" s="65">
        <f t="shared" si="93"/>
        <v>0</v>
      </c>
      <c r="AG152" s="65">
        <f t="shared" si="93"/>
        <v>-0.5</v>
      </c>
      <c r="AH152" s="65">
        <f t="shared" si="93"/>
        <v>0</v>
      </c>
      <c r="AI152" s="65">
        <f t="shared" si="93"/>
        <v>0.5</v>
      </c>
      <c r="AJ152" s="65">
        <f t="shared" si="93"/>
        <v>0</v>
      </c>
      <c r="AK152" s="65">
        <f t="shared" si="93"/>
        <v>-0.5</v>
      </c>
      <c r="AL152" s="65">
        <f t="shared" si="93"/>
        <v>0</v>
      </c>
      <c r="AM152" s="65">
        <f t="shared" si="93"/>
        <v>-0.5</v>
      </c>
      <c r="AN152" s="65">
        <f t="shared" si="93"/>
        <v>0</v>
      </c>
      <c r="AO152" s="65">
        <f t="shared" si="93"/>
        <v>0.5</v>
      </c>
      <c r="AP152" s="65">
        <f t="shared" si="93"/>
        <v>0</v>
      </c>
      <c r="AQ152" s="65">
        <f t="shared" si="93"/>
        <v>-0.5</v>
      </c>
      <c r="AR152" s="65">
        <f t="shared" si="93"/>
        <v>0</v>
      </c>
      <c r="AS152" s="65">
        <f t="shared" si="93"/>
        <v>0.5</v>
      </c>
      <c r="AT152" s="65">
        <f t="shared" si="93"/>
        <v>0</v>
      </c>
      <c r="AU152" s="65">
        <f t="shared" si="93"/>
        <v>-0.5</v>
      </c>
      <c r="AV152" s="65">
        <f t="shared" si="93"/>
        <v>0</v>
      </c>
      <c r="AW152" s="65">
        <f t="shared" si="93"/>
        <v>-0.5</v>
      </c>
      <c r="AX152" s="65">
        <f t="shared" si="93"/>
        <v>0</v>
      </c>
      <c r="AY152" s="65">
        <f t="shared" si="93"/>
        <v>-1</v>
      </c>
      <c r="AZ152" s="65">
        <f t="shared" si="93"/>
        <v>0</v>
      </c>
      <c r="BA152" s="65">
        <f t="shared" si="93"/>
        <v>-0.5</v>
      </c>
      <c r="BB152" s="65">
        <f t="shared" si="93"/>
        <v>0</v>
      </c>
      <c r="BC152" s="65">
        <f t="shared" si="93"/>
        <v>0.5</v>
      </c>
      <c r="BD152" s="65">
        <f t="shared" si="93"/>
        <v>0</v>
      </c>
      <c r="BE152" s="65">
        <f t="shared" si="93"/>
        <v>-0.5</v>
      </c>
      <c r="BF152" s="65">
        <f t="shared" si="93"/>
        <v>0</v>
      </c>
      <c r="BG152" s="65">
        <f t="shared" si="93"/>
        <v>-0.5</v>
      </c>
      <c r="BH152" s="65">
        <f t="shared" si="93"/>
        <v>0</v>
      </c>
      <c r="BI152" s="65">
        <f t="shared" si="93"/>
        <v>0.5</v>
      </c>
      <c r="BJ152" s="65">
        <f t="shared" si="93"/>
        <v>0</v>
      </c>
      <c r="BK152" s="65">
        <f t="shared" si="93"/>
        <v>-0.5</v>
      </c>
      <c r="BL152" s="65">
        <f t="shared" si="93"/>
        <v>0</v>
      </c>
      <c r="BM152" s="65">
        <f t="shared" si="93"/>
        <v>0.5</v>
      </c>
      <c r="BN152" s="65">
        <f t="shared" si="93"/>
        <v>0</v>
      </c>
      <c r="BO152" s="65">
        <f t="shared" si="93"/>
        <v>-0.5</v>
      </c>
      <c r="BP152" s="65">
        <f t="shared" si="93"/>
        <v>0</v>
      </c>
      <c r="BQ152" s="65">
        <f t="shared" si="93"/>
        <v>-0.5</v>
      </c>
      <c r="BR152" s="65">
        <f t="shared" si="93"/>
        <v>0</v>
      </c>
      <c r="BS152" s="65">
        <f t="shared" si="93"/>
        <v>0.5</v>
      </c>
      <c r="BT152" s="65">
        <f t="shared" si="93"/>
        <v>0</v>
      </c>
      <c r="BU152" s="65">
        <f t="shared" si="93"/>
        <v>-0.5</v>
      </c>
      <c r="BV152" s="65">
        <f t="shared" si="93"/>
        <v>0</v>
      </c>
      <c r="BW152" s="65">
        <f t="shared" si="93"/>
        <v>0.5</v>
      </c>
      <c r="BX152" s="65">
        <f t="shared" si="93"/>
        <v>0</v>
      </c>
      <c r="BY152" s="65">
        <f t="shared" si="93"/>
        <v>-0.5</v>
      </c>
      <c r="BZ152" s="65">
        <f t="shared" si="93"/>
        <v>0</v>
      </c>
      <c r="CA152" s="65">
        <f t="shared" si="93"/>
        <v>-0.5</v>
      </c>
      <c r="CB152" s="65">
        <f t="shared" si="93"/>
        <v>0</v>
      </c>
      <c r="CC152" s="30"/>
      <c r="CD152" s="30"/>
      <c r="CE152" s="30"/>
      <c r="CF152" s="30"/>
      <c r="CG152" s="30"/>
      <c r="CH152" s="30"/>
      <c r="CI152" s="30"/>
      <c r="CJ152" s="30"/>
      <c r="CK152" s="30"/>
      <c r="CL152" s="30"/>
      <c r="CM152" s="30"/>
      <c r="CN152" s="30"/>
      <c r="CO152" s="30"/>
      <c r="CP152" s="30"/>
      <c r="CQ152" s="30"/>
      <c r="CR152" s="30"/>
      <c r="CS152" s="30"/>
      <c r="CT152" s="30"/>
      <c r="CU152" s="30"/>
      <c r="CV152" s="30"/>
      <c r="CW152" s="30"/>
      <c r="CX152" s="30"/>
      <c r="CY152" s="30"/>
      <c r="CZ152" s="30"/>
      <c r="DA152" s="30"/>
      <c r="DB152" s="30"/>
      <c r="DC152" s="30"/>
      <c r="DD152" s="30"/>
      <c r="DE152" s="30"/>
      <c r="DF152" s="30"/>
      <c r="DG152" s="30"/>
    </row>
    <row r="153" spans="1:111" ht="15.75" customHeight="1">
      <c r="A153" s="63" t="s">
        <v>171</v>
      </c>
      <c r="R153" s="27">
        <f t="shared" ref="R153:CB153" si="94">(R129-R150)</f>
        <v>10</v>
      </c>
      <c r="S153" s="27">
        <f t="shared" si="94"/>
        <v>11</v>
      </c>
      <c r="T153" s="27">
        <f t="shared" si="94"/>
        <v>12</v>
      </c>
      <c r="U153" s="27">
        <f t="shared" si="94"/>
        <v>9</v>
      </c>
      <c r="V153" s="27">
        <f t="shared" si="94"/>
        <v>12</v>
      </c>
      <c r="W153" s="27">
        <f t="shared" si="94"/>
        <v>11</v>
      </c>
      <c r="X153" s="27">
        <f t="shared" si="94"/>
        <v>12</v>
      </c>
      <c r="Y153" s="27">
        <f t="shared" si="94"/>
        <v>13</v>
      </c>
      <c r="Z153" s="27">
        <f t="shared" si="94"/>
        <v>12</v>
      </c>
      <c r="AA153" s="27">
        <f t="shared" si="94"/>
        <v>13</v>
      </c>
      <c r="AB153" s="27">
        <f t="shared" si="94"/>
        <v>12</v>
      </c>
      <c r="AC153" s="27">
        <f t="shared" si="94"/>
        <v>13</v>
      </c>
      <c r="AD153" s="27">
        <f t="shared" si="94"/>
        <v>14</v>
      </c>
      <c r="AE153" s="27">
        <f t="shared" si="94"/>
        <v>11</v>
      </c>
      <c r="AF153" s="27">
        <f t="shared" si="94"/>
        <v>12</v>
      </c>
      <c r="AG153" s="27">
        <f t="shared" si="94"/>
        <v>13</v>
      </c>
      <c r="AH153" s="27">
        <f t="shared" si="94"/>
        <v>12</v>
      </c>
      <c r="AI153" s="27">
        <f t="shared" si="94"/>
        <v>13</v>
      </c>
      <c r="AJ153" s="27">
        <f t="shared" si="94"/>
        <v>12</v>
      </c>
      <c r="AK153" s="27">
        <f t="shared" si="94"/>
        <v>13</v>
      </c>
      <c r="AL153" s="27">
        <f t="shared" si="94"/>
        <v>12</v>
      </c>
      <c r="AM153" s="27">
        <f t="shared" si="94"/>
        <v>13</v>
      </c>
      <c r="AN153" s="27">
        <f t="shared" si="94"/>
        <v>12</v>
      </c>
      <c r="AO153" s="27">
        <f t="shared" si="94"/>
        <v>13</v>
      </c>
      <c r="AP153" s="27">
        <f t="shared" si="94"/>
        <v>12</v>
      </c>
      <c r="AQ153" s="27">
        <f t="shared" si="94"/>
        <v>13</v>
      </c>
      <c r="AR153" s="27">
        <f t="shared" si="94"/>
        <v>12</v>
      </c>
      <c r="AS153" s="27">
        <f t="shared" si="94"/>
        <v>13</v>
      </c>
      <c r="AT153" s="27">
        <f t="shared" si="94"/>
        <v>12</v>
      </c>
      <c r="AU153" s="27">
        <f t="shared" si="94"/>
        <v>13</v>
      </c>
      <c r="AV153" s="27">
        <f t="shared" si="94"/>
        <v>16</v>
      </c>
      <c r="AW153" s="27">
        <f t="shared" si="94"/>
        <v>15</v>
      </c>
      <c r="AX153" s="27">
        <f t="shared" si="94"/>
        <v>16</v>
      </c>
      <c r="AY153" s="27">
        <f t="shared" si="94"/>
        <v>13</v>
      </c>
      <c r="AZ153" s="27">
        <f t="shared" si="94"/>
        <v>16</v>
      </c>
      <c r="BA153" s="27">
        <f t="shared" si="94"/>
        <v>15</v>
      </c>
      <c r="BB153" s="27">
        <f t="shared" si="94"/>
        <v>16</v>
      </c>
      <c r="BC153" s="27">
        <f t="shared" si="94"/>
        <v>15</v>
      </c>
      <c r="BD153" s="27">
        <f t="shared" si="94"/>
        <v>16</v>
      </c>
      <c r="BE153" s="27">
        <f t="shared" si="94"/>
        <v>15</v>
      </c>
      <c r="BF153" s="27">
        <f t="shared" si="94"/>
        <v>16</v>
      </c>
      <c r="BG153" s="27">
        <f t="shared" si="94"/>
        <v>19</v>
      </c>
      <c r="BH153" s="27">
        <f t="shared" si="94"/>
        <v>18</v>
      </c>
      <c r="BI153" s="27">
        <f t="shared" si="94"/>
        <v>17</v>
      </c>
      <c r="BJ153" s="27">
        <f t="shared" si="94"/>
        <v>18</v>
      </c>
      <c r="BK153" s="27">
        <f t="shared" si="94"/>
        <v>17</v>
      </c>
      <c r="BL153" s="27">
        <f t="shared" si="94"/>
        <v>18</v>
      </c>
      <c r="BM153" s="27">
        <f t="shared" si="94"/>
        <v>17</v>
      </c>
      <c r="BN153" s="27">
        <f t="shared" si="94"/>
        <v>18</v>
      </c>
      <c r="BO153" s="27">
        <f t="shared" si="94"/>
        <v>17</v>
      </c>
      <c r="BP153" s="27">
        <f t="shared" si="94"/>
        <v>18</v>
      </c>
      <c r="BQ153" s="27">
        <f t="shared" si="94"/>
        <v>17</v>
      </c>
      <c r="BR153" s="27">
        <f t="shared" si="94"/>
        <v>18</v>
      </c>
      <c r="BS153" s="27">
        <f t="shared" si="94"/>
        <v>19</v>
      </c>
      <c r="BT153" s="27">
        <f t="shared" si="94"/>
        <v>22</v>
      </c>
      <c r="BU153" s="27">
        <f t="shared" si="94"/>
        <v>21</v>
      </c>
      <c r="BV153" s="27">
        <f t="shared" si="94"/>
        <v>22</v>
      </c>
      <c r="BW153" s="27">
        <f t="shared" si="94"/>
        <v>21</v>
      </c>
      <c r="BX153" s="27">
        <f t="shared" si="94"/>
        <v>22</v>
      </c>
      <c r="BY153" s="27">
        <f t="shared" si="94"/>
        <v>21</v>
      </c>
      <c r="BZ153" s="27">
        <f t="shared" si="94"/>
        <v>22</v>
      </c>
      <c r="CA153" s="27">
        <f t="shared" si="94"/>
        <v>21</v>
      </c>
      <c r="CB153" s="27">
        <f t="shared" si="94"/>
        <v>24</v>
      </c>
    </row>
    <row r="154" spans="1:111" s="38" customFormat="1" ht="15.75" customHeight="1">
      <c r="C154" s="39"/>
      <c r="D154" s="39"/>
      <c r="E154" s="39"/>
      <c r="F154" s="39"/>
      <c r="G154" s="39"/>
      <c r="H154" s="68"/>
      <c r="I154" s="68"/>
      <c r="J154" s="68"/>
      <c r="K154" s="68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68"/>
      <c r="W154" s="68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  <c r="DD154" s="39"/>
      <c r="DE154" s="39"/>
      <c r="DF154" s="39"/>
      <c r="DG154" s="39"/>
    </row>
    <row r="155" spans="1:111" ht="15.75" customHeight="1">
      <c r="A155" s="26" t="s">
        <v>172</v>
      </c>
      <c r="H155" s="56"/>
      <c r="I155" s="56"/>
      <c r="J155" s="56"/>
      <c r="K155" s="56"/>
      <c r="W155" s="27">
        <f t="shared" ref="W155:CH155" si="95">ROUND(W159/$B$156,2)</f>
        <v>8.67</v>
      </c>
      <c r="X155" s="27">
        <f t="shared" si="95"/>
        <v>8.89</v>
      </c>
      <c r="Y155" s="27">
        <f t="shared" si="95"/>
        <v>9.11</v>
      </c>
      <c r="Z155" s="27">
        <f t="shared" si="95"/>
        <v>9.33</v>
      </c>
      <c r="AA155" s="27">
        <f t="shared" si="95"/>
        <v>9.56</v>
      </c>
      <c r="AB155" s="27">
        <f t="shared" si="95"/>
        <v>9.7799999999999994</v>
      </c>
      <c r="AC155" s="27">
        <f t="shared" si="95"/>
        <v>10</v>
      </c>
      <c r="AD155" s="27">
        <f t="shared" si="95"/>
        <v>10.220000000000001</v>
      </c>
      <c r="AE155" s="27">
        <f t="shared" si="95"/>
        <v>10.44</v>
      </c>
      <c r="AF155" s="27">
        <f t="shared" si="95"/>
        <v>10.67</v>
      </c>
      <c r="AG155" s="27">
        <f t="shared" si="95"/>
        <v>10.89</v>
      </c>
      <c r="AH155" s="27">
        <f t="shared" si="95"/>
        <v>11.11</v>
      </c>
      <c r="AI155" s="27">
        <f t="shared" si="95"/>
        <v>11.33</v>
      </c>
      <c r="AJ155" s="27">
        <f t="shared" si="95"/>
        <v>11.56</v>
      </c>
      <c r="AK155" s="27">
        <f t="shared" si="95"/>
        <v>11.78</v>
      </c>
      <c r="AL155" s="27">
        <f t="shared" si="95"/>
        <v>12</v>
      </c>
      <c r="AM155" s="27">
        <f t="shared" si="95"/>
        <v>12.22</v>
      </c>
      <c r="AN155" s="27">
        <f t="shared" si="95"/>
        <v>12.44</v>
      </c>
      <c r="AO155" s="27">
        <f t="shared" si="95"/>
        <v>12.67</v>
      </c>
      <c r="AP155" s="27">
        <f t="shared" si="95"/>
        <v>12.89</v>
      </c>
      <c r="AQ155" s="27">
        <f t="shared" si="95"/>
        <v>13.11</v>
      </c>
      <c r="AR155" s="27">
        <f t="shared" si="95"/>
        <v>13.33</v>
      </c>
      <c r="AS155" s="27">
        <f t="shared" si="95"/>
        <v>13.56</v>
      </c>
      <c r="AT155" s="27">
        <f t="shared" si="95"/>
        <v>13.78</v>
      </c>
      <c r="AU155" s="27">
        <f t="shared" si="95"/>
        <v>14</v>
      </c>
      <c r="AV155" s="27">
        <f t="shared" si="95"/>
        <v>14.22</v>
      </c>
      <c r="AW155" s="27">
        <f t="shared" si="95"/>
        <v>14.44</v>
      </c>
      <c r="AX155" s="27">
        <f t="shared" si="95"/>
        <v>14.67</v>
      </c>
      <c r="AY155" s="27">
        <f t="shared" si="95"/>
        <v>14.89</v>
      </c>
      <c r="AZ155" s="27">
        <f t="shared" si="95"/>
        <v>15.11</v>
      </c>
      <c r="BA155" s="27">
        <f t="shared" si="95"/>
        <v>15.33</v>
      </c>
      <c r="BB155" s="27">
        <f t="shared" si="95"/>
        <v>15.56</v>
      </c>
      <c r="BC155" s="27">
        <f t="shared" si="95"/>
        <v>15.78</v>
      </c>
      <c r="BD155" s="27">
        <f t="shared" si="95"/>
        <v>16</v>
      </c>
      <c r="BE155" s="27">
        <f t="shared" si="95"/>
        <v>16.22</v>
      </c>
      <c r="BF155" s="27">
        <f t="shared" si="95"/>
        <v>16.440000000000001</v>
      </c>
      <c r="BG155" s="27">
        <f t="shared" si="95"/>
        <v>16.670000000000002</v>
      </c>
      <c r="BH155" s="27">
        <f t="shared" si="95"/>
        <v>16.89</v>
      </c>
      <c r="BI155" s="27">
        <f t="shared" si="95"/>
        <v>17.11</v>
      </c>
      <c r="BJ155" s="27">
        <f t="shared" si="95"/>
        <v>17.329999999999998</v>
      </c>
      <c r="BK155" s="27">
        <f t="shared" si="95"/>
        <v>17.559999999999999</v>
      </c>
      <c r="BL155" s="27">
        <f t="shared" si="95"/>
        <v>17.78</v>
      </c>
      <c r="BM155" s="27">
        <f t="shared" si="95"/>
        <v>18</v>
      </c>
      <c r="BN155" s="27">
        <f t="shared" si="95"/>
        <v>18.22</v>
      </c>
      <c r="BO155" s="27">
        <f t="shared" si="95"/>
        <v>18.440000000000001</v>
      </c>
      <c r="BP155" s="27">
        <f t="shared" si="95"/>
        <v>18.670000000000002</v>
      </c>
      <c r="BQ155" s="27">
        <f t="shared" si="95"/>
        <v>18.89</v>
      </c>
      <c r="BR155" s="27">
        <f t="shared" si="95"/>
        <v>19.11</v>
      </c>
      <c r="BS155" s="27">
        <f t="shared" si="95"/>
        <v>19.329999999999998</v>
      </c>
      <c r="BT155" s="27">
        <f t="shared" si="95"/>
        <v>19.559999999999999</v>
      </c>
      <c r="BU155" s="27">
        <f t="shared" si="95"/>
        <v>19.78</v>
      </c>
      <c r="BV155" s="27">
        <f t="shared" si="95"/>
        <v>20</v>
      </c>
      <c r="BW155" s="27">
        <f t="shared" si="95"/>
        <v>20.22</v>
      </c>
      <c r="BX155" s="27">
        <f t="shared" si="95"/>
        <v>20.440000000000001</v>
      </c>
      <c r="BY155" s="27">
        <f t="shared" si="95"/>
        <v>20.67</v>
      </c>
      <c r="BZ155" s="27">
        <f t="shared" si="95"/>
        <v>20.89</v>
      </c>
      <c r="CA155" s="27">
        <f t="shared" si="95"/>
        <v>21.11</v>
      </c>
      <c r="CB155" s="27">
        <f t="shared" si="95"/>
        <v>21.33</v>
      </c>
      <c r="CC155" s="27">
        <f t="shared" si="95"/>
        <v>21.56</v>
      </c>
      <c r="CD155" s="27">
        <f t="shared" si="95"/>
        <v>21.78</v>
      </c>
      <c r="CE155" s="27">
        <f t="shared" si="95"/>
        <v>22</v>
      </c>
      <c r="CF155" s="27">
        <f t="shared" si="95"/>
        <v>22.22</v>
      </c>
      <c r="CG155" s="27">
        <f t="shared" si="95"/>
        <v>22.44</v>
      </c>
      <c r="CH155" s="27">
        <f t="shared" si="95"/>
        <v>22.67</v>
      </c>
      <c r="CI155" s="27">
        <f t="shared" ref="CI155:CN155" si="96">ROUND(CI159/$B$156,2)</f>
        <v>22.89</v>
      </c>
      <c r="CJ155" s="27">
        <f t="shared" si="96"/>
        <v>23.11</v>
      </c>
      <c r="CK155" s="27">
        <f t="shared" si="96"/>
        <v>23.33</v>
      </c>
      <c r="CL155" s="27">
        <f t="shared" si="96"/>
        <v>23.56</v>
      </c>
      <c r="CM155" s="27">
        <f t="shared" si="96"/>
        <v>23.78</v>
      </c>
      <c r="CN155" s="27">
        <f t="shared" si="96"/>
        <v>24</v>
      </c>
    </row>
    <row r="156" spans="1:111" ht="15.75" customHeight="1">
      <c r="A156" s="54" t="s">
        <v>47</v>
      </c>
      <c r="B156" s="58">
        <v>4.5</v>
      </c>
      <c r="C156" s="56"/>
      <c r="D156" s="56"/>
      <c r="E156" s="56"/>
      <c r="F156" s="56"/>
      <c r="G156" s="56"/>
      <c r="H156" s="56"/>
      <c r="I156" s="56"/>
      <c r="J156" s="56"/>
      <c r="K156" s="56"/>
    </row>
    <row r="157" spans="1:111" ht="15.75" customHeight="1">
      <c r="A157" s="54" t="s">
        <v>48</v>
      </c>
      <c r="B157" s="58">
        <v>6</v>
      </c>
      <c r="C157" s="56"/>
      <c r="D157" s="56"/>
      <c r="E157" s="56"/>
      <c r="F157" s="56"/>
      <c r="G157" s="56"/>
      <c r="H157" s="56"/>
      <c r="I157" s="56"/>
      <c r="J157" s="56"/>
      <c r="K157" s="56"/>
    </row>
    <row r="158" spans="1:111" s="36" customFormat="1" ht="14.15" customHeight="1">
      <c r="A158" s="50" t="s">
        <v>151</v>
      </c>
      <c r="B158" s="51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6"/>
      <c r="Y158" s="56"/>
      <c r="Z158" s="52"/>
      <c r="AA158" s="52"/>
      <c r="AB158" s="52"/>
      <c r="AC158" s="52"/>
      <c r="AD158" s="52"/>
      <c r="AE158" s="52"/>
      <c r="AF158" s="52"/>
      <c r="AG158" s="56"/>
      <c r="AH158" s="27"/>
      <c r="AI158" s="27"/>
      <c r="AJ158" s="27"/>
      <c r="AK158" s="27"/>
      <c r="AL158" s="52">
        <f>ROUNDDOWN(0.75*($B$157*AL4),0)</f>
        <v>0</v>
      </c>
      <c r="AM158" s="27"/>
      <c r="AN158" s="27"/>
      <c r="AO158" s="27"/>
      <c r="AP158" s="52">
        <f>ROUNDDOWN(0.75*($B$157*AP4),0)</f>
        <v>0</v>
      </c>
      <c r="AQ158" s="27"/>
      <c r="AR158" s="27"/>
      <c r="AS158" s="27"/>
      <c r="AT158" s="27"/>
      <c r="AU158" s="52">
        <f>ROUNDDOWN(0.75*($B$157*AU4),0)</f>
        <v>0</v>
      </c>
      <c r="AV158" s="37"/>
      <c r="AW158" s="37"/>
      <c r="AX158" s="37"/>
      <c r="AY158" s="52">
        <f>ROUNDDOWN(0.75*($B$157*AY4),0)</f>
        <v>0</v>
      </c>
      <c r="AZ158" s="37"/>
      <c r="BA158" s="37"/>
      <c r="BB158" s="37"/>
      <c r="BC158" s="37"/>
      <c r="BD158" s="52">
        <f>ROUNDDOWN(0.75*($B$157*BD4),0)</f>
        <v>0</v>
      </c>
      <c r="BE158" s="37"/>
      <c r="BF158" s="37"/>
      <c r="BG158" s="37"/>
      <c r="BH158" s="52">
        <f>ROUNDDOWN(0.75*($B$157*BH4),0)</f>
        <v>0</v>
      </c>
      <c r="BI158" s="37"/>
      <c r="BJ158" s="37"/>
      <c r="BK158" s="37"/>
      <c r="BL158" s="37"/>
      <c r="BM158" s="52">
        <f>ROUNDDOWN(0.75*($B$157*BM4),0)</f>
        <v>0</v>
      </c>
      <c r="BN158" s="37"/>
      <c r="BO158" s="37"/>
      <c r="BP158" s="37"/>
      <c r="BQ158" s="52">
        <f>ROUNDDOWN(0.75*($B$157*BQ4),0)</f>
        <v>0</v>
      </c>
      <c r="BR158" s="37"/>
      <c r="BS158" s="37"/>
      <c r="BT158" s="37"/>
      <c r="BU158" s="37"/>
      <c r="BV158" s="56">
        <f>ROUNDDOWN(0.75*($B$157*BV4),0)</f>
        <v>0</v>
      </c>
      <c r="BW158" s="37"/>
      <c r="BX158" s="37"/>
      <c r="BY158" s="37"/>
      <c r="BZ158" s="52">
        <f>ROUNDDOWN(0.75*($B$157*BZ4),0)</f>
        <v>0</v>
      </c>
      <c r="CA158" s="37"/>
      <c r="CB158" s="37"/>
      <c r="CC158" s="37"/>
      <c r="CD158" s="37"/>
      <c r="CE158" s="52">
        <f>ROUNDDOWN(0.75*($B$157*CE4),0)</f>
        <v>0</v>
      </c>
      <c r="CF158" s="37"/>
      <c r="CG158" s="37"/>
      <c r="CH158" s="37"/>
      <c r="CI158" s="52">
        <f>ROUNDDOWN(0.75*($B$157*CI4),0)</f>
        <v>0</v>
      </c>
      <c r="CJ158" s="37"/>
      <c r="CK158" s="37"/>
      <c r="CL158" s="37"/>
      <c r="CM158" s="37"/>
      <c r="CN158" s="52">
        <f>ROUNDDOWN(0.75*($B$157*CN4),0)</f>
        <v>0</v>
      </c>
      <c r="CO158" s="37"/>
      <c r="CP158" s="37"/>
      <c r="CQ158" s="37"/>
      <c r="CR158" s="37"/>
      <c r="CS158" s="37"/>
      <c r="CT158" s="37"/>
      <c r="CU158" s="37"/>
      <c r="CV158" s="37"/>
      <c r="CW158" s="37"/>
      <c r="CX158" s="37"/>
      <c r="CY158" s="37"/>
      <c r="CZ158" s="37"/>
      <c r="DA158" s="37"/>
      <c r="DB158" s="37"/>
      <c r="DC158" s="37"/>
      <c r="DD158" s="37"/>
      <c r="DE158" s="37"/>
      <c r="DF158" s="37"/>
      <c r="DG158" s="37"/>
    </row>
    <row r="159" spans="1:111" s="36" customFormat="1" ht="14.15" customHeight="1">
      <c r="A159" s="50" t="s">
        <v>137</v>
      </c>
      <c r="B159" s="51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27"/>
      <c r="U159" s="27"/>
      <c r="V159" s="27"/>
      <c r="W159" s="27">
        <f t="shared" ref="W159:AK159" si="97">(X159-1)</f>
        <v>39</v>
      </c>
      <c r="X159" s="27">
        <f t="shared" si="97"/>
        <v>40</v>
      </c>
      <c r="Y159" s="27">
        <f t="shared" si="97"/>
        <v>41</v>
      </c>
      <c r="Z159" s="27">
        <f t="shared" si="97"/>
        <v>42</v>
      </c>
      <c r="AA159" s="27">
        <f t="shared" si="97"/>
        <v>43</v>
      </c>
      <c r="AB159" s="27">
        <f t="shared" si="97"/>
        <v>44</v>
      </c>
      <c r="AC159" s="27">
        <f t="shared" si="97"/>
        <v>45</v>
      </c>
      <c r="AD159" s="27">
        <f t="shared" si="97"/>
        <v>46</v>
      </c>
      <c r="AE159" s="27">
        <f t="shared" si="97"/>
        <v>47</v>
      </c>
      <c r="AF159" s="27">
        <f t="shared" si="97"/>
        <v>48</v>
      </c>
      <c r="AG159" s="27">
        <f t="shared" si="97"/>
        <v>49</v>
      </c>
      <c r="AH159" s="27">
        <f t="shared" si="97"/>
        <v>50</v>
      </c>
      <c r="AI159" s="27">
        <f t="shared" si="97"/>
        <v>51</v>
      </c>
      <c r="AJ159" s="27">
        <f t="shared" si="97"/>
        <v>52</v>
      </c>
      <c r="AK159" s="27">
        <f t="shared" si="97"/>
        <v>53</v>
      </c>
      <c r="AL159" s="52">
        <v>54</v>
      </c>
      <c r="AM159" s="27">
        <f t="shared" ref="AM159:CN159" si="98">(AL159+1)</f>
        <v>55</v>
      </c>
      <c r="AN159" s="27">
        <f t="shared" si="98"/>
        <v>56</v>
      </c>
      <c r="AO159" s="27">
        <f t="shared" si="98"/>
        <v>57</v>
      </c>
      <c r="AP159" s="27">
        <f t="shared" si="98"/>
        <v>58</v>
      </c>
      <c r="AQ159" s="27">
        <f t="shared" si="98"/>
        <v>59</v>
      </c>
      <c r="AR159" s="27">
        <f t="shared" si="98"/>
        <v>60</v>
      </c>
      <c r="AS159" s="27">
        <f t="shared" si="98"/>
        <v>61</v>
      </c>
      <c r="AT159" s="27">
        <f t="shared" si="98"/>
        <v>62</v>
      </c>
      <c r="AU159" s="27">
        <f t="shared" si="98"/>
        <v>63</v>
      </c>
      <c r="AV159" s="27">
        <f t="shared" si="98"/>
        <v>64</v>
      </c>
      <c r="AW159" s="27">
        <f t="shared" si="98"/>
        <v>65</v>
      </c>
      <c r="AX159" s="27">
        <f t="shared" si="98"/>
        <v>66</v>
      </c>
      <c r="AY159" s="27">
        <f t="shared" si="98"/>
        <v>67</v>
      </c>
      <c r="AZ159" s="27">
        <f t="shared" si="98"/>
        <v>68</v>
      </c>
      <c r="BA159" s="27">
        <f t="shared" si="98"/>
        <v>69</v>
      </c>
      <c r="BB159" s="27">
        <f t="shared" si="98"/>
        <v>70</v>
      </c>
      <c r="BC159" s="27">
        <f t="shared" si="98"/>
        <v>71</v>
      </c>
      <c r="BD159" s="27">
        <f t="shared" si="98"/>
        <v>72</v>
      </c>
      <c r="BE159" s="27">
        <f t="shared" si="98"/>
        <v>73</v>
      </c>
      <c r="BF159" s="27">
        <f t="shared" si="98"/>
        <v>74</v>
      </c>
      <c r="BG159" s="27">
        <f t="shared" si="98"/>
        <v>75</v>
      </c>
      <c r="BH159" s="27">
        <f t="shared" si="98"/>
        <v>76</v>
      </c>
      <c r="BI159" s="27">
        <f t="shared" si="98"/>
        <v>77</v>
      </c>
      <c r="BJ159" s="27">
        <f t="shared" si="98"/>
        <v>78</v>
      </c>
      <c r="BK159" s="27">
        <f t="shared" si="98"/>
        <v>79</v>
      </c>
      <c r="BL159" s="27">
        <f t="shared" si="98"/>
        <v>80</v>
      </c>
      <c r="BM159" s="27">
        <f t="shared" si="98"/>
        <v>81</v>
      </c>
      <c r="BN159" s="27">
        <f t="shared" si="98"/>
        <v>82</v>
      </c>
      <c r="BO159" s="27">
        <f t="shared" si="98"/>
        <v>83</v>
      </c>
      <c r="BP159" s="27">
        <f t="shared" si="98"/>
        <v>84</v>
      </c>
      <c r="BQ159" s="27">
        <f t="shared" si="98"/>
        <v>85</v>
      </c>
      <c r="BR159" s="27">
        <f t="shared" si="98"/>
        <v>86</v>
      </c>
      <c r="BS159" s="27">
        <f t="shared" si="98"/>
        <v>87</v>
      </c>
      <c r="BT159" s="27">
        <f t="shared" si="98"/>
        <v>88</v>
      </c>
      <c r="BU159" s="27">
        <f t="shared" si="98"/>
        <v>89</v>
      </c>
      <c r="BV159" s="27">
        <f t="shared" si="98"/>
        <v>90</v>
      </c>
      <c r="BW159" s="27">
        <f t="shared" si="98"/>
        <v>91</v>
      </c>
      <c r="BX159" s="27">
        <f t="shared" si="98"/>
        <v>92</v>
      </c>
      <c r="BY159" s="27">
        <f t="shared" si="98"/>
        <v>93</v>
      </c>
      <c r="BZ159" s="27">
        <f t="shared" si="98"/>
        <v>94</v>
      </c>
      <c r="CA159" s="27">
        <f t="shared" si="98"/>
        <v>95</v>
      </c>
      <c r="CB159" s="27">
        <f t="shared" si="98"/>
        <v>96</v>
      </c>
      <c r="CC159" s="27">
        <f t="shared" si="98"/>
        <v>97</v>
      </c>
      <c r="CD159" s="27">
        <f t="shared" si="98"/>
        <v>98</v>
      </c>
      <c r="CE159" s="27">
        <f t="shared" si="98"/>
        <v>99</v>
      </c>
      <c r="CF159" s="27">
        <f t="shared" si="98"/>
        <v>100</v>
      </c>
      <c r="CG159" s="27">
        <f t="shared" si="98"/>
        <v>101</v>
      </c>
      <c r="CH159" s="27">
        <f t="shared" si="98"/>
        <v>102</v>
      </c>
      <c r="CI159" s="27">
        <f t="shared" si="98"/>
        <v>103</v>
      </c>
      <c r="CJ159" s="27">
        <f t="shared" si="98"/>
        <v>104</v>
      </c>
      <c r="CK159" s="27">
        <f t="shared" si="98"/>
        <v>105</v>
      </c>
      <c r="CL159" s="27">
        <f t="shared" si="98"/>
        <v>106</v>
      </c>
      <c r="CM159" s="27">
        <f t="shared" si="98"/>
        <v>107</v>
      </c>
      <c r="CN159" s="27">
        <f t="shared" si="98"/>
        <v>108</v>
      </c>
      <c r="CO159" s="37"/>
      <c r="CP159" s="37"/>
      <c r="CQ159" s="37"/>
      <c r="CR159" s="37"/>
      <c r="CS159" s="37"/>
      <c r="CT159" s="37"/>
      <c r="CU159" s="37"/>
      <c r="CV159" s="37"/>
      <c r="CW159" s="37"/>
      <c r="CX159" s="37"/>
      <c r="CY159" s="37"/>
      <c r="CZ159" s="37"/>
      <c r="DA159" s="37"/>
      <c r="DB159" s="37"/>
      <c r="DC159" s="37"/>
      <c r="DD159" s="37"/>
      <c r="DE159" s="37"/>
      <c r="DF159" s="37"/>
      <c r="DG159" s="37"/>
    </row>
    <row r="160" spans="1:111" s="36" customFormat="1" ht="14.15" customHeight="1">
      <c r="A160" s="50" t="s">
        <v>152</v>
      </c>
      <c r="B160" s="51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>
        <f t="shared" ref="W160:BB160" si="99">ROUNDUP(Rows_for_Initial_Curve*W158,0)</f>
        <v>0</v>
      </c>
      <c r="X160" s="52">
        <f t="shared" si="99"/>
        <v>0</v>
      </c>
      <c r="Y160" s="52">
        <f t="shared" si="99"/>
        <v>0</v>
      </c>
      <c r="Z160" s="52">
        <f t="shared" si="99"/>
        <v>0</v>
      </c>
      <c r="AA160" s="52">
        <f t="shared" si="99"/>
        <v>0</v>
      </c>
      <c r="AB160" s="52">
        <f t="shared" si="99"/>
        <v>0</v>
      </c>
      <c r="AC160" s="52">
        <f t="shared" si="99"/>
        <v>0</v>
      </c>
      <c r="AD160" s="52">
        <f t="shared" si="99"/>
        <v>0</v>
      </c>
      <c r="AE160" s="52">
        <f t="shared" si="99"/>
        <v>0</v>
      </c>
      <c r="AF160" s="52">
        <f t="shared" si="99"/>
        <v>0</v>
      </c>
      <c r="AG160" s="52">
        <f t="shared" si="99"/>
        <v>0</v>
      </c>
      <c r="AH160" s="52">
        <f t="shared" si="99"/>
        <v>0</v>
      </c>
      <c r="AI160" s="52">
        <f t="shared" si="99"/>
        <v>0</v>
      </c>
      <c r="AJ160" s="52">
        <f t="shared" si="99"/>
        <v>0</v>
      </c>
      <c r="AK160" s="52">
        <f t="shared" si="99"/>
        <v>0</v>
      </c>
      <c r="AL160" s="52">
        <f t="shared" si="99"/>
        <v>0</v>
      </c>
      <c r="AM160" s="52">
        <f t="shared" si="99"/>
        <v>0</v>
      </c>
      <c r="AN160" s="52">
        <f t="shared" si="99"/>
        <v>0</v>
      </c>
      <c r="AO160" s="52">
        <f t="shared" si="99"/>
        <v>0</v>
      </c>
      <c r="AP160" s="52">
        <f t="shared" si="99"/>
        <v>0</v>
      </c>
      <c r="AQ160" s="52">
        <f t="shared" si="99"/>
        <v>0</v>
      </c>
      <c r="AR160" s="52">
        <f t="shared" si="99"/>
        <v>0</v>
      </c>
      <c r="AS160" s="52">
        <f t="shared" si="99"/>
        <v>0</v>
      </c>
      <c r="AT160" s="52">
        <f t="shared" si="99"/>
        <v>0</v>
      </c>
      <c r="AU160" s="52">
        <f t="shared" si="99"/>
        <v>0</v>
      </c>
      <c r="AV160" s="52">
        <f t="shared" si="99"/>
        <v>0</v>
      </c>
      <c r="AW160" s="52">
        <f t="shared" si="99"/>
        <v>0</v>
      </c>
      <c r="AX160" s="52">
        <f t="shared" si="99"/>
        <v>0</v>
      </c>
      <c r="AY160" s="52">
        <f t="shared" si="99"/>
        <v>0</v>
      </c>
      <c r="AZ160" s="52">
        <f t="shared" si="99"/>
        <v>0</v>
      </c>
      <c r="BA160" s="52">
        <f t="shared" si="99"/>
        <v>0</v>
      </c>
      <c r="BB160" s="52">
        <f t="shared" si="99"/>
        <v>0</v>
      </c>
      <c r="BC160" s="52">
        <f t="shared" ref="BC160:CH160" si="100">ROUNDUP(Rows_for_Initial_Curve*BC158,0)</f>
        <v>0</v>
      </c>
      <c r="BD160" s="52">
        <f t="shared" si="100"/>
        <v>0</v>
      </c>
      <c r="BE160" s="52">
        <f t="shared" si="100"/>
        <v>0</v>
      </c>
      <c r="BF160" s="52">
        <f t="shared" si="100"/>
        <v>0</v>
      </c>
      <c r="BG160" s="52">
        <f t="shared" si="100"/>
        <v>0</v>
      </c>
      <c r="BH160" s="52">
        <f t="shared" si="100"/>
        <v>0</v>
      </c>
      <c r="BI160" s="52">
        <f t="shared" si="100"/>
        <v>0</v>
      </c>
      <c r="BJ160" s="52">
        <f t="shared" si="100"/>
        <v>0</v>
      </c>
      <c r="BK160" s="52">
        <f t="shared" si="100"/>
        <v>0</v>
      </c>
      <c r="BL160" s="52">
        <f t="shared" si="100"/>
        <v>0</v>
      </c>
      <c r="BM160" s="52">
        <f t="shared" si="100"/>
        <v>0</v>
      </c>
      <c r="BN160" s="52">
        <f t="shared" si="100"/>
        <v>0</v>
      </c>
      <c r="BO160" s="52">
        <f t="shared" si="100"/>
        <v>0</v>
      </c>
      <c r="BP160" s="52">
        <f t="shared" si="100"/>
        <v>0</v>
      </c>
      <c r="BQ160" s="52">
        <f t="shared" si="100"/>
        <v>0</v>
      </c>
      <c r="BR160" s="52">
        <f t="shared" si="100"/>
        <v>0</v>
      </c>
      <c r="BS160" s="52">
        <f t="shared" si="100"/>
        <v>0</v>
      </c>
      <c r="BT160" s="52">
        <f t="shared" si="100"/>
        <v>0</v>
      </c>
      <c r="BU160" s="52">
        <f t="shared" si="100"/>
        <v>0</v>
      </c>
      <c r="BV160" s="52">
        <f t="shared" si="100"/>
        <v>0</v>
      </c>
      <c r="BW160" s="52">
        <f t="shared" si="100"/>
        <v>0</v>
      </c>
      <c r="BX160" s="52">
        <f t="shared" si="100"/>
        <v>0</v>
      </c>
      <c r="BY160" s="52">
        <f t="shared" si="100"/>
        <v>0</v>
      </c>
      <c r="BZ160" s="52">
        <f t="shared" si="100"/>
        <v>0</v>
      </c>
      <c r="CA160" s="52">
        <f t="shared" si="100"/>
        <v>0</v>
      </c>
      <c r="CB160" s="52">
        <f t="shared" si="100"/>
        <v>0</v>
      </c>
      <c r="CC160" s="52">
        <f t="shared" si="100"/>
        <v>0</v>
      </c>
      <c r="CD160" s="52">
        <f t="shared" si="100"/>
        <v>0</v>
      </c>
      <c r="CE160" s="52">
        <f t="shared" si="100"/>
        <v>0</v>
      </c>
      <c r="CF160" s="52">
        <f t="shared" si="100"/>
        <v>0</v>
      </c>
      <c r="CG160" s="52">
        <f t="shared" si="100"/>
        <v>0</v>
      </c>
      <c r="CH160" s="52">
        <f t="shared" si="100"/>
        <v>0</v>
      </c>
      <c r="CI160" s="52">
        <f t="shared" ref="CI160:CN160" si="101">ROUNDUP(Rows_for_Initial_Curve*CI158,0)</f>
        <v>0</v>
      </c>
      <c r="CJ160" s="52">
        <f t="shared" si="101"/>
        <v>0</v>
      </c>
      <c r="CK160" s="52">
        <f t="shared" si="101"/>
        <v>0</v>
      </c>
      <c r="CL160" s="52">
        <f t="shared" si="101"/>
        <v>0</v>
      </c>
      <c r="CM160" s="52">
        <f t="shared" si="101"/>
        <v>0</v>
      </c>
      <c r="CN160" s="52">
        <f t="shared" si="101"/>
        <v>0</v>
      </c>
      <c r="CO160" s="37"/>
      <c r="CP160" s="37"/>
      <c r="CQ160" s="37"/>
      <c r="CR160" s="37"/>
      <c r="CS160" s="37"/>
      <c r="CT160" s="37"/>
      <c r="CU160" s="37"/>
      <c r="CV160" s="37"/>
      <c r="CW160" s="37"/>
      <c r="CX160" s="37"/>
      <c r="CY160" s="37"/>
      <c r="CZ160" s="37"/>
      <c r="DA160" s="37"/>
      <c r="DB160" s="37"/>
      <c r="DC160" s="37"/>
      <c r="DD160" s="37"/>
      <c r="DE160" s="37"/>
      <c r="DF160" s="37"/>
      <c r="DG160" s="37"/>
    </row>
    <row r="161" spans="1:111" s="36" customFormat="1" ht="14.15" customHeight="1">
      <c r="A161" s="50" t="s">
        <v>173</v>
      </c>
      <c r="B161" s="51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>
        <f t="shared" ref="W161:BB161" si="102">ROUNDDOWN(Percent_of_Stitches_Intial_BO*W159,0)</f>
        <v>11</v>
      </c>
      <c r="X161" s="52">
        <f t="shared" si="102"/>
        <v>12</v>
      </c>
      <c r="Y161" s="52">
        <f t="shared" si="102"/>
        <v>12</v>
      </c>
      <c r="Z161" s="52">
        <f t="shared" si="102"/>
        <v>12</v>
      </c>
      <c r="AA161" s="52">
        <f t="shared" si="102"/>
        <v>12</v>
      </c>
      <c r="AB161" s="52">
        <f t="shared" si="102"/>
        <v>13</v>
      </c>
      <c r="AC161" s="52">
        <f t="shared" si="102"/>
        <v>13</v>
      </c>
      <c r="AD161" s="52">
        <f t="shared" si="102"/>
        <v>13</v>
      </c>
      <c r="AE161" s="52">
        <f t="shared" si="102"/>
        <v>14</v>
      </c>
      <c r="AF161" s="52">
        <f t="shared" si="102"/>
        <v>14</v>
      </c>
      <c r="AG161" s="52">
        <f t="shared" si="102"/>
        <v>14</v>
      </c>
      <c r="AH161" s="52">
        <f t="shared" si="102"/>
        <v>15</v>
      </c>
      <c r="AI161" s="52">
        <f t="shared" si="102"/>
        <v>15</v>
      </c>
      <c r="AJ161" s="52">
        <f t="shared" si="102"/>
        <v>15</v>
      </c>
      <c r="AK161" s="52">
        <f t="shared" si="102"/>
        <v>15</v>
      </c>
      <c r="AL161" s="52">
        <f t="shared" si="102"/>
        <v>16</v>
      </c>
      <c r="AM161" s="52">
        <f t="shared" si="102"/>
        <v>16</v>
      </c>
      <c r="AN161" s="52">
        <f t="shared" si="102"/>
        <v>16</v>
      </c>
      <c r="AO161" s="52">
        <f t="shared" si="102"/>
        <v>17</v>
      </c>
      <c r="AP161" s="52">
        <f t="shared" si="102"/>
        <v>17</v>
      </c>
      <c r="AQ161" s="52">
        <f t="shared" si="102"/>
        <v>17</v>
      </c>
      <c r="AR161" s="52">
        <f t="shared" si="102"/>
        <v>18</v>
      </c>
      <c r="AS161" s="52">
        <f t="shared" si="102"/>
        <v>18</v>
      </c>
      <c r="AT161" s="52">
        <f t="shared" si="102"/>
        <v>18</v>
      </c>
      <c r="AU161" s="52">
        <f t="shared" si="102"/>
        <v>18</v>
      </c>
      <c r="AV161" s="52">
        <f t="shared" si="102"/>
        <v>19</v>
      </c>
      <c r="AW161" s="52">
        <f t="shared" si="102"/>
        <v>19</v>
      </c>
      <c r="AX161" s="52">
        <f t="shared" si="102"/>
        <v>19</v>
      </c>
      <c r="AY161" s="52">
        <f t="shared" si="102"/>
        <v>20</v>
      </c>
      <c r="AZ161" s="52">
        <f t="shared" si="102"/>
        <v>20</v>
      </c>
      <c r="BA161" s="52">
        <f t="shared" si="102"/>
        <v>20</v>
      </c>
      <c r="BB161" s="52">
        <f t="shared" si="102"/>
        <v>21</v>
      </c>
      <c r="BC161" s="52">
        <f t="shared" ref="BC161:CH161" si="103">ROUNDDOWN(Percent_of_Stitches_Intial_BO*BC159,0)</f>
        <v>21</v>
      </c>
      <c r="BD161" s="52">
        <f t="shared" si="103"/>
        <v>21</v>
      </c>
      <c r="BE161" s="52">
        <f t="shared" si="103"/>
        <v>21</v>
      </c>
      <c r="BF161" s="52">
        <f t="shared" si="103"/>
        <v>22</v>
      </c>
      <c r="BG161" s="52">
        <f t="shared" si="103"/>
        <v>22</v>
      </c>
      <c r="BH161" s="52">
        <f t="shared" si="103"/>
        <v>22</v>
      </c>
      <c r="BI161" s="52">
        <f t="shared" si="103"/>
        <v>23</v>
      </c>
      <c r="BJ161" s="52">
        <f t="shared" si="103"/>
        <v>23</v>
      </c>
      <c r="BK161" s="52">
        <f t="shared" si="103"/>
        <v>23</v>
      </c>
      <c r="BL161" s="52">
        <f t="shared" si="103"/>
        <v>24</v>
      </c>
      <c r="BM161" s="52">
        <f t="shared" si="103"/>
        <v>24</v>
      </c>
      <c r="BN161" s="52">
        <f t="shared" si="103"/>
        <v>24</v>
      </c>
      <c r="BO161" s="52">
        <f t="shared" si="103"/>
        <v>24</v>
      </c>
      <c r="BP161" s="52">
        <f t="shared" si="103"/>
        <v>25</v>
      </c>
      <c r="BQ161" s="52">
        <f t="shared" si="103"/>
        <v>25</v>
      </c>
      <c r="BR161" s="52">
        <f t="shared" si="103"/>
        <v>25</v>
      </c>
      <c r="BS161" s="52">
        <f t="shared" si="103"/>
        <v>26</v>
      </c>
      <c r="BT161" s="52">
        <f t="shared" si="103"/>
        <v>26</v>
      </c>
      <c r="BU161" s="52">
        <f t="shared" si="103"/>
        <v>26</v>
      </c>
      <c r="BV161" s="52">
        <f t="shared" si="103"/>
        <v>27</v>
      </c>
      <c r="BW161" s="52">
        <f t="shared" si="103"/>
        <v>27</v>
      </c>
      <c r="BX161" s="52">
        <f t="shared" si="103"/>
        <v>27</v>
      </c>
      <c r="BY161" s="52">
        <f t="shared" si="103"/>
        <v>27</v>
      </c>
      <c r="BZ161" s="52">
        <f t="shared" si="103"/>
        <v>28</v>
      </c>
      <c r="CA161" s="52">
        <f t="shared" si="103"/>
        <v>28</v>
      </c>
      <c r="CB161" s="52">
        <f t="shared" si="103"/>
        <v>28</v>
      </c>
      <c r="CC161" s="52">
        <f t="shared" si="103"/>
        <v>29</v>
      </c>
      <c r="CD161" s="52">
        <f t="shared" si="103"/>
        <v>29</v>
      </c>
      <c r="CE161" s="52">
        <f t="shared" si="103"/>
        <v>29</v>
      </c>
      <c r="CF161" s="52">
        <f t="shared" si="103"/>
        <v>30</v>
      </c>
      <c r="CG161" s="52">
        <f t="shared" si="103"/>
        <v>30</v>
      </c>
      <c r="CH161" s="52">
        <f t="shared" si="103"/>
        <v>30</v>
      </c>
      <c r="CI161" s="52">
        <f t="shared" ref="CI161:CN161" si="104">ROUNDDOWN(Percent_of_Stitches_Intial_BO*CI159,0)</f>
        <v>30</v>
      </c>
      <c r="CJ161" s="52">
        <f t="shared" si="104"/>
        <v>31</v>
      </c>
      <c r="CK161" s="52">
        <f t="shared" si="104"/>
        <v>31</v>
      </c>
      <c r="CL161" s="52">
        <f t="shared" si="104"/>
        <v>31</v>
      </c>
      <c r="CM161" s="52">
        <f t="shared" si="104"/>
        <v>32</v>
      </c>
      <c r="CN161" s="52">
        <f t="shared" si="104"/>
        <v>32</v>
      </c>
      <c r="CO161" s="37"/>
      <c r="CP161" s="37"/>
      <c r="CQ161" s="37"/>
      <c r="CR161" s="37"/>
      <c r="CS161" s="37"/>
      <c r="CT161" s="37"/>
      <c r="CU161" s="37"/>
      <c r="CV161" s="37"/>
      <c r="CW161" s="37"/>
      <c r="CX161" s="37"/>
      <c r="CY161" s="37"/>
      <c r="CZ161" s="37"/>
      <c r="DA161" s="37"/>
      <c r="DB161" s="37"/>
      <c r="DC161" s="37"/>
      <c r="DD161" s="37"/>
      <c r="DE161" s="37"/>
      <c r="DF161" s="37"/>
      <c r="DG161" s="37"/>
    </row>
    <row r="162" spans="1:111" ht="15.75" customHeight="1">
      <c r="A162" s="26" t="s">
        <v>154</v>
      </c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7">
        <v>6</v>
      </c>
      <c r="X162" s="57">
        <v>6</v>
      </c>
      <c r="Y162" s="57">
        <v>6</v>
      </c>
      <c r="Z162" s="57">
        <v>6</v>
      </c>
      <c r="AA162" s="57">
        <v>6</v>
      </c>
      <c r="AB162" s="56">
        <v>6</v>
      </c>
      <c r="AC162" s="56">
        <v>6</v>
      </c>
      <c r="AD162" s="56">
        <v>6</v>
      </c>
      <c r="AE162" s="56">
        <v>7</v>
      </c>
      <c r="AF162" s="56">
        <v>7</v>
      </c>
      <c r="AG162" s="56">
        <v>7</v>
      </c>
      <c r="AH162" s="56">
        <v>7</v>
      </c>
      <c r="AI162" s="56">
        <v>7</v>
      </c>
      <c r="AJ162" s="56">
        <v>7</v>
      </c>
      <c r="AK162" s="56">
        <v>7</v>
      </c>
      <c r="AL162" s="56">
        <v>7</v>
      </c>
      <c r="AM162" s="56">
        <v>7</v>
      </c>
      <c r="AN162" s="56">
        <v>7</v>
      </c>
      <c r="AO162" s="56">
        <v>7</v>
      </c>
      <c r="AP162" s="56">
        <v>7</v>
      </c>
      <c r="AQ162" s="56">
        <v>7</v>
      </c>
      <c r="AR162" s="27">
        <v>8</v>
      </c>
      <c r="AS162" s="27">
        <v>8</v>
      </c>
      <c r="AT162" s="27">
        <v>8</v>
      </c>
      <c r="AU162" s="27">
        <v>8</v>
      </c>
      <c r="AV162" s="27">
        <v>8</v>
      </c>
      <c r="AW162" s="27">
        <v>8</v>
      </c>
      <c r="AX162" s="27">
        <v>8</v>
      </c>
      <c r="AY162" s="56">
        <v>8</v>
      </c>
      <c r="AZ162" s="56">
        <v>8</v>
      </c>
      <c r="BA162" s="56">
        <v>8</v>
      </c>
      <c r="BB162" s="56">
        <v>8</v>
      </c>
      <c r="BC162" s="56">
        <v>8</v>
      </c>
      <c r="BD162" s="56">
        <v>8</v>
      </c>
      <c r="BE162" s="56">
        <v>8</v>
      </c>
      <c r="BF162" s="56">
        <v>8</v>
      </c>
      <c r="BG162" s="56">
        <v>8</v>
      </c>
      <c r="BH162" s="56">
        <v>8</v>
      </c>
      <c r="BI162" s="56">
        <v>8</v>
      </c>
      <c r="BJ162" s="56">
        <v>8</v>
      </c>
      <c r="BK162" s="56">
        <v>8</v>
      </c>
      <c r="BL162" s="56">
        <v>9</v>
      </c>
      <c r="BM162" s="56">
        <v>9</v>
      </c>
      <c r="BN162" s="56">
        <v>9</v>
      </c>
      <c r="BO162" s="56">
        <v>9</v>
      </c>
      <c r="BP162" s="56">
        <v>9</v>
      </c>
      <c r="BQ162" s="56">
        <v>9</v>
      </c>
      <c r="BR162" s="56">
        <v>9</v>
      </c>
      <c r="BS162" s="27">
        <v>10</v>
      </c>
      <c r="BT162" s="27">
        <v>10</v>
      </c>
      <c r="BU162" s="27">
        <v>10</v>
      </c>
      <c r="BV162" s="56">
        <v>10</v>
      </c>
      <c r="BW162" s="56">
        <v>10</v>
      </c>
      <c r="BX162" s="56">
        <v>10</v>
      </c>
      <c r="BY162" s="56">
        <v>10</v>
      </c>
      <c r="BZ162" s="57">
        <v>10</v>
      </c>
      <c r="CA162" s="57">
        <v>10</v>
      </c>
      <c r="CB162" s="57">
        <v>10</v>
      </c>
      <c r="CC162" s="56">
        <v>10</v>
      </c>
      <c r="CD162" s="56">
        <v>10</v>
      </c>
      <c r="CE162" s="56">
        <v>10</v>
      </c>
      <c r="CF162" s="27">
        <v>11</v>
      </c>
      <c r="CG162" s="27">
        <v>11</v>
      </c>
      <c r="CH162" s="27">
        <v>11</v>
      </c>
      <c r="CI162" s="56">
        <v>10</v>
      </c>
      <c r="CJ162" s="56">
        <v>10</v>
      </c>
      <c r="CK162" s="56">
        <v>10</v>
      </c>
      <c r="CL162" s="56">
        <v>10</v>
      </c>
      <c r="CM162" s="56">
        <v>10</v>
      </c>
      <c r="CN162" s="56">
        <v>10</v>
      </c>
    </row>
    <row r="163" spans="1:111" ht="15.75" customHeight="1">
      <c r="A163" s="26" t="s">
        <v>155</v>
      </c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7">
        <v>4</v>
      </c>
      <c r="X163" s="57">
        <v>4</v>
      </c>
      <c r="Y163" s="57">
        <v>4</v>
      </c>
      <c r="Z163" s="57">
        <v>4</v>
      </c>
      <c r="AA163" s="57">
        <v>4</v>
      </c>
      <c r="AB163" s="56">
        <v>5</v>
      </c>
      <c r="AC163" s="56">
        <v>5</v>
      </c>
      <c r="AD163" s="56">
        <v>5</v>
      </c>
      <c r="AE163" s="56">
        <v>5</v>
      </c>
      <c r="AF163" s="56">
        <v>5</v>
      </c>
      <c r="AG163" s="56">
        <v>5</v>
      </c>
      <c r="AH163" s="56">
        <v>6</v>
      </c>
      <c r="AI163" s="56">
        <v>6</v>
      </c>
      <c r="AJ163" s="56">
        <v>6</v>
      </c>
      <c r="AK163" s="56">
        <v>6</v>
      </c>
      <c r="AL163" s="56">
        <v>6</v>
      </c>
      <c r="AM163" s="56">
        <v>6</v>
      </c>
      <c r="AN163" s="56">
        <v>6</v>
      </c>
      <c r="AO163" s="56">
        <v>6</v>
      </c>
      <c r="AP163" s="56">
        <v>6</v>
      </c>
      <c r="AQ163" s="56">
        <v>6</v>
      </c>
      <c r="AR163" s="27">
        <v>6</v>
      </c>
      <c r="AS163" s="27">
        <v>6</v>
      </c>
      <c r="AT163" s="27">
        <v>6</v>
      </c>
      <c r="AU163" s="27">
        <v>6</v>
      </c>
      <c r="AV163" s="27">
        <v>6</v>
      </c>
      <c r="AW163" s="27">
        <v>6</v>
      </c>
      <c r="AX163" s="27">
        <v>6</v>
      </c>
      <c r="AY163" s="56">
        <v>7</v>
      </c>
      <c r="AZ163" s="56">
        <v>7</v>
      </c>
      <c r="BA163" s="56">
        <v>7</v>
      </c>
      <c r="BB163" s="56">
        <v>7</v>
      </c>
      <c r="BC163" s="56">
        <v>7</v>
      </c>
      <c r="BD163" s="56">
        <v>7</v>
      </c>
      <c r="BE163" s="56">
        <v>7</v>
      </c>
      <c r="BF163" s="56">
        <v>7</v>
      </c>
      <c r="BG163" s="56">
        <v>7</v>
      </c>
      <c r="BH163" s="56">
        <v>7</v>
      </c>
      <c r="BI163" s="56">
        <v>7</v>
      </c>
      <c r="BJ163" s="56">
        <v>7</v>
      </c>
      <c r="BK163" s="56">
        <v>7</v>
      </c>
      <c r="BL163" s="56">
        <v>7</v>
      </c>
      <c r="BM163" s="56">
        <v>7</v>
      </c>
      <c r="BN163" s="56">
        <v>7</v>
      </c>
      <c r="BO163" s="56">
        <v>7</v>
      </c>
      <c r="BP163" s="56">
        <v>8</v>
      </c>
      <c r="BQ163" s="56">
        <v>8</v>
      </c>
      <c r="BR163" s="56">
        <v>8</v>
      </c>
      <c r="BS163" s="27">
        <v>8</v>
      </c>
      <c r="BT163" s="27">
        <v>8</v>
      </c>
      <c r="BU163" s="27">
        <v>8</v>
      </c>
      <c r="BV163" s="56">
        <v>9</v>
      </c>
      <c r="BW163" s="56">
        <v>9</v>
      </c>
      <c r="BX163" s="56">
        <v>9</v>
      </c>
      <c r="BY163" s="56">
        <v>9</v>
      </c>
      <c r="BZ163" s="57">
        <v>9</v>
      </c>
      <c r="CA163" s="57">
        <v>9</v>
      </c>
      <c r="CB163" s="57">
        <v>9</v>
      </c>
      <c r="CC163" s="56">
        <v>9</v>
      </c>
      <c r="CD163" s="56">
        <v>9</v>
      </c>
      <c r="CE163" s="56">
        <v>9</v>
      </c>
      <c r="CF163" s="27">
        <v>9</v>
      </c>
      <c r="CG163" s="27">
        <v>9</v>
      </c>
      <c r="CH163" s="27">
        <v>9</v>
      </c>
      <c r="CI163" s="56">
        <v>9</v>
      </c>
      <c r="CJ163" s="56">
        <v>9</v>
      </c>
      <c r="CK163" s="56">
        <v>9</v>
      </c>
      <c r="CL163" s="56">
        <v>9</v>
      </c>
      <c r="CM163" s="56">
        <v>9</v>
      </c>
      <c r="CN163" s="56">
        <v>9</v>
      </c>
    </row>
    <row r="164" spans="1:111" ht="15.75" customHeight="1">
      <c r="A164" s="26" t="s">
        <v>156</v>
      </c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7"/>
      <c r="X164" s="57"/>
      <c r="Y164" s="57"/>
      <c r="Z164" s="57"/>
      <c r="AA164" s="57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V164" s="27">
        <v>3</v>
      </c>
      <c r="AW164" s="27">
        <v>3</v>
      </c>
      <c r="AX164" s="27">
        <v>3</v>
      </c>
      <c r="AY164" s="56">
        <v>3</v>
      </c>
      <c r="AZ164" s="56">
        <v>3</v>
      </c>
      <c r="BA164" s="56">
        <v>3</v>
      </c>
      <c r="BB164" s="56">
        <v>4</v>
      </c>
      <c r="BC164" s="56">
        <v>4</v>
      </c>
      <c r="BD164" s="56">
        <v>4</v>
      </c>
      <c r="BE164" s="56">
        <v>4</v>
      </c>
      <c r="BF164" s="56">
        <v>5</v>
      </c>
      <c r="BG164" s="56">
        <v>5</v>
      </c>
      <c r="BH164" s="56">
        <v>5</v>
      </c>
      <c r="BI164" s="56">
        <v>5</v>
      </c>
      <c r="BJ164" s="56">
        <v>5</v>
      </c>
      <c r="BK164" s="56">
        <v>5</v>
      </c>
      <c r="BL164" s="56">
        <v>5</v>
      </c>
      <c r="BM164" s="56">
        <v>5</v>
      </c>
      <c r="BN164" s="56">
        <v>5</v>
      </c>
      <c r="BO164" s="56">
        <v>5</v>
      </c>
      <c r="BP164" s="56">
        <v>5</v>
      </c>
      <c r="BQ164" s="56">
        <v>5</v>
      </c>
      <c r="BR164" s="56">
        <v>5</v>
      </c>
      <c r="BS164" s="27">
        <v>5</v>
      </c>
      <c r="BT164" s="27">
        <v>5</v>
      </c>
      <c r="BU164" s="27">
        <v>5</v>
      </c>
      <c r="BV164" s="56">
        <v>5</v>
      </c>
      <c r="BW164" s="56">
        <v>5</v>
      </c>
      <c r="BX164" s="56">
        <v>5</v>
      </c>
      <c r="BY164" s="56">
        <v>5</v>
      </c>
      <c r="BZ164" s="57">
        <v>5</v>
      </c>
      <c r="CA164" s="57">
        <v>5</v>
      </c>
      <c r="CB164" s="57">
        <v>5</v>
      </c>
      <c r="CC164" s="56">
        <v>6</v>
      </c>
      <c r="CD164" s="56">
        <v>6</v>
      </c>
      <c r="CE164" s="56">
        <v>6</v>
      </c>
      <c r="CF164" s="27">
        <v>6</v>
      </c>
      <c r="CG164" s="27">
        <v>6</v>
      </c>
      <c r="CH164" s="27">
        <v>6</v>
      </c>
      <c r="CI164" s="27">
        <v>6</v>
      </c>
      <c r="CJ164" s="27">
        <v>6</v>
      </c>
      <c r="CK164" s="27">
        <v>6</v>
      </c>
      <c r="CL164" s="27">
        <v>6</v>
      </c>
      <c r="CM164" s="56">
        <v>6</v>
      </c>
      <c r="CN164" s="56">
        <v>6</v>
      </c>
    </row>
    <row r="165" spans="1:111" ht="15.75" customHeight="1">
      <c r="A165" s="26" t="s">
        <v>174</v>
      </c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7"/>
      <c r="X165" s="57"/>
      <c r="Y165" s="57"/>
      <c r="Z165" s="57"/>
      <c r="AA165" s="57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L165" s="56"/>
      <c r="BM165" s="56"/>
      <c r="BN165" s="56"/>
      <c r="BO165" s="56"/>
      <c r="BP165" s="56"/>
      <c r="BQ165" s="56"/>
      <c r="BR165" s="56"/>
      <c r="BV165" s="56"/>
      <c r="BW165" s="56"/>
      <c r="BX165" s="56"/>
      <c r="BY165" s="56"/>
      <c r="BZ165" s="57"/>
      <c r="CA165" s="57"/>
      <c r="CB165" s="57"/>
      <c r="CC165" s="56"/>
      <c r="CD165" s="56"/>
      <c r="CE165" s="56"/>
      <c r="CI165" s="56">
        <v>3</v>
      </c>
      <c r="CJ165" s="56">
        <v>3</v>
      </c>
      <c r="CK165" s="56">
        <v>3</v>
      </c>
      <c r="CL165" s="56">
        <v>3</v>
      </c>
      <c r="CM165" s="56">
        <v>4</v>
      </c>
      <c r="CN165" s="56">
        <v>4</v>
      </c>
    </row>
    <row r="166" spans="1:111" ht="15.75" customHeight="1">
      <c r="A166" s="26" t="s">
        <v>158</v>
      </c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7">
        <v>1</v>
      </c>
      <c r="X166" s="57">
        <v>2</v>
      </c>
      <c r="Y166" s="57">
        <v>2</v>
      </c>
      <c r="Z166" s="57">
        <v>2</v>
      </c>
      <c r="AA166" s="57">
        <v>2</v>
      </c>
      <c r="AB166" s="56">
        <v>1</v>
      </c>
      <c r="AC166" s="56">
        <v>1</v>
      </c>
      <c r="AD166" s="56">
        <v>1</v>
      </c>
      <c r="AE166" s="56">
        <v>1</v>
      </c>
      <c r="AF166" s="56">
        <v>1</v>
      </c>
      <c r="AG166" s="56">
        <v>1</v>
      </c>
      <c r="AH166" s="56">
        <v>2</v>
      </c>
      <c r="AI166" s="56">
        <v>2</v>
      </c>
      <c r="AJ166" s="56">
        <v>2</v>
      </c>
      <c r="AK166" s="56">
        <v>2</v>
      </c>
      <c r="AL166" s="56">
        <v>3</v>
      </c>
      <c r="AM166" s="56">
        <v>3</v>
      </c>
      <c r="AN166" s="56">
        <v>3</v>
      </c>
      <c r="AO166" s="56">
        <v>4</v>
      </c>
      <c r="AP166" s="56">
        <v>4</v>
      </c>
      <c r="AQ166" s="56">
        <v>4</v>
      </c>
      <c r="AR166" s="27">
        <v>4</v>
      </c>
      <c r="AS166" s="27">
        <v>4</v>
      </c>
      <c r="AT166" s="27">
        <v>4</v>
      </c>
      <c r="AU166" s="27">
        <v>4</v>
      </c>
      <c r="AV166" s="27">
        <v>2</v>
      </c>
      <c r="AW166" s="27">
        <v>2</v>
      </c>
      <c r="AX166" s="27">
        <v>2</v>
      </c>
      <c r="AY166" s="56">
        <v>2</v>
      </c>
      <c r="AZ166" s="56">
        <v>2</v>
      </c>
      <c r="BA166" s="56">
        <v>2</v>
      </c>
      <c r="BB166" s="56">
        <v>2</v>
      </c>
      <c r="BC166" s="56">
        <v>2</v>
      </c>
      <c r="BD166" s="56">
        <v>2</v>
      </c>
      <c r="BE166" s="56">
        <v>2</v>
      </c>
      <c r="BF166" s="56">
        <v>2</v>
      </c>
      <c r="BG166" s="56">
        <v>2</v>
      </c>
      <c r="BH166" s="56">
        <v>2</v>
      </c>
      <c r="BI166" s="27">
        <v>3</v>
      </c>
      <c r="BJ166" s="27">
        <v>3</v>
      </c>
      <c r="BK166" s="27">
        <v>3</v>
      </c>
      <c r="BL166" s="56">
        <v>3</v>
      </c>
      <c r="BM166" s="56">
        <v>3</v>
      </c>
      <c r="BN166" s="56">
        <v>3</v>
      </c>
      <c r="BO166" s="56">
        <v>3</v>
      </c>
      <c r="BP166" s="56">
        <v>3</v>
      </c>
      <c r="BQ166" s="56">
        <v>3</v>
      </c>
      <c r="BR166" s="56">
        <v>3</v>
      </c>
      <c r="BS166" s="27">
        <v>3</v>
      </c>
      <c r="BT166" s="27">
        <v>3</v>
      </c>
      <c r="BU166" s="27">
        <v>3</v>
      </c>
      <c r="BV166" s="56">
        <v>3</v>
      </c>
      <c r="BW166" s="56">
        <v>3</v>
      </c>
      <c r="BX166" s="56">
        <v>3</v>
      </c>
      <c r="BY166" s="56">
        <v>3</v>
      </c>
      <c r="BZ166" s="57">
        <v>4</v>
      </c>
      <c r="CA166" s="57">
        <v>4</v>
      </c>
      <c r="CB166" s="57">
        <v>4</v>
      </c>
      <c r="CC166" s="56">
        <v>4</v>
      </c>
      <c r="CD166" s="56">
        <v>4</v>
      </c>
      <c r="CE166" s="56">
        <v>4</v>
      </c>
      <c r="CF166" s="27">
        <v>4</v>
      </c>
      <c r="CG166" s="27">
        <v>4</v>
      </c>
      <c r="CH166" s="27">
        <v>4</v>
      </c>
      <c r="CI166" s="56">
        <v>3</v>
      </c>
      <c r="CJ166" s="56">
        <v>3</v>
      </c>
      <c r="CK166" s="56">
        <v>3</v>
      </c>
      <c r="CL166" s="56">
        <v>3</v>
      </c>
      <c r="CM166" s="56">
        <v>3</v>
      </c>
      <c r="CN166" s="56">
        <v>3</v>
      </c>
    </row>
    <row r="167" spans="1:111" s="35" customFormat="1" ht="15.75" customHeight="1">
      <c r="A167" s="35" t="s">
        <v>159</v>
      </c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>
        <f t="shared" ref="W167:AU167" si="105">((2*2)+(2*W166))</f>
        <v>6</v>
      </c>
      <c r="X167" s="59">
        <f t="shared" si="105"/>
        <v>8</v>
      </c>
      <c r="Y167" s="59">
        <f t="shared" si="105"/>
        <v>8</v>
      </c>
      <c r="Z167" s="59">
        <f t="shared" si="105"/>
        <v>8</v>
      </c>
      <c r="AA167" s="59">
        <f t="shared" si="105"/>
        <v>8</v>
      </c>
      <c r="AB167" s="59">
        <f t="shared" si="105"/>
        <v>6</v>
      </c>
      <c r="AC167" s="59">
        <f t="shared" si="105"/>
        <v>6</v>
      </c>
      <c r="AD167" s="59">
        <f t="shared" si="105"/>
        <v>6</v>
      </c>
      <c r="AE167" s="59">
        <f t="shared" si="105"/>
        <v>6</v>
      </c>
      <c r="AF167" s="59">
        <f t="shared" si="105"/>
        <v>6</v>
      </c>
      <c r="AG167" s="59">
        <f t="shared" si="105"/>
        <v>6</v>
      </c>
      <c r="AH167" s="59">
        <f t="shared" si="105"/>
        <v>8</v>
      </c>
      <c r="AI167" s="59">
        <f t="shared" si="105"/>
        <v>8</v>
      </c>
      <c r="AJ167" s="59">
        <f t="shared" si="105"/>
        <v>8</v>
      </c>
      <c r="AK167" s="59">
        <f t="shared" si="105"/>
        <v>8</v>
      </c>
      <c r="AL167" s="59">
        <f t="shared" si="105"/>
        <v>10</v>
      </c>
      <c r="AM167" s="59">
        <f t="shared" si="105"/>
        <v>10</v>
      </c>
      <c r="AN167" s="59">
        <f t="shared" si="105"/>
        <v>10</v>
      </c>
      <c r="AO167" s="59">
        <f t="shared" si="105"/>
        <v>12</v>
      </c>
      <c r="AP167" s="59">
        <f t="shared" si="105"/>
        <v>12</v>
      </c>
      <c r="AQ167" s="59">
        <f t="shared" si="105"/>
        <v>12</v>
      </c>
      <c r="AR167" s="59">
        <f t="shared" si="105"/>
        <v>12</v>
      </c>
      <c r="AS167" s="59">
        <f t="shared" si="105"/>
        <v>12</v>
      </c>
      <c r="AT167" s="59">
        <f t="shared" si="105"/>
        <v>12</v>
      </c>
      <c r="AU167" s="59">
        <f t="shared" si="105"/>
        <v>12</v>
      </c>
      <c r="AV167" s="59">
        <f t="shared" ref="AV167:CH167" si="106">((2*3)+(2*AV166))</f>
        <v>10</v>
      </c>
      <c r="AW167" s="59">
        <f t="shared" si="106"/>
        <v>10</v>
      </c>
      <c r="AX167" s="59">
        <f t="shared" si="106"/>
        <v>10</v>
      </c>
      <c r="AY167" s="59">
        <f t="shared" si="106"/>
        <v>10</v>
      </c>
      <c r="AZ167" s="59">
        <f t="shared" si="106"/>
        <v>10</v>
      </c>
      <c r="BA167" s="59">
        <f t="shared" si="106"/>
        <v>10</v>
      </c>
      <c r="BB167" s="59">
        <f t="shared" si="106"/>
        <v>10</v>
      </c>
      <c r="BC167" s="59">
        <f t="shared" si="106"/>
        <v>10</v>
      </c>
      <c r="BD167" s="59">
        <f t="shared" si="106"/>
        <v>10</v>
      </c>
      <c r="BE167" s="59">
        <f t="shared" si="106"/>
        <v>10</v>
      </c>
      <c r="BF167" s="59">
        <f t="shared" si="106"/>
        <v>10</v>
      </c>
      <c r="BG167" s="59">
        <f t="shared" si="106"/>
        <v>10</v>
      </c>
      <c r="BH167" s="59">
        <f t="shared" si="106"/>
        <v>10</v>
      </c>
      <c r="BI167" s="59">
        <f t="shared" si="106"/>
        <v>12</v>
      </c>
      <c r="BJ167" s="59">
        <f t="shared" si="106"/>
        <v>12</v>
      </c>
      <c r="BK167" s="59">
        <f t="shared" si="106"/>
        <v>12</v>
      </c>
      <c r="BL167" s="59">
        <f t="shared" si="106"/>
        <v>12</v>
      </c>
      <c r="BM167" s="59">
        <f t="shared" si="106"/>
        <v>12</v>
      </c>
      <c r="BN167" s="59">
        <f t="shared" si="106"/>
        <v>12</v>
      </c>
      <c r="BO167" s="59">
        <f t="shared" si="106"/>
        <v>12</v>
      </c>
      <c r="BP167" s="59">
        <f t="shared" si="106"/>
        <v>12</v>
      </c>
      <c r="BQ167" s="59">
        <f t="shared" si="106"/>
        <v>12</v>
      </c>
      <c r="BR167" s="59">
        <f t="shared" si="106"/>
        <v>12</v>
      </c>
      <c r="BS167" s="59">
        <f t="shared" si="106"/>
        <v>12</v>
      </c>
      <c r="BT167" s="59">
        <f t="shared" si="106"/>
        <v>12</v>
      </c>
      <c r="BU167" s="59">
        <f t="shared" si="106"/>
        <v>12</v>
      </c>
      <c r="BV167" s="59">
        <f t="shared" si="106"/>
        <v>12</v>
      </c>
      <c r="BW167" s="59">
        <f t="shared" si="106"/>
        <v>12</v>
      </c>
      <c r="BX167" s="59">
        <f t="shared" si="106"/>
        <v>12</v>
      </c>
      <c r="BY167" s="59">
        <f t="shared" si="106"/>
        <v>12</v>
      </c>
      <c r="BZ167" s="59">
        <f t="shared" si="106"/>
        <v>14</v>
      </c>
      <c r="CA167" s="59">
        <f t="shared" si="106"/>
        <v>14</v>
      </c>
      <c r="CB167" s="59">
        <f t="shared" si="106"/>
        <v>14</v>
      </c>
      <c r="CC167" s="59">
        <f t="shared" si="106"/>
        <v>14</v>
      </c>
      <c r="CD167" s="59">
        <f t="shared" si="106"/>
        <v>14</v>
      </c>
      <c r="CE167" s="59">
        <f t="shared" si="106"/>
        <v>14</v>
      </c>
      <c r="CF167" s="59">
        <f t="shared" si="106"/>
        <v>14</v>
      </c>
      <c r="CG167" s="59">
        <f t="shared" si="106"/>
        <v>14</v>
      </c>
      <c r="CH167" s="59">
        <f t="shared" si="106"/>
        <v>14</v>
      </c>
      <c r="CI167" s="59">
        <f t="shared" ref="CI167:CN167" si="107">((2*4)+(2*CI166))</f>
        <v>14</v>
      </c>
      <c r="CJ167" s="59">
        <f t="shared" si="107"/>
        <v>14</v>
      </c>
      <c r="CK167" s="59">
        <f t="shared" si="107"/>
        <v>14</v>
      </c>
      <c r="CL167" s="59">
        <f t="shared" si="107"/>
        <v>14</v>
      </c>
      <c r="CM167" s="59">
        <f t="shared" si="107"/>
        <v>14</v>
      </c>
      <c r="CN167" s="59">
        <f t="shared" si="107"/>
        <v>14</v>
      </c>
      <c r="CO167" s="40"/>
      <c r="CP167" s="40"/>
      <c r="CQ167" s="40"/>
      <c r="CR167" s="40"/>
      <c r="CS167" s="40"/>
      <c r="CT167" s="40"/>
      <c r="CU167" s="40"/>
      <c r="CV167" s="40"/>
      <c r="CW167" s="40"/>
      <c r="CX167" s="40"/>
      <c r="CY167" s="40"/>
      <c r="CZ167" s="40"/>
      <c r="DA167" s="40"/>
      <c r="DB167" s="40"/>
      <c r="DC167" s="40"/>
      <c r="DD167" s="40"/>
      <c r="DE167" s="40"/>
      <c r="DF167" s="40"/>
      <c r="DG167" s="40"/>
    </row>
    <row r="168" spans="1:111" ht="15.75" customHeight="1">
      <c r="A168" s="60" t="s">
        <v>100</v>
      </c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>
        <f t="shared" ref="W168:CH168" si="108">(W167+W171)</f>
        <v>21</v>
      </c>
      <c r="X168" s="56">
        <f t="shared" si="108"/>
        <v>23</v>
      </c>
      <c r="Y168" s="56">
        <f t="shared" si="108"/>
        <v>23</v>
      </c>
      <c r="Z168" s="56">
        <f t="shared" si="108"/>
        <v>23</v>
      </c>
      <c r="AA168" s="56">
        <f t="shared" si="108"/>
        <v>23</v>
      </c>
      <c r="AB168" s="56">
        <f t="shared" si="108"/>
        <v>21</v>
      </c>
      <c r="AC168" s="56">
        <f t="shared" si="108"/>
        <v>21</v>
      </c>
      <c r="AD168" s="56">
        <f t="shared" si="108"/>
        <v>23</v>
      </c>
      <c r="AE168" s="56">
        <f t="shared" si="108"/>
        <v>21</v>
      </c>
      <c r="AF168" s="56">
        <f t="shared" si="108"/>
        <v>23</v>
      </c>
      <c r="AG168" s="56">
        <f t="shared" si="108"/>
        <v>23</v>
      </c>
      <c r="AH168" s="56">
        <f t="shared" si="108"/>
        <v>25</v>
      </c>
      <c r="AI168" s="56">
        <f t="shared" si="108"/>
        <v>25</v>
      </c>
      <c r="AJ168" s="56">
        <f t="shared" si="108"/>
        <v>25</v>
      </c>
      <c r="AK168" s="56">
        <f t="shared" si="108"/>
        <v>25</v>
      </c>
      <c r="AL168" s="56">
        <f t="shared" si="108"/>
        <v>29</v>
      </c>
      <c r="AM168" s="56">
        <f t="shared" si="108"/>
        <v>29</v>
      </c>
      <c r="AN168" s="56">
        <f t="shared" si="108"/>
        <v>31</v>
      </c>
      <c r="AO168" s="56">
        <f t="shared" si="108"/>
        <v>33</v>
      </c>
      <c r="AP168" s="56">
        <f t="shared" si="108"/>
        <v>35</v>
      </c>
      <c r="AQ168" s="56">
        <f t="shared" si="108"/>
        <v>35</v>
      </c>
      <c r="AR168" s="56">
        <f t="shared" si="108"/>
        <v>35</v>
      </c>
      <c r="AS168" s="56">
        <f t="shared" si="108"/>
        <v>35</v>
      </c>
      <c r="AT168" s="56">
        <f t="shared" si="108"/>
        <v>37</v>
      </c>
      <c r="AU168" s="56">
        <f t="shared" si="108"/>
        <v>35</v>
      </c>
      <c r="AV168" s="56">
        <f t="shared" si="108"/>
        <v>29</v>
      </c>
      <c r="AW168" s="56">
        <f t="shared" si="108"/>
        <v>31</v>
      </c>
      <c r="AX168" s="56">
        <f t="shared" si="108"/>
        <v>31</v>
      </c>
      <c r="AY168" s="56">
        <f t="shared" si="108"/>
        <v>31</v>
      </c>
      <c r="AZ168" s="56">
        <f t="shared" si="108"/>
        <v>31</v>
      </c>
      <c r="BA168" s="56">
        <f t="shared" si="108"/>
        <v>29</v>
      </c>
      <c r="BB168" s="56">
        <f t="shared" si="108"/>
        <v>31</v>
      </c>
      <c r="BC168" s="56">
        <f t="shared" si="108"/>
        <v>29</v>
      </c>
      <c r="BD168" s="56">
        <f t="shared" si="108"/>
        <v>33</v>
      </c>
      <c r="BE168" s="56">
        <f t="shared" si="108"/>
        <v>31</v>
      </c>
      <c r="BF168" s="56">
        <f t="shared" si="108"/>
        <v>29</v>
      </c>
      <c r="BG168" s="56">
        <f t="shared" si="108"/>
        <v>31</v>
      </c>
      <c r="BH168" s="56">
        <f t="shared" si="108"/>
        <v>29</v>
      </c>
      <c r="BI168" s="56">
        <f t="shared" si="108"/>
        <v>33</v>
      </c>
      <c r="BJ168" s="56">
        <f t="shared" si="108"/>
        <v>33</v>
      </c>
      <c r="BK168" s="56">
        <f t="shared" si="108"/>
        <v>35</v>
      </c>
      <c r="BL168" s="56">
        <f t="shared" si="108"/>
        <v>33</v>
      </c>
      <c r="BM168" s="56">
        <f t="shared" si="108"/>
        <v>35</v>
      </c>
      <c r="BN168" s="56">
        <f t="shared" si="108"/>
        <v>35</v>
      </c>
      <c r="BO168" s="56">
        <f t="shared" si="108"/>
        <v>37</v>
      </c>
      <c r="BP168" s="56">
        <f t="shared" si="108"/>
        <v>35</v>
      </c>
      <c r="BQ168" s="56">
        <f t="shared" si="108"/>
        <v>33</v>
      </c>
      <c r="BR168" s="56">
        <f t="shared" si="108"/>
        <v>33</v>
      </c>
      <c r="BS168" s="56">
        <f t="shared" si="108"/>
        <v>33</v>
      </c>
      <c r="BT168" s="56">
        <f t="shared" si="108"/>
        <v>33</v>
      </c>
      <c r="BU168" s="56">
        <f t="shared" si="108"/>
        <v>33</v>
      </c>
      <c r="BV168" s="56">
        <f t="shared" si="108"/>
        <v>35</v>
      </c>
      <c r="BW168" s="56">
        <f t="shared" si="108"/>
        <v>35</v>
      </c>
      <c r="BX168" s="56">
        <f t="shared" si="108"/>
        <v>37</v>
      </c>
      <c r="BY168" s="56">
        <f t="shared" si="108"/>
        <v>37</v>
      </c>
      <c r="BZ168" s="56">
        <f t="shared" si="108"/>
        <v>41</v>
      </c>
      <c r="CA168" s="56">
        <f t="shared" si="108"/>
        <v>41</v>
      </c>
      <c r="CB168" s="56">
        <f t="shared" si="108"/>
        <v>43</v>
      </c>
      <c r="CC168" s="56">
        <f t="shared" si="108"/>
        <v>41</v>
      </c>
      <c r="CD168" s="56">
        <f t="shared" si="108"/>
        <v>43</v>
      </c>
      <c r="CE168" s="56">
        <f t="shared" si="108"/>
        <v>41</v>
      </c>
      <c r="CF168" s="56">
        <f t="shared" si="108"/>
        <v>41</v>
      </c>
      <c r="CG168" s="56">
        <f t="shared" si="108"/>
        <v>41</v>
      </c>
      <c r="CH168" s="56">
        <f t="shared" si="108"/>
        <v>43</v>
      </c>
      <c r="CI168" s="56">
        <f t="shared" ref="CI168:CN168" si="109">(CI167+CI171)</f>
        <v>41</v>
      </c>
      <c r="CJ168" s="56">
        <f t="shared" si="109"/>
        <v>41</v>
      </c>
      <c r="CK168" s="56">
        <f t="shared" si="109"/>
        <v>43</v>
      </c>
      <c r="CL168" s="56">
        <f t="shared" si="109"/>
        <v>41</v>
      </c>
      <c r="CM168" s="56">
        <f t="shared" si="109"/>
        <v>43</v>
      </c>
      <c r="CN168" s="56">
        <f t="shared" si="109"/>
        <v>43</v>
      </c>
    </row>
    <row r="169" spans="1:111" s="33" customFormat="1" ht="15.75" customHeight="1">
      <c r="A169" s="61" t="s">
        <v>160</v>
      </c>
      <c r="C169" s="34"/>
      <c r="D169" s="34"/>
      <c r="E169" s="34"/>
      <c r="F169" s="34"/>
      <c r="G169" s="34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>
        <f t="shared" ref="W169:BB169" si="110">ROUNDUP(Stitches_at_Final_BO*W159,0)</f>
        <v>8</v>
      </c>
      <c r="X169" s="62">
        <f t="shared" si="110"/>
        <v>8</v>
      </c>
      <c r="Y169" s="62">
        <f t="shared" si="110"/>
        <v>9</v>
      </c>
      <c r="Z169" s="62">
        <f t="shared" si="110"/>
        <v>9</v>
      </c>
      <c r="AA169" s="62">
        <f t="shared" si="110"/>
        <v>9</v>
      </c>
      <c r="AB169" s="62">
        <f t="shared" si="110"/>
        <v>9</v>
      </c>
      <c r="AC169" s="62">
        <f t="shared" si="110"/>
        <v>9</v>
      </c>
      <c r="AD169" s="62">
        <f t="shared" si="110"/>
        <v>10</v>
      </c>
      <c r="AE169" s="62">
        <f t="shared" si="110"/>
        <v>10</v>
      </c>
      <c r="AF169" s="62">
        <f t="shared" si="110"/>
        <v>10</v>
      </c>
      <c r="AG169" s="62">
        <f t="shared" si="110"/>
        <v>10</v>
      </c>
      <c r="AH169" s="62">
        <f t="shared" si="110"/>
        <v>10</v>
      </c>
      <c r="AI169" s="62">
        <f t="shared" si="110"/>
        <v>11</v>
      </c>
      <c r="AJ169" s="62">
        <f t="shared" si="110"/>
        <v>11</v>
      </c>
      <c r="AK169" s="62">
        <f t="shared" si="110"/>
        <v>11</v>
      </c>
      <c r="AL169" s="62">
        <f t="shared" si="110"/>
        <v>11</v>
      </c>
      <c r="AM169" s="62">
        <f t="shared" si="110"/>
        <v>11</v>
      </c>
      <c r="AN169" s="62">
        <f t="shared" si="110"/>
        <v>12</v>
      </c>
      <c r="AO169" s="62">
        <f t="shared" si="110"/>
        <v>12</v>
      </c>
      <c r="AP169" s="62">
        <f t="shared" si="110"/>
        <v>12</v>
      </c>
      <c r="AQ169" s="62">
        <f t="shared" si="110"/>
        <v>12</v>
      </c>
      <c r="AR169" s="62">
        <f t="shared" si="110"/>
        <v>12</v>
      </c>
      <c r="AS169" s="62">
        <f t="shared" si="110"/>
        <v>13</v>
      </c>
      <c r="AT169" s="62">
        <f t="shared" si="110"/>
        <v>13</v>
      </c>
      <c r="AU169" s="62">
        <f t="shared" si="110"/>
        <v>13</v>
      </c>
      <c r="AV169" s="62">
        <f t="shared" si="110"/>
        <v>13</v>
      </c>
      <c r="AW169" s="62">
        <f t="shared" si="110"/>
        <v>13</v>
      </c>
      <c r="AX169" s="62">
        <f t="shared" si="110"/>
        <v>14</v>
      </c>
      <c r="AY169" s="62">
        <f t="shared" si="110"/>
        <v>14</v>
      </c>
      <c r="AZ169" s="62">
        <f t="shared" si="110"/>
        <v>14</v>
      </c>
      <c r="BA169" s="62">
        <f t="shared" si="110"/>
        <v>14</v>
      </c>
      <c r="BB169" s="62">
        <f t="shared" si="110"/>
        <v>14</v>
      </c>
      <c r="BC169" s="62">
        <f t="shared" ref="BC169:CH169" si="111">ROUNDUP(Stitches_at_Final_BO*BC159,0)</f>
        <v>15</v>
      </c>
      <c r="BD169" s="62">
        <f t="shared" si="111"/>
        <v>15</v>
      </c>
      <c r="BE169" s="62">
        <f t="shared" si="111"/>
        <v>15</v>
      </c>
      <c r="BF169" s="62">
        <f t="shared" si="111"/>
        <v>15</v>
      </c>
      <c r="BG169" s="62">
        <f t="shared" si="111"/>
        <v>15</v>
      </c>
      <c r="BH169" s="62">
        <f t="shared" si="111"/>
        <v>16</v>
      </c>
      <c r="BI169" s="62">
        <f t="shared" si="111"/>
        <v>16</v>
      </c>
      <c r="BJ169" s="62">
        <f t="shared" si="111"/>
        <v>16</v>
      </c>
      <c r="BK169" s="62">
        <f t="shared" si="111"/>
        <v>16</v>
      </c>
      <c r="BL169" s="62">
        <f t="shared" si="111"/>
        <v>16</v>
      </c>
      <c r="BM169" s="62">
        <f t="shared" si="111"/>
        <v>17</v>
      </c>
      <c r="BN169" s="62">
        <f t="shared" si="111"/>
        <v>17</v>
      </c>
      <c r="BO169" s="62">
        <f t="shared" si="111"/>
        <v>17</v>
      </c>
      <c r="BP169" s="62">
        <f t="shared" si="111"/>
        <v>17</v>
      </c>
      <c r="BQ169" s="62">
        <f t="shared" si="111"/>
        <v>17</v>
      </c>
      <c r="BR169" s="62">
        <f t="shared" si="111"/>
        <v>18</v>
      </c>
      <c r="BS169" s="62">
        <f t="shared" si="111"/>
        <v>18</v>
      </c>
      <c r="BT169" s="62">
        <f t="shared" si="111"/>
        <v>18</v>
      </c>
      <c r="BU169" s="62">
        <f t="shared" si="111"/>
        <v>18</v>
      </c>
      <c r="BV169" s="62">
        <f t="shared" si="111"/>
        <v>18</v>
      </c>
      <c r="BW169" s="62">
        <f t="shared" si="111"/>
        <v>19</v>
      </c>
      <c r="BX169" s="62">
        <f t="shared" si="111"/>
        <v>19</v>
      </c>
      <c r="BY169" s="62">
        <f t="shared" si="111"/>
        <v>19</v>
      </c>
      <c r="BZ169" s="62">
        <f t="shared" si="111"/>
        <v>19</v>
      </c>
      <c r="CA169" s="62">
        <f t="shared" si="111"/>
        <v>19</v>
      </c>
      <c r="CB169" s="62">
        <f t="shared" si="111"/>
        <v>20</v>
      </c>
      <c r="CC169" s="62">
        <f t="shared" si="111"/>
        <v>20</v>
      </c>
      <c r="CD169" s="62">
        <f t="shared" si="111"/>
        <v>20</v>
      </c>
      <c r="CE169" s="62">
        <f t="shared" si="111"/>
        <v>20</v>
      </c>
      <c r="CF169" s="62">
        <f t="shared" si="111"/>
        <v>20</v>
      </c>
      <c r="CG169" s="62">
        <f t="shared" si="111"/>
        <v>21</v>
      </c>
      <c r="CH169" s="62">
        <f t="shared" si="111"/>
        <v>21</v>
      </c>
      <c r="CI169" s="62">
        <f t="shared" ref="CI169:CN169" si="112">ROUNDUP(Stitches_at_Final_BO*CI159,0)</f>
        <v>21</v>
      </c>
      <c r="CJ169" s="62">
        <f t="shared" si="112"/>
        <v>21</v>
      </c>
      <c r="CK169" s="62">
        <f t="shared" si="112"/>
        <v>21</v>
      </c>
      <c r="CL169" s="62">
        <f t="shared" si="112"/>
        <v>22</v>
      </c>
      <c r="CM169" s="62">
        <f t="shared" si="112"/>
        <v>22</v>
      </c>
      <c r="CN169" s="62">
        <f t="shared" si="112"/>
        <v>22</v>
      </c>
      <c r="CO169" s="34"/>
      <c r="CP169" s="34"/>
      <c r="CQ169" s="34"/>
      <c r="CR169" s="34"/>
      <c r="CS169" s="34"/>
      <c r="CT169" s="34"/>
      <c r="CU169" s="34"/>
      <c r="CV169" s="34"/>
      <c r="CW169" s="34"/>
      <c r="CX169" s="34"/>
      <c r="CY169" s="34"/>
      <c r="CZ169" s="34"/>
      <c r="DA169" s="34"/>
      <c r="DB169" s="34"/>
      <c r="DC169" s="34"/>
      <c r="DD169" s="34"/>
      <c r="DE169" s="34"/>
      <c r="DF169" s="34"/>
      <c r="DG169" s="34"/>
    </row>
    <row r="170" spans="1:111" s="33" customFormat="1" ht="15.75" customHeight="1">
      <c r="A170" s="61" t="s">
        <v>161</v>
      </c>
      <c r="C170" s="34"/>
      <c r="D170" s="34"/>
      <c r="E170" s="34"/>
      <c r="F170" s="34"/>
      <c r="G170" s="34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>
        <f t="shared" ref="W170:BB170" si="113">ROUNDUP(Rows_for_Final_BO*W158,0)</f>
        <v>0</v>
      </c>
      <c r="X170" s="62">
        <f t="shared" si="113"/>
        <v>0</v>
      </c>
      <c r="Y170" s="62">
        <f t="shared" si="113"/>
        <v>0</v>
      </c>
      <c r="Z170" s="62">
        <f t="shared" si="113"/>
        <v>0</v>
      </c>
      <c r="AA170" s="62">
        <f t="shared" si="113"/>
        <v>0</v>
      </c>
      <c r="AB170" s="62">
        <f t="shared" si="113"/>
        <v>0</v>
      </c>
      <c r="AC170" s="62">
        <f t="shared" si="113"/>
        <v>0</v>
      </c>
      <c r="AD170" s="62">
        <f t="shared" si="113"/>
        <v>0</v>
      </c>
      <c r="AE170" s="62">
        <f t="shared" si="113"/>
        <v>0</v>
      </c>
      <c r="AF170" s="62">
        <f t="shared" si="113"/>
        <v>0</v>
      </c>
      <c r="AG170" s="62">
        <f t="shared" si="113"/>
        <v>0</v>
      </c>
      <c r="AH170" s="62">
        <f t="shared" si="113"/>
        <v>0</v>
      </c>
      <c r="AI170" s="62">
        <f t="shared" si="113"/>
        <v>0</v>
      </c>
      <c r="AJ170" s="62">
        <f t="shared" si="113"/>
        <v>0</v>
      </c>
      <c r="AK170" s="62">
        <f t="shared" si="113"/>
        <v>0</v>
      </c>
      <c r="AL170" s="62">
        <f t="shared" si="113"/>
        <v>0</v>
      </c>
      <c r="AM170" s="62">
        <f t="shared" si="113"/>
        <v>0</v>
      </c>
      <c r="AN170" s="62">
        <f t="shared" si="113"/>
        <v>0</v>
      </c>
      <c r="AO170" s="62">
        <f t="shared" si="113"/>
        <v>0</v>
      </c>
      <c r="AP170" s="62">
        <f t="shared" si="113"/>
        <v>0</v>
      </c>
      <c r="AQ170" s="62">
        <f t="shared" si="113"/>
        <v>0</v>
      </c>
      <c r="AR170" s="62">
        <f t="shared" si="113"/>
        <v>0</v>
      </c>
      <c r="AS170" s="62">
        <f t="shared" si="113"/>
        <v>0</v>
      </c>
      <c r="AT170" s="62">
        <f t="shared" si="113"/>
        <v>0</v>
      </c>
      <c r="AU170" s="62">
        <f t="shared" si="113"/>
        <v>0</v>
      </c>
      <c r="AV170" s="62">
        <f t="shared" si="113"/>
        <v>0</v>
      </c>
      <c r="AW170" s="62">
        <f t="shared" si="113"/>
        <v>0</v>
      </c>
      <c r="AX170" s="62">
        <f t="shared" si="113"/>
        <v>0</v>
      </c>
      <c r="AY170" s="62">
        <f t="shared" si="113"/>
        <v>0</v>
      </c>
      <c r="AZ170" s="62">
        <f t="shared" si="113"/>
        <v>0</v>
      </c>
      <c r="BA170" s="62">
        <f t="shared" si="113"/>
        <v>0</v>
      </c>
      <c r="BB170" s="62">
        <f t="shared" si="113"/>
        <v>0</v>
      </c>
      <c r="BC170" s="62">
        <f t="shared" ref="BC170:CH170" si="114">ROUNDUP(Rows_for_Final_BO*BC158,0)</f>
        <v>0</v>
      </c>
      <c r="BD170" s="62">
        <f t="shared" si="114"/>
        <v>0</v>
      </c>
      <c r="BE170" s="62">
        <f t="shared" si="114"/>
        <v>0</v>
      </c>
      <c r="BF170" s="62">
        <f t="shared" si="114"/>
        <v>0</v>
      </c>
      <c r="BG170" s="62">
        <f t="shared" si="114"/>
        <v>0</v>
      </c>
      <c r="BH170" s="62">
        <f t="shared" si="114"/>
        <v>0</v>
      </c>
      <c r="BI170" s="62">
        <f t="shared" si="114"/>
        <v>0</v>
      </c>
      <c r="BJ170" s="62">
        <f t="shared" si="114"/>
        <v>0</v>
      </c>
      <c r="BK170" s="62">
        <f t="shared" si="114"/>
        <v>0</v>
      </c>
      <c r="BL170" s="62">
        <f t="shared" si="114"/>
        <v>0</v>
      </c>
      <c r="BM170" s="62">
        <f t="shared" si="114"/>
        <v>0</v>
      </c>
      <c r="BN170" s="62">
        <f t="shared" si="114"/>
        <v>0</v>
      </c>
      <c r="BO170" s="62">
        <f t="shared" si="114"/>
        <v>0</v>
      </c>
      <c r="BP170" s="62">
        <f t="shared" si="114"/>
        <v>0</v>
      </c>
      <c r="BQ170" s="62">
        <f t="shared" si="114"/>
        <v>0</v>
      </c>
      <c r="BR170" s="62">
        <f t="shared" si="114"/>
        <v>0</v>
      </c>
      <c r="BS170" s="62">
        <f t="shared" si="114"/>
        <v>0</v>
      </c>
      <c r="BT170" s="62">
        <f t="shared" si="114"/>
        <v>0</v>
      </c>
      <c r="BU170" s="62">
        <f t="shared" si="114"/>
        <v>0</v>
      </c>
      <c r="BV170" s="62">
        <f t="shared" si="114"/>
        <v>0</v>
      </c>
      <c r="BW170" s="62">
        <f t="shared" si="114"/>
        <v>0</v>
      </c>
      <c r="BX170" s="62">
        <f t="shared" si="114"/>
        <v>0</v>
      </c>
      <c r="BY170" s="62">
        <f t="shared" si="114"/>
        <v>0</v>
      </c>
      <c r="BZ170" s="62">
        <f t="shared" si="114"/>
        <v>0</v>
      </c>
      <c r="CA170" s="62">
        <f t="shared" si="114"/>
        <v>0</v>
      </c>
      <c r="CB170" s="62">
        <f t="shared" si="114"/>
        <v>0</v>
      </c>
      <c r="CC170" s="62">
        <f t="shared" si="114"/>
        <v>0</v>
      </c>
      <c r="CD170" s="62">
        <f t="shared" si="114"/>
        <v>0</v>
      </c>
      <c r="CE170" s="62">
        <f t="shared" si="114"/>
        <v>0</v>
      </c>
      <c r="CF170" s="62">
        <f t="shared" si="114"/>
        <v>0</v>
      </c>
      <c r="CG170" s="62">
        <f t="shared" si="114"/>
        <v>0</v>
      </c>
      <c r="CH170" s="62">
        <f t="shared" si="114"/>
        <v>0</v>
      </c>
      <c r="CI170" s="62">
        <f t="shared" ref="CI170:CN170" si="115">ROUNDUP(Rows_for_Final_BO*CI158,0)</f>
        <v>0</v>
      </c>
      <c r="CJ170" s="62">
        <f t="shared" si="115"/>
        <v>0</v>
      </c>
      <c r="CK170" s="62">
        <f t="shared" si="115"/>
        <v>0</v>
      </c>
      <c r="CL170" s="62">
        <f t="shared" si="115"/>
        <v>0</v>
      </c>
      <c r="CM170" s="62">
        <f t="shared" si="115"/>
        <v>0</v>
      </c>
      <c r="CN170" s="62">
        <f t="shared" si="115"/>
        <v>0</v>
      </c>
      <c r="CO170" s="34"/>
      <c r="CP170" s="34"/>
      <c r="CQ170" s="34"/>
      <c r="CR170" s="34"/>
      <c r="CS170" s="34"/>
      <c r="CT170" s="34"/>
      <c r="CU170" s="34"/>
      <c r="CV170" s="34"/>
      <c r="CW170" s="34"/>
      <c r="CX170" s="34"/>
      <c r="CY170" s="34"/>
      <c r="CZ170" s="34"/>
      <c r="DA170" s="34"/>
      <c r="DB170" s="34"/>
      <c r="DC170" s="34"/>
      <c r="DD170" s="34"/>
      <c r="DE170" s="34"/>
      <c r="DF170" s="34"/>
      <c r="DG170" s="34"/>
    </row>
    <row r="171" spans="1:111" s="33" customFormat="1" ht="15.75" customHeight="1">
      <c r="A171" s="35" t="s">
        <v>162</v>
      </c>
      <c r="C171" s="34"/>
      <c r="D171" s="34"/>
      <c r="E171" s="34"/>
      <c r="F171" s="34"/>
      <c r="G171" s="34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>
        <f t="shared" ref="W171:CH171" si="116">(W167+((2*SUM(W172:W174))+3))</f>
        <v>15</v>
      </c>
      <c r="X171" s="62">
        <f t="shared" si="116"/>
        <v>15</v>
      </c>
      <c r="Y171" s="62">
        <f t="shared" si="116"/>
        <v>15</v>
      </c>
      <c r="Z171" s="62">
        <f t="shared" si="116"/>
        <v>15</v>
      </c>
      <c r="AA171" s="62">
        <f t="shared" si="116"/>
        <v>15</v>
      </c>
      <c r="AB171" s="62">
        <f t="shared" si="116"/>
        <v>15</v>
      </c>
      <c r="AC171" s="62">
        <f t="shared" si="116"/>
        <v>15</v>
      </c>
      <c r="AD171" s="62">
        <f t="shared" si="116"/>
        <v>17</v>
      </c>
      <c r="AE171" s="62">
        <f t="shared" si="116"/>
        <v>15</v>
      </c>
      <c r="AF171" s="62">
        <f t="shared" si="116"/>
        <v>17</v>
      </c>
      <c r="AG171" s="62">
        <f t="shared" si="116"/>
        <v>17</v>
      </c>
      <c r="AH171" s="62">
        <f t="shared" si="116"/>
        <v>17</v>
      </c>
      <c r="AI171" s="62">
        <f t="shared" si="116"/>
        <v>17</v>
      </c>
      <c r="AJ171" s="62">
        <f t="shared" si="116"/>
        <v>17</v>
      </c>
      <c r="AK171" s="62">
        <f t="shared" si="116"/>
        <v>17</v>
      </c>
      <c r="AL171" s="62">
        <f t="shared" si="116"/>
        <v>19</v>
      </c>
      <c r="AM171" s="62">
        <f t="shared" si="116"/>
        <v>19</v>
      </c>
      <c r="AN171" s="62">
        <f t="shared" si="116"/>
        <v>21</v>
      </c>
      <c r="AO171" s="62">
        <f t="shared" si="116"/>
        <v>21</v>
      </c>
      <c r="AP171" s="62">
        <f t="shared" si="116"/>
        <v>23</v>
      </c>
      <c r="AQ171" s="62">
        <f t="shared" si="116"/>
        <v>23</v>
      </c>
      <c r="AR171" s="62">
        <f t="shared" si="116"/>
        <v>23</v>
      </c>
      <c r="AS171" s="62">
        <f t="shared" si="116"/>
        <v>23</v>
      </c>
      <c r="AT171" s="62">
        <f t="shared" si="116"/>
        <v>25</v>
      </c>
      <c r="AU171" s="62">
        <f t="shared" si="116"/>
        <v>23</v>
      </c>
      <c r="AV171" s="62">
        <f t="shared" si="116"/>
        <v>19</v>
      </c>
      <c r="AW171" s="62">
        <f t="shared" si="116"/>
        <v>21</v>
      </c>
      <c r="AX171" s="62">
        <f t="shared" si="116"/>
        <v>21</v>
      </c>
      <c r="AY171" s="62">
        <f t="shared" si="116"/>
        <v>21</v>
      </c>
      <c r="AZ171" s="62">
        <f t="shared" si="116"/>
        <v>21</v>
      </c>
      <c r="BA171" s="62">
        <f t="shared" si="116"/>
        <v>19</v>
      </c>
      <c r="BB171" s="62">
        <f t="shared" si="116"/>
        <v>21</v>
      </c>
      <c r="BC171" s="62">
        <f t="shared" si="116"/>
        <v>19</v>
      </c>
      <c r="BD171" s="62">
        <f t="shared" si="116"/>
        <v>23</v>
      </c>
      <c r="BE171" s="62">
        <f t="shared" si="116"/>
        <v>21</v>
      </c>
      <c r="BF171" s="62">
        <f t="shared" si="116"/>
        <v>19</v>
      </c>
      <c r="BG171" s="62">
        <f t="shared" si="116"/>
        <v>21</v>
      </c>
      <c r="BH171" s="62">
        <f t="shared" si="116"/>
        <v>19</v>
      </c>
      <c r="BI171" s="62">
        <f t="shared" si="116"/>
        <v>21</v>
      </c>
      <c r="BJ171" s="62">
        <f t="shared" si="116"/>
        <v>21</v>
      </c>
      <c r="BK171" s="62">
        <f t="shared" si="116"/>
        <v>23</v>
      </c>
      <c r="BL171" s="62">
        <f t="shared" si="116"/>
        <v>21</v>
      </c>
      <c r="BM171" s="62">
        <f t="shared" si="116"/>
        <v>23</v>
      </c>
      <c r="BN171" s="62">
        <f t="shared" si="116"/>
        <v>23</v>
      </c>
      <c r="BO171" s="62">
        <f t="shared" si="116"/>
        <v>25</v>
      </c>
      <c r="BP171" s="62">
        <f t="shared" si="116"/>
        <v>23</v>
      </c>
      <c r="BQ171" s="62">
        <f t="shared" si="116"/>
        <v>21</v>
      </c>
      <c r="BR171" s="62">
        <f t="shared" si="116"/>
        <v>21</v>
      </c>
      <c r="BS171" s="62">
        <f t="shared" si="116"/>
        <v>21</v>
      </c>
      <c r="BT171" s="62">
        <f t="shared" si="116"/>
        <v>21</v>
      </c>
      <c r="BU171" s="62">
        <f t="shared" si="116"/>
        <v>21</v>
      </c>
      <c r="BV171" s="62">
        <f t="shared" si="116"/>
        <v>23</v>
      </c>
      <c r="BW171" s="62">
        <f t="shared" si="116"/>
        <v>23</v>
      </c>
      <c r="BX171" s="62">
        <f t="shared" si="116"/>
        <v>25</v>
      </c>
      <c r="BY171" s="62">
        <f t="shared" si="116"/>
        <v>25</v>
      </c>
      <c r="BZ171" s="62">
        <f t="shared" si="116"/>
        <v>27</v>
      </c>
      <c r="CA171" s="62">
        <f t="shared" si="116"/>
        <v>27</v>
      </c>
      <c r="CB171" s="62">
        <f t="shared" si="116"/>
        <v>29</v>
      </c>
      <c r="CC171" s="62">
        <f t="shared" si="116"/>
        <v>27</v>
      </c>
      <c r="CD171" s="62">
        <f t="shared" si="116"/>
        <v>29</v>
      </c>
      <c r="CE171" s="62">
        <f t="shared" si="116"/>
        <v>27</v>
      </c>
      <c r="CF171" s="62">
        <f t="shared" si="116"/>
        <v>27</v>
      </c>
      <c r="CG171" s="62">
        <f t="shared" si="116"/>
        <v>27</v>
      </c>
      <c r="CH171" s="62">
        <f t="shared" si="116"/>
        <v>29</v>
      </c>
      <c r="CI171" s="62">
        <f t="shared" ref="CI171:CN171" si="117">(CI167+((2*SUM(CI172:CI174))+3))</f>
        <v>27</v>
      </c>
      <c r="CJ171" s="62">
        <f t="shared" si="117"/>
        <v>27</v>
      </c>
      <c r="CK171" s="62">
        <f t="shared" si="117"/>
        <v>29</v>
      </c>
      <c r="CL171" s="62">
        <f t="shared" si="117"/>
        <v>27</v>
      </c>
      <c r="CM171" s="62">
        <f t="shared" si="117"/>
        <v>29</v>
      </c>
      <c r="CN171" s="62">
        <f t="shared" si="117"/>
        <v>29</v>
      </c>
      <c r="CO171" s="34"/>
      <c r="CP171" s="34"/>
      <c r="CQ171" s="34"/>
      <c r="CR171" s="34"/>
      <c r="CS171" s="34"/>
      <c r="CT171" s="34"/>
      <c r="CU171" s="34"/>
      <c r="CV171" s="34"/>
      <c r="CW171" s="34"/>
      <c r="CX171" s="34"/>
      <c r="CY171" s="34"/>
      <c r="CZ171" s="34"/>
      <c r="DA171" s="34"/>
      <c r="DB171" s="34"/>
      <c r="DC171" s="34"/>
      <c r="DD171" s="34"/>
      <c r="DE171" s="34"/>
      <c r="DF171" s="34"/>
      <c r="DG171" s="34"/>
    </row>
    <row r="172" spans="1:111" ht="15.75" customHeight="1">
      <c r="A172" s="32" t="s">
        <v>103</v>
      </c>
      <c r="B172" s="58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>
        <v>3</v>
      </c>
      <c r="X172" s="56">
        <v>2</v>
      </c>
      <c r="Y172" s="56">
        <v>2</v>
      </c>
      <c r="Z172" s="56">
        <v>1</v>
      </c>
      <c r="AA172" s="56">
        <v>1</v>
      </c>
      <c r="AB172" s="56">
        <v>2</v>
      </c>
      <c r="AC172" s="56">
        <v>2</v>
      </c>
      <c r="AD172" s="56">
        <v>3</v>
      </c>
      <c r="AE172" s="56">
        <v>2</v>
      </c>
      <c r="AF172" s="56">
        <v>3</v>
      </c>
      <c r="AG172" s="56">
        <v>3</v>
      </c>
      <c r="AH172" s="56">
        <v>2</v>
      </c>
      <c r="AI172" s="56">
        <v>2</v>
      </c>
      <c r="AJ172" s="56">
        <v>1</v>
      </c>
      <c r="AK172" s="56">
        <v>1</v>
      </c>
      <c r="AL172" s="56">
        <v>1</v>
      </c>
      <c r="AM172" s="56">
        <v>1</v>
      </c>
      <c r="AN172" s="56">
        <v>2</v>
      </c>
      <c r="AO172" s="56">
        <v>1</v>
      </c>
      <c r="AP172" s="56">
        <v>2</v>
      </c>
      <c r="AQ172" s="56">
        <v>2</v>
      </c>
      <c r="AR172" s="56">
        <v>2</v>
      </c>
      <c r="AS172" s="56">
        <v>2</v>
      </c>
      <c r="AT172" s="56">
        <v>3</v>
      </c>
      <c r="AU172" s="56">
        <v>2</v>
      </c>
      <c r="AV172" s="56">
        <v>1</v>
      </c>
      <c r="AW172" s="56">
        <v>2</v>
      </c>
      <c r="AX172" s="56">
        <v>2</v>
      </c>
      <c r="AY172" s="56">
        <v>2</v>
      </c>
      <c r="AZ172" s="56">
        <v>2</v>
      </c>
      <c r="BA172" s="56">
        <v>1</v>
      </c>
      <c r="BB172" s="56">
        <v>2</v>
      </c>
      <c r="BC172" s="56">
        <v>1</v>
      </c>
      <c r="BD172" s="56">
        <v>3</v>
      </c>
      <c r="BE172" s="56">
        <v>2</v>
      </c>
      <c r="BF172" s="56">
        <v>1</v>
      </c>
      <c r="BG172" s="56">
        <v>2</v>
      </c>
      <c r="BH172" s="56"/>
      <c r="BK172" s="27">
        <v>1</v>
      </c>
      <c r="BM172" s="56">
        <v>1</v>
      </c>
      <c r="BN172" s="27">
        <v>1</v>
      </c>
      <c r="BO172" s="27">
        <v>2</v>
      </c>
      <c r="BP172" s="27">
        <v>1</v>
      </c>
      <c r="BQ172" s="56"/>
      <c r="BV172" s="56">
        <v>1</v>
      </c>
      <c r="BW172" s="56">
        <v>1</v>
      </c>
      <c r="BX172" s="56">
        <v>2</v>
      </c>
      <c r="BY172" s="56">
        <v>2</v>
      </c>
      <c r="BZ172" s="57">
        <v>2</v>
      </c>
      <c r="CA172" s="56">
        <v>2</v>
      </c>
      <c r="CB172" s="56">
        <v>3</v>
      </c>
      <c r="CC172" s="56">
        <v>2</v>
      </c>
      <c r="CD172" s="56">
        <v>3</v>
      </c>
      <c r="CE172" s="56">
        <v>1</v>
      </c>
      <c r="CF172" s="56">
        <v>1</v>
      </c>
      <c r="CG172" s="56">
        <v>1</v>
      </c>
      <c r="CH172" s="56">
        <v>2</v>
      </c>
      <c r="CI172" s="56">
        <v>2</v>
      </c>
      <c r="CJ172" s="56">
        <v>2</v>
      </c>
      <c r="CK172" s="56">
        <v>3</v>
      </c>
      <c r="CL172" s="56">
        <v>2</v>
      </c>
      <c r="CM172" s="56">
        <v>3</v>
      </c>
      <c r="CN172" s="56">
        <v>3</v>
      </c>
    </row>
    <row r="173" spans="1:111" ht="15.75" customHeight="1">
      <c r="A173" s="31" t="s">
        <v>105</v>
      </c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>
        <v>1</v>
      </c>
      <c r="AA173" s="56">
        <v>1</v>
      </c>
      <c r="AB173" s="56">
        <v>1</v>
      </c>
      <c r="AC173" s="56">
        <v>1</v>
      </c>
      <c r="AD173" s="56">
        <v>1</v>
      </c>
      <c r="AE173" s="56">
        <v>1</v>
      </c>
      <c r="AF173" s="56">
        <v>1</v>
      </c>
      <c r="AG173" s="56">
        <v>1</v>
      </c>
      <c r="AH173" s="56">
        <v>1</v>
      </c>
      <c r="AI173" s="56">
        <v>1</v>
      </c>
      <c r="AJ173" s="56">
        <v>2</v>
      </c>
      <c r="AK173" s="56">
        <v>2</v>
      </c>
      <c r="AL173" s="56">
        <v>2</v>
      </c>
      <c r="AM173" s="56">
        <v>2</v>
      </c>
      <c r="AN173" s="56">
        <v>2</v>
      </c>
      <c r="AO173" s="56">
        <v>2</v>
      </c>
      <c r="AP173" s="56">
        <v>2</v>
      </c>
      <c r="AQ173" s="56">
        <v>2</v>
      </c>
      <c r="AR173" s="56">
        <v>2</v>
      </c>
      <c r="AS173" s="56">
        <v>2</v>
      </c>
      <c r="AT173" s="56">
        <v>2</v>
      </c>
      <c r="AU173" s="56">
        <v>2</v>
      </c>
      <c r="AV173" s="56">
        <v>2</v>
      </c>
      <c r="AW173" s="56">
        <v>2</v>
      </c>
      <c r="AX173" s="56">
        <v>2</v>
      </c>
      <c r="AY173" s="56">
        <v>2</v>
      </c>
      <c r="AZ173" s="56">
        <v>2</v>
      </c>
      <c r="BA173" s="56">
        <v>1</v>
      </c>
      <c r="BB173" s="56">
        <v>2</v>
      </c>
      <c r="BC173" s="56">
        <v>1</v>
      </c>
      <c r="BD173" s="56">
        <v>2</v>
      </c>
      <c r="BE173" s="56">
        <v>1</v>
      </c>
      <c r="BF173" s="56">
        <v>1</v>
      </c>
      <c r="BG173" s="56">
        <v>1</v>
      </c>
      <c r="BH173" s="56">
        <v>2</v>
      </c>
      <c r="BI173" s="56">
        <v>2</v>
      </c>
      <c r="BJ173" s="56">
        <v>2</v>
      </c>
      <c r="BK173" s="56">
        <v>2</v>
      </c>
      <c r="BL173" s="56">
        <v>2</v>
      </c>
      <c r="BM173" s="56">
        <v>2</v>
      </c>
      <c r="BN173" s="56">
        <v>2</v>
      </c>
      <c r="BO173" s="56">
        <v>2</v>
      </c>
      <c r="BP173" s="56">
        <v>2</v>
      </c>
      <c r="BQ173" s="56">
        <v>1</v>
      </c>
      <c r="BR173" s="56">
        <v>1</v>
      </c>
      <c r="BS173" s="56">
        <v>1</v>
      </c>
      <c r="BT173" s="56">
        <v>1</v>
      </c>
      <c r="BU173" s="56">
        <v>1</v>
      </c>
      <c r="BV173" s="56">
        <v>2</v>
      </c>
      <c r="BW173" s="56">
        <v>2</v>
      </c>
      <c r="BX173" s="56">
        <v>2</v>
      </c>
      <c r="BY173" s="56">
        <v>2</v>
      </c>
      <c r="BZ173" s="57">
        <v>2</v>
      </c>
      <c r="CA173" s="56">
        <v>2</v>
      </c>
      <c r="CB173" s="56">
        <v>2</v>
      </c>
      <c r="CC173" s="56">
        <v>2</v>
      </c>
      <c r="CD173" s="56">
        <v>2</v>
      </c>
      <c r="CE173" s="56">
        <v>3</v>
      </c>
      <c r="CF173" s="56">
        <v>3</v>
      </c>
      <c r="CG173" s="56">
        <v>3</v>
      </c>
      <c r="CH173" s="56">
        <v>3</v>
      </c>
      <c r="CI173" s="56">
        <v>2</v>
      </c>
      <c r="CJ173" s="56">
        <v>2</v>
      </c>
      <c r="CK173" s="56">
        <v>2</v>
      </c>
      <c r="CL173" s="56">
        <v>2</v>
      </c>
      <c r="CM173" s="56">
        <v>2</v>
      </c>
      <c r="CN173" s="56">
        <v>2</v>
      </c>
    </row>
    <row r="174" spans="1:111" ht="15.75" customHeight="1">
      <c r="A174" s="31" t="s">
        <v>107</v>
      </c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56"/>
      <c r="AW174" s="56"/>
      <c r="AX174" s="56"/>
      <c r="AY174" s="56"/>
      <c r="AZ174" s="56"/>
      <c r="BA174" s="56">
        <v>1</v>
      </c>
      <c r="BB174" s="56"/>
      <c r="BC174" s="56">
        <v>1</v>
      </c>
      <c r="BD174" s="56"/>
      <c r="BE174" s="56">
        <v>1</v>
      </c>
      <c r="BF174" s="56">
        <v>1</v>
      </c>
      <c r="BG174" s="56">
        <v>1</v>
      </c>
      <c r="BH174" s="56">
        <v>1</v>
      </c>
      <c r="BI174" s="56">
        <v>1</v>
      </c>
      <c r="BJ174" s="56">
        <v>1</v>
      </c>
      <c r="BK174" s="56">
        <v>1</v>
      </c>
      <c r="BL174" s="56">
        <v>1</v>
      </c>
      <c r="BM174" s="56">
        <v>1</v>
      </c>
      <c r="BN174" s="56">
        <v>1</v>
      </c>
      <c r="BO174" s="56">
        <v>1</v>
      </c>
      <c r="BP174" s="56">
        <v>1</v>
      </c>
      <c r="BQ174" s="56">
        <v>2</v>
      </c>
      <c r="BR174" s="56">
        <v>2</v>
      </c>
      <c r="BS174" s="56">
        <v>2</v>
      </c>
      <c r="BT174" s="56">
        <v>2</v>
      </c>
      <c r="BU174" s="56">
        <v>2</v>
      </c>
      <c r="BV174" s="56">
        <v>1</v>
      </c>
      <c r="BW174" s="56">
        <v>1</v>
      </c>
      <c r="BX174" s="56">
        <v>1</v>
      </c>
      <c r="BY174" s="56">
        <v>1</v>
      </c>
      <c r="BZ174" s="57">
        <v>1</v>
      </c>
      <c r="CA174" s="56">
        <v>1</v>
      </c>
      <c r="CB174" s="56">
        <v>1</v>
      </c>
      <c r="CC174" s="56">
        <v>1</v>
      </c>
      <c r="CD174" s="56">
        <v>1</v>
      </c>
      <c r="CE174" s="56">
        <v>1</v>
      </c>
      <c r="CF174" s="56">
        <v>1</v>
      </c>
      <c r="CG174" s="56">
        <v>1</v>
      </c>
      <c r="CH174" s="56">
        <v>1</v>
      </c>
      <c r="CI174" s="56">
        <v>1</v>
      </c>
      <c r="CJ174" s="56">
        <v>1</v>
      </c>
      <c r="CK174" s="56">
        <v>1</v>
      </c>
      <c r="CL174" s="56">
        <v>1</v>
      </c>
      <c r="CM174" s="56">
        <v>1</v>
      </c>
      <c r="CN174" s="56">
        <v>1</v>
      </c>
    </row>
    <row r="175" spans="1:111" ht="15.75" customHeight="1">
      <c r="A175" s="63" t="s">
        <v>163</v>
      </c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>
        <v>3</v>
      </c>
      <c r="X175" s="56">
        <v>4</v>
      </c>
      <c r="Y175" s="56">
        <v>4</v>
      </c>
      <c r="Z175" s="56">
        <v>4</v>
      </c>
      <c r="AA175" s="56">
        <v>4</v>
      </c>
      <c r="AB175" s="56">
        <v>4</v>
      </c>
      <c r="AC175" s="56">
        <v>4</v>
      </c>
      <c r="AD175" s="56">
        <v>4</v>
      </c>
      <c r="AE175" s="56">
        <v>4</v>
      </c>
      <c r="AF175" s="56">
        <v>4</v>
      </c>
      <c r="AG175" s="56">
        <v>4</v>
      </c>
      <c r="AH175" s="56">
        <v>4</v>
      </c>
      <c r="AI175" s="56">
        <v>4</v>
      </c>
      <c r="AJ175" s="56">
        <v>4</v>
      </c>
      <c r="AK175" s="56">
        <v>4</v>
      </c>
      <c r="AL175" s="56">
        <v>4</v>
      </c>
      <c r="AM175" s="56">
        <v>4</v>
      </c>
      <c r="AN175" s="56">
        <v>4</v>
      </c>
      <c r="AO175" s="56">
        <v>4</v>
      </c>
      <c r="AP175" s="56">
        <v>4</v>
      </c>
      <c r="AQ175" s="56">
        <v>4</v>
      </c>
      <c r="AR175" s="56">
        <v>4</v>
      </c>
      <c r="AS175" s="56">
        <v>4</v>
      </c>
      <c r="AT175" s="56">
        <v>4</v>
      </c>
      <c r="AU175" s="56">
        <v>5</v>
      </c>
      <c r="AV175" s="56">
        <v>5</v>
      </c>
      <c r="AW175" s="56">
        <v>5</v>
      </c>
      <c r="AX175" s="56">
        <v>5</v>
      </c>
      <c r="AY175" s="56">
        <v>5</v>
      </c>
      <c r="AZ175" s="56">
        <v>5</v>
      </c>
      <c r="BA175" s="56">
        <v>5</v>
      </c>
      <c r="BB175" s="56">
        <v>5</v>
      </c>
      <c r="BC175" s="56">
        <v>5</v>
      </c>
      <c r="BD175" s="56">
        <v>5</v>
      </c>
      <c r="BE175" s="56">
        <v>5</v>
      </c>
      <c r="BF175" s="56">
        <v>5</v>
      </c>
      <c r="BG175" s="56">
        <v>5</v>
      </c>
      <c r="BH175" s="56">
        <v>5</v>
      </c>
      <c r="BI175" s="56">
        <v>5</v>
      </c>
      <c r="BJ175" s="56">
        <v>5</v>
      </c>
      <c r="BK175" s="56">
        <v>5</v>
      </c>
      <c r="BL175" s="56">
        <v>5</v>
      </c>
      <c r="BM175" s="56">
        <v>5</v>
      </c>
      <c r="BN175" s="56">
        <v>5</v>
      </c>
      <c r="BO175" s="56">
        <v>5</v>
      </c>
      <c r="BP175" s="56">
        <v>5</v>
      </c>
      <c r="BQ175" s="56">
        <v>5</v>
      </c>
      <c r="BR175" s="56">
        <v>5</v>
      </c>
      <c r="BS175" s="56">
        <v>5</v>
      </c>
      <c r="BT175" s="56">
        <v>5</v>
      </c>
      <c r="BU175" s="56">
        <v>5</v>
      </c>
      <c r="BV175" s="56">
        <v>6</v>
      </c>
      <c r="BW175" s="56">
        <v>6</v>
      </c>
      <c r="BX175" s="56">
        <v>6</v>
      </c>
      <c r="BY175" s="56">
        <v>6</v>
      </c>
      <c r="BZ175" s="57">
        <v>6</v>
      </c>
      <c r="CA175" s="56">
        <v>6</v>
      </c>
      <c r="CB175" s="56">
        <v>6</v>
      </c>
      <c r="CC175" s="56">
        <v>6</v>
      </c>
      <c r="CD175" s="56">
        <v>6</v>
      </c>
      <c r="CE175" s="56">
        <v>6</v>
      </c>
      <c r="CF175" s="56">
        <v>6</v>
      </c>
      <c r="CG175" s="56">
        <v>6</v>
      </c>
      <c r="CH175" s="56">
        <v>6</v>
      </c>
      <c r="CI175" s="56">
        <v>7</v>
      </c>
      <c r="CJ175" s="56">
        <v>6</v>
      </c>
      <c r="CK175" s="56">
        <v>7</v>
      </c>
      <c r="CL175" s="56">
        <v>8</v>
      </c>
      <c r="CM175" s="56">
        <v>7</v>
      </c>
      <c r="CN175" s="56">
        <v>7</v>
      </c>
    </row>
    <row r="176" spans="1:111" ht="15.75" customHeight="1">
      <c r="A176" s="63" t="s">
        <v>164</v>
      </c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>
        <v>3</v>
      </c>
      <c r="X176" s="56">
        <v>4</v>
      </c>
      <c r="Y176" s="56">
        <v>4</v>
      </c>
      <c r="Z176" s="56">
        <v>4</v>
      </c>
      <c r="AA176" s="56">
        <v>4</v>
      </c>
      <c r="AB176" s="56">
        <v>4</v>
      </c>
      <c r="AC176" s="56">
        <v>4</v>
      </c>
      <c r="AD176" s="56">
        <v>4</v>
      </c>
      <c r="AE176" s="56">
        <v>4</v>
      </c>
      <c r="AF176" s="56">
        <v>4</v>
      </c>
      <c r="AG176" s="56">
        <v>4</v>
      </c>
      <c r="AH176" s="56">
        <v>4</v>
      </c>
      <c r="AI176" s="56">
        <v>4</v>
      </c>
      <c r="AJ176" s="56">
        <v>4</v>
      </c>
      <c r="AK176" s="56">
        <v>4</v>
      </c>
      <c r="AL176" s="56">
        <v>4</v>
      </c>
      <c r="AM176" s="56">
        <v>4</v>
      </c>
      <c r="AN176" s="56">
        <v>4</v>
      </c>
      <c r="AO176" s="56">
        <v>4</v>
      </c>
      <c r="AP176" s="56">
        <v>4</v>
      </c>
      <c r="AQ176" s="56">
        <v>4</v>
      </c>
      <c r="AR176" s="56">
        <v>4</v>
      </c>
      <c r="AS176" s="56">
        <v>4</v>
      </c>
      <c r="AT176" s="56">
        <v>4</v>
      </c>
      <c r="AU176" s="56">
        <v>5</v>
      </c>
      <c r="AV176" s="56">
        <v>5</v>
      </c>
      <c r="AW176" s="56">
        <v>5</v>
      </c>
      <c r="AX176" s="56">
        <v>5</v>
      </c>
      <c r="AY176" s="56">
        <v>5</v>
      </c>
      <c r="AZ176" s="56">
        <v>5</v>
      </c>
      <c r="BA176" s="56">
        <v>5</v>
      </c>
      <c r="BB176" s="56">
        <v>5</v>
      </c>
      <c r="BC176" s="56">
        <v>5</v>
      </c>
      <c r="BD176" s="56">
        <v>5</v>
      </c>
      <c r="BE176" s="56">
        <v>5</v>
      </c>
      <c r="BF176" s="56">
        <v>5</v>
      </c>
      <c r="BG176" s="56">
        <v>5</v>
      </c>
      <c r="BH176" s="56">
        <v>5</v>
      </c>
      <c r="BI176" s="56">
        <v>5</v>
      </c>
      <c r="BJ176" s="56">
        <v>5</v>
      </c>
      <c r="BK176" s="56">
        <v>5</v>
      </c>
      <c r="BL176" s="56">
        <v>5</v>
      </c>
      <c r="BM176" s="56">
        <v>5</v>
      </c>
      <c r="BN176" s="56">
        <v>5</v>
      </c>
      <c r="BO176" s="56">
        <v>5</v>
      </c>
      <c r="BP176" s="56">
        <v>5</v>
      </c>
      <c r="BQ176" s="56">
        <v>5</v>
      </c>
      <c r="BR176" s="56">
        <v>5</v>
      </c>
      <c r="BS176" s="56">
        <v>5</v>
      </c>
      <c r="BT176" s="56">
        <v>5</v>
      </c>
      <c r="BU176" s="56">
        <v>5</v>
      </c>
      <c r="BV176" s="56">
        <v>6</v>
      </c>
      <c r="BW176" s="56">
        <v>6</v>
      </c>
      <c r="BX176" s="56">
        <v>6</v>
      </c>
      <c r="BY176" s="56">
        <v>6</v>
      </c>
      <c r="BZ176" s="57">
        <v>6</v>
      </c>
      <c r="CA176" s="56">
        <v>6</v>
      </c>
      <c r="CB176" s="56">
        <v>6</v>
      </c>
      <c r="CC176" s="56">
        <v>6</v>
      </c>
      <c r="CD176" s="56">
        <v>6</v>
      </c>
      <c r="CE176" s="56">
        <v>6</v>
      </c>
      <c r="CF176" s="56">
        <v>6</v>
      </c>
      <c r="CG176" s="56">
        <v>6</v>
      </c>
      <c r="CH176" s="56">
        <v>6</v>
      </c>
      <c r="CI176" s="56">
        <v>7</v>
      </c>
      <c r="CJ176" s="56">
        <v>6</v>
      </c>
      <c r="CK176" s="56">
        <v>7</v>
      </c>
      <c r="CL176" s="56">
        <v>8</v>
      </c>
      <c r="CM176" s="56">
        <v>7</v>
      </c>
      <c r="CN176" s="56">
        <v>7</v>
      </c>
    </row>
    <row r="177" spans="1:111" ht="15.75" customHeight="1">
      <c r="A177" s="63" t="s">
        <v>165</v>
      </c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>
        <v>6</v>
      </c>
      <c r="X177" s="56">
        <v>4</v>
      </c>
      <c r="Y177" s="56">
        <v>5</v>
      </c>
      <c r="Z177" s="56">
        <v>4</v>
      </c>
      <c r="AA177" s="56">
        <v>5</v>
      </c>
      <c r="AB177" s="56">
        <v>4</v>
      </c>
      <c r="AC177" s="56">
        <v>5</v>
      </c>
      <c r="AD177" s="56">
        <v>4</v>
      </c>
      <c r="AE177" s="56">
        <v>5</v>
      </c>
      <c r="AF177" s="56">
        <v>4</v>
      </c>
      <c r="AG177" s="56">
        <v>5</v>
      </c>
      <c r="AH177" s="56">
        <v>4</v>
      </c>
      <c r="AI177" s="56">
        <v>5</v>
      </c>
      <c r="AJ177" s="56">
        <v>4</v>
      </c>
      <c r="AK177" s="56">
        <v>5</v>
      </c>
      <c r="AL177" s="56">
        <v>4</v>
      </c>
      <c r="AM177" s="56">
        <v>5</v>
      </c>
      <c r="AN177" s="56">
        <v>4</v>
      </c>
      <c r="AO177" s="56">
        <v>5</v>
      </c>
      <c r="AP177" s="56">
        <v>4</v>
      </c>
      <c r="AQ177" s="56">
        <v>5</v>
      </c>
      <c r="AR177" s="56">
        <v>4</v>
      </c>
      <c r="AS177" s="56">
        <v>5</v>
      </c>
      <c r="AT177" s="56">
        <v>4</v>
      </c>
      <c r="AU177" s="56">
        <v>5</v>
      </c>
      <c r="AV177" s="56">
        <v>6</v>
      </c>
      <c r="AW177" s="56">
        <v>5</v>
      </c>
      <c r="AX177" s="56">
        <v>6</v>
      </c>
      <c r="AY177" s="56">
        <v>5</v>
      </c>
      <c r="AZ177" s="56">
        <v>6</v>
      </c>
      <c r="BA177" s="56">
        <v>5</v>
      </c>
      <c r="BB177" s="56">
        <v>6</v>
      </c>
      <c r="BC177" s="56">
        <v>5</v>
      </c>
      <c r="BD177" s="56">
        <v>6</v>
      </c>
      <c r="BE177" s="56">
        <v>5</v>
      </c>
      <c r="BF177" s="56">
        <v>6</v>
      </c>
      <c r="BG177" s="56">
        <v>5</v>
      </c>
      <c r="BH177" s="56">
        <v>6</v>
      </c>
      <c r="BI177" s="56">
        <v>5</v>
      </c>
      <c r="BJ177" s="56">
        <v>6</v>
      </c>
      <c r="BK177" s="56">
        <v>5</v>
      </c>
      <c r="BL177" s="56">
        <v>6</v>
      </c>
      <c r="BM177" s="56">
        <v>5</v>
      </c>
      <c r="BN177" s="56">
        <v>6</v>
      </c>
      <c r="BO177" s="56">
        <v>5</v>
      </c>
      <c r="BP177" s="56">
        <v>6</v>
      </c>
      <c r="BQ177" s="56">
        <v>5</v>
      </c>
      <c r="BR177" s="56">
        <v>6</v>
      </c>
      <c r="BS177" s="56">
        <v>6</v>
      </c>
      <c r="BT177" s="56">
        <v>6</v>
      </c>
      <c r="BU177" s="56">
        <v>6</v>
      </c>
      <c r="BV177" s="56">
        <v>6</v>
      </c>
      <c r="BW177" s="56">
        <v>7</v>
      </c>
      <c r="BX177" s="56">
        <v>6</v>
      </c>
      <c r="BY177" s="56">
        <v>7</v>
      </c>
      <c r="BZ177" s="57">
        <v>6</v>
      </c>
      <c r="CA177" s="56">
        <v>7</v>
      </c>
      <c r="CB177" s="56">
        <v>6</v>
      </c>
      <c r="CC177" s="56">
        <v>7</v>
      </c>
      <c r="CD177" s="56">
        <v>6</v>
      </c>
      <c r="CE177" s="56">
        <v>7</v>
      </c>
      <c r="CF177" s="56">
        <v>6</v>
      </c>
      <c r="CG177" s="56">
        <v>7</v>
      </c>
      <c r="CH177" s="56">
        <v>6</v>
      </c>
      <c r="CI177" s="56">
        <v>7</v>
      </c>
      <c r="CJ177" s="56">
        <v>8</v>
      </c>
      <c r="CK177" s="56">
        <v>7</v>
      </c>
      <c r="CL177" s="56">
        <v>8</v>
      </c>
      <c r="CM177" s="56">
        <v>7</v>
      </c>
      <c r="CN177" s="56">
        <v>8</v>
      </c>
    </row>
    <row r="178" spans="1:111" ht="15.75" customHeight="1">
      <c r="A178" s="63" t="s">
        <v>166</v>
      </c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>
        <f t="shared" ref="W178:CH178" si="118">(2*SUM(W162:W166))</f>
        <v>22</v>
      </c>
      <c r="X178" s="56">
        <f t="shared" si="118"/>
        <v>24</v>
      </c>
      <c r="Y178" s="56">
        <f t="shared" si="118"/>
        <v>24</v>
      </c>
      <c r="Z178" s="56">
        <f t="shared" si="118"/>
        <v>24</v>
      </c>
      <c r="AA178" s="56">
        <f t="shared" si="118"/>
        <v>24</v>
      </c>
      <c r="AB178" s="56">
        <f t="shared" si="118"/>
        <v>24</v>
      </c>
      <c r="AC178" s="56">
        <f t="shared" si="118"/>
        <v>24</v>
      </c>
      <c r="AD178" s="56">
        <f t="shared" si="118"/>
        <v>24</v>
      </c>
      <c r="AE178" s="56">
        <f t="shared" si="118"/>
        <v>26</v>
      </c>
      <c r="AF178" s="56">
        <f t="shared" si="118"/>
        <v>26</v>
      </c>
      <c r="AG178" s="56">
        <f t="shared" si="118"/>
        <v>26</v>
      </c>
      <c r="AH178" s="56">
        <f t="shared" si="118"/>
        <v>30</v>
      </c>
      <c r="AI178" s="56">
        <f t="shared" si="118"/>
        <v>30</v>
      </c>
      <c r="AJ178" s="56">
        <f t="shared" si="118"/>
        <v>30</v>
      </c>
      <c r="AK178" s="56">
        <f t="shared" si="118"/>
        <v>30</v>
      </c>
      <c r="AL178" s="56">
        <f t="shared" si="118"/>
        <v>32</v>
      </c>
      <c r="AM178" s="56">
        <f t="shared" si="118"/>
        <v>32</v>
      </c>
      <c r="AN178" s="56">
        <f t="shared" si="118"/>
        <v>32</v>
      </c>
      <c r="AO178" s="56">
        <f t="shared" si="118"/>
        <v>34</v>
      </c>
      <c r="AP178" s="56">
        <f t="shared" si="118"/>
        <v>34</v>
      </c>
      <c r="AQ178" s="56">
        <f t="shared" si="118"/>
        <v>34</v>
      </c>
      <c r="AR178" s="56">
        <f t="shared" si="118"/>
        <v>36</v>
      </c>
      <c r="AS178" s="56">
        <f t="shared" si="118"/>
        <v>36</v>
      </c>
      <c r="AT178" s="56">
        <f t="shared" si="118"/>
        <v>36</v>
      </c>
      <c r="AU178" s="56">
        <f t="shared" si="118"/>
        <v>36</v>
      </c>
      <c r="AV178" s="56">
        <f t="shared" si="118"/>
        <v>38</v>
      </c>
      <c r="AW178" s="56">
        <f t="shared" si="118"/>
        <v>38</v>
      </c>
      <c r="AX178" s="56">
        <f t="shared" si="118"/>
        <v>38</v>
      </c>
      <c r="AY178" s="56">
        <f t="shared" si="118"/>
        <v>40</v>
      </c>
      <c r="AZ178" s="56">
        <f t="shared" si="118"/>
        <v>40</v>
      </c>
      <c r="BA178" s="56">
        <f t="shared" si="118"/>
        <v>40</v>
      </c>
      <c r="BB178" s="56">
        <f t="shared" si="118"/>
        <v>42</v>
      </c>
      <c r="BC178" s="56">
        <f t="shared" si="118"/>
        <v>42</v>
      </c>
      <c r="BD178" s="56">
        <f t="shared" si="118"/>
        <v>42</v>
      </c>
      <c r="BE178" s="56">
        <f t="shared" si="118"/>
        <v>42</v>
      </c>
      <c r="BF178" s="56">
        <f t="shared" si="118"/>
        <v>44</v>
      </c>
      <c r="BG178" s="56">
        <f t="shared" si="118"/>
        <v>44</v>
      </c>
      <c r="BH178" s="56">
        <f t="shared" si="118"/>
        <v>44</v>
      </c>
      <c r="BI178" s="56">
        <f t="shared" si="118"/>
        <v>46</v>
      </c>
      <c r="BJ178" s="56">
        <f t="shared" si="118"/>
        <v>46</v>
      </c>
      <c r="BK178" s="56">
        <f t="shared" si="118"/>
        <v>46</v>
      </c>
      <c r="BL178" s="56">
        <f t="shared" si="118"/>
        <v>48</v>
      </c>
      <c r="BM178" s="56">
        <f t="shared" si="118"/>
        <v>48</v>
      </c>
      <c r="BN178" s="56">
        <f t="shared" si="118"/>
        <v>48</v>
      </c>
      <c r="BO178" s="56">
        <f t="shared" si="118"/>
        <v>48</v>
      </c>
      <c r="BP178" s="56">
        <f t="shared" si="118"/>
        <v>50</v>
      </c>
      <c r="BQ178" s="56">
        <f t="shared" si="118"/>
        <v>50</v>
      </c>
      <c r="BR178" s="56">
        <f t="shared" si="118"/>
        <v>50</v>
      </c>
      <c r="BS178" s="56">
        <f t="shared" si="118"/>
        <v>52</v>
      </c>
      <c r="BT178" s="56">
        <f t="shared" si="118"/>
        <v>52</v>
      </c>
      <c r="BU178" s="56">
        <f t="shared" si="118"/>
        <v>52</v>
      </c>
      <c r="BV178" s="56">
        <f t="shared" si="118"/>
        <v>54</v>
      </c>
      <c r="BW178" s="56">
        <f t="shared" si="118"/>
        <v>54</v>
      </c>
      <c r="BX178" s="56">
        <f t="shared" si="118"/>
        <v>54</v>
      </c>
      <c r="BY178" s="56">
        <f t="shared" si="118"/>
        <v>54</v>
      </c>
      <c r="BZ178" s="56">
        <f t="shared" si="118"/>
        <v>56</v>
      </c>
      <c r="CA178" s="56">
        <f t="shared" si="118"/>
        <v>56</v>
      </c>
      <c r="CB178" s="56">
        <f t="shared" si="118"/>
        <v>56</v>
      </c>
      <c r="CC178" s="56">
        <f t="shared" si="118"/>
        <v>58</v>
      </c>
      <c r="CD178" s="56">
        <f t="shared" si="118"/>
        <v>58</v>
      </c>
      <c r="CE178" s="56">
        <f t="shared" si="118"/>
        <v>58</v>
      </c>
      <c r="CF178" s="56">
        <f t="shared" si="118"/>
        <v>60</v>
      </c>
      <c r="CG178" s="56">
        <f t="shared" si="118"/>
        <v>60</v>
      </c>
      <c r="CH178" s="56">
        <f t="shared" si="118"/>
        <v>60</v>
      </c>
      <c r="CI178" s="56">
        <f t="shared" ref="CI178:CN178" si="119">(2*SUM(CI162:CI166))</f>
        <v>62</v>
      </c>
      <c r="CJ178" s="56">
        <f t="shared" si="119"/>
        <v>62</v>
      </c>
      <c r="CK178" s="56">
        <f t="shared" si="119"/>
        <v>62</v>
      </c>
      <c r="CL178" s="56">
        <f t="shared" si="119"/>
        <v>62</v>
      </c>
      <c r="CM178" s="56">
        <f t="shared" si="119"/>
        <v>64</v>
      </c>
      <c r="CN178" s="56">
        <f t="shared" si="119"/>
        <v>64</v>
      </c>
    </row>
    <row r="179" spans="1:111" ht="15.75" customHeight="1">
      <c r="A179" s="63" t="s">
        <v>167</v>
      </c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>
        <f t="shared" ref="W179:CH179" si="120">((2*W172)+(4*W173)+(8*W174))</f>
        <v>6</v>
      </c>
      <c r="X179" s="56">
        <f t="shared" si="120"/>
        <v>4</v>
      </c>
      <c r="Y179" s="56">
        <f t="shared" si="120"/>
        <v>4</v>
      </c>
      <c r="Z179" s="56">
        <f t="shared" si="120"/>
        <v>6</v>
      </c>
      <c r="AA179" s="56">
        <f t="shared" si="120"/>
        <v>6</v>
      </c>
      <c r="AB179" s="56">
        <f t="shared" si="120"/>
        <v>8</v>
      </c>
      <c r="AC179" s="56">
        <f t="shared" si="120"/>
        <v>8</v>
      </c>
      <c r="AD179" s="56">
        <f t="shared" si="120"/>
        <v>10</v>
      </c>
      <c r="AE179" s="56">
        <f t="shared" si="120"/>
        <v>8</v>
      </c>
      <c r="AF179" s="56">
        <f t="shared" si="120"/>
        <v>10</v>
      </c>
      <c r="AG179" s="56">
        <f t="shared" si="120"/>
        <v>10</v>
      </c>
      <c r="AH179" s="56">
        <f t="shared" si="120"/>
        <v>8</v>
      </c>
      <c r="AI179" s="56">
        <f t="shared" si="120"/>
        <v>8</v>
      </c>
      <c r="AJ179" s="56">
        <f t="shared" si="120"/>
        <v>10</v>
      </c>
      <c r="AK179" s="56">
        <f t="shared" si="120"/>
        <v>10</v>
      </c>
      <c r="AL179" s="56">
        <f t="shared" si="120"/>
        <v>10</v>
      </c>
      <c r="AM179" s="56">
        <f t="shared" si="120"/>
        <v>10</v>
      </c>
      <c r="AN179" s="56">
        <f t="shared" si="120"/>
        <v>12</v>
      </c>
      <c r="AO179" s="56">
        <f t="shared" si="120"/>
        <v>10</v>
      </c>
      <c r="AP179" s="56">
        <f t="shared" si="120"/>
        <v>12</v>
      </c>
      <c r="AQ179" s="56">
        <f t="shared" si="120"/>
        <v>12</v>
      </c>
      <c r="AR179" s="56">
        <f t="shared" si="120"/>
        <v>12</v>
      </c>
      <c r="AS179" s="56">
        <f t="shared" si="120"/>
        <v>12</v>
      </c>
      <c r="AT179" s="56">
        <f t="shared" si="120"/>
        <v>14</v>
      </c>
      <c r="AU179" s="56">
        <f t="shared" si="120"/>
        <v>12</v>
      </c>
      <c r="AV179" s="56">
        <f t="shared" si="120"/>
        <v>10</v>
      </c>
      <c r="AW179" s="56">
        <f t="shared" si="120"/>
        <v>12</v>
      </c>
      <c r="AX179" s="56">
        <f t="shared" si="120"/>
        <v>12</v>
      </c>
      <c r="AY179" s="56">
        <f t="shared" si="120"/>
        <v>12</v>
      </c>
      <c r="AZ179" s="56">
        <f t="shared" si="120"/>
        <v>12</v>
      </c>
      <c r="BA179" s="56">
        <f t="shared" si="120"/>
        <v>14</v>
      </c>
      <c r="BB179" s="56">
        <f t="shared" si="120"/>
        <v>12</v>
      </c>
      <c r="BC179" s="56">
        <f t="shared" si="120"/>
        <v>14</v>
      </c>
      <c r="BD179" s="56">
        <f t="shared" si="120"/>
        <v>14</v>
      </c>
      <c r="BE179" s="56">
        <f t="shared" si="120"/>
        <v>16</v>
      </c>
      <c r="BF179" s="56">
        <f t="shared" si="120"/>
        <v>14</v>
      </c>
      <c r="BG179" s="56">
        <f t="shared" si="120"/>
        <v>16</v>
      </c>
      <c r="BH179" s="56">
        <f t="shared" si="120"/>
        <v>16</v>
      </c>
      <c r="BI179" s="56">
        <f t="shared" si="120"/>
        <v>16</v>
      </c>
      <c r="BJ179" s="56">
        <f t="shared" si="120"/>
        <v>16</v>
      </c>
      <c r="BK179" s="56">
        <f t="shared" si="120"/>
        <v>18</v>
      </c>
      <c r="BL179" s="56">
        <f t="shared" si="120"/>
        <v>16</v>
      </c>
      <c r="BM179" s="56">
        <f t="shared" si="120"/>
        <v>18</v>
      </c>
      <c r="BN179" s="56">
        <f t="shared" si="120"/>
        <v>18</v>
      </c>
      <c r="BO179" s="56">
        <f t="shared" si="120"/>
        <v>20</v>
      </c>
      <c r="BP179" s="56">
        <f t="shared" si="120"/>
        <v>18</v>
      </c>
      <c r="BQ179" s="56">
        <f t="shared" si="120"/>
        <v>20</v>
      </c>
      <c r="BR179" s="56">
        <f t="shared" si="120"/>
        <v>20</v>
      </c>
      <c r="BS179" s="56">
        <f t="shared" si="120"/>
        <v>20</v>
      </c>
      <c r="BT179" s="56">
        <f t="shared" si="120"/>
        <v>20</v>
      </c>
      <c r="BU179" s="56">
        <f t="shared" si="120"/>
        <v>20</v>
      </c>
      <c r="BV179" s="56">
        <f t="shared" si="120"/>
        <v>18</v>
      </c>
      <c r="BW179" s="56">
        <f t="shared" si="120"/>
        <v>18</v>
      </c>
      <c r="BX179" s="56">
        <f t="shared" si="120"/>
        <v>20</v>
      </c>
      <c r="BY179" s="56">
        <f t="shared" si="120"/>
        <v>20</v>
      </c>
      <c r="BZ179" s="56">
        <f t="shared" si="120"/>
        <v>20</v>
      </c>
      <c r="CA179" s="56">
        <f t="shared" si="120"/>
        <v>20</v>
      </c>
      <c r="CB179" s="56">
        <f t="shared" si="120"/>
        <v>22</v>
      </c>
      <c r="CC179" s="56">
        <f t="shared" si="120"/>
        <v>20</v>
      </c>
      <c r="CD179" s="56">
        <f t="shared" si="120"/>
        <v>22</v>
      </c>
      <c r="CE179" s="56">
        <f t="shared" si="120"/>
        <v>22</v>
      </c>
      <c r="CF179" s="56">
        <f t="shared" si="120"/>
        <v>22</v>
      </c>
      <c r="CG179" s="56">
        <f t="shared" si="120"/>
        <v>22</v>
      </c>
      <c r="CH179" s="56">
        <f t="shared" si="120"/>
        <v>24</v>
      </c>
      <c r="CI179" s="56">
        <f t="shared" ref="CI179:CN179" si="121">((2*CI172)+(4*CI173)+(8*CI174))</f>
        <v>20</v>
      </c>
      <c r="CJ179" s="56">
        <f t="shared" si="121"/>
        <v>20</v>
      </c>
      <c r="CK179" s="56">
        <f t="shared" si="121"/>
        <v>22</v>
      </c>
      <c r="CL179" s="56">
        <f t="shared" si="121"/>
        <v>20</v>
      </c>
      <c r="CM179" s="56">
        <f t="shared" si="121"/>
        <v>22</v>
      </c>
      <c r="CN179" s="56">
        <f t="shared" si="121"/>
        <v>22</v>
      </c>
    </row>
    <row r="180" spans="1:111" ht="15.75" customHeight="1">
      <c r="A180" s="63" t="s">
        <v>168</v>
      </c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>
        <f t="shared" ref="W180:CH180" si="122">(W178+W179)</f>
        <v>28</v>
      </c>
      <c r="X180" s="56">
        <f t="shared" si="122"/>
        <v>28</v>
      </c>
      <c r="Y180" s="56">
        <f t="shared" si="122"/>
        <v>28</v>
      </c>
      <c r="Z180" s="56">
        <f t="shared" si="122"/>
        <v>30</v>
      </c>
      <c r="AA180" s="56">
        <f t="shared" si="122"/>
        <v>30</v>
      </c>
      <c r="AB180" s="56">
        <f t="shared" si="122"/>
        <v>32</v>
      </c>
      <c r="AC180" s="56">
        <f t="shared" si="122"/>
        <v>32</v>
      </c>
      <c r="AD180" s="56">
        <f t="shared" si="122"/>
        <v>34</v>
      </c>
      <c r="AE180" s="56">
        <f t="shared" si="122"/>
        <v>34</v>
      </c>
      <c r="AF180" s="56">
        <f t="shared" si="122"/>
        <v>36</v>
      </c>
      <c r="AG180" s="56">
        <f t="shared" si="122"/>
        <v>36</v>
      </c>
      <c r="AH180" s="56">
        <f t="shared" si="122"/>
        <v>38</v>
      </c>
      <c r="AI180" s="56">
        <f t="shared" si="122"/>
        <v>38</v>
      </c>
      <c r="AJ180" s="56">
        <f t="shared" si="122"/>
        <v>40</v>
      </c>
      <c r="AK180" s="56">
        <f t="shared" si="122"/>
        <v>40</v>
      </c>
      <c r="AL180" s="56">
        <f t="shared" si="122"/>
        <v>42</v>
      </c>
      <c r="AM180" s="56">
        <f t="shared" si="122"/>
        <v>42</v>
      </c>
      <c r="AN180" s="56">
        <f t="shared" si="122"/>
        <v>44</v>
      </c>
      <c r="AO180" s="56">
        <f t="shared" si="122"/>
        <v>44</v>
      </c>
      <c r="AP180" s="56">
        <f t="shared" si="122"/>
        <v>46</v>
      </c>
      <c r="AQ180" s="56">
        <f t="shared" si="122"/>
        <v>46</v>
      </c>
      <c r="AR180" s="56">
        <f t="shared" si="122"/>
        <v>48</v>
      </c>
      <c r="AS180" s="56">
        <f t="shared" si="122"/>
        <v>48</v>
      </c>
      <c r="AT180" s="56">
        <f t="shared" si="122"/>
        <v>50</v>
      </c>
      <c r="AU180" s="56">
        <f t="shared" si="122"/>
        <v>48</v>
      </c>
      <c r="AV180" s="56">
        <f t="shared" si="122"/>
        <v>48</v>
      </c>
      <c r="AW180" s="56">
        <f t="shared" si="122"/>
        <v>50</v>
      </c>
      <c r="AX180" s="56">
        <f t="shared" si="122"/>
        <v>50</v>
      </c>
      <c r="AY180" s="56">
        <f t="shared" si="122"/>
        <v>52</v>
      </c>
      <c r="AZ180" s="56">
        <f t="shared" si="122"/>
        <v>52</v>
      </c>
      <c r="BA180" s="56">
        <f t="shared" si="122"/>
        <v>54</v>
      </c>
      <c r="BB180" s="56">
        <f t="shared" si="122"/>
        <v>54</v>
      </c>
      <c r="BC180" s="56">
        <f t="shared" si="122"/>
        <v>56</v>
      </c>
      <c r="BD180" s="56">
        <f t="shared" si="122"/>
        <v>56</v>
      </c>
      <c r="BE180" s="56">
        <f t="shared" si="122"/>
        <v>58</v>
      </c>
      <c r="BF180" s="56">
        <f t="shared" si="122"/>
        <v>58</v>
      </c>
      <c r="BG180" s="56">
        <f t="shared" si="122"/>
        <v>60</v>
      </c>
      <c r="BH180" s="56">
        <f t="shared" si="122"/>
        <v>60</v>
      </c>
      <c r="BI180" s="56">
        <f t="shared" si="122"/>
        <v>62</v>
      </c>
      <c r="BJ180" s="56">
        <f t="shared" si="122"/>
        <v>62</v>
      </c>
      <c r="BK180" s="56">
        <f t="shared" si="122"/>
        <v>64</v>
      </c>
      <c r="BL180" s="56">
        <f t="shared" si="122"/>
        <v>64</v>
      </c>
      <c r="BM180" s="56">
        <f t="shared" si="122"/>
        <v>66</v>
      </c>
      <c r="BN180" s="56">
        <f t="shared" si="122"/>
        <v>66</v>
      </c>
      <c r="BO180" s="56">
        <f t="shared" si="122"/>
        <v>68</v>
      </c>
      <c r="BP180" s="56">
        <f t="shared" si="122"/>
        <v>68</v>
      </c>
      <c r="BQ180" s="56">
        <f t="shared" si="122"/>
        <v>70</v>
      </c>
      <c r="BR180" s="56">
        <f t="shared" si="122"/>
        <v>70</v>
      </c>
      <c r="BS180" s="56">
        <f t="shared" si="122"/>
        <v>72</v>
      </c>
      <c r="BT180" s="56">
        <f t="shared" si="122"/>
        <v>72</v>
      </c>
      <c r="BU180" s="56">
        <f t="shared" si="122"/>
        <v>72</v>
      </c>
      <c r="BV180" s="56">
        <f t="shared" si="122"/>
        <v>72</v>
      </c>
      <c r="BW180" s="56">
        <f t="shared" si="122"/>
        <v>72</v>
      </c>
      <c r="BX180" s="56">
        <f t="shared" si="122"/>
        <v>74</v>
      </c>
      <c r="BY180" s="56">
        <f t="shared" si="122"/>
        <v>74</v>
      </c>
      <c r="BZ180" s="56">
        <f t="shared" si="122"/>
        <v>76</v>
      </c>
      <c r="CA180" s="56">
        <f t="shared" si="122"/>
        <v>76</v>
      </c>
      <c r="CB180" s="56">
        <f t="shared" si="122"/>
        <v>78</v>
      </c>
      <c r="CC180" s="56">
        <f t="shared" si="122"/>
        <v>78</v>
      </c>
      <c r="CD180" s="56">
        <f t="shared" si="122"/>
        <v>80</v>
      </c>
      <c r="CE180" s="56">
        <f t="shared" si="122"/>
        <v>80</v>
      </c>
      <c r="CF180" s="56">
        <f t="shared" si="122"/>
        <v>82</v>
      </c>
      <c r="CG180" s="56">
        <f t="shared" si="122"/>
        <v>82</v>
      </c>
      <c r="CH180" s="56">
        <f t="shared" si="122"/>
        <v>84</v>
      </c>
      <c r="CI180" s="56">
        <f t="shared" ref="CI180:CN180" si="123">(CI178+CI179)</f>
        <v>82</v>
      </c>
      <c r="CJ180" s="56">
        <f t="shared" si="123"/>
        <v>82</v>
      </c>
      <c r="CK180" s="56">
        <f t="shared" si="123"/>
        <v>84</v>
      </c>
      <c r="CL180" s="56">
        <f t="shared" si="123"/>
        <v>82</v>
      </c>
      <c r="CM180" s="56">
        <f t="shared" si="123"/>
        <v>86</v>
      </c>
      <c r="CN180" s="56">
        <f t="shared" si="123"/>
        <v>86</v>
      </c>
    </row>
    <row r="181" spans="1:111" ht="15.75" customHeight="1">
      <c r="A181" s="63" t="s">
        <v>169</v>
      </c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>
        <f t="shared" ref="W181:CH181" si="124">(W161-SUM(W162:W166))</f>
        <v>0</v>
      </c>
      <c r="X181" s="56">
        <f t="shared" si="124"/>
        <v>0</v>
      </c>
      <c r="Y181" s="56">
        <f t="shared" si="124"/>
        <v>0</v>
      </c>
      <c r="Z181" s="56">
        <f t="shared" si="124"/>
        <v>0</v>
      </c>
      <c r="AA181" s="56">
        <f t="shared" si="124"/>
        <v>0</v>
      </c>
      <c r="AB181" s="56">
        <f t="shared" si="124"/>
        <v>1</v>
      </c>
      <c r="AC181" s="56">
        <f t="shared" si="124"/>
        <v>1</v>
      </c>
      <c r="AD181" s="56">
        <f t="shared" si="124"/>
        <v>1</v>
      </c>
      <c r="AE181" s="56">
        <f t="shared" si="124"/>
        <v>1</v>
      </c>
      <c r="AF181" s="56">
        <f t="shared" si="124"/>
        <v>1</v>
      </c>
      <c r="AG181" s="56">
        <f t="shared" si="124"/>
        <v>1</v>
      </c>
      <c r="AH181" s="56">
        <f t="shared" si="124"/>
        <v>0</v>
      </c>
      <c r="AI181" s="56">
        <f t="shared" si="124"/>
        <v>0</v>
      </c>
      <c r="AJ181" s="56">
        <f t="shared" si="124"/>
        <v>0</v>
      </c>
      <c r="AK181" s="56">
        <f t="shared" si="124"/>
        <v>0</v>
      </c>
      <c r="AL181" s="56">
        <f t="shared" si="124"/>
        <v>0</v>
      </c>
      <c r="AM181" s="56">
        <f t="shared" si="124"/>
        <v>0</v>
      </c>
      <c r="AN181" s="56">
        <f t="shared" si="124"/>
        <v>0</v>
      </c>
      <c r="AO181" s="56">
        <f t="shared" si="124"/>
        <v>0</v>
      </c>
      <c r="AP181" s="56">
        <f t="shared" si="124"/>
        <v>0</v>
      </c>
      <c r="AQ181" s="56">
        <f t="shared" si="124"/>
        <v>0</v>
      </c>
      <c r="AR181" s="56">
        <f t="shared" si="124"/>
        <v>0</v>
      </c>
      <c r="AS181" s="56">
        <f t="shared" si="124"/>
        <v>0</v>
      </c>
      <c r="AT181" s="56">
        <f t="shared" si="124"/>
        <v>0</v>
      </c>
      <c r="AU181" s="56">
        <f t="shared" si="124"/>
        <v>0</v>
      </c>
      <c r="AV181" s="56">
        <f t="shared" si="124"/>
        <v>0</v>
      </c>
      <c r="AW181" s="56">
        <f t="shared" si="124"/>
        <v>0</v>
      </c>
      <c r="AX181" s="56">
        <f t="shared" si="124"/>
        <v>0</v>
      </c>
      <c r="AY181" s="56">
        <f t="shared" si="124"/>
        <v>0</v>
      </c>
      <c r="AZ181" s="56">
        <f t="shared" si="124"/>
        <v>0</v>
      </c>
      <c r="BA181" s="56">
        <f t="shared" si="124"/>
        <v>0</v>
      </c>
      <c r="BB181" s="56">
        <f t="shared" si="124"/>
        <v>0</v>
      </c>
      <c r="BC181" s="56">
        <f t="shared" si="124"/>
        <v>0</v>
      </c>
      <c r="BD181" s="56">
        <f t="shared" si="124"/>
        <v>0</v>
      </c>
      <c r="BE181" s="56">
        <f t="shared" si="124"/>
        <v>0</v>
      </c>
      <c r="BF181" s="56">
        <f t="shared" si="124"/>
        <v>0</v>
      </c>
      <c r="BG181" s="56">
        <f t="shared" si="124"/>
        <v>0</v>
      </c>
      <c r="BH181" s="56">
        <f t="shared" si="124"/>
        <v>0</v>
      </c>
      <c r="BI181" s="56">
        <f t="shared" si="124"/>
        <v>0</v>
      </c>
      <c r="BJ181" s="56">
        <f t="shared" si="124"/>
        <v>0</v>
      </c>
      <c r="BK181" s="56">
        <f t="shared" si="124"/>
        <v>0</v>
      </c>
      <c r="BL181" s="56">
        <f t="shared" si="124"/>
        <v>0</v>
      </c>
      <c r="BM181" s="56">
        <f t="shared" si="124"/>
        <v>0</v>
      </c>
      <c r="BN181" s="56">
        <f t="shared" si="124"/>
        <v>0</v>
      </c>
      <c r="BO181" s="56">
        <f t="shared" si="124"/>
        <v>0</v>
      </c>
      <c r="BP181" s="56">
        <f t="shared" si="124"/>
        <v>0</v>
      </c>
      <c r="BQ181" s="56">
        <f t="shared" si="124"/>
        <v>0</v>
      </c>
      <c r="BR181" s="56">
        <f t="shared" si="124"/>
        <v>0</v>
      </c>
      <c r="BS181" s="56">
        <f t="shared" si="124"/>
        <v>0</v>
      </c>
      <c r="BT181" s="56">
        <f t="shared" si="124"/>
        <v>0</v>
      </c>
      <c r="BU181" s="56">
        <f t="shared" si="124"/>
        <v>0</v>
      </c>
      <c r="BV181" s="56">
        <f t="shared" si="124"/>
        <v>0</v>
      </c>
      <c r="BW181" s="56">
        <f t="shared" si="124"/>
        <v>0</v>
      </c>
      <c r="BX181" s="56">
        <f t="shared" si="124"/>
        <v>0</v>
      </c>
      <c r="BY181" s="56">
        <f t="shared" si="124"/>
        <v>0</v>
      </c>
      <c r="BZ181" s="56">
        <f t="shared" si="124"/>
        <v>0</v>
      </c>
      <c r="CA181" s="56">
        <f t="shared" si="124"/>
        <v>0</v>
      </c>
      <c r="CB181" s="56">
        <f t="shared" si="124"/>
        <v>0</v>
      </c>
      <c r="CC181" s="56">
        <f t="shared" si="124"/>
        <v>0</v>
      </c>
      <c r="CD181" s="56">
        <f t="shared" si="124"/>
        <v>0</v>
      </c>
      <c r="CE181" s="56">
        <f t="shared" si="124"/>
        <v>0</v>
      </c>
      <c r="CF181" s="56">
        <f t="shared" si="124"/>
        <v>0</v>
      </c>
      <c r="CG181" s="56">
        <f t="shared" si="124"/>
        <v>0</v>
      </c>
      <c r="CH181" s="56">
        <f t="shared" si="124"/>
        <v>0</v>
      </c>
      <c r="CI181" s="56">
        <f t="shared" ref="CI181:CN181" si="125">(CI161-SUM(CI162:CI166))</f>
        <v>-1</v>
      </c>
      <c r="CJ181" s="56">
        <f t="shared" si="125"/>
        <v>0</v>
      </c>
      <c r="CK181" s="56">
        <f t="shared" si="125"/>
        <v>0</v>
      </c>
      <c r="CL181" s="56">
        <f t="shared" si="125"/>
        <v>0</v>
      </c>
      <c r="CM181" s="56">
        <f t="shared" si="125"/>
        <v>0</v>
      </c>
      <c r="CN181" s="56">
        <f t="shared" si="125"/>
        <v>0</v>
      </c>
    </row>
    <row r="182" spans="1:111" s="29" customFormat="1" ht="15.75" customHeight="1">
      <c r="A182" s="64" t="s">
        <v>170</v>
      </c>
      <c r="C182" s="30"/>
      <c r="D182" s="30"/>
      <c r="E182" s="30"/>
      <c r="F182" s="30"/>
      <c r="G182" s="30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>
        <f t="shared" ref="W182:CH182" si="126">(W169-((SUM(W175:W177)/2)+(W172+(2*W173)+(4*W174))))</f>
        <v>-1</v>
      </c>
      <c r="X182" s="65">
        <f t="shared" si="126"/>
        <v>0</v>
      </c>
      <c r="Y182" s="65">
        <f t="shared" si="126"/>
        <v>0.5</v>
      </c>
      <c r="Z182" s="65">
        <f t="shared" si="126"/>
        <v>0</v>
      </c>
      <c r="AA182" s="65">
        <f t="shared" si="126"/>
        <v>-0.5</v>
      </c>
      <c r="AB182" s="65">
        <f t="shared" si="126"/>
        <v>-1</v>
      </c>
      <c r="AC182" s="65">
        <f t="shared" si="126"/>
        <v>-1.5</v>
      </c>
      <c r="AD182" s="65">
        <f t="shared" si="126"/>
        <v>-1</v>
      </c>
      <c r="AE182" s="65">
        <f t="shared" si="126"/>
        <v>-0.5</v>
      </c>
      <c r="AF182" s="65">
        <f t="shared" si="126"/>
        <v>-1</v>
      </c>
      <c r="AG182" s="65">
        <f t="shared" si="126"/>
        <v>-1.5</v>
      </c>
      <c r="AH182" s="65">
        <f t="shared" si="126"/>
        <v>0</v>
      </c>
      <c r="AI182" s="65">
        <f t="shared" si="126"/>
        <v>0.5</v>
      </c>
      <c r="AJ182" s="65">
        <f t="shared" si="126"/>
        <v>0</v>
      </c>
      <c r="AK182" s="65">
        <f t="shared" si="126"/>
        <v>-0.5</v>
      </c>
      <c r="AL182" s="65">
        <f t="shared" si="126"/>
        <v>0</v>
      </c>
      <c r="AM182" s="65">
        <f t="shared" si="126"/>
        <v>-0.5</v>
      </c>
      <c r="AN182" s="65">
        <f t="shared" si="126"/>
        <v>0</v>
      </c>
      <c r="AO182" s="65">
        <f t="shared" si="126"/>
        <v>0.5</v>
      </c>
      <c r="AP182" s="65">
        <f t="shared" si="126"/>
        <v>0</v>
      </c>
      <c r="AQ182" s="65">
        <f t="shared" si="126"/>
        <v>-0.5</v>
      </c>
      <c r="AR182" s="65">
        <f t="shared" si="126"/>
        <v>0</v>
      </c>
      <c r="AS182" s="65">
        <f t="shared" si="126"/>
        <v>0.5</v>
      </c>
      <c r="AT182" s="65">
        <f t="shared" si="126"/>
        <v>0</v>
      </c>
      <c r="AU182" s="65">
        <f t="shared" si="126"/>
        <v>-0.5</v>
      </c>
      <c r="AV182" s="65">
        <f t="shared" si="126"/>
        <v>0</v>
      </c>
      <c r="AW182" s="65">
        <f t="shared" si="126"/>
        <v>-0.5</v>
      </c>
      <c r="AX182" s="65">
        <f t="shared" si="126"/>
        <v>0</v>
      </c>
      <c r="AY182" s="65">
        <f t="shared" si="126"/>
        <v>0.5</v>
      </c>
      <c r="AZ182" s="65">
        <f t="shared" si="126"/>
        <v>0</v>
      </c>
      <c r="BA182" s="65">
        <f t="shared" si="126"/>
        <v>-0.5</v>
      </c>
      <c r="BB182" s="65">
        <f t="shared" si="126"/>
        <v>0</v>
      </c>
      <c r="BC182" s="65">
        <f t="shared" si="126"/>
        <v>0.5</v>
      </c>
      <c r="BD182" s="65">
        <f t="shared" si="126"/>
        <v>0</v>
      </c>
      <c r="BE182" s="65">
        <f t="shared" si="126"/>
        <v>-0.5</v>
      </c>
      <c r="BF182" s="65">
        <f t="shared" si="126"/>
        <v>0</v>
      </c>
      <c r="BG182" s="65">
        <f t="shared" si="126"/>
        <v>-0.5</v>
      </c>
      <c r="BH182" s="65">
        <f t="shared" si="126"/>
        <v>0</v>
      </c>
      <c r="BI182" s="65">
        <f t="shared" si="126"/>
        <v>0.5</v>
      </c>
      <c r="BJ182" s="65">
        <f t="shared" si="126"/>
        <v>0</v>
      </c>
      <c r="BK182" s="65">
        <f t="shared" si="126"/>
        <v>-0.5</v>
      </c>
      <c r="BL182" s="65">
        <f t="shared" si="126"/>
        <v>0</v>
      </c>
      <c r="BM182" s="65">
        <f t="shared" si="126"/>
        <v>0.5</v>
      </c>
      <c r="BN182" s="65">
        <f t="shared" si="126"/>
        <v>0</v>
      </c>
      <c r="BO182" s="65">
        <f t="shared" si="126"/>
        <v>-0.5</v>
      </c>
      <c r="BP182" s="65">
        <f t="shared" si="126"/>
        <v>0</v>
      </c>
      <c r="BQ182" s="65">
        <f t="shared" si="126"/>
        <v>-0.5</v>
      </c>
      <c r="BR182" s="65">
        <f t="shared" si="126"/>
        <v>0</v>
      </c>
      <c r="BS182" s="65">
        <f t="shared" si="126"/>
        <v>0</v>
      </c>
      <c r="BT182" s="65">
        <f t="shared" si="126"/>
        <v>0</v>
      </c>
      <c r="BU182" s="65">
        <f t="shared" si="126"/>
        <v>0</v>
      </c>
      <c r="BV182" s="65">
        <f t="shared" si="126"/>
        <v>0</v>
      </c>
      <c r="BW182" s="65">
        <f t="shared" si="126"/>
        <v>0.5</v>
      </c>
      <c r="BX182" s="65">
        <f t="shared" si="126"/>
        <v>0</v>
      </c>
      <c r="BY182" s="65">
        <f t="shared" si="126"/>
        <v>-0.5</v>
      </c>
      <c r="BZ182" s="65">
        <f t="shared" si="126"/>
        <v>0</v>
      </c>
      <c r="CA182" s="65">
        <f t="shared" si="126"/>
        <v>-0.5</v>
      </c>
      <c r="CB182" s="65">
        <f t="shared" si="126"/>
        <v>0</v>
      </c>
      <c r="CC182" s="65">
        <f t="shared" si="126"/>
        <v>0.5</v>
      </c>
      <c r="CD182" s="65">
        <f t="shared" si="126"/>
        <v>0</v>
      </c>
      <c r="CE182" s="65">
        <f t="shared" si="126"/>
        <v>-0.5</v>
      </c>
      <c r="CF182" s="65">
        <f t="shared" si="126"/>
        <v>0</v>
      </c>
      <c r="CG182" s="65">
        <f t="shared" si="126"/>
        <v>0.5</v>
      </c>
      <c r="CH182" s="65">
        <f t="shared" si="126"/>
        <v>0</v>
      </c>
      <c r="CI182" s="65">
        <f t="shared" ref="CI182:CN182" si="127">(CI169-((SUM(CI175:CI177)/2)+(CI172+(2*CI173)+(4*CI174))))</f>
        <v>0.5</v>
      </c>
      <c r="CJ182" s="65">
        <f t="shared" si="127"/>
        <v>1</v>
      </c>
      <c r="CK182" s="65">
        <f t="shared" si="127"/>
        <v>-0.5</v>
      </c>
      <c r="CL182" s="65">
        <f t="shared" si="127"/>
        <v>0</v>
      </c>
      <c r="CM182" s="65">
        <f t="shared" si="127"/>
        <v>0.5</v>
      </c>
      <c r="CN182" s="65">
        <f t="shared" si="127"/>
        <v>0</v>
      </c>
      <c r="CO182" s="30"/>
      <c r="CP182" s="30"/>
      <c r="CQ182" s="30"/>
      <c r="CR182" s="30"/>
      <c r="CS182" s="30"/>
      <c r="CT182" s="30"/>
      <c r="CU182" s="30"/>
      <c r="CV182" s="30"/>
      <c r="CW182" s="30"/>
      <c r="CX182" s="30"/>
      <c r="CY182" s="30"/>
      <c r="CZ182" s="30"/>
      <c r="DA182" s="30"/>
      <c r="DB182" s="30"/>
      <c r="DC182" s="30"/>
      <c r="DD182" s="30"/>
      <c r="DE182" s="30"/>
      <c r="DF182" s="30"/>
      <c r="DG182" s="30"/>
    </row>
    <row r="183" spans="1:111" ht="15.75" customHeight="1">
      <c r="A183" s="63" t="s">
        <v>171</v>
      </c>
      <c r="W183" s="27">
        <f t="shared" ref="W183:CH183" si="128">(W159-W180)</f>
        <v>11</v>
      </c>
      <c r="X183" s="27">
        <f t="shared" si="128"/>
        <v>12</v>
      </c>
      <c r="Y183" s="27">
        <f t="shared" si="128"/>
        <v>13</v>
      </c>
      <c r="Z183" s="27">
        <f t="shared" si="128"/>
        <v>12</v>
      </c>
      <c r="AA183" s="27">
        <f t="shared" si="128"/>
        <v>13</v>
      </c>
      <c r="AB183" s="27">
        <f t="shared" si="128"/>
        <v>12</v>
      </c>
      <c r="AC183" s="27">
        <f t="shared" si="128"/>
        <v>13</v>
      </c>
      <c r="AD183" s="27">
        <f t="shared" si="128"/>
        <v>12</v>
      </c>
      <c r="AE183" s="27">
        <f t="shared" si="128"/>
        <v>13</v>
      </c>
      <c r="AF183" s="27">
        <f t="shared" si="128"/>
        <v>12</v>
      </c>
      <c r="AG183" s="27">
        <f t="shared" si="128"/>
        <v>13</v>
      </c>
      <c r="AH183" s="27">
        <f t="shared" si="128"/>
        <v>12</v>
      </c>
      <c r="AI183" s="27">
        <f t="shared" si="128"/>
        <v>13</v>
      </c>
      <c r="AJ183" s="27">
        <f t="shared" si="128"/>
        <v>12</v>
      </c>
      <c r="AK183" s="27">
        <f t="shared" si="128"/>
        <v>13</v>
      </c>
      <c r="AL183" s="27">
        <f t="shared" si="128"/>
        <v>12</v>
      </c>
      <c r="AM183" s="27">
        <f t="shared" si="128"/>
        <v>13</v>
      </c>
      <c r="AN183" s="27">
        <f t="shared" si="128"/>
        <v>12</v>
      </c>
      <c r="AO183" s="27">
        <f t="shared" si="128"/>
        <v>13</v>
      </c>
      <c r="AP183" s="27">
        <f t="shared" si="128"/>
        <v>12</v>
      </c>
      <c r="AQ183" s="27">
        <f t="shared" si="128"/>
        <v>13</v>
      </c>
      <c r="AR183" s="27">
        <f t="shared" si="128"/>
        <v>12</v>
      </c>
      <c r="AS183" s="27">
        <f t="shared" si="128"/>
        <v>13</v>
      </c>
      <c r="AT183" s="27">
        <f t="shared" si="128"/>
        <v>12</v>
      </c>
      <c r="AU183" s="27">
        <f t="shared" si="128"/>
        <v>15</v>
      </c>
      <c r="AV183" s="27">
        <f t="shared" si="128"/>
        <v>16</v>
      </c>
      <c r="AW183" s="27">
        <f t="shared" si="128"/>
        <v>15</v>
      </c>
      <c r="AX183" s="27">
        <f t="shared" si="128"/>
        <v>16</v>
      </c>
      <c r="AY183" s="27">
        <f t="shared" si="128"/>
        <v>15</v>
      </c>
      <c r="AZ183" s="27">
        <f t="shared" si="128"/>
        <v>16</v>
      </c>
      <c r="BA183" s="27">
        <f t="shared" si="128"/>
        <v>15</v>
      </c>
      <c r="BB183" s="27">
        <f t="shared" si="128"/>
        <v>16</v>
      </c>
      <c r="BC183" s="27">
        <f t="shared" si="128"/>
        <v>15</v>
      </c>
      <c r="BD183" s="27">
        <f t="shared" si="128"/>
        <v>16</v>
      </c>
      <c r="BE183" s="27">
        <f t="shared" si="128"/>
        <v>15</v>
      </c>
      <c r="BF183" s="27">
        <f t="shared" si="128"/>
        <v>16</v>
      </c>
      <c r="BG183" s="27">
        <f t="shared" si="128"/>
        <v>15</v>
      </c>
      <c r="BH183" s="27">
        <f t="shared" si="128"/>
        <v>16</v>
      </c>
      <c r="BI183" s="27">
        <f t="shared" si="128"/>
        <v>15</v>
      </c>
      <c r="BJ183" s="27">
        <f t="shared" si="128"/>
        <v>16</v>
      </c>
      <c r="BK183" s="27">
        <f t="shared" si="128"/>
        <v>15</v>
      </c>
      <c r="BL183" s="27">
        <f t="shared" si="128"/>
        <v>16</v>
      </c>
      <c r="BM183" s="27">
        <f t="shared" si="128"/>
        <v>15</v>
      </c>
      <c r="BN183" s="27">
        <f t="shared" si="128"/>
        <v>16</v>
      </c>
      <c r="BO183" s="27">
        <f t="shared" si="128"/>
        <v>15</v>
      </c>
      <c r="BP183" s="27">
        <f t="shared" si="128"/>
        <v>16</v>
      </c>
      <c r="BQ183" s="27">
        <f t="shared" si="128"/>
        <v>15</v>
      </c>
      <c r="BR183" s="27">
        <f t="shared" si="128"/>
        <v>16</v>
      </c>
      <c r="BS183" s="27">
        <f t="shared" si="128"/>
        <v>15</v>
      </c>
      <c r="BT183" s="27">
        <f t="shared" si="128"/>
        <v>16</v>
      </c>
      <c r="BU183" s="27">
        <f t="shared" si="128"/>
        <v>17</v>
      </c>
      <c r="BV183" s="27">
        <f t="shared" si="128"/>
        <v>18</v>
      </c>
      <c r="BW183" s="27">
        <f t="shared" si="128"/>
        <v>19</v>
      </c>
      <c r="BX183" s="27">
        <f t="shared" si="128"/>
        <v>18</v>
      </c>
      <c r="BY183" s="27">
        <f t="shared" si="128"/>
        <v>19</v>
      </c>
      <c r="BZ183" s="27">
        <f t="shared" si="128"/>
        <v>18</v>
      </c>
      <c r="CA183" s="27">
        <f t="shared" si="128"/>
        <v>19</v>
      </c>
      <c r="CB183" s="27">
        <f t="shared" si="128"/>
        <v>18</v>
      </c>
      <c r="CC183" s="27">
        <f t="shared" si="128"/>
        <v>19</v>
      </c>
      <c r="CD183" s="27">
        <f t="shared" si="128"/>
        <v>18</v>
      </c>
      <c r="CE183" s="27">
        <f t="shared" si="128"/>
        <v>19</v>
      </c>
      <c r="CF183" s="27">
        <f t="shared" si="128"/>
        <v>18</v>
      </c>
      <c r="CG183" s="27">
        <f t="shared" si="128"/>
        <v>19</v>
      </c>
      <c r="CH183" s="27">
        <f t="shared" si="128"/>
        <v>18</v>
      </c>
      <c r="CI183" s="27">
        <f t="shared" ref="CI183:CN183" si="129">(CI159-CI180)</f>
        <v>21</v>
      </c>
      <c r="CJ183" s="27">
        <f t="shared" si="129"/>
        <v>22</v>
      </c>
      <c r="CK183" s="27">
        <f t="shared" si="129"/>
        <v>21</v>
      </c>
      <c r="CL183" s="27">
        <f t="shared" si="129"/>
        <v>24</v>
      </c>
      <c r="CM183" s="27">
        <f t="shared" si="129"/>
        <v>21</v>
      </c>
      <c r="CN183" s="27">
        <f t="shared" si="129"/>
        <v>22</v>
      </c>
    </row>
    <row r="184" spans="1:111" s="38" customFormat="1" ht="15.75" customHeight="1">
      <c r="C184" s="39"/>
      <c r="D184" s="39"/>
      <c r="E184" s="39"/>
      <c r="F184" s="39"/>
      <c r="G184" s="39"/>
      <c r="H184" s="68"/>
      <c r="I184" s="68"/>
      <c r="J184" s="68"/>
      <c r="K184" s="68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68"/>
      <c r="W184" s="68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  <c r="CE184" s="39"/>
      <c r="CF184" s="39"/>
      <c r="CG184" s="39"/>
      <c r="CH184" s="39"/>
      <c r="CI184" s="39"/>
      <c r="CJ184" s="39"/>
      <c r="CK184" s="39"/>
      <c r="CL184" s="39"/>
      <c r="CM184" s="39"/>
      <c r="CN184" s="39"/>
      <c r="CO184" s="39"/>
      <c r="CP184" s="39"/>
      <c r="CQ184" s="39"/>
      <c r="CR184" s="39"/>
      <c r="CS184" s="39"/>
      <c r="CT184" s="39"/>
      <c r="CU184" s="39"/>
      <c r="CV184" s="39"/>
      <c r="CW184" s="39"/>
      <c r="CX184" s="39"/>
      <c r="CY184" s="39"/>
      <c r="CZ184" s="39"/>
      <c r="DA184" s="39"/>
      <c r="DB184" s="39"/>
      <c r="DC184" s="39"/>
      <c r="DD184" s="39"/>
      <c r="DE184" s="39"/>
      <c r="DF184" s="39"/>
      <c r="DG184" s="39"/>
    </row>
    <row r="185" spans="1:111" ht="15.75" customHeight="1">
      <c r="A185" s="26" t="s">
        <v>172</v>
      </c>
      <c r="H185" s="56"/>
      <c r="I185" s="56"/>
      <c r="J185" s="56"/>
      <c r="K185" s="56"/>
      <c r="AA185" s="27">
        <f t="shared" ref="AA185:CL185" si="130">ROUND(AA189/$B$186,2)</f>
        <v>8.6</v>
      </c>
      <c r="AB185" s="27">
        <f t="shared" si="130"/>
        <v>8.8000000000000007</v>
      </c>
      <c r="AC185" s="27">
        <f t="shared" si="130"/>
        <v>9</v>
      </c>
      <c r="AD185" s="27">
        <f t="shared" si="130"/>
        <v>9.1999999999999993</v>
      </c>
      <c r="AE185" s="27">
        <f t="shared" si="130"/>
        <v>9.4</v>
      </c>
      <c r="AF185" s="27">
        <f t="shared" si="130"/>
        <v>9.6</v>
      </c>
      <c r="AG185" s="27">
        <f t="shared" si="130"/>
        <v>9.8000000000000007</v>
      </c>
      <c r="AH185" s="27">
        <f t="shared" si="130"/>
        <v>10</v>
      </c>
      <c r="AI185" s="27">
        <f t="shared" si="130"/>
        <v>10.199999999999999</v>
      </c>
      <c r="AJ185" s="27">
        <f t="shared" si="130"/>
        <v>10.4</v>
      </c>
      <c r="AK185" s="27">
        <f t="shared" si="130"/>
        <v>10.6</v>
      </c>
      <c r="AL185" s="27">
        <f t="shared" si="130"/>
        <v>10.8</v>
      </c>
      <c r="AM185" s="27">
        <f t="shared" si="130"/>
        <v>11</v>
      </c>
      <c r="AN185" s="27">
        <f t="shared" si="130"/>
        <v>11.2</v>
      </c>
      <c r="AO185" s="27">
        <f t="shared" si="130"/>
        <v>11.4</v>
      </c>
      <c r="AP185" s="27">
        <f t="shared" si="130"/>
        <v>11.6</v>
      </c>
      <c r="AQ185" s="27">
        <f t="shared" si="130"/>
        <v>11.8</v>
      </c>
      <c r="AR185" s="27">
        <f t="shared" si="130"/>
        <v>12</v>
      </c>
      <c r="AS185" s="27">
        <f t="shared" si="130"/>
        <v>12.2</v>
      </c>
      <c r="AT185" s="27">
        <f t="shared" si="130"/>
        <v>12.4</v>
      </c>
      <c r="AU185" s="27">
        <f t="shared" si="130"/>
        <v>12.6</v>
      </c>
      <c r="AV185" s="27">
        <f t="shared" si="130"/>
        <v>12.8</v>
      </c>
      <c r="AW185" s="27">
        <f t="shared" si="130"/>
        <v>13</v>
      </c>
      <c r="AX185" s="27">
        <f t="shared" si="130"/>
        <v>13.2</v>
      </c>
      <c r="AY185" s="27">
        <f t="shared" si="130"/>
        <v>13.4</v>
      </c>
      <c r="AZ185" s="27">
        <f t="shared" si="130"/>
        <v>13.6</v>
      </c>
      <c r="BA185" s="27">
        <f t="shared" si="130"/>
        <v>13.8</v>
      </c>
      <c r="BB185" s="27">
        <f t="shared" si="130"/>
        <v>14</v>
      </c>
      <c r="BC185" s="27">
        <f t="shared" si="130"/>
        <v>14.2</v>
      </c>
      <c r="BD185" s="27">
        <f t="shared" si="130"/>
        <v>14.4</v>
      </c>
      <c r="BE185" s="27">
        <f t="shared" si="130"/>
        <v>14.6</v>
      </c>
      <c r="BF185" s="27">
        <f t="shared" si="130"/>
        <v>14.8</v>
      </c>
      <c r="BG185" s="27">
        <f t="shared" si="130"/>
        <v>15</v>
      </c>
      <c r="BH185" s="27">
        <f t="shared" si="130"/>
        <v>15.2</v>
      </c>
      <c r="BI185" s="27">
        <f t="shared" si="130"/>
        <v>15.4</v>
      </c>
      <c r="BJ185" s="27">
        <f t="shared" si="130"/>
        <v>15.6</v>
      </c>
      <c r="BK185" s="27">
        <f t="shared" si="130"/>
        <v>15.8</v>
      </c>
      <c r="BL185" s="27">
        <f t="shared" si="130"/>
        <v>16</v>
      </c>
      <c r="BM185" s="27">
        <f t="shared" si="130"/>
        <v>16.2</v>
      </c>
      <c r="BN185" s="27">
        <f t="shared" si="130"/>
        <v>16.399999999999999</v>
      </c>
      <c r="BO185" s="27">
        <f t="shared" si="130"/>
        <v>16.600000000000001</v>
      </c>
      <c r="BP185" s="27">
        <f t="shared" si="130"/>
        <v>16.8</v>
      </c>
      <c r="BQ185" s="27">
        <f t="shared" si="130"/>
        <v>17</v>
      </c>
      <c r="BR185" s="27">
        <f t="shared" si="130"/>
        <v>17.2</v>
      </c>
      <c r="BS185" s="27">
        <f t="shared" si="130"/>
        <v>17.399999999999999</v>
      </c>
      <c r="BT185" s="27">
        <f t="shared" si="130"/>
        <v>17.600000000000001</v>
      </c>
      <c r="BU185" s="27">
        <f t="shared" si="130"/>
        <v>17.8</v>
      </c>
      <c r="BV185" s="27">
        <f t="shared" si="130"/>
        <v>18</v>
      </c>
      <c r="BW185" s="27">
        <f t="shared" si="130"/>
        <v>18.2</v>
      </c>
      <c r="BX185" s="27">
        <f t="shared" si="130"/>
        <v>18.399999999999999</v>
      </c>
      <c r="BY185" s="27">
        <f t="shared" si="130"/>
        <v>18.600000000000001</v>
      </c>
      <c r="BZ185" s="27">
        <f t="shared" si="130"/>
        <v>18.8</v>
      </c>
      <c r="CA185" s="27">
        <f t="shared" si="130"/>
        <v>19</v>
      </c>
      <c r="CB185" s="27">
        <f t="shared" si="130"/>
        <v>19.2</v>
      </c>
      <c r="CC185" s="27">
        <f t="shared" si="130"/>
        <v>19.399999999999999</v>
      </c>
      <c r="CD185" s="27">
        <f t="shared" si="130"/>
        <v>19.600000000000001</v>
      </c>
      <c r="CE185" s="27">
        <f t="shared" si="130"/>
        <v>19.8</v>
      </c>
      <c r="CF185" s="27">
        <f t="shared" si="130"/>
        <v>20</v>
      </c>
      <c r="CG185" s="27">
        <f t="shared" si="130"/>
        <v>20.2</v>
      </c>
      <c r="CH185" s="27">
        <f t="shared" si="130"/>
        <v>20.399999999999999</v>
      </c>
      <c r="CI185" s="27">
        <f t="shared" si="130"/>
        <v>20.6</v>
      </c>
      <c r="CJ185" s="27">
        <f t="shared" si="130"/>
        <v>20.8</v>
      </c>
      <c r="CK185" s="27">
        <f t="shared" si="130"/>
        <v>21</v>
      </c>
      <c r="CL185" s="27">
        <f t="shared" si="130"/>
        <v>21.2</v>
      </c>
      <c r="CM185" s="27">
        <f t="shared" ref="CM185:CZ185" si="131">ROUND(CM189/$B$186,2)</f>
        <v>21.4</v>
      </c>
      <c r="CN185" s="27">
        <f t="shared" si="131"/>
        <v>21.6</v>
      </c>
      <c r="CO185" s="27">
        <f t="shared" si="131"/>
        <v>21.8</v>
      </c>
      <c r="CP185" s="27">
        <f t="shared" si="131"/>
        <v>22</v>
      </c>
      <c r="CQ185" s="27">
        <f t="shared" si="131"/>
        <v>22.2</v>
      </c>
      <c r="CR185" s="27">
        <f t="shared" si="131"/>
        <v>22.4</v>
      </c>
      <c r="CS185" s="27">
        <f t="shared" si="131"/>
        <v>22.6</v>
      </c>
      <c r="CT185" s="27">
        <f t="shared" si="131"/>
        <v>22.8</v>
      </c>
      <c r="CU185" s="27">
        <f t="shared" si="131"/>
        <v>23</v>
      </c>
      <c r="CV185" s="27">
        <f t="shared" si="131"/>
        <v>23.2</v>
      </c>
      <c r="CW185" s="27">
        <f t="shared" si="131"/>
        <v>23.4</v>
      </c>
      <c r="CX185" s="27">
        <f t="shared" si="131"/>
        <v>23.6</v>
      </c>
      <c r="CY185" s="27">
        <f t="shared" si="131"/>
        <v>23.8</v>
      </c>
      <c r="CZ185" s="27">
        <f t="shared" si="131"/>
        <v>24</v>
      </c>
    </row>
    <row r="186" spans="1:111" ht="15.75" customHeight="1">
      <c r="A186" s="54" t="s">
        <v>47</v>
      </c>
      <c r="B186" s="58">
        <v>5</v>
      </c>
      <c r="C186" s="56"/>
      <c r="D186" s="56"/>
      <c r="E186" s="56"/>
      <c r="F186" s="56"/>
      <c r="G186" s="56"/>
      <c r="H186" s="56"/>
      <c r="I186" s="56"/>
      <c r="J186" s="56"/>
      <c r="K186" s="56"/>
    </row>
    <row r="187" spans="1:111" ht="15.75" customHeight="1">
      <c r="A187" s="54" t="s">
        <v>48</v>
      </c>
      <c r="B187" s="58">
        <v>6.5</v>
      </c>
      <c r="C187" s="56"/>
      <c r="D187" s="56"/>
      <c r="E187" s="56"/>
      <c r="F187" s="56"/>
      <c r="G187" s="56"/>
      <c r="H187" s="56"/>
      <c r="I187" s="56"/>
      <c r="J187" s="56"/>
      <c r="K187" s="56"/>
    </row>
    <row r="188" spans="1:111" s="36" customFormat="1" ht="14.15" customHeight="1">
      <c r="A188" s="50" t="s">
        <v>151</v>
      </c>
      <c r="B188" s="51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6"/>
      <c r="Y188" s="56"/>
      <c r="Z188" s="52"/>
      <c r="AA188" s="52"/>
      <c r="AB188" s="52"/>
      <c r="AC188" s="52"/>
      <c r="AD188" s="52"/>
      <c r="AE188" s="52"/>
      <c r="AF188" s="52"/>
      <c r="AG188" s="56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52">
        <f>ROUNDDOWN(0.75*($B$187*AR4),0)</f>
        <v>0</v>
      </c>
      <c r="AS188" s="27"/>
      <c r="AT188" s="27"/>
      <c r="AU188" s="37"/>
      <c r="AV188" s="37"/>
      <c r="AW188" s="52">
        <f>ROUNDDOWN(0.75*($B$187*AW4),0)</f>
        <v>0</v>
      </c>
      <c r="AX188" s="37"/>
      <c r="AY188" s="37"/>
      <c r="AZ188" s="37"/>
      <c r="BA188" s="37"/>
      <c r="BB188" s="52">
        <f>ROUNDDOWN(0.75*($B$187*BB4),0)</f>
        <v>0</v>
      </c>
      <c r="BC188" s="37"/>
      <c r="BD188" s="37"/>
      <c r="BE188" s="37"/>
      <c r="BF188" s="37"/>
      <c r="BG188" s="52">
        <f>ROUNDDOWN(0.75*($B$187*BG4),0)</f>
        <v>0</v>
      </c>
      <c r="BH188" s="37"/>
      <c r="BI188" s="37"/>
      <c r="BJ188" s="37"/>
      <c r="BK188" s="37"/>
      <c r="BL188" s="52">
        <f>ROUNDDOWN(0.75*($B$187*BL4),0)</f>
        <v>0</v>
      </c>
      <c r="BM188" s="37"/>
      <c r="BN188" s="37"/>
      <c r="BO188" s="37"/>
      <c r="BP188" s="37"/>
      <c r="BQ188" s="52">
        <f>ROUNDDOWN(0.75*($B$187*BQ4),0)</f>
        <v>0</v>
      </c>
      <c r="BR188" s="37"/>
      <c r="BS188" s="37"/>
      <c r="BT188" s="37"/>
      <c r="BU188" s="37"/>
      <c r="BV188" s="52">
        <f>ROUNDDOWN(0.75*($B$187*BV4),0)</f>
        <v>0</v>
      </c>
      <c r="BW188" s="37"/>
      <c r="BX188" s="37"/>
      <c r="BY188" s="37"/>
      <c r="BZ188" s="37"/>
      <c r="CA188" s="52">
        <f>ROUNDDOWN(0.75*($B$187*CA4),0)</f>
        <v>0</v>
      </c>
      <c r="CB188" s="37"/>
      <c r="CC188" s="37"/>
      <c r="CD188" s="37"/>
      <c r="CE188" s="37"/>
      <c r="CF188" s="56">
        <f>ROUNDDOWN(0.75*($B$187*CF4),0)</f>
        <v>0</v>
      </c>
      <c r="CG188" s="37"/>
      <c r="CH188" s="37"/>
      <c r="CI188" s="37"/>
      <c r="CJ188" s="37"/>
      <c r="CK188" s="52">
        <f>ROUNDDOWN(0.75*($B$187*CK4),0)</f>
        <v>0</v>
      </c>
      <c r="CL188" s="37"/>
      <c r="CM188" s="37"/>
      <c r="CN188" s="37"/>
      <c r="CO188" s="37"/>
      <c r="CP188" s="52">
        <f>ROUNDDOWN(0.75*($B$187*CP4),0)</f>
        <v>0</v>
      </c>
      <c r="CQ188" s="37"/>
      <c r="CR188" s="37"/>
      <c r="CS188" s="37"/>
      <c r="CT188" s="37"/>
      <c r="CU188" s="52">
        <f>ROUNDDOWN(0.75*($B$187*CU4),0)</f>
        <v>0</v>
      </c>
      <c r="CV188" s="37"/>
      <c r="CW188" s="37"/>
      <c r="CX188" s="37"/>
      <c r="CY188" s="37"/>
      <c r="CZ188" s="52">
        <f>ROUNDDOWN(0.75*($B$187*CZ4),0)</f>
        <v>0</v>
      </c>
      <c r="DA188" s="37"/>
      <c r="DB188" s="37"/>
      <c r="DC188" s="37"/>
      <c r="DD188" s="37"/>
      <c r="DE188" s="37"/>
      <c r="DF188" s="37"/>
      <c r="DG188" s="37"/>
    </row>
    <row r="189" spans="1:111" s="36" customFormat="1" ht="14.15" customHeight="1">
      <c r="A189" s="50" t="s">
        <v>137</v>
      </c>
      <c r="B189" s="51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6"/>
      <c r="Y189" s="56"/>
      <c r="Z189" s="52"/>
      <c r="AA189" s="27">
        <f t="shared" ref="AA189:AQ189" si="132">(AB189-1)</f>
        <v>43</v>
      </c>
      <c r="AB189" s="27">
        <f t="shared" si="132"/>
        <v>44</v>
      </c>
      <c r="AC189" s="27">
        <f t="shared" si="132"/>
        <v>45</v>
      </c>
      <c r="AD189" s="27">
        <f t="shared" si="132"/>
        <v>46</v>
      </c>
      <c r="AE189" s="27">
        <f t="shared" si="132"/>
        <v>47</v>
      </c>
      <c r="AF189" s="27">
        <f t="shared" si="132"/>
        <v>48</v>
      </c>
      <c r="AG189" s="27">
        <f t="shared" si="132"/>
        <v>49</v>
      </c>
      <c r="AH189" s="27">
        <f t="shared" si="132"/>
        <v>50</v>
      </c>
      <c r="AI189" s="27">
        <f t="shared" si="132"/>
        <v>51</v>
      </c>
      <c r="AJ189" s="27">
        <f t="shared" si="132"/>
        <v>52</v>
      </c>
      <c r="AK189" s="27">
        <f t="shared" si="132"/>
        <v>53</v>
      </c>
      <c r="AL189" s="27">
        <f t="shared" si="132"/>
        <v>54</v>
      </c>
      <c r="AM189" s="27">
        <f t="shared" si="132"/>
        <v>55</v>
      </c>
      <c r="AN189" s="27">
        <f t="shared" si="132"/>
        <v>56</v>
      </c>
      <c r="AO189" s="27">
        <f t="shared" si="132"/>
        <v>57</v>
      </c>
      <c r="AP189" s="27">
        <f t="shared" si="132"/>
        <v>58</v>
      </c>
      <c r="AQ189" s="27">
        <f t="shared" si="132"/>
        <v>59</v>
      </c>
      <c r="AR189" s="52">
        <v>60</v>
      </c>
      <c r="AS189" s="27">
        <f t="shared" ref="AS189:CZ189" si="133">(AR189+1)</f>
        <v>61</v>
      </c>
      <c r="AT189" s="27">
        <f t="shared" si="133"/>
        <v>62</v>
      </c>
      <c r="AU189" s="27">
        <f t="shared" si="133"/>
        <v>63</v>
      </c>
      <c r="AV189" s="27">
        <f t="shared" si="133"/>
        <v>64</v>
      </c>
      <c r="AW189" s="27">
        <f t="shared" si="133"/>
        <v>65</v>
      </c>
      <c r="AX189" s="27">
        <f t="shared" si="133"/>
        <v>66</v>
      </c>
      <c r="AY189" s="27">
        <f t="shared" si="133"/>
        <v>67</v>
      </c>
      <c r="AZ189" s="27">
        <f t="shared" si="133"/>
        <v>68</v>
      </c>
      <c r="BA189" s="27">
        <f t="shared" si="133"/>
        <v>69</v>
      </c>
      <c r="BB189" s="27">
        <f t="shared" si="133"/>
        <v>70</v>
      </c>
      <c r="BC189" s="27">
        <f t="shared" si="133"/>
        <v>71</v>
      </c>
      <c r="BD189" s="27">
        <f t="shared" si="133"/>
        <v>72</v>
      </c>
      <c r="BE189" s="27">
        <f t="shared" si="133"/>
        <v>73</v>
      </c>
      <c r="BF189" s="27">
        <f t="shared" si="133"/>
        <v>74</v>
      </c>
      <c r="BG189" s="27">
        <f t="shared" si="133"/>
        <v>75</v>
      </c>
      <c r="BH189" s="27">
        <f t="shared" si="133"/>
        <v>76</v>
      </c>
      <c r="BI189" s="27">
        <f t="shared" si="133"/>
        <v>77</v>
      </c>
      <c r="BJ189" s="27">
        <f t="shared" si="133"/>
        <v>78</v>
      </c>
      <c r="BK189" s="27">
        <f t="shared" si="133"/>
        <v>79</v>
      </c>
      <c r="BL189" s="27">
        <f t="shared" si="133"/>
        <v>80</v>
      </c>
      <c r="BM189" s="27">
        <f t="shared" si="133"/>
        <v>81</v>
      </c>
      <c r="BN189" s="27">
        <f t="shared" si="133"/>
        <v>82</v>
      </c>
      <c r="BO189" s="27">
        <f t="shared" si="133"/>
        <v>83</v>
      </c>
      <c r="BP189" s="27">
        <f t="shared" si="133"/>
        <v>84</v>
      </c>
      <c r="BQ189" s="27">
        <f t="shared" si="133"/>
        <v>85</v>
      </c>
      <c r="BR189" s="27">
        <f t="shared" si="133"/>
        <v>86</v>
      </c>
      <c r="BS189" s="27">
        <f t="shared" si="133"/>
        <v>87</v>
      </c>
      <c r="BT189" s="27">
        <f t="shared" si="133"/>
        <v>88</v>
      </c>
      <c r="BU189" s="27">
        <f t="shared" si="133"/>
        <v>89</v>
      </c>
      <c r="BV189" s="27">
        <f t="shared" si="133"/>
        <v>90</v>
      </c>
      <c r="BW189" s="27">
        <f t="shared" si="133"/>
        <v>91</v>
      </c>
      <c r="BX189" s="27">
        <f t="shared" si="133"/>
        <v>92</v>
      </c>
      <c r="BY189" s="27">
        <f t="shared" si="133"/>
        <v>93</v>
      </c>
      <c r="BZ189" s="27">
        <f t="shared" si="133"/>
        <v>94</v>
      </c>
      <c r="CA189" s="27">
        <f t="shared" si="133"/>
        <v>95</v>
      </c>
      <c r="CB189" s="27">
        <f t="shared" si="133"/>
        <v>96</v>
      </c>
      <c r="CC189" s="27">
        <f t="shared" si="133"/>
        <v>97</v>
      </c>
      <c r="CD189" s="27">
        <f t="shared" si="133"/>
        <v>98</v>
      </c>
      <c r="CE189" s="27">
        <f t="shared" si="133"/>
        <v>99</v>
      </c>
      <c r="CF189" s="27">
        <f t="shared" si="133"/>
        <v>100</v>
      </c>
      <c r="CG189" s="27">
        <f t="shared" si="133"/>
        <v>101</v>
      </c>
      <c r="CH189" s="27">
        <f t="shared" si="133"/>
        <v>102</v>
      </c>
      <c r="CI189" s="27">
        <f t="shared" si="133"/>
        <v>103</v>
      </c>
      <c r="CJ189" s="27">
        <f t="shared" si="133"/>
        <v>104</v>
      </c>
      <c r="CK189" s="27">
        <f t="shared" si="133"/>
        <v>105</v>
      </c>
      <c r="CL189" s="27">
        <f t="shared" si="133"/>
        <v>106</v>
      </c>
      <c r="CM189" s="27">
        <f t="shared" si="133"/>
        <v>107</v>
      </c>
      <c r="CN189" s="27">
        <f t="shared" si="133"/>
        <v>108</v>
      </c>
      <c r="CO189" s="27">
        <f t="shared" si="133"/>
        <v>109</v>
      </c>
      <c r="CP189" s="27">
        <f t="shared" si="133"/>
        <v>110</v>
      </c>
      <c r="CQ189" s="27">
        <f t="shared" si="133"/>
        <v>111</v>
      </c>
      <c r="CR189" s="27">
        <f t="shared" si="133"/>
        <v>112</v>
      </c>
      <c r="CS189" s="27">
        <f t="shared" si="133"/>
        <v>113</v>
      </c>
      <c r="CT189" s="27">
        <f t="shared" si="133"/>
        <v>114</v>
      </c>
      <c r="CU189" s="27">
        <f t="shared" si="133"/>
        <v>115</v>
      </c>
      <c r="CV189" s="27">
        <f t="shared" si="133"/>
        <v>116</v>
      </c>
      <c r="CW189" s="27">
        <f t="shared" si="133"/>
        <v>117</v>
      </c>
      <c r="CX189" s="27">
        <f t="shared" si="133"/>
        <v>118</v>
      </c>
      <c r="CY189" s="27">
        <f t="shared" si="133"/>
        <v>119</v>
      </c>
      <c r="CZ189" s="27">
        <f t="shared" si="133"/>
        <v>120</v>
      </c>
      <c r="DA189" s="37"/>
      <c r="DB189" s="37"/>
      <c r="DC189" s="37"/>
      <c r="DD189" s="37"/>
      <c r="DE189" s="37"/>
      <c r="DF189" s="37"/>
      <c r="DG189" s="37"/>
    </row>
    <row r="190" spans="1:111" s="36" customFormat="1" ht="14.15" customHeight="1">
      <c r="A190" s="50" t="s">
        <v>152</v>
      </c>
      <c r="B190" s="51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6"/>
      <c r="Y190" s="56"/>
      <c r="Z190" s="52"/>
      <c r="AA190" s="52">
        <f t="shared" ref="AA190:BF190" si="134">ROUNDUP(Rows_for_Initial_Curve*AA188,0)</f>
        <v>0</v>
      </c>
      <c r="AB190" s="52">
        <f t="shared" si="134"/>
        <v>0</v>
      </c>
      <c r="AC190" s="52">
        <f t="shared" si="134"/>
        <v>0</v>
      </c>
      <c r="AD190" s="52">
        <f t="shared" si="134"/>
        <v>0</v>
      </c>
      <c r="AE190" s="52">
        <f t="shared" si="134"/>
        <v>0</v>
      </c>
      <c r="AF190" s="52">
        <f t="shared" si="134"/>
        <v>0</v>
      </c>
      <c r="AG190" s="52">
        <f t="shared" si="134"/>
        <v>0</v>
      </c>
      <c r="AH190" s="52">
        <f t="shared" si="134"/>
        <v>0</v>
      </c>
      <c r="AI190" s="52">
        <f t="shared" si="134"/>
        <v>0</v>
      </c>
      <c r="AJ190" s="52">
        <f t="shared" si="134"/>
        <v>0</v>
      </c>
      <c r="AK190" s="52">
        <f t="shared" si="134"/>
        <v>0</v>
      </c>
      <c r="AL190" s="52">
        <f t="shared" si="134"/>
        <v>0</v>
      </c>
      <c r="AM190" s="52">
        <f t="shared" si="134"/>
        <v>0</v>
      </c>
      <c r="AN190" s="52">
        <f t="shared" si="134"/>
        <v>0</v>
      </c>
      <c r="AO190" s="52">
        <f t="shared" si="134"/>
        <v>0</v>
      </c>
      <c r="AP190" s="52">
        <f t="shared" si="134"/>
        <v>0</v>
      </c>
      <c r="AQ190" s="52">
        <f t="shared" si="134"/>
        <v>0</v>
      </c>
      <c r="AR190" s="52">
        <f t="shared" si="134"/>
        <v>0</v>
      </c>
      <c r="AS190" s="52">
        <f t="shared" si="134"/>
        <v>0</v>
      </c>
      <c r="AT190" s="52">
        <f t="shared" si="134"/>
        <v>0</v>
      </c>
      <c r="AU190" s="52">
        <f t="shared" si="134"/>
        <v>0</v>
      </c>
      <c r="AV190" s="52">
        <f t="shared" si="134"/>
        <v>0</v>
      </c>
      <c r="AW190" s="52">
        <f t="shared" si="134"/>
        <v>0</v>
      </c>
      <c r="AX190" s="52">
        <f t="shared" si="134"/>
        <v>0</v>
      </c>
      <c r="AY190" s="52">
        <f t="shared" si="134"/>
        <v>0</v>
      </c>
      <c r="AZ190" s="52">
        <f t="shared" si="134"/>
        <v>0</v>
      </c>
      <c r="BA190" s="52">
        <f t="shared" si="134"/>
        <v>0</v>
      </c>
      <c r="BB190" s="52">
        <f t="shared" si="134"/>
        <v>0</v>
      </c>
      <c r="BC190" s="52">
        <f t="shared" si="134"/>
        <v>0</v>
      </c>
      <c r="BD190" s="52">
        <f t="shared" si="134"/>
        <v>0</v>
      </c>
      <c r="BE190" s="52">
        <f t="shared" si="134"/>
        <v>0</v>
      </c>
      <c r="BF190" s="52">
        <f t="shared" si="134"/>
        <v>0</v>
      </c>
      <c r="BG190" s="52">
        <f t="shared" ref="BG190:CL190" si="135">ROUNDUP(Rows_for_Initial_Curve*BG188,0)</f>
        <v>0</v>
      </c>
      <c r="BH190" s="52">
        <f t="shared" si="135"/>
        <v>0</v>
      </c>
      <c r="BI190" s="52">
        <f t="shared" si="135"/>
        <v>0</v>
      </c>
      <c r="BJ190" s="52">
        <f t="shared" si="135"/>
        <v>0</v>
      </c>
      <c r="BK190" s="52">
        <f t="shared" si="135"/>
        <v>0</v>
      </c>
      <c r="BL190" s="52">
        <f t="shared" si="135"/>
        <v>0</v>
      </c>
      <c r="BM190" s="52">
        <f t="shared" si="135"/>
        <v>0</v>
      </c>
      <c r="BN190" s="52">
        <f t="shared" si="135"/>
        <v>0</v>
      </c>
      <c r="BO190" s="52">
        <f t="shared" si="135"/>
        <v>0</v>
      </c>
      <c r="BP190" s="52">
        <f t="shared" si="135"/>
        <v>0</v>
      </c>
      <c r="BQ190" s="52">
        <f t="shared" si="135"/>
        <v>0</v>
      </c>
      <c r="BR190" s="52">
        <f t="shared" si="135"/>
        <v>0</v>
      </c>
      <c r="BS190" s="52">
        <f t="shared" si="135"/>
        <v>0</v>
      </c>
      <c r="BT190" s="52">
        <f t="shared" si="135"/>
        <v>0</v>
      </c>
      <c r="BU190" s="52">
        <f t="shared" si="135"/>
        <v>0</v>
      </c>
      <c r="BV190" s="52">
        <f t="shared" si="135"/>
        <v>0</v>
      </c>
      <c r="BW190" s="52">
        <f t="shared" si="135"/>
        <v>0</v>
      </c>
      <c r="BX190" s="52">
        <f t="shared" si="135"/>
        <v>0</v>
      </c>
      <c r="BY190" s="52">
        <f t="shared" si="135"/>
        <v>0</v>
      </c>
      <c r="BZ190" s="52">
        <f t="shared" si="135"/>
        <v>0</v>
      </c>
      <c r="CA190" s="52">
        <f t="shared" si="135"/>
        <v>0</v>
      </c>
      <c r="CB190" s="52">
        <f t="shared" si="135"/>
        <v>0</v>
      </c>
      <c r="CC190" s="52">
        <f t="shared" si="135"/>
        <v>0</v>
      </c>
      <c r="CD190" s="52">
        <f t="shared" si="135"/>
        <v>0</v>
      </c>
      <c r="CE190" s="52">
        <f t="shared" si="135"/>
        <v>0</v>
      </c>
      <c r="CF190" s="52">
        <f t="shared" si="135"/>
        <v>0</v>
      </c>
      <c r="CG190" s="52">
        <f t="shared" si="135"/>
        <v>0</v>
      </c>
      <c r="CH190" s="52">
        <f t="shared" si="135"/>
        <v>0</v>
      </c>
      <c r="CI190" s="52">
        <f t="shared" si="135"/>
        <v>0</v>
      </c>
      <c r="CJ190" s="52">
        <f t="shared" si="135"/>
        <v>0</v>
      </c>
      <c r="CK190" s="52">
        <f t="shared" si="135"/>
        <v>0</v>
      </c>
      <c r="CL190" s="52">
        <f t="shared" si="135"/>
        <v>0</v>
      </c>
      <c r="CM190" s="52">
        <f t="shared" ref="CM190:CZ190" si="136">ROUNDUP(Rows_for_Initial_Curve*CM188,0)</f>
        <v>0</v>
      </c>
      <c r="CN190" s="52">
        <f t="shared" si="136"/>
        <v>0</v>
      </c>
      <c r="CO190" s="52">
        <f t="shared" si="136"/>
        <v>0</v>
      </c>
      <c r="CP190" s="52">
        <f t="shared" si="136"/>
        <v>0</v>
      </c>
      <c r="CQ190" s="52">
        <f t="shared" si="136"/>
        <v>0</v>
      </c>
      <c r="CR190" s="52">
        <f t="shared" si="136"/>
        <v>0</v>
      </c>
      <c r="CS190" s="52">
        <f t="shared" si="136"/>
        <v>0</v>
      </c>
      <c r="CT190" s="52">
        <f t="shared" si="136"/>
        <v>0</v>
      </c>
      <c r="CU190" s="52">
        <f t="shared" si="136"/>
        <v>0</v>
      </c>
      <c r="CV190" s="52">
        <f t="shared" si="136"/>
        <v>0</v>
      </c>
      <c r="CW190" s="52">
        <f t="shared" si="136"/>
        <v>0</v>
      </c>
      <c r="CX190" s="52">
        <f t="shared" si="136"/>
        <v>0</v>
      </c>
      <c r="CY190" s="52">
        <f t="shared" si="136"/>
        <v>0</v>
      </c>
      <c r="CZ190" s="52">
        <f t="shared" si="136"/>
        <v>0</v>
      </c>
      <c r="DA190" s="37"/>
      <c r="DB190" s="37"/>
      <c r="DC190" s="37"/>
      <c r="DD190" s="37"/>
      <c r="DE190" s="37"/>
      <c r="DF190" s="37"/>
      <c r="DG190" s="37"/>
    </row>
    <row r="191" spans="1:111" s="36" customFormat="1" ht="14.15" customHeight="1">
      <c r="A191" s="50" t="s">
        <v>173</v>
      </c>
      <c r="B191" s="51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6"/>
      <c r="Y191" s="56"/>
      <c r="Z191" s="52"/>
      <c r="AA191" s="52">
        <f t="shared" ref="AA191:BF191" si="137">ROUNDDOWN(Percent_of_Stitches_Intial_BO*AA189,0)</f>
        <v>12</v>
      </c>
      <c r="AB191" s="52">
        <f t="shared" si="137"/>
        <v>13</v>
      </c>
      <c r="AC191" s="52">
        <f t="shared" si="137"/>
        <v>13</v>
      </c>
      <c r="AD191" s="52">
        <f t="shared" si="137"/>
        <v>13</v>
      </c>
      <c r="AE191" s="52">
        <f t="shared" si="137"/>
        <v>14</v>
      </c>
      <c r="AF191" s="52">
        <f t="shared" si="137"/>
        <v>14</v>
      </c>
      <c r="AG191" s="52">
        <f t="shared" si="137"/>
        <v>14</v>
      </c>
      <c r="AH191" s="52">
        <f t="shared" si="137"/>
        <v>15</v>
      </c>
      <c r="AI191" s="52">
        <f t="shared" si="137"/>
        <v>15</v>
      </c>
      <c r="AJ191" s="52">
        <f t="shared" si="137"/>
        <v>15</v>
      </c>
      <c r="AK191" s="52">
        <f t="shared" si="137"/>
        <v>15</v>
      </c>
      <c r="AL191" s="52">
        <f t="shared" si="137"/>
        <v>16</v>
      </c>
      <c r="AM191" s="52">
        <f t="shared" si="137"/>
        <v>16</v>
      </c>
      <c r="AN191" s="52">
        <f t="shared" si="137"/>
        <v>16</v>
      </c>
      <c r="AO191" s="52">
        <f t="shared" si="137"/>
        <v>17</v>
      </c>
      <c r="AP191" s="52">
        <f t="shared" si="137"/>
        <v>17</v>
      </c>
      <c r="AQ191" s="52">
        <f t="shared" si="137"/>
        <v>17</v>
      </c>
      <c r="AR191" s="52">
        <f t="shared" si="137"/>
        <v>18</v>
      </c>
      <c r="AS191" s="52">
        <f t="shared" si="137"/>
        <v>18</v>
      </c>
      <c r="AT191" s="52">
        <f t="shared" si="137"/>
        <v>18</v>
      </c>
      <c r="AU191" s="52">
        <f t="shared" si="137"/>
        <v>18</v>
      </c>
      <c r="AV191" s="52">
        <f t="shared" si="137"/>
        <v>19</v>
      </c>
      <c r="AW191" s="52">
        <f t="shared" si="137"/>
        <v>19</v>
      </c>
      <c r="AX191" s="52">
        <f t="shared" si="137"/>
        <v>19</v>
      </c>
      <c r="AY191" s="52">
        <f t="shared" si="137"/>
        <v>20</v>
      </c>
      <c r="AZ191" s="52">
        <f t="shared" si="137"/>
        <v>20</v>
      </c>
      <c r="BA191" s="52">
        <f t="shared" si="137"/>
        <v>20</v>
      </c>
      <c r="BB191" s="52">
        <f t="shared" si="137"/>
        <v>21</v>
      </c>
      <c r="BC191" s="52">
        <f t="shared" si="137"/>
        <v>21</v>
      </c>
      <c r="BD191" s="52">
        <f t="shared" si="137"/>
        <v>21</v>
      </c>
      <c r="BE191" s="52">
        <f t="shared" si="137"/>
        <v>21</v>
      </c>
      <c r="BF191" s="52">
        <f t="shared" si="137"/>
        <v>22</v>
      </c>
      <c r="BG191" s="52">
        <f t="shared" ref="BG191:CL191" si="138">ROUNDDOWN(Percent_of_Stitches_Intial_BO*BG189,0)</f>
        <v>22</v>
      </c>
      <c r="BH191" s="52">
        <f t="shared" si="138"/>
        <v>22</v>
      </c>
      <c r="BI191" s="52">
        <f t="shared" si="138"/>
        <v>23</v>
      </c>
      <c r="BJ191" s="52">
        <f t="shared" si="138"/>
        <v>23</v>
      </c>
      <c r="BK191" s="52">
        <f t="shared" si="138"/>
        <v>23</v>
      </c>
      <c r="BL191" s="52">
        <f t="shared" si="138"/>
        <v>24</v>
      </c>
      <c r="BM191" s="52">
        <f t="shared" si="138"/>
        <v>24</v>
      </c>
      <c r="BN191" s="52">
        <f t="shared" si="138"/>
        <v>24</v>
      </c>
      <c r="BO191" s="52">
        <f t="shared" si="138"/>
        <v>24</v>
      </c>
      <c r="BP191" s="52">
        <f t="shared" si="138"/>
        <v>25</v>
      </c>
      <c r="BQ191" s="52">
        <f t="shared" si="138"/>
        <v>25</v>
      </c>
      <c r="BR191" s="52">
        <f t="shared" si="138"/>
        <v>25</v>
      </c>
      <c r="BS191" s="52">
        <f t="shared" si="138"/>
        <v>26</v>
      </c>
      <c r="BT191" s="52">
        <f t="shared" si="138"/>
        <v>26</v>
      </c>
      <c r="BU191" s="52">
        <f t="shared" si="138"/>
        <v>26</v>
      </c>
      <c r="BV191" s="52">
        <f t="shared" si="138"/>
        <v>27</v>
      </c>
      <c r="BW191" s="52">
        <f t="shared" si="138"/>
        <v>27</v>
      </c>
      <c r="BX191" s="52">
        <f t="shared" si="138"/>
        <v>27</v>
      </c>
      <c r="BY191" s="52">
        <f t="shared" si="138"/>
        <v>27</v>
      </c>
      <c r="BZ191" s="52">
        <f t="shared" si="138"/>
        <v>28</v>
      </c>
      <c r="CA191" s="52">
        <f t="shared" si="138"/>
        <v>28</v>
      </c>
      <c r="CB191" s="52">
        <f t="shared" si="138"/>
        <v>28</v>
      </c>
      <c r="CC191" s="52">
        <f t="shared" si="138"/>
        <v>29</v>
      </c>
      <c r="CD191" s="52">
        <f t="shared" si="138"/>
        <v>29</v>
      </c>
      <c r="CE191" s="52">
        <f t="shared" si="138"/>
        <v>29</v>
      </c>
      <c r="CF191" s="52">
        <f t="shared" si="138"/>
        <v>30</v>
      </c>
      <c r="CG191" s="52">
        <f t="shared" si="138"/>
        <v>30</v>
      </c>
      <c r="CH191" s="52">
        <f t="shared" si="138"/>
        <v>30</v>
      </c>
      <c r="CI191" s="52">
        <f t="shared" si="138"/>
        <v>30</v>
      </c>
      <c r="CJ191" s="52">
        <f t="shared" si="138"/>
        <v>31</v>
      </c>
      <c r="CK191" s="52">
        <f t="shared" si="138"/>
        <v>31</v>
      </c>
      <c r="CL191" s="52">
        <f t="shared" si="138"/>
        <v>31</v>
      </c>
      <c r="CM191" s="52">
        <f t="shared" ref="CM191:CZ191" si="139">ROUNDDOWN(Percent_of_Stitches_Intial_BO*CM189,0)</f>
        <v>32</v>
      </c>
      <c r="CN191" s="52">
        <f t="shared" si="139"/>
        <v>32</v>
      </c>
      <c r="CO191" s="52">
        <f t="shared" si="139"/>
        <v>32</v>
      </c>
      <c r="CP191" s="52">
        <f t="shared" si="139"/>
        <v>33</v>
      </c>
      <c r="CQ191" s="52">
        <f t="shared" si="139"/>
        <v>33</v>
      </c>
      <c r="CR191" s="52">
        <f t="shared" si="139"/>
        <v>33</v>
      </c>
      <c r="CS191" s="52">
        <f t="shared" si="139"/>
        <v>33</v>
      </c>
      <c r="CT191" s="52">
        <f t="shared" si="139"/>
        <v>34</v>
      </c>
      <c r="CU191" s="52">
        <f t="shared" si="139"/>
        <v>34</v>
      </c>
      <c r="CV191" s="52">
        <f t="shared" si="139"/>
        <v>34</v>
      </c>
      <c r="CW191" s="52">
        <f t="shared" si="139"/>
        <v>35</v>
      </c>
      <c r="CX191" s="52">
        <f t="shared" si="139"/>
        <v>35</v>
      </c>
      <c r="CY191" s="52">
        <f t="shared" si="139"/>
        <v>35</v>
      </c>
      <c r="CZ191" s="52">
        <f t="shared" si="139"/>
        <v>36</v>
      </c>
      <c r="DA191" s="37"/>
      <c r="DB191" s="37"/>
      <c r="DC191" s="37"/>
      <c r="DD191" s="37"/>
      <c r="DE191" s="37"/>
      <c r="DF191" s="37"/>
      <c r="DG191" s="37"/>
    </row>
    <row r="192" spans="1:111" ht="15.75" customHeight="1">
      <c r="A192" s="26" t="s">
        <v>154</v>
      </c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7"/>
      <c r="AA192" s="56">
        <v>6</v>
      </c>
      <c r="AB192" s="56">
        <v>6</v>
      </c>
      <c r="AC192" s="56">
        <v>6</v>
      </c>
      <c r="AD192" s="56">
        <v>6</v>
      </c>
      <c r="AE192" s="27">
        <v>7</v>
      </c>
      <c r="AF192" s="27">
        <v>7</v>
      </c>
      <c r="AG192" s="27">
        <v>7</v>
      </c>
      <c r="AH192" s="27">
        <v>7</v>
      </c>
      <c r="AI192" s="27">
        <v>7</v>
      </c>
      <c r="AJ192" s="27">
        <v>7</v>
      </c>
      <c r="AK192" s="27">
        <v>7</v>
      </c>
      <c r="AL192" s="27">
        <v>7</v>
      </c>
      <c r="AM192" s="27">
        <v>7</v>
      </c>
      <c r="AN192" s="27">
        <v>7</v>
      </c>
      <c r="AO192" s="27">
        <v>7</v>
      </c>
      <c r="AP192" s="27">
        <v>7</v>
      </c>
      <c r="AQ192" s="27">
        <v>7</v>
      </c>
      <c r="AR192" s="56">
        <v>7</v>
      </c>
      <c r="AS192" s="56">
        <v>7</v>
      </c>
      <c r="AT192" s="56">
        <v>7</v>
      </c>
      <c r="AU192" s="56">
        <v>7</v>
      </c>
      <c r="AV192" s="56">
        <v>8</v>
      </c>
      <c r="AW192" s="56">
        <v>8</v>
      </c>
      <c r="AX192" s="56">
        <v>8</v>
      </c>
      <c r="AY192" s="27">
        <v>9</v>
      </c>
      <c r="AZ192" s="27">
        <v>9</v>
      </c>
      <c r="BA192" s="27">
        <v>9</v>
      </c>
      <c r="BB192" s="56">
        <v>9</v>
      </c>
      <c r="BC192" s="56">
        <v>9</v>
      </c>
      <c r="BD192" s="56">
        <v>9</v>
      </c>
      <c r="BE192" s="56">
        <v>9</v>
      </c>
      <c r="BF192" s="56">
        <v>9</v>
      </c>
      <c r="BG192" s="56">
        <v>9</v>
      </c>
      <c r="BH192" s="56">
        <v>9</v>
      </c>
      <c r="BI192" s="56">
        <v>9</v>
      </c>
      <c r="BJ192" s="56">
        <v>9</v>
      </c>
      <c r="BK192" s="56">
        <v>9</v>
      </c>
      <c r="BL192" s="56">
        <v>9</v>
      </c>
      <c r="BM192" s="56">
        <v>9</v>
      </c>
      <c r="BN192" s="56">
        <v>9</v>
      </c>
      <c r="BO192" s="56">
        <v>9</v>
      </c>
      <c r="BP192" s="56">
        <v>9</v>
      </c>
      <c r="BQ192" s="56">
        <v>9</v>
      </c>
      <c r="BR192" s="56">
        <v>9</v>
      </c>
      <c r="BS192" s="56">
        <v>9</v>
      </c>
      <c r="BT192" s="56">
        <v>9</v>
      </c>
      <c r="BU192" s="56">
        <v>9</v>
      </c>
      <c r="BV192" s="56">
        <v>10</v>
      </c>
      <c r="BW192" s="56">
        <v>10</v>
      </c>
      <c r="BX192" s="56">
        <v>10</v>
      </c>
      <c r="BY192" s="56">
        <v>10</v>
      </c>
      <c r="BZ192" s="56">
        <v>10</v>
      </c>
      <c r="CA192" s="56">
        <v>10</v>
      </c>
      <c r="CB192" s="56">
        <v>10</v>
      </c>
      <c r="CC192" s="56">
        <v>10</v>
      </c>
      <c r="CD192" s="56">
        <v>10</v>
      </c>
      <c r="CE192" s="56">
        <v>10</v>
      </c>
      <c r="CF192" s="56">
        <v>10</v>
      </c>
      <c r="CG192" s="56">
        <v>10</v>
      </c>
      <c r="CH192" s="56">
        <v>10</v>
      </c>
      <c r="CI192" s="56">
        <v>10</v>
      </c>
      <c r="CJ192" s="56">
        <v>10</v>
      </c>
      <c r="CK192" s="56">
        <v>10</v>
      </c>
      <c r="CL192" s="56">
        <v>10</v>
      </c>
      <c r="CM192" s="56">
        <v>11</v>
      </c>
      <c r="CN192" s="56">
        <v>11</v>
      </c>
      <c r="CO192" s="56">
        <v>11</v>
      </c>
      <c r="CP192" s="56">
        <v>11</v>
      </c>
      <c r="CQ192" s="56">
        <v>11</v>
      </c>
      <c r="CR192" s="56">
        <v>11</v>
      </c>
      <c r="CS192" s="56">
        <v>11</v>
      </c>
      <c r="CT192" s="56">
        <v>11</v>
      </c>
      <c r="CU192" s="56">
        <v>11</v>
      </c>
      <c r="CV192" s="56">
        <v>11</v>
      </c>
      <c r="CW192" s="56">
        <v>12</v>
      </c>
      <c r="CX192" s="56">
        <v>12</v>
      </c>
      <c r="CY192" s="56">
        <v>12</v>
      </c>
      <c r="CZ192" s="56">
        <v>12</v>
      </c>
    </row>
    <row r="193" spans="1:111" ht="15.75" customHeight="1">
      <c r="A193" s="26" t="s">
        <v>155</v>
      </c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7"/>
      <c r="AA193" s="56">
        <v>5</v>
      </c>
      <c r="AB193" s="56">
        <v>5</v>
      </c>
      <c r="AC193" s="56">
        <v>5</v>
      </c>
      <c r="AD193" s="56">
        <v>5</v>
      </c>
      <c r="AE193" s="27">
        <v>5</v>
      </c>
      <c r="AF193" s="27">
        <v>5</v>
      </c>
      <c r="AG193" s="27">
        <v>5</v>
      </c>
      <c r="AH193" s="27">
        <v>6</v>
      </c>
      <c r="AI193" s="27">
        <v>6</v>
      </c>
      <c r="AJ193" s="27">
        <v>6</v>
      </c>
      <c r="AK193" s="27">
        <v>6</v>
      </c>
      <c r="AL193" s="27">
        <v>6</v>
      </c>
      <c r="AM193" s="27">
        <v>6</v>
      </c>
      <c r="AN193" s="27">
        <v>6</v>
      </c>
      <c r="AO193" s="27">
        <v>6</v>
      </c>
      <c r="AP193" s="27">
        <v>6</v>
      </c>
      <c r="AQ193" s="27">
        <v>6</v>
      </c>
      <c r="AR193" s="56">
        <v>7</v>
      </c>
      <c r="AS193" s="56">
        <v>7</v>
      </c>
      <c r="AT193" s="56">
        <v>7</v>
      </c>
      <c r="AU193" s="56">
        <v>7</v>
      </c>
      <c r="AV193" s="56">
        <v>7</v>
      </c>
      <c r="AW193" s="56">
        <v>7</v>
      </c>
      <c r="AX193" s="56">
        <v>7</v>
      </c>
      <c r="AY193" s="27">
        <v>6</v>
      </c>
      <c r="AZ193" s="27">
        <v>6</v>
      </c>
      <c r="BA193" s="27">
        <v>6</v>
      </c>
      <c r="BB193" s="56">
        <v>6</v>
      </c>
      <c r="BC193" s="56">
        <v>6</v>
      </c>
      <c r="BD193" s="56">
        <v>6</v>
      </c>
      <c r="BE193" s="56">
        <v>6</v>
      </c>
      <c r="BF193" s="56">
        <v>6</v>
      </c>
      <c r="BG193" s="56">
        <v>6</v>
      </c>
      <c r="BH193" s="56">
        <v>6</v>
      </c>
      <c r="BI193" s="56">
        <v>7</v>
      </c>
      <c r="BJ193" s="56">
        <v>7</v>
      </c>
      <c r="BK193" s="56">
        <v>7</v>
      </c>
      <c r="BL193" s="56">
        <v>8</v>
      </c>
      <c r="BM193" s="56">
        <v>8</v>
      </c>
      <c r="BN193" s="56">
        <v>8</v>
      </c>
      <c r="BO193" s="56">
        <v>8</v>
      </c>
      <c r="BP193" s="56">
        <v>8</v>
      </c>
      <c r="BQ193" s="56">
        <v>8</v>
      </c>
      <c r="BR193" s="56">
        <v>8</v>
      </c>
      <c r="BS193" s="56">
        <v>8</v>
      </c>
      <c r="BT193" s="56">
        <v>8</v>
      </c>
      <c r="BU193" s="56">
        <v>8</v>
      </c>
      <c r="BV193" s="56">
        <v>8</v>
      </c>
      <c r="BW193" s="56">
        <v>8</v>
      </c>
      <c r="BX193" s="56">
        <v>8</v>
      </c>
      <c r="BY193" s="56">
        <v>8</v>
      </c>
      <c r="BZ193" s="56">
        <v>8</v>
      </c>
      <c r="CA193" s="56">
        <v>8</v>
      </c>
      <c r="CB193" s="56">
        <v>8</v>
      </c>
      <c r="CC193" s="56">
        <v>8</v>
      </c>
      <c r="CD193" s="56">
        <v>8</v>
      </c>
      <c r="CE193" s="56">
        <v>8</v>
      </c>
      <c r="CF193" s="56">
        <v>8</v>
      </c>
      <c r="CG193" s="56">
        <v>8</v>
      </c>
      <c r="CH193" s="56">
        <v>8</v>
      </c>
      <c r="CI193" s="56">
        <v>8</v>
      </c>
      <c r="CJ193" s="56">
        <v>8</v>
      </c>
      <c r="CK193" s="56">
        <v>8</v>
      </c>
      <c r="CL193" s="56">
        <v>8</v>
      </c>
      <c r="CM193" s="56">
        <v>8</v>
      </c>
      <c r="CN193" s="56">
        <v>8</v>
      </c>
      <c r="CO193" s="56">
        <v>8</v>
      </c>
      <c r="CP193" s="56">
        <v>9</v>
      </c>
      <c r="CQ193" s="56">
        <v>9</v>
      </c>
      <c r="CR193" s="56">
        <v>9</v>
      </c>
      <c r="CS193" s="56">
        <v>9</v>
      </c>
      <c r="CT193" s="56">
        <v>9</v>
      </c>
      <c r="CU193" s="56">
        <v>9</v>
      </c>
      <c r="CV193" s="56">
        <v>9</v>
      </c>
      <c r="CW193" s="56">
        <v>9</v>
      </c>
      <c r="CX193" s="56">
        <v>9</v>
      </c>
      <c r="CY193" s="56">
        <v>9</v>
      </c>
      <c r="CZ193" s="56">
        <v>9</v>
      </c>
    </row>
    <row r="194" spans="1:111" ht="15.75" customHeight="1">
      <c r="A194" s="26" t="s">
        <v>156</v>
      </c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7"/>
      <c r="AA194" s="56"/>
      <c r="AB194" s="56"/>
      <c r="AC194" s="56"/>
      <c r="AD194" s="56"/>
      <c r="AR194" s="56"/>
      <c r="AS194" s="56"/>
      <c r="AT194" s="56"/>
      <c r="AU194" s="56"/>
      <c r="AV194" s="56"/>
      <c r="AW194" s="56"/>
      <c r="AX194" s="56"/>
      <c r="AY194" s="27">
        <v>3</v>
      </c>
      <c r="AZ194" s="27">
        <v>3</v>
      </c>
      <c r="BA194" s="27">
        <v>3</v>
      </c>
      <c r="BB194" s="56">
        <v>3</v>
      </c>
      <c r="BC194" s="56">
        <v>3</v>
      </c>
      <c r="BD194" s="56">
        <v>3</v>
      </c>
      <c r="BE194" s="56">
        <v>3</v>
      </c>
      <c r="BF194" s="56">
        <v>4</v>
      </c>
      <c r="BG194" s="56">
        <v>4</v>
      </c>
      <c r="BH194" s="56">
        <v>4</v>
      </c>
      <c r="BI194" s="56">
        <v>4</v>
      </c>
      <c r="BJ194" s="56">
        <v>4</v>
      </c>
      <c r="BK194" s="56">
        <v>4</v>
      </c>
      <c r="BL194" s="56">
        <v>5</v>
      </c>
      <c r="BM194" s="56">
        <v>5</v>
      </c>
      <c r="BN194" s="56">
        <v>5</v>
      </c>
      <c r="BO194" s="56">
        <v>5</v>
      </c>
      <c r="BP194" s="56">
        <v>6</v>
      </c>
      <c r="BQ194" s="56">
        <v>6</v>
      </c>
      <c r="BR194" s="56">
        <v>6</v>
      </c>
      <c r="BS194" s="56">
        <v>6</v>
      </c>
      <c r="BT194" s="56">
        <v>6</v>
      </c>
      <c r="BU194" s="56">
        <v>6</v>
      </c>
      <c r="BV194" s="56">
        <v>6</v>
      </c>
      <c r="BW194" s="56">
        <v>6</v>
      </c>
      <c r="BX194" s="56">
        <v>6</v>
      </c>
      <c r="BY194" s="56">
        <v>6</v>
      </c>
      <c r="BZ194" s="56">
        <v>6</v>
      </c>
      <c r="CA194" s="56">
        <v>6</v>
      </c>
      <c r="CB194" s="56">
        <v>6</v>
      </c>
      <c r="CC194" s="56">
        <v>6</v>
      </c>
      <c r="CD194" s="56">
        <v>6</v>
      </c>
      <c r="CE194" s="56">
        <v>6</v>
      </c>
      <c r="CF194" s="56">
        <v>6</v>
      </c>
      <c r="CG194" s="56">
        <v>6</v>
      </c>
      <c r="CH194" s="56">
        <v>6</v>
      </c>
      <c r="CI194" s="56">
        <v>6</v>
      </c>
      <c r="CJ194" s="56">
        <v>6</v>
      </c>
      <c r="CK194" s="56">
        <v>6</v>
      </c>
      <c r="CL194" s="56">
        <v>6</v>
      </c>
      <c r="CM194" s="56">
        <v>6</v>
      </c>
      <c r="CN194" s="56">
        <v>6</v>
      </c>
      <c r="CO194" s="56">
        <v>6</v>
      </c>
      <c r="CP194" s="56">
        <v>6</v>
      </c>
      <c r="CQ194" s="56">
        <v>6</v>
      </c>
      <c r="CR194" s="56">
        <v>6</v>
      </c>
      <c r="CS194" s="56">
        <v>6</v>
      </c>
      <c r="CT194" s="56">
        <v>7</v>
      </c>
      <c r="CU194" s="56">
        <v>7</v>
      </c>
      <c r="CV194" s="56">
        <v>7</v>
      </c>
      <c r="CW194" s="56">
        <v>7</v>
      </c>
      <c r="CX194" s="56">
        <v>7</v>
      </c>
      <c r="CY194" s="56">
        <v>7</v>
      </c>
      <c r="CZ194" s="56">
        <v>7</v>
      </c>
    </row>
    <row r="195" spans="1:111" ht="15.75" customHeight="1">
      <c r="A195" s="26" t="s">
        <v>174</v>
      </c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7"/>
      <c r="AA195" s="56"/>
      <c r="AB195" s="56"/>
      <c r="AC195" s="56"/>
      <c r="AD195" s="56"/>
      <c r="AR195" s="56"/>
      <c r="AS195" s="56"/>
      <c r="AT195" s="56"/>
      <c r="AU195" s="56"/>
      <c r="AV195" s="56"/>
      <c r="AW195" s="56"/>
      <c r="AX195" s="56"/>
      <c r="BB195" s="56"/>
      <c r="BC195" s="56"/>
      <c r="BD195" s="56"/>
      <c r="BE195" s="56"/>
      <c r="BF195" s="56"/>
      <c r="BG195" s="56"/>
      <c r="BH195" s="56"/>
      <c r="BI195" s="56"/>
      <c r="BJ195" s="56"/>
      <c r="BK195" s="56"/>
      <c r="BL195" s="56"/>
      <c r="BM195" s="56"/>
      <c r="BN195" s="56"/>
      <c r="BO195" s="56"/>
      <c r="BP195" s="56"/>
      <c r="BQ195" s="56"/>
      <c r="BR195" s="56"/>
      <c r="BS195" s="56"/>
      <c r="BT195" s="56"/>
      <c r="BU195" s="56"/>
      <c r="BV195" s="56"/>
      <c r="BW195" s="56"/>
      <c r="BX195" s="56"/>
      <c r="BY195" s="56"/>
      <c r="BZ195" s="56">
        <v>2</v>
      </c>
      <c r="CA195" s="56">
        <v>2</v>
      </c>
      <c r="CB195" s="56">
        <v>3</v>
      </c>
      <c r="CC195" s="56">
        <v>3</v>
      </c>
      <c r="CD195" s="56">
        <v>3</v>
      </c>
      <c r="CE195" s="56">
        <v>3</v>
      </c>
      <c r="CF195" s="56">
        <v>4</v>
      </c>
      <c r="CG195" s="56">
        <v>4</v>
      </c>
      <c r="CH195" s="56">
        <v>4</v>
      </c>
      <c r="CI195" s="56">
        <v>4</v>
      </c>
      <c r="CJ195" s="56">
        <v>4</v>
      </c>
      <c r="CK195" s="56">
        <v>4</v>
      </c>
      <c r="CL195" s="56">
        <v>4</v>
      </c>
      <c r="CM195" s="56">
        <v>4</v>
      </c>
      <c r="CN195" s="56">
        <v>4</v>
      </c>
      <c r="CO195" s="56">
        <v>4</v>
      </c>
      <c r="CP195" s="56">
        <v>4</v>
      </c>
      <c r="CQ195" s="56">
        <v>4</v>
      </c>
      <c r="CR195" s="56">
        <v>4</v>
      </c>
      <c r="CS195" s="56">
        <v>4</v>
      </c>
      <c r="CT195" s="56">
        <v>4</v>
      </c>
      <c r="CU195" s="56">
        <v>4</v>
      </c>
      <c r="CV195" s="56">
        <v>4</v>
      </c>
      <c r="CW195" s="56">
        <v>4</v>
      </c>
      <c r="CX195" s="56">
        <v>4</v>
      </c>
      <c r="CY195" s="56">
        <v>4</v>
      </c>
      <c r="CZ195" s="56">
        <v>5</v>
      </c>
    </row>
    <row r="196" spans="1:111" ht="15.75" customHeight="1">
      <c r="A196" s="26" t="s">
        <v>158</v>
      </c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7"/>
      <c r="AA196" s="56">
        <v>1</v>
      </c>
      <c r="AB196" s="56">
        <v>2</v>
      </c>
      <c r="AC196" s="56">
        <v>2</v>
      </c>
      <c r="AD196" s="56">
        <v>2</v>
      </c>
      <c r="AE196" s="27">
        <v>2</v>
      </c>
      <c r="AF196" s="27">
        <v>2</v>
      </c>
      <c r="AG196" s="27">
        <v>2</v>
      </c>
      <c r="AH196" s="27">
        <v>2</v>
      </c>
      <c r="AI196" s="27">
        <v>2</v>
      </c>
      <c r="AJ196" s="27">
        <v>2</v>
      </c>
      <c r="AK196" s="27">
        <v>2</v>
      </c>
      <c r="AL196" s="27">
        <v>3</v>
      </c>
      <c r="AM196" s="27">
        <v>3</v>
      </c>
      <c r="AN196" s="27">
        <v>3</v>
      </c>
      <c r="AO196" s="27">
        <v>4</v>
      </c>
      <c r="AP196" s="27">
        <v>4</v>
      </c>
      <c r="AQ196" s="27">
        <v>4</v>
      </c>
      <c r="AR196" s="56">
        <v>4</v>
      </c>
      <c r="AS196" s="56">
        <v>4</v>
      </c>
      <c r="AT196" s="56">
        <v>4</v>
      </c>
      <c r="AU196" s="56">
        <v>4</v>
      </c>
      <c r="AV196" s="56">
        <v>4</v>
      </c>
      <c r="AW196" s="56">
        <v>4</v>
      </c>
      <c r="AX196" s="56">
        <v>4</v>
      </c>
      <c r="AY196" s="27">
        <v>2</v>
      </c>
      <c r="AZ196" s="27">
        <v>2</v>
      </c>
      <c r="BA196" s="27">
        <v>2</v>
      </c>
      <c r="BB196" s="56">
        <v>3</v>
      </c>
      <c r="BC196" s="56">
        <v>3</v>
      </c>
      <c r="BD196" s="56">
        <v>3</v>
      </c>
      <c r="BE196" s="56">
        <v>3</v>
      </c>
      <c r="BF196" s="56">
        <v>3</v>
      </c>
      <c r="BG196" s="56">
        <v>3</v>
      </c>
      <c r="BH196" s="56">
        <v>3</v>
      </c>
      <c r="BI196" s="56">
        <v>3</v>
      </c>
      <c r="BJ196" s="56">
        <v>3</v>
      </c>
      <c r="BK196" s="56">
        <v>3</v>
      </c>
      <c r="BL196" s="56">
        <v>2</v>
      </c>
      <c r="BM196" s="56">
        <v>2</v>
      </c>
      <c r="BN196" s="56">
        <v>2</v>
      </c>
      <c r="BO196" s="56">
        <v>2</v>
      </c>
      <c r="BP196" s="56">
        <v>2</v>
      </c>
      <c r="BQ196" s="56">
        <v>2</v>
      </c>
      <c r="BR196" s="56">
        <v>2</v>
      </c>
      <c r="BS196" s="56">
        <v>3</v>
      </c>
      <c r="BT196" s="56">
        <v>3</v>
      </c>
      <c r="BU196" s="56">
        <v>3</v>
      </c>
      <c r="BV196" s="56">
        <v>2</v>
      </c>
      <c r="BW196" s="56">
        <v>2</v>
      </c>
      <c r="BX196" s="56">
        <v>2</v>
      </c>
      <c r="BY196" s="56">
        <v>2</v>
      </c>
      <c r="BZ196" s="56">
        <v>2</v>
      </c>
      <c r="CA196" s="56">
        <v>2</v>
      </c>
      <c r="CB196" s="56">
        <v>2</v>
      </c>
      <c r="CC196" s="56">
        <v>2</v>
      </c>
      <c r="CD196" s="56">
        <v>2</v>
      </c>
      <c r="CE196" s="56">
        <v>2</v>
      </c>
      <c r="CF196" s="56">
        <v>2</v>
      </c>
      <c r="CG196" s="56">
        <v>2</v>
      </c>
      <c r="CH196" s="56">
        <v>2</v>
      </c>
      <c r="CI196" s="56">
        <v>2</v>
      </c>
      <c r="CJ196" s="56">
        <v>3</v>
      </c>
      <c r="CK196" s="56">
        <v>3</v>
      </c>
      <c r="CL196" s="56">
        <v>3</v>
      </c>
      <c r="CM196" s="56">
        <v>3</v>
      </c>
      <c r="CN196" s="56">
        <v>3</v>
      </c>
      <c r="CO196" s="56">
        <v>3</v>
      </c>
      <c r="CP196" s="56">
        <v>3</v>
      </c>
      <c r="CQ196" s="56">
        <v>3</v>
      </c>
      <c r="CR196" s="56">
        <v>3</v>
      </c>
      <c r="CS196" s="56">
        <v>3</v>
      </c>
      <c r="CT196" s="56">
        <v>3</v>
      </c>
      <c r="CU196" s="56">
        <v>3</v>
      </c>
      <c r="CV196" s="56">
        <v>3</v>
      </c>
      <c r="CW196" s="56">
        <v>3</v>
      </c>
      <c r="CX196" s="56">
        <v>3</v>
      </c>
      <c r="CY196" s="56">
        <v>3</v>
      </c>
      <c r="CZ196" s="56">
        <v>3</v>
      </c>
    </row>
    <row r="197" spans="1:111" s="35" customFormat="1" ht="15.75" customHeight="1">
      <c r="A197" s="35" t="s">
        <v>159</v>
      </c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6"/>
      <c r="Y197" s="56"/>
      <c r="Z197" s="59"/>
      <c r="AA197" s="59">
        <f t="shared" ref="AA197:CL197" si="140">((2*2)+(2*AA196))</f>
        <v>6</v>
      </c>
      <c r="AB197" s="59">
        <f t="shared" si="140"/>
        <v>8</v>
      </c>
      <c r="AC197" s="59">
        <f t="shared" si="140"/>
        <v>8</v>
      </c>
      <c r="AD197" s="59">
        <f t="shared" si="140"/>
        <v>8</v>
      </c>
      <c r="AE197" s="59">
        <f t="shared" si="140"/>
        <v>8</v>
      </c>
      <c r="AF197" s="59">
        <f t="shared" si="140"/>
        <v>8</v>
      </c>
      <c r="AG197" s="59">
        <f t="shared" si="140"/>
        <v>8</v>
      </c>
      <c r="AH197" s="59">
        <f t="shared" si="140"/>
        <v>8</v>
      </c>
      <c r="AI197" s="59">
        <f t="shared" si="140"/>
        <v>8</v>
      </c>
      <c r="AJ197" s="59">
        <f t="shared" si="140"/>
        <v>8</v>
      </c>
      <c r="AK197" s="59">
        <f t="shared" si="140"/>
        <v>8</v>
      </c>
      <c r="AL197" s="59">
        <f t="shared" si="140"/>
        <v>10</v>
      </c>
      <c r="AM197" s="59">
        <f t="shared" si="140"/>
        <v>10</v>
      </c>
      <c r="AN197" s="59">
        <f t="shared" si="140"/>
        <v>10</v>
      </c>
      <c r="AO197" s="59">
        <f t="shared" si="140"/>
        <v>12</v>
      </c>
      <c r="AP197" s="59">
        <f t="shared" si="140"/>
        <v>12</v>
      </c>
      <c r="AQ197" s="59">
        <f t="shared" si="140"/>
        <v>12</v>
      </c>
      <c r="AR197" s="59">
        <f t="shared" si="140"/>
        <v>12</v>
      </c>
      <c r="AS197" s="59">
        <f t="shared" si="140"/>
        <v>12</v>
      </c>
      <c r="AT197" s="59">
        <f t="shared" si="140"/>
        <v>12</v>
      </c>
      <c r="AU197" s="59">
        <f t="shared" si="140"/>
        <v>12</v>
      </c>
      <c r="AV197" s="59">
        <f t="shared" si="140"/>
        <v>12</v>
      </c>
      <c r="AW197" s="59">
        <f t="shared" si="140"/>
        <v>12</v>
      </c>
      <c r="AX197" s="59">
        <f t="shared" si="140"/>
        <v>12</v>
      </c>
      <c r="AY197" s="59">
        <f t="shared" si="140"/>
        <v>8</v>
      </c>
      <c r="AZ197" s="59">
        <f t="shared" si="140"/>
        <v>8</v>
      </c>
      <c r="BA197" s="59">
        <f t="shared" si="140"/>
        <v>8</v>
      </c>
      <c r="BB197" s="59">
        <f t="shared" si="140"/>
        <v>10</v>
      </c>
      <c r="BC197" s="59">
        <f t="shared" si="140"/>
        <v>10</v>
      </c>
      <c r="BD197" s="59">
        <f t="shared" si="140"/>
        <v>10</v>
      </c>
      <c r="BE197" s="59">
        <f t="shared" si="140"/>
        <v>10</v>
      </c>
      <c r="BF197" s="59">
        <f t="shared" si="140"/>
        <v>10</v>
      </c>
      <c r="BG197" s="59">
        <f t="shared" si="140"/>
        <v>10</v>
      </c>
      <c r="BH197" s="59">
        <f t="shared" si="140"/>
        <v>10</v>
      </c>
      <c r="BI197" s="59">
        <f t="shared" si="140"/>
        <v>10</v>
      </c>
      <c r="BJ197" s="59">
        <f t="shared" si="140"/>
        <v>10</v>
      </c>
      <c r="BK197" s="59">
        <f t="shared" si="140"/>
        <v>10</v>
      </c>
      <c r="BL197" s="59">
        <f t="shared" si="140"/>
        <v>8</v>
      </c>
      <c r="BM197" s="59">
        <f t="shared" si="140"/>
        <v>8</v>
      </c>
      <c r="BN197" s="59">
        <f t="shared" si="140"/>
        <v>8</v>
      </c>
      <c r="BO197" s="59">
        <f t="shared" si="140"/>
        <v>8</v>
      </c>
      <c r="BP197" s="59">
        <f t="shared" si="140"/>
        <v>8</v>
      </c>
      <c r="BQ197" s="59">
        <f t="shared" si="140"/>
        <v>8</v>
      </c>
      <c r="BR197" s="59">
        <f t="shared" si="140"/>
        <v>8</v>
      </c>
      <c r="BS197" s="59">
        <f t="shared" si="140"/>
        <v>10</v>
      </c>
      <c r="BT197" s="59">
        <f t="shared" si="140"/>
        <v>10</v>
      </c>
      <c r="BU197" s="59">
        <f t="shared" si="140"/>
        <v>10</v>
      </c>
      <c r="BV197" s="59">
        <f t="shared" si="140"/>
        <v>8</v>
      </c>
      <c r="BW197" s="59">
        <f t="shared" si="140"/>
        <v>8</v>
      </c>
      <c r="BX197" s="59">
        <f t="shared" si="140"/>
        <v>8</v>
      </c>
      <c r="BY197" s="59">
        <f t="shared" si="140"/>
        <v>8</v>
      </c>
      <c r="BZ197" s="59">
        <f t="shared" si="140"/>
        <v>8</v>
      </c>
      <c r="CA197" s="59">
        <f t="shared" si="140"/>
        <v>8</v>
      </c>
      <c r="CB197" s="59">
        <f t="shared" si="140"/>
        <v>8</v>
      </c>
      <c r="CC197" s="59">
        <f t="shared" si="140"/>
        <v>8</v>
      </c>
      <c r="CD197" s="59">
        <f t="shared" si="140"/>
        <v>8</v>
      </c>
      <c r="CE197" s="59">
        <f t="shared" si="140"/>
        <v>8</v>
      </c>
      <c r="CF197" s="59">
        <f t="shared" si="140"/>
        <v>8</v>
      </c>
      <c r="CG197" s="59">
        <f t="shared" si="140"/>
        <v>8</v>
      </c>
      <c r="CH197" s="59">
        <f t="shared" si="140"/>
        <v>8</v>
      </c>
      <c r="CI197" s="59">
        <f t="shared" si="140"/>
        <v>8</v>
      </c>
      <c r="CJ197" s="59">
        <f t="shared" si="140"/>
        <v>10</v>
      </c>
      <c r="CK197" s="59">
        <f t="shared" si="140"/>
        <v>10</v>
      </c>
      <c r="CL197" s="59">
        <f t="shared" si="140"/>
        <v>10</v>
      </c>
      <c r="CM197" s="59">
        <f t="shared" ref="CM197:CZ197" si="141">((2*2)+(2*CM196))</f>
        <v>10</v>
      </c>
      <c r="CN197" s="59">
        <f t="shared" si="141"/>
        <v>10</v>
      </c>
      <c r="CO197" s="59">
        <f t="shared" si="141"/>
        <v>10</v>
      </c>
      <c r="CP197" s="59">
        <f t="shared" si="141"/>
        <v>10</v>
      </c>
      <c r="CQ197" s="59">
        <f t="shared" si="141"/>
        <v>10</v>
      </c>
      <c r="CR197" s="59">
        <f t="shared" si="141"/>
        <v>10</v>
      </c>
      <c r="CS197" s="59">
        <f t="shared" si="141"/>
        <v>10</v>
      </c>
      <c r="CT197" s="59">
        <f t="shared" si="141"/>
        <v>10</v>
      </c>
      <c r="CU197" s="59">
        <f t="shared" si="141"/>
        <v>10</v>
      </c>
      <c r="CV197" s="59">
        <f t="shared" si="141"/>
        <v>10</v>
      </c>
      <c r="CW197" s="59">
        <f t="shared" si="141"/>
        <v>10</v>
      </c>
      <c r="CX197" s="59">
        <f t="shared" si="141"/>
        <v>10</v>
      </c>
      <c r="CY197" s="59">
        <f t="shared" si="141"/>
        <v>10</v>
      </c>
      <c r="CZ197" s="59">
        <f t="shared" si="141"/>
        <v>10</v>
      </c>
      <c r="DA197" s="40"/>
      <c r="DB197" s="40"/>
      <c r="DC197" s="40"/>
      <c r="DD197" s="40"/>
      <c r="DE197" s="40"/>
      <c r="DF197" s="40"/>
      <c r="DG197" s="40"/>
    </row>
    <row r="198" spans="1:111" ht="15.75" customHeight="1">
      <c r="A198" s="60" t="s">
        <v>100</v>
      </c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>
        <f t="shared" ref="AA198:CL198" si="142">(AA197+AA201)</f>
        <v>21</v>
      </c>
      <c r="AB198" s="56">
        <f t="shared" si="142"/>
        <v>25</v>
      </c>
      <c r="AC198" s="56">
        <f t="shared" si="142"/>
        <v>25</v>
      </c>
      <c r="AD198" s="56">
        <f t="shared" si="142"/>
        <v>25</v>
      </c>
      <c r="AE198" s="56">
        <f t="shared" si="142"/>
        <v>25</v>
      </c>
      <c r="AF198" s="56">
        <f t="shared" si="142"/>
        <v>25</v>
      </c>
      <c r="AG198" s="56">
        <f t="shared" si="142"/>
        <v>25</v>
      </c>
      <c r="AH198" s="56">
        <f t="shared" si="142"/>
        <v>25</v>
      </c>
      <c r="AI198" s="56">
        <f t="shared" si="142"/>
        <v>25</v>
      </c>
      <c r="AJ198" s="56">
        <f t="shared" si="142"/>
        <v>25</v>
      </c>
      <c r="AK198" s="56">
        <f t="shared" si="142"/>
        <v>25</v>
      </c>
      <c r="AL198" s="56">
        <f t="shared" si="142"/>
        <v>29</v>
      </c>
      <c r="AM198" s="56">
        <f t="shared" si="142"/>
        <v>29</v>
      </c>
      <c r="AN198" s="56">
        <f t="shared" si="142"/>
        <v>31</v>
      </c>
      <c r="AO198" s="56">
        <f t="shared" si="142"/>
        <v>33</v>
      </c>
      <c r="AP198" s="56">
        <f t="shared" si="142"/>
        <v>35</v>
      </c>
      <c r="AQ198" s="56">
        <f t="shared" si="142"/>
        <v>35</v>
      </c>
      <c r="AR198" s="56">
        <f t="shared" si="142"/>
        <v>35</v>
      </c>
      <c r="AS198" s="56">
        <f t="shared" si="142"/>
        <v>35</v>
      </c>
      <c r="AT198" s="56">
        <f t="shared" si="142"/>
        <v>37</v>
      </c>
      <c r="AU198" s="56">
        <f t="shared" si="142"/>
        <v>37</v>
      </c>
      <c r="AV198" s="56">
        <f t="shared" si="142"/>
        <v>37</v>
      </c>
      <c r="AW198" s="56">
        <f t="shared" si="142"/>
        <v>35</v>
      </c>
      <c r="AX198" s="56">
        <f t="shared" si="142"/>
        <v>35</v>
      </c>
      <c r="AY198" s="56">
        <f t="shared" si="142"/>
        <v>27</v>
      </c>
      <c r="AZ198" s="56">
        <f t="shared" si="142"/>
        <v>27</v>
      </c>
      <c r="BA198" s="56">
        <f t="shared" si="142"/>
        <v>29</v>
      </c>
      <c r="BB198" s="56">
        <f t="shared" si="142"/>
        <v>31</v>
      </c>
      <c r="BC198" s="56">
        <f t="shared" si="142"/>
        <v>33</v>
      </c>
      <c r="BD198" s="56">
        <f t="shared" si="142"/>
        <v>33</v>
      </c>
      <c r="BE198" s="56">
        <f t="shared" si="142"/>
        <v>31</v>
      </c>
      <c r="BF198" s="56">
        <f t="shared" si="142"/>
        <v>29</v>
      </c>
      <c r="BG198" s="56">
        <f t="shared" si="142"/>
        <v>29</v>
      </c>
      <c r="BH198" s="56">
        <f t="shared" si="142"/>
        <v>29</v>
      </c>
      <c r="BI198" s="56">
        <f t="shared" si="142"/>
        <v>29</v>
      </c>
      <c r="BJ198" s="56">
        <f t="shared" si="142"/>
        <v>29</v>
      </c>
      <c r="BK198" s="56">
        <f t="shared" si="142"/>
        <v>31</v>
      </c>
      <c r="BL198" s="56">
        <f t="shared" si="142"/>
        <v>25</v>
      </c>
      <c r="BM198" s="56">
        <f t="shared" si="142"/>
        <v>25</v>
      </c>
      <c r="BN198" s="56">
        <f t="shared" si="142"/>
        <v>27</v>
      </c>
      <c r="BO198" s="56">
        <f t="shared" si="142"/>
        <v>27</v>
      </c>
      <c r="BP198" s="56">
        <f t="shared" si="142"/>
        <v>27</v>
      </c>
      <c r="BQ198" s="56">
        <f t="shared" si="142"/>
        <v>27</v>
      </c>
      <c r="BR198" s="56">
        <f t="shared" si="142"/>
        <v>27</v>
      </c>
      <c r="BS198" s="56">
        <f t="shared" si="142"/>
        <v>31</v>
      </c>
      <c r="BT198" s="56">
        <f t="shared" si="142"/>
        <v>31</v>
      </c>
      <c r="BU198" s="56">
        <f t="shared" si="142"/>
        <v>31</v>
      </c>
      <c r="BV198" s="56">
        <f t="shared" si="142"/>
        <v>27</v>
      </c>
      <c r="BW198" s="56">
        <f t="shared" si="142"/>
        <v>29</v>
      </c>
      <c r="BX198" s="56">
        <f t="shared" si="142"/>
        <v>29</v>
      </c>
      <c r="BY198" s="56">
        <f t="shared" si="142"/>
        <v>29</v>
      </c>
      <c r="BZ198" s="56">
        <f t="shared" si="142"/>
        <v>27</v>
      </c>
      <c r="CA198" s="56">
        <f t="shared" si="142"/>
        <v>27</v>
      </c>
      <c r="CB198" s="56">
        <f t="shared" si="142"/>
        <v>27</v>
      </c>
      <c r="CC198" s="56">
        <f t="shared" si="142"/>
        <v>27</v>
      </c>
      <c r="CD198" s="56">
        <f t="shared" si="142"/>
        <v>27</v>
      </c>
      <c r="CE198" s="56">
        <f t="shared" si="142"/>
        <v>27</v>
      </c>
      <c r="CF198" s="56">
        <f t="shared" si="142"/>
        <v>27</v>
      </c>
      <c r="CG198" s="56">
        <f t="shared" si="142"/>
        <v>27</v>
      </c>
      <c r="CH198" s="56">
        <f t="shared" si="142"/>
        <v>27</v>
      </c>
      <c r="CI198" s="56">
        <f t="shared" si="142"/>
        <v>27</v>
      </c>
      <c r="CJ198" s="56">
        <f t="shared" si="142"/>
        <v>31</v>
      </c>
      <c r="CK198" s="56">
        <f t="shared" si="142"/>
        <v>31</v>
      </c>
      <c r="CL198" s="56">
        <f t="shared" si="142"/>
        <v>33</v>
      </c>
      <c r="CM198" s="56">
        <f t="shared" ref="CM198:CZ198" si="143">(CM197+CM201)</f>
        <v>31</v>
      </c>
      <c r="CN198" s="56">
        <f t="shared" si="143"/>
        <v>31</v>
      </c>
      <c r="CO198" s="56">
        <f t="shared" si="143"/>
        <v>31</v>
      </c>
      <c r="CP198" s="56">
        <f t="shared" si="143"/>
        <v>31</v>
      </c>
      <c r="CQ198" s="56">
        <f t="shared" si="143"/>
        <v>31</v>
      </c>
      <c r="CR198" s="56">
        <f t="shared" si="143"/>
        <v>31</v>
      </c>
      <c r="CS198" s="56">
        <f t="shared" si="143"/>
        <v>31</v>
      </c>
      <c r="CT198" s="56">
        <f t="shared" si="143"/>
        <v>31</v>
      </c>
      <c r="CU198" s="56">
        <f t="shared" si="143"/>
        <v>35</v>
      </c>
      <c r="CV198" s="56">
        <f t="shared" si="143"/>
        <v>35</v>
      </c>
      <c r="CW198" s="56">
        <f t="shared" si="143"/>
        <v>35</v>
      </c>
      <c r="CX198" s="56">
        <f t="shared" si="143"/>
        <v>35</v>
      </c>
      <c r="CY198" s="56">
        <f t="shared" si="143"/>
        <v>35</v>
      </c>
      <c r="CZ198" s="56">
        <f t="shared" si="143"/>
        <v>33</v>
      </c>
    </row>
    <row r="199" spans="1:111" s="33" customFormat="1" ht="15.75" customHeight="1">
      <c r="A199" s="61" t="s">
        <v>160</v>
      </c>
      <c r="C199" s="34"/>
      <c r="D199" s="34"/>
      <c r="E199" s="34"/>
      <c r="F199" s="34"/>
      <c r="G199" s="34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56"/>
      <c r="Y199" s="56"/>
      <c r="Z199" s="62"/>
      <c r="AA199" s="62">
        <f t="shared" ref="AA199:BF199" si="144">ROUNDUP(Stitches_at_Final_BO*AA189,0)</f>
        <v>9</v>
      </c>
      <c r="AB199" s="62">
        <f t="shared" si="144"/>
        <v>9</v>
      </c>
      <c r="AC199" s="62">
        <f t="shared" si="144"/>
        <v>9</v>
      </c>
      <c r="AD199" s="62">
        <f t="shared" si="144"/>
        <v>10</v>
      </c>
      <c r="AE199" s="62">
        <f t="shared" si="144"/>
        <v>10</v>
      </c>
      <c r="AF199" s="62">
        <f t="shared" si="144"/>
        <v>10</v>
      </c>
      <c r="AG199" s="62">
        <f t="shared" si="144"/>
        <v>10</v>
      </c>
      <c r="AH199" s="62">
        <f t="shared" si="144"/>
        <v>10</v>
      </c>
      <c r="AI199" s="62">
        <f t="shared" si="144"/>
        <v>11</v>
      </c>
      <c r="AJ199" s="62">
        <f t="shared" si="144"/>
        <v>11</v>
      </c>
      <c r="AK199" s="62">
        <f t="shared" si="144"/>
        <v>11</v>
      </c>
      <c r="AL199" s="62">
        <f t="shared" si="144"/>
        <v>11</v>
      </c>
      <c r="AM199" s="62">
        <f t="shared" si="144"/>
        <v>11</v>
      </c>
      <c r="AN199" s="62">
        <f t="shared" si="144"/>
        <v>12</v>
      </c>
      <c r="AO199" s="62">
        <f t="shared" si="144"/>
        <v>12</v>
      </c>
      <c r="AP199" s="62">
        <f t="shared" si="144"/>
        <v>12</v>
      </c>
      <c r="AQ199" s="62">
        <f t="shared" si="144"/>
        <v>12</v>
      </c>
      <c r="AR199" s="62">
        <f t="shared" si="144"/>
        <v>12</v>
      </c>
      <c r="AS199" s="62">
        <f t="shared" si="144"/>
        <v>13</v>
      </c>
      <c r="AT199" s="62">
        <f t="shared" si="144"/>
        <v>13</v>
      </c>
      <c r="AU199" s="62">
        <f t="shared" si="144"/>
        <v>13</v>
      </c>
      <c r="AV199" s="62">
        <f t="shared" si="144"/>
        <v>13</v>
      </c>
      <c r="AW199" s="62">
        <f t="shared" si="144"/>
        <v>13</v>
      </c>
      <c r="AX199" s="62">
        <f t="shared" si="144"/>
        <v>14</v>
      </c>
      <c r="AY199" s="62">
        <f t="shared" si="144"/>
        <v>14</v>
      </c>
      <c r="AZ199" s="62">
        <f t="shared" si="144"/>
        <v>14</v>
      </c>
      <c r="BA199" s="62">
        <f t="shared" si="144"/>
        <v>14</v>
      </c>
      <c r="BB199" s="62">
        <f t="shared" si="144"/>
        <v>14</v>
      </c>
      <c r="BC199" s="62">
        <f t="shared" si="144"/>
        <v>15</v>
      </c>
      <c r="BD199" s="62">
        <f t="shared" si="144"/>
        <v>15</v>
      </c>
      <c r="BE199" s="62">
        <f t="shared" si="144"/>
        <v>15</v>
      </c>
      <c r="BF199" s="62">
        <f t="shared" si="144"/>
        <v>15</v>
      </c>
      <c r="BG199" s="62">
        <f t="shared" ref="BG199:CL199" si="145">ROUNDUP(Stitches_at_Final_BO*BG189,0)</f>
        <v>15</v>
      </c>
      <c r="BH199" s="62">
        <f t="shared" si="145"/>
        <v>16</v>
      </c>
      <c r="BI199" s="62">
        <f t="shared" si="145"/>
        <v>16</v>
      </c>
      <c r="BJ199" s="62">
        <f t="shared" si="145"/>
        <v>16</v>
      </c>
      <c r="BK199" s="62">
        <f t="shared" si="145"/>
        <v>16</v>
      </c>
      <c r="BL199" s="62">
        <f t="shared" si="145"/>
        <v>16</v>
      </c>
      <c r="BM199" s="62">
        <f t="shared" si="145"/>
        <v>17</v>
      </c>
      <c r="BN199" s="62">
        <f t="shared" si="145"/>
        <v>17</v>
      </c>
      <c r="BO199" s="62">
        <f t="shared" si="145"/>
        <v>17</v>
      </c>
      <c r="BP199" s="62">
        <f t="shared" si="145"/>
        <v>17</v>
      </c>
      <c r="BQ199" s="62">
        <f t="shared" si="145"/>
        <v>17</v>
      </c>
      <c r="BR199" s="62">
        <f t="shared" si="145"/>
        <v>18</v>
      </c>
      <c r="BS199" s="62">
        <f t="shared" si="145"/>
        <v>18</v>
      </c>
      <c r="BT199" s="62">
        <f t="shared" si="145"/>
        <v>18</v>
      </c>
      <c r="BU199" s="62">
        <f t="shared" si="145"/>
        <v>18</v>
      </c>
      <c r="BV199" s="62">
        <f t="shared" si="145"/>
        <v>18</v>
      </c>
      <c r="BW199" s="62">
        <f t="shared" si="145"/>
        <v>19</v>
      </c>
      <c r="BX199" s="62">
        <f t="shared" si="145"/>
        <v>19</v>
      </c>
      <c r="BY199" s="62">
        <f t="shared" si="145"/>
        <v>19</v>
      </c>
      <c r="BZ199" s="62">
        <f t="shared" si="145"/>
        <v>19</v>
      </c>
      <c r="CA199" s="62">
        <f t="shared" si="145"/>
        <v>19</v>
      </c>
      <c r="CB199" s="62">
        <f t="shared" si="145"/>
        <v>20</v>
      </c>
      <c r="CC199" s="62">
        <f t="shared" si="145"/>
        <v>20</v>
      </c>
      <c r="CD199" s="62">
        <f t="shared" si="145"/>
        <v>20</v>
      </c>
      <c r="CE199" s="62">
        <f t="shared" si="145"/>
        <v>20</v>
      </c>
      <c r="CF199" s="62">
        <f t="shared" si="145"/>
        <v>20</v>
      </c>
      <c r="CG199" s="62">
        <f t="shared" si="145"/>
        <v>21</v>
      </c>
      <c r="CH199" s="62">
        <f t="shared" si="145"/>
        <v>21</v>
      </c>
      <c r="CI199" s="62">
        <f t="shared" si="145"/>
        <v>21</v>
      </c>
      <c r="CJ199" s="62">
        <f t="shared" si="145"/>
        <v>21</v>
      </c>
      <c r="CK199" s="62">
        <f t="shared" si="145"/>
        <v>21</v>
      </c>
      <c r="CL199" s="62">
        <f t="shared" si="145"/>
        <v>22</v>
      </c>
      <c r="CM199" s="62">
        <f t="shared" ref="CM199:CZ199" si="146">ROUNDUP(Stitches_at_Final_BO*CM189,0)</f>
        <v>22</v>
      </c>
      <c r="CN199" s="62">
        <f t="shared" si="146"/>
        <v>22</v>
      </c>
      <c r="CO199" s="62">
        <f t="shared" si="146"/>
        <v>22</v>
      </c>
      <c r="CP199" s="62">
        <f t="shared" si="146"/>
        <v>22</v>
      </c>
      <c r="CQ199" s="62">
        <f t="shared" si="146"/>
        <v>23</v>
      </c>
      <c r="CR199" s="62">
        <f t="shared" si="146"/>
        <v>23</v>
      </c>
      <c r="CS199" s="62">
        <f t="shared" si="146"/>
        <v>23</v>
      </c>
      <c r="CT199" s="62">
        <f t="shared" si="146"/>
        <v>23</v>
      </c>
      <c r="CU199" s="62">
        <f t="shared" si="146"/>
        <v>23</v>
      </c>
      <c r="CV199" s="62">
        <f t="shared" si="146"/>
        <v>24</v>
      </c>
      <c r="CW199" s="62">
        <f t="shared" si="146"/>
        <v>24</v>
      </c>
      <c r="CX199" s="62">
        <f t="shared" si="146"/>
        <v>24</v>
      </c>
      <c r="CY199" s="62">
        <f t="shared" si="146"/>
        <v>24</v>
      </c>
      <c r="CZ199" s="62">
        <f t="shared" si="146"/>
        <v>24</v>
      </c>
      <c r="DA199" s="34"/>
      <c r="DB199" s="34"/>
      <c r="DC199" s="34"/>
      <c r="DD199" s="34"/>
      <c r="DE199" s="34"/>
      <c r="DF199" s="34"/>
      <c r="DG199" s="34"/>
    </row>
    <row r="200" spans="1:111" s="33" customFormat="1" ht="15.75" customHeight="1">
      <c r="A200" s="61" t="s">
        <v>161</v>
      </c>
      <c r="C200" s="34"/>
      <c r="D200" s="34"/>
      <c r="E200" s="34"/>
      <c r="F200" s="34"/>
      <c r="G200" s="34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56"/>
      <c r="Y200" s="56"/>
      <c r="Z200" s="62"/>
      <c r="AA200" s="62">
        <f t="shared" ref="AA200:BF200" si="147">ROUNDUP(Rows_for_Final_BO*AA188,0)</f>
        <v>0</v>
      </c>
      <c r="AB200" s="62">
        <f t="shared" si="147"/>
        <v>0</v>
      </c>
      <c r="AC200" s="62">
        <f t="shared" si="147"/>
        <v>0</v>
      </c>
      <c r="AD200" s="62">
        <f t="shared" si="147"/>
        <v>0</v>
      </c>
      <c r="AE200" s="62">
        <f t="shared" si="147"/>
        <v>0</v>
      </c>
      <c r="AF200" s="62">
        <f t="shared" si="147"/>
        <v>0</v>
      </c>
      <c r="AG200" s="62">
        <f t="shared" si="147"/>
        <v>0</v>
      </c>
      <c r="AH200" s="62">
        <f t="shared" si="147"/>
        <v>0</v>
      </c>
      <c r="AI200" s="62">
        <f t="shared" si="147"/>
        <v>0</v>
      </c>
      <c r="AJ200" s="62">
        <f t="shared" si="147"/>
        <v>0</v>
      </c>
      <c r="AK200" s="62">
        <f t="shared" si="147"/>
        <v>0</v>
      </c>
      <c r="AL200" s="62">
        <f t="shared" si="147"/>
        <v>0</v>
      </c>
      <c r="AM200" s="62">
        <f t="shared" si="147"/>
        <v>0</v>
      </c>
      <c r="AN200" s="62">
        <f t="shared" si="147"/>
        <v>0</v>
      </c>
      <c r="AO200" s="62">
        <f t="shared" si="147"/>
        <v>0</v>
      </c>
      <c r="AP200" s="62">
        <f t="shared" si="147"/>
        <v>0</v>
      </c>
      <c r="AQ200" s="62">
        <f t="shared" si="147"/>
        <v>0</v>
      </c>
      <c r="AR200" s="62">
        <f t="shared" si="147"/>
        <v>0</v>
      </c>
      <c r="AS200" s="62">
        <f t="shared" si="147"/>
        <v>0</v>
      </c>
      <c r="AT200" s="62">
        <f t="shared" si="147"/>
        <v>0</v>
      </c>
      <c r="AU200" s="62">
        <f t="shared" si="147"/>
        <v>0</v>
      </c>
      <c r="AV200" s="62">
        <f t="shared" si="147"/>
        <v>0</v>
      </c>
      <c r="AW200" s="62">
        <f t="shared" si="147"/>
        <v>0</v>
      </c>
      <c r="AX200" s="62">
        <f t="shared" si="147"/>
        <v>0</v>
      </c>
      <c r="AY200" s="62">
        <f t="shared" si="147"/>
        <v>0</v>
      </c>
      <c r="AZ200" s="62">
        <f t="shared" si="147"/>
        <v>0</v>
      </c>
      <c r="BA200" s="62">
        <f t="shared" si="147"/>
        <v>0</v>
      </c>
      <c r="BB200" s="62">
        <f t="shared" si="147"/>
        <v>0</v>
      </c>
      <c r="BC200" s="62">
        <f t="shared" si="147"/>
        <v>0</v>
      </c>
      <c r="BD200" s="62">
        <f t="shared" si="147"/>
        <v>0</v>
      </c>
      <c r="BE200" s="62">
        <f t="shared" si="147"/>
        <v>0</v>
      </c>
      <c r="BF200" s="62">
        <f t="shared" si="147"/>
        <v>0</v>
      </c>
      <c r="BG200" s="62">
        <f t="shared" ref="BG200:CL200" si="148">ROUNDUP(Rows_for_Final_BO*BG188,0)</f>
        <v>0</v>
      </c>
      <c r="BH200" s="62">
        <f t="shared" si="148"/>
        <v>0</v>
      </c>
      <c r="BI200" s="62">
        <f t="shared" si="148"/>
        <v>0</v>
      </c>
      <c r="BJ200" s="62">
        <f t="shared" si="148"/>
        <v>0</v>
      </c>
      <c r="BK200" s="62">
        <f t="shared" si="148"/>
        <v>0</v>
      </c>
      <c r="BL200" s="62">
        <f t="shared" si="148"/>
        <v>0</v>
      </c>
      <c r="BM200" s="62">
        <f t="shared" si="148"/>
        <v>0</v>
      </c>
      <c r="BN200" s="62">
        <f t="shared" si="148"/>
        <v>0</v>
      </c>
      <c r="BO200" s="62">
        <f t="shared" si="148"/>
        <v>0</v>
      </c>
      <c r="BP200" s="62">
        <f t="shared" si="148"/>
        <v>0</v>
      </c>
      <c r="BQ200" s="62">
        <f t="shared" si="148"/>
        <v>0</v>
      </c>
      <c r="BR200" s="62">
        <f t="shared" si="148"/>
        <v>0</v>
      </c>
      <c r="BS200" s="62">
        <f t="shared" si="148"/>
        <v>0</v>
      </c>
      <c r="BT200" s="62">
        <f t="shared" si="148"/>
        <v>0</v>
      </c>
      <c r="BU200" s="62">
        <f t="shared" si="148"/>
        <v>0</v>
      </c>
      <c r="BV200" s="62">
        <f t="shared" si="148"/>
        <v>0</v>
      </c>
      <c r="BW200" s="62">
        <f t="shared" si="148"/>
        <v>0</v>
      </c>
      <c r="BX200" s="62">
        <f t="shared" si="148"/>
        <v>0</v>
      </c>
      <c r="BY200" s="62">
        <f t="shared" si="148"/>
        <v>0</v>
      </c>
      <c r="BZ200" s="62">
        <f t="shared" si="148"/>
        <v>0</v>
      </c>
      <c r="CA200" s="62">
        <f t="shared" si="148"/>
        <v>0</v>
      </c>
      <c r="CB200" s="62">
        <f t="shared" si="148"/>
        <v>0</v>
      </c>
      <c r="CC200" s="62">
        <f t="shared" si="148"/>
        <v>0</v>
      </c>
      <c r="CD200" s="62">
        <f t="shared" si="148"/>
        <v>0</v>
      </c>
      <c r="CE200" s="62">
        <f t="shared" si="148"/>
        <v>0</v>
      </c>
      <c r="CF200" s="62">
        <f t="shared" si="148"/>
        <v>0</v>
      </c>
      <c r="CG200" s="62">
        <f t="shared" si="148"/>
        <v>0</v>
      </c>
      <c r="CH200" s="62">
        <f t="shared" si="148"/>
        <v>0</v>
      </c>
      <c r="CI200" s="62">
        <f t="shared" si="148"/>
        <v>0</v>
      </c>
      <c r="CJ200" s="62">
        <f t="shared" si="148"/>
        <v>0</v>
      </c>
      <c r="CK200" s="62">
        <f t="shared" si="148"/>
        <v>0</v>
      </c>
      <c r="CL200" s="62">
        <f t="shared" si="148"/>
        <v>0</v>
      </c>
      <c r="CM200" s="62">
        <f t="shared" ref="CM200:CZ200" si="149">ROUNDUP(Rows_for_Final_BO*CM188,0)</f>
        <v>0</v>
      </c>
      <c r="CN200" s="62">
        <f t="shared" si="149"/>
        <v>0</v>
      </c>
      <c r="CO200" s="62">
        <f t="shared" si="149"/>
        <v>0</v>
      </c>
      <c r="CP200" s="62">
        <f t="shared" si="149"/>
        <v>0</v>
      </c>
      <c r="CQ200" s="62">
        <f t="shared" si="149"/>
        <v>0</v>
      </c>
      <c r="CR200" s="62">
        <f t="shared" si="149"/>
        <v>0</v>
      </c>
      <c r="CS200" s="62">
        <f t="shared" si="149"/>
        <v>0</v>
      </c>
      <c r="CT200" s="62">
        <f t="shared" si="149"/>
        <v>0</v>
      </c>
      <c r="CU200" s="62">
        <f t="shared" si="149"/>
        <v>0</v>
      </c>
      <c r="CV200" s="62">
        <f t="shared" si="149"/>
        <v>0</v>
      </c>
      <c r="CW200" s="62">
        <f t="shared" si="149"/>
        <v>0</v>
      </c>
      <c r="CX200" s="62">
        <f t="shared" si="149"/>
        <v>0</v>
      </c>
      <c r="CY200" s="62">
        <f t="shared" si="149"/>
        <v>0</v>
      </c>
      <c r="CZ200" s="62">
        <f t="shared" si="149"/>
        <v>0</v>
      </c>
      <c r="DA200" s="34"/>
      <c r="DB200" s="34"/>
      <c r="DC200" s="34"/>
      <c r="DD200" s="34"/>
      <c r="DE200" s="34"/>
      <c r="DF200" s="34"/>
      <c r="DG200" s="34"/>
    </row>
    <row r="201" spans="1:111" s="33" customFormat="1" ht="15.75" customHeight="1">
      <c r="A201" s="35" t="s">
        <v>162</v>
      </c>
      <c r="C201" s="34"/>
      <c r="D201" s="34"/>
      <c r="E201" s="34"/>
      <c r="F201" s="34"/>
      <c r="G201" s="34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56"/>
      <c r="Y201" s="56"/>
      <c r="Z201" s="62"/>
      <c r="AA201" s="62">
        <f t="shared" ref="AA201:CL201" si="150">(AA197+((2*SUM(AA202:AA204))+3))</f>
        <v>15</v>
      </c>
      <c r="AB201" s="62">
        <f t="shared" si="150"/>
        <v>17</v>
      </c>
      <c r="AC201" s="62">
        <f t="shared" si="150"/>
        <v>17</v>
      </c>
      <c r="AD201" s="62">
        <f t="shared" si="150"/>
        <v>17</v>
      </c>
      <c r="AE201" s="62">
        <f t="shared" si="150"/>
        <v>17</v>
      </c>
      <c r="AF201" s="62">
        <f t="shared" si="150"/>
        <v>17</v>
      </c>
      <c r="AG201" s="62">
        <f t="shared" si="150"/>
        <v>17</v>
      </c>
      <c r="AH201" s="62">
        <f t="shared" si="150"/>
        <v>17</v>
      </c>
      <c r="AI201" s="62">
        <f t="shared" si="150"/>
        <v>17</v>
      </c>
      <c r="AJ201" s="62">
        <f t="shared" si="150"/>
        <v>17</v>
      </c>
      <c r="AK201" s="62">
        <f t="shared" si="150"/>
        <v>17</v>
      </c>
      <c r="AL201" s="62">
        <f t="shared" si="150"/>
        <v>19</v>
      </c>
      <c r="AM201" s="62">
        <f t="shared" si="150"/>
        <v>19</v>
      </c>
      <c r="AN201" s="62">
        <f t="shared" si="150"/>
        <v>21</v>
      </c>
      <c r="AO201" s="62">
        <f t="shared" si="150"/>
        <v>21</v>
      </c>
      <c r="AP201" s="62">
        <f t="shared" si="150"/>
        <v>23</v>
      </c>
      <c r="AQ201" s="62">
        <f t="shared" si="150"/>
        <v>23</v>
      </c>
      <c r="AR201" s="62">
        <f t="shared" si="150"/>
        <v>23</v>
      </c>
      <c r="AS201" s="62">
        <f t="shared" si="150"/>
        <v>23</v>
      </c>
      <c r="AT201" s="62">
        <f t="shared" si="150"/>
        <v>25</v>
      </c>
      <c r="AU201" s="62">
        <f t="shared" si="150"/>
        <v>25</v>
      </c>
      <c r="AV201" s="62">
        <f t="shared" si="150"/>
        <v>25</v>
      </c>
      <c r="AW201" s="62">
        <f t="shared" si="150"/>
        <v>23</v>
      </c>
      <c r="AX201" s="62">
        <f t="shared" si="150"/>
        <v>23</v>
      </c>
      <c r="AY201" s="62">
        <f t="shared" si="150"/>
        <v>19</v>
      </c>
      <c r="AZ201" s="62">
        <f t="shared" si="150"/>
        <v>19</v>
      </c>
      <c r="BA201" s="62">
        <f t="shared" si="150"/>
        <v>21</v>
      </c>
      <c r="BB201" s="62">
        <f t="shared" si="150"/>
        <v>21</v>
      </c>
      <c r="BC201" s="62">
        <f t="shared" si="150"/>
        <v>23</v>
      </c>
      <c r="BD201" s="62">
        <f t="shared" si="150"/>
        <v>23</v>
      </c>
      <c r="BE201" s="62">
        <f t="shared" si="150"/>
        <v>21</v>
      </c>
      <c r="BF201" s="62">
        <f t="shared" si="150"/>
        <v>19</v>
      </c>
      <c r="BG201" s="62">
        <f t="shared" si="150"/>
        <v>19</v>
      </c>
      <c r="BH201" s="62">
        <f t="shared" si="150"/>
        <v>19</v>
      </c>
      <c r="BI201" s="62">
        <f t="shared" si="150"/>
        <v>19</v>
      </c>
      <c r="BJ201" s="62">
        <f t="shared" si="150"/>
        <v>19</v>
      </c>
      <c r="BK201" s="62">
        <f t="shared" si="150"/>
        <v>21</v>
      </c>
      <c r="BL201" s="62">
        <f t="shared" si="150"/>
        <v>17</v>
      </c>
      <c r="BM201" s="62">
        <f t="shared" si="150"/>
        <v>17</v>
      </c>
      <c r="BN201" s="62">
        <f t="shared" si="150"/>
        <v>19</v>
      </c>
      <c r="BO201" s="62">
        <f t="shared" si="150"/>
        <v>19</v>
      </c>
      <c r="BP201" s="62">
        <f t="shared" si="150"/>
        <v>19</v>
      </c>
      <c r="BQ201" s="62">
        <f t="shared" si="150"/>
        <v>19</v>
      </c>
      <c r="BR201" s="62">
        <f t="shared" si="150"/>
        <v>19</v>
      </c>
      <c r="BS201" s="62">
        <f t="shared" si="150"/>
        <v>21</v>
      </c>
      <c r="BT201" s="62">
        <f t="shared" si="150"/>
        <v>21</v>
      </c>
      <c r="BU201" s="62">
        <f t="shared" si="150"/>
        <v>21</v>
      </c>
      <c r="BV201" s="62">
        <f t="shared" si="150"/>
        <v>19</v>
      </c>
      <c r="BW201" s="62">
        <f t="shared" si="150"/>
        <v>21</v>
      </c>
      <c r="BX201" s="62">
        <f t="shared" si="150"/>
        <v>21</v>
      </c>
      <c r="BY201" s="62">
        <f t="shared" si="150"/>
        <v>21</v>
      </c>
      <c r="BZ201" s="62">
        <f t="shared" si="150"/>
        <v>19</v>
      </c>
      <c r="CA201" s="62">
        <f t="shared" si="150"/>
        <v>19</v>
      </c>
      <c r="CB201" s="62">
        <f t="shared" si="150"/>
        <v>19</v>
      </c>
      <c r="CC201" s="62">
        <f t="shared" si="150"/>
        <v>19</v>
      </c>
      <c r="CD201" s="62">
        <f t="shared" si="150"/>
        <v>19</v>
      </c>
      <c r="CE201" s="62">
        <f t="shared" si="150"/>
        <v>19</v>
      </c>
      <c r="CF201" s="62">
        <f t="shared" si="150"/>
        <v>19</v>
      </c>
      <c r="CG201" s="62">
        <f t="shared" si="150"/>
        <v>19</v>
      </c>
      <c r="CH201" s="62">
        <f t="shared" si="150"/>
        <v>19</v>
      </c>
      <c r="CI201" s="62">
        <f t="shared" si="150"/>
        <v>19</v>
      </c>
      <c r="CJ201" s="62">
        <f t="shared" si="150"/>
        <v>21</v>
      </c>
      <c r="CK201" s="62">
        <f t="shared" si="150"/>
        <v>21</v>
      </c>
      <c r="CL201" s="62">
        <f t="shared" si="150"/>
        <v>23</v>
      </c>
      <c r="CM201" s="62">
        <f t="shared" ref="CM201:CZ201" si="151">(CM197+((2*SUM(CM202:CM204))+3))</f>
        <v>21</v>
      </c>
      <c r="CN201" s="62">
        <f t="shared" si="151"/>
        <v>21</v>
      </c>
      <c r="CO201" s="62">
        <f t="shared" si="151"/>
        <v>21</v>
      </c>
      <c r="CP201" s="62">
        <f t="shared" si="151"/>
        <v>21</v>
      </c>
      <c r="CQ201" s="62">
        <f t="shared" si="151"/>
        <v>21</v>
      </c>
      <c r="CR201" s="62">
        <f t="shared" si="151"/>
        <v>21</v>
      </c>
      <c r="CS201" s="62">
        <f t="shared" si="151"/>
        <v>21</v>
      </c>
      <c r="CT201" s="62">
        <f t="shared" si="151"/>
        <v>21</v>
      </c>
      <c r="CU201" s="62">
        <f t="shared" si="151"/>
        <v>25</v>
      </c>
      <c r="CV201" s="62">
        <f t="shared" si="151"/>
        <v>25</v>
      </c>
      <c r="CW201" s="62">
        <f t="shared" si="151"/>
        <v>25</v>
      </c>
      <c r="CX201" s="62">
        <f t="shared" si="151"/>
        <v>25</v>
      </c>
      <c r="CY201" s="62">
        <f t="shared" si="151"/>
        <v>25</v>
      </c>
      <c r="CZ201" s="62">
        <f t="shared" si="151"/>
        <v>23</v>
      </c>
      <c r="DA201" s="34"/>
      <c r="DB201" s="34"/>
      <c r="DC201" s="34"/>
      <c r="DD201" s="34"/>
      <c r="DE201" s="34"/>
      <c r="DF201" s="34"/>
      <c r="DG201" s="34"/>
    </row>
    <row r="202" spans="1:111" ht="15.75" customHeight="1">
      <c r="A202" s="32" t="s">
        <v>103</v>
      </c>
      <c r="B202" s="58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7"/>
      <c r="AA202" s="57">
        <v>2</v>
      </c>
      <c r="AB202" s="56">
        <v>2</v>
      </c>
      <c r="AC202" s="56">
        <v>2</v>
      </c>
      <c r="AD202" s="56">
        <v>2</v>
      </c>
      <c r="AE202" s="56">
        <v>2</v>
      </c>
      <c r="AF202" s="56">
        <v>2</v>
      </c>
      <c r="AG202" s="27">
        <v>2</v>
      </c>
      <c r="AH202" s="27">
        <v>2</v>
      </c>
      <c r="AI202" s="27">
        <v>2</v>
      </c>
      <c r="AJ202" s="27">
        <v>1</v>
      </c>
      <c r="AK202" s="27">
        <v>1</v>
      </c>
      <c r="AL202" s="27">
        <v>1</v>
      </c>
      <c r="AM202" s="27">
        <v>1</v>
      </c>
      <c r="AN202" s="27">
        <v>2</v>
      </c>
      <c r="AO202" s="27">
        <v>1</v>
      </c>
      <c r="AP202" s="27">
        <v>2</v>
      </c>
      <c r="AQ202" s="27">
        <v>2</v>
      </c>
      <c r="AR202" s="56">
        <v>2</v>
      </c>
      <c r="AS202" s="27">
        <v>2</v>
      </c>
      <c r="AT202" s="27">
        <v>3</v>
      </c>
      <c r="AU202" s="27">
        <v>3</v>
      </c>
      <c r="AV202" s="27">
        <v>3</v>
      </c>
      <c r="AW202" s="56">
        <v>2</v>
      </c>
      <c r="AX202" s="27">
        <v>2</v>
      </c>
      <c r="AY202" s="27">
        <v>2</v>
      </c>
      <c r="AZ202" s="27">
        <v>2</v>
      </c>
      <c r="BA202" s="27">
        <v>3</v>
      </c>
      <c r="BB202" s="56">
        <v>2</v>
      </c>
      <c r="BC202" s="27">
        <v>3</v>
      </c>
      <c r="BD202" s="27">
        <v>3</v>
      </c>
      <c r="BE202" s="27">
        <v>2</v>
      </c>
      <c r="BF202" s="27">
        <v>1</v>
      </c>
      <c r="BG202" s="56">
        <v>1</v>
      </c>
      <c r="BH202" s="56">
        <v>1</v>
      </c>
      <c r="BI202" s="56">
        <v>1</v>
      </c>
      <c r="BJ202" s="56">
        <v>1</v>
      </c>
      <c r="BK202" s="27">
        <v>2</v>
      </c>
      <c r="BL202" s="27">
        <v>1</v>
      </c>
      <c r="BM202" s="27">
        <v>1</v>
      </c>
      <c r="BN202" s="27">
        <v>2</v>
      </c>
      <c r="BO202" s="27">
        <v>2</v>
      </c>
      <c r="BP202" s="27">
        <v>2</v>
      </c>
      <c r="BQ202" s="27">
        <v>2</v>
      </c>
      <c r="BR202" s="27">
        <v>2</v>
      </c>
      <c r="BS202" s="27">
        <v>2</v>
      </c>
      <c r="BT202" s="27">
        <v>2</v>
      </c>
      <c r="BU202" s="27">
        <v>2</v>
      </c>
      <c r="BV202" s="56">
        <v>2</v>
      </c>
      <c r="BW202" s="56">
        <v>3</v>
      </c>
      <c r="BX202" s="56">
        <v>3</v>
      </c>
      <c r="BY202" s="56">
        <v>3</v>
      </c>
      <c r="BZ202" s="56">
        <v>2</v>
      </c>
      <c r="CA202" s="56">
        <v>2</v>
      </c>
      <c r="CB202" s="56">
        <v>2</v>
      </c>
      <c r="CC202" s="56">
        <v>2</v>
      </c>
      <c r="CD202" s="56">
        <v>2</v>
      </c>
      <c r="CE202" s="56">
        <v>1</v>
      </c>
      <c r="CF202" s="56">
        <v>1</v>
      </c>
      <c r="CG202" s="56">
        <v>1</v>
      </c>
      <c r="CH202" s="56">
        <v>1</v>
      </c>
      <c r="CI202" s="56">
        <v>1</v>
      </c>
      <c r="CJ202" s="56">
        <v>1</v>
      </c>
      <c r="CK202" s="56">
        <v>1</v>
      </c>
      <c r="CL202" s="56">
        <v>2</v>
      </c>
      <c r="CM202" s="56">
        <v>1</v>
      </c>
      <c r="CN202" s="56">
        <v>1</v>
      </c>
      <c r="CO202" s="56">
        <v>1</v>
      </c>
      <c r="CP202" s="56">
        <v>1</v>
      </c>
      <c r="CQ202" s="56">
        <v>1</v>
      </c>
      <c r="CR202" s="56">
        <v>1</v>
      </c>
      <c r="CS202" s="56">
        <v>1</v>
      </c>
      <c r="CT202" s="56">
        <v>1</v>
      </c>
      <c r="CU202" s="56">
        <v>3</v>
      </c>
      <c r="CV202" s="56">
        <v>3</v>
      </c>
      <c r="CW202" s="56">
        <v>3</v>
      </c>
      <c r="CX202" s="56">
        <v>3</v>
      </c>
      <c r="CY202" s="56">
        <v>3</v>
      </c>
      <c r="CZ202" s="56">
        <v>2</v>
      </c>
    </row>
    <row r="203" spans="1:111" ht="15.75" customHeight="1">
      <c r="A203" s="31" t="s">
        <v>105</v>
      </c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7"/>
      <c r="AA203" s="57">
        <v>1</v>
      </c>
      <c r="AB203" s="56">
        <v>1</v>
      </c>
      <c r="AC203" s="56">
        <v>1</v>
      </c>
      <c r="AD203" s="56">
        <v>1</v>
      </c>
      <c r="AE203" s="56">
        <v>1</v>
      </c>
      <c r="AF203" s="56">
        <v>1</v>
      </c>
      <c r="AG203" s="27">
        <v>1</v>
      </c>
      <c r="AH203" s="27">
        <v>1</v>
      </c>
      <c r="AI203" s="27">
        <v>1</v>
      </c>
      <c r="AJ203" s="27">
        <v>2</v>
      </c>
      <c r="AK203" s="27">
        <v>2</v>
      </c>
      <c r="AL203" s="27">
        <v>2</v>
      </c>
      <c r="AM203" s="27">
        <v>2</v>
      </c>
      <c r="AN203" s="27">
        <v>2</v>
      </c>
      <c r="AO203" s="27">
        <v>2</v>
      </c>
      <c r="AP203" s="27">
        <v>2</v>
      </c>
      <c r="AQ203" s="27">
        <v>2</v>
      </c>
      <c r="AR203" s="56">
        <v>2</v>
      </c>
      <c r="AS203" s="27">
        <v>2</v>
      </c>
      <c r="AT203" s="27">
        <v>2</v>
      </c>
      <c r="AU203" s="27">
        <v>2</v>
      </c>
      <c r="AV203" s="27">
        <v>2</v>
      </c>
      <c r="AW203" s="56">
        <v>2</v>
      </c>
      <c r="AX203" s="27">
        <v>2</v>
      </c>
      <c r="AY203" s="27">
        <v>2</v>
      </c>
      <c r="AZ203" s="27">
        <v>2</v>
      </c>
      <c r="BA203" s="27">
        <v>2</v>
      </c>
      <c r="BB203" s="56">
        <v>2</v>
      </c>
      <c r="BC203" s="27">
        <v>2</v>
      </c>
      <c r="BD203" s="27">
        <v>2</v>
      </c>
      <c r="BE203" s="27">
        <v>1</v>
      </c>
      <c r="BF203" s="27">
        <v>1</v>
      </c>
      <c r="BG203" s="56">
        <v>1</v>
      </c>
      <c r="BH203" s="56">
        <v>1</v>
      </c>
      <c r="BI203" s="56">
        <v>1</v>
      </c>
      <c r="BJ203" s="56">
        <v>1</v>
      </c>
      <c r="BK203" s="27">
        <v>1</v>
      </c>
      <c r="BL203" s="27">
        <v>1</v>
      </c>
      <c r="BM203" s="27">
        <v>1</v>
      </c>
      <c r="BN203" s="27">
        <v>1</v>
      </c>
      <c r="BO203" s="27">
        <v>1</v>
      </c>
      <c r="BP203" s="27">
        <v>1</v>
      </c>
      <c r="BQ203" s="27">
        <v>1</v>
      </c>
      <c r="BR203" s="27">
        <v>1</v>
      </c>
      <c r="BS203" s="27">
        <v>1</v>
      </c>
      <c r="BT203" s="27">
        <v>1</v>
      </c>
      <c r="BU203" s="27">
        <v>1</v>
      </c>
      <c r="BV203" s="56">
        <v>1</v>
      </c>
      <c r="BW203" s="56">
        <v>1</v>
      </c>
      <c r="BX203" s="56">
        <v>1</v>
      </c>
      <c r="BY203" s="56">
        <v>1</v>
      </c>
      <c r="BZ203" s="56">
        <v>1</v>
      </c>
      <c r="CA203" s="56">
        <v>1</v>
      </c>
      <c r="CB203" s="56">
        <v>1</v>
      </c>
      <c r="CC203" s="56">
        <v>1</v>
      </c>
      <c r="CD203" s="56">
        <v>1</v>
      </c>
      <c r="CE203" s="56">
        <v>2</v>
      </c>
      <c r="CF203" s="56">
        <v>2</v>
      </c>
      <c r="CG203" s="56">
        <v>2</v>
      </c>
      <c r="CH203" s="56">
        <v>2</v>
      </c>
      <c r="CI203" s="56">
        <v>2</v>
      </c>
      <c r="CJ203" s="56">
        <v>2</v>
      </c>
      <c r="CK203" s="56">
        <v>2</v>
      </c>
      <c r="CL203" s="56">
        <v>2</v>
      </c>
      <c r="CM203" s="56">
        <v>2</v>
      </c>
      <c r="CN203" s="56">
        <v>2</v>
      </c>
      <c r="CO203" s="56">
        <v>2</v>
      </c>
      <c r="CP203" s="56">
        <v>2</v>
      </c>
      <c r="CQ203" s="56">
        <v>2</v>
      </c>
      <c r="CR203" s="56">
        <v>2</v>
      </c>
      <c r="CS203" s="56">
        <v>2</v>
      </c>
      <c r="CT203" s="56">
        <v>2</v>
      </c>
      <c r="CU203" s="56">
        <v>2</v>
      </c>
      <c r="CV203" s="56">
        <v>2</v>
      </c>
      <c r="CW203" s="56">
        <v>2</v>
      </c>
      <c r="CX203" s="56">
        <v>2</v>
      </c>
      <c r="CY203" s="56">
        <v>2</v>
      </c>
      <c r="CZ203" s="56">
        <v>2</v>
      </c>
    </row>
    <row r="204" spans="1:111" ht="15.75" customHeight="1">
      <c r="A204" s="31" t="s">
        <v>107</v>
      </c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7"/>
      <c r="AA204" s="57"/>
      <c r="AB204" s="56"/>
      <c r="AC204" s="56"/>
      <c r="AD204" s="56"/>
      <c r="AE204" s="56"/>
      <c r="AF204" s="56"/>
      <c r="AR204" s="56"/>
      <c r="AW204" s="56"/>
      <c r="BB204" s="56"/>
      <c r="BE204" s="27">
        <v>1</v>
      </c>
      <c r="BF204" s="27">
        <v>1</v>
      </c>
      <c r="BG204" s="56">
        <v>1</v>
      </c>
      <c r="BH204" s="56">
        <v>1</v>
      </c>
      <c r="BI204" s="56">
        <v>1</v>
      </c>
      <c r="BJ204" s="56">
        <v>1</v>
      </c>
      <c r="BK204" s="27">
        <v>1</v>
      </c>
      <c r="BL204" s="27">
        <v>1</v>
      </c>
      <c r="BM204" s="27">
        <v>1</v>
      </c>
      <c r="BN204" s="27">
        <v>1</v>
      </c>
      <c r="BO204" s="27">
        <v>1</v>
      </c>
      <c r="BP204" s="27">
        <v>1</v>
      </c>
      <c r="BQ204" s="27">
        <v>1</v>
      </c>
      <c r="BR204" s="27">
        <v>1</v>
      </c>
      <c r="BS204" s="27">
        <v>1</v>
      </c>
      <c r="BT204" s="27">
        <v>1</v>
      </c>
      <c r="BU204" s="27">
        <v>1</v>
      </c>
      <c r="BV204" s="56">
        <v>1</v>
      </c>
      <c r="BW204" s="56">
        <v>1</v>
      </c>
      <c r="BX204" s="56">
        <v>1</v>
      </c>
      <c r="BY204" s="56">
        <v>1</v>
      </c>
      <c r="BZ204" s="56">
        <v>1</v>
      </c>
      <c r="CA204" s="56">
        <v>1</v>
      </c>
      <c r="CB204" s="56">
        <v>1</v>
      </c>
      <c r="CC204" s="56">
        <v>1</v>
      </c>
      <c r="CD204" s="56">
        <v>1</v>
      </c>
      <c r="CE204" s="56">
        <v>1</v>
      </c>
      <c r="CF204" s="56">
        <v>1</v>
      </c>
      <c r="CG204" s="56">
        <v>1</v>
      </c>
      <c r="CH204" s="56">
        <v>1</v>
      </c>
      <c r="CI204" s="56">
        <v>1</v>
      </c>
      <c r="CJ204" s="56">
        <v>1</v>
      </c>
      <c r="CK204" s="56">
        <v>1</v>
      </c>
      <c r="CL204" s="56">
        <v>1</v>
      </c>
      <c r="CM204" s="56">
        <v>1</v>
      </c>
      <c r="CN204" s="56">
        <v>1</v>
      </c>
      <c r="CO204" s="56">
        <v>1</v>
      </c>
      <c r="CP204" s="56">
        <v>1</v>
      </c>
      <c r="CQ204" s="56">
        <v>1</v>
      </c>
      <c r="CR204" s="56">
        <v>1</v>
      </c>
      <c r="CS204" s="56">
        <v>1</v>
      </c>
      <c r="CT204" s="56">
        <v>1</v>
      </c>
      <c r="CU204" s="56">
        <v>1</v>
      </c>
      <c r="CV204" s="56">
        <v>1</v>
      </c>
      <c r="CW204" s="56">
        <v>1</v>
      </c>
      <c r="CX204" s="56">
        <v>1</v>
      </c>
      <c r="CY204" s="56">
        <v>1</v>
      </c>
      <c r="CZ204" s="56">
        <v>1</v>
      </c>
    </row>
    <row r="205" spans="1:111" ht="15.75" customHeight="1">
      <c r="A205" s="63" t="s">
        <v>163</v>
      </c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7"/>
      <c r="AA205" s="57">
        <v>3</v>
      </c>
      <c r="AB205" s="56">
        <v>3</v>
      </c>
      <c r="AC205" s="56">
        <v>3</v>
      </c>
      <c r="AD205" s="56">
        <v>4</v>
      </c>
      <c r="AE205" s="56">
        <v>3</v>
      </c>
      <c r="AF205" s="56">
        <v>4</v>
      </c>
      <c r="AG205" s="27">
        <v>4</v>
      </c>
      <c r="AH205" s="27">
        <v>4</v>
      </c>
      <c r="AI205" s="27">
        <v>4</v>
      </c>
      <c r="AJ205" s="27">
        <v>4</v>
      </c>
      <c r="AK205" s="27">
        <v>4</v>
      </c>
      <c r="AL205" s="27">
        <v>4</v>
      </c>
      <c r="AM205" s="27">
        <v>4</v>
      </c>
      <c r="AN205" s="27">
        <v>4</v>
      </c>
      <c r="AO205" s="27">
        <v>4</v>
      </c>
      <c r="AP205" s="27">
        <v>4</v>
      </c>
      <c r="AQ205" s="27">
        <v>4</v>
      </c>
      <c r="AR205" s="56">
        <v>4</v>
      </c>
      <c r="AS205" s="27">
        <v>4</v>
      </c>
      <c r="AT205" s="27">
        <v>4</v>
      </c>
      <c r="AU205" s="27">
        <v>4</v>
      </c>
      <c r="AV205" s="27">
        <v>4</v>
      </c>
      <c r="AW205" s="56">
        <v>5</v>
      </c>
      <c r="AX205" s="27">
        <v>5</v>
      </c>
      <c r="AY205" s="27">
        <v>5</v>
      </c>
      <c r="AZ205" s="27">
        <v>5</v>
      </c>
      <c r="BA205" s="27">
        <v>5</v>
      </c>
      <c r="BB205" s="56">
        <v>5</v>
      </c>
      <c r="BC205" s="27">
        <v>5</v>
      </c>
      <c r="BD205" s="27">
        <v>5</v>
      </c>
      <c r="BE205" s="27">
        <v>5</v>
      </c>
      <c r="BF205" s="27">
        <v>5</v>
      </c>
      <c r="BG205" s="56">
        <v>5</v>
      </c>
      <c r="BH205" s="56">
        <v>6</v>
      </c>
      <c r="BI205" s="56">
        <v>5</v>
      </c>
      <c r="BJ205" s="56">
        <v>6</v>
      </c>
      <c r="BK205" s="27">
        <v>5</v>
      </c>
      <c r="BL205" s="27">
        <v>6</v>
      </c>
      <c r="BM205" s="27">
        <v>6</v>
      </c>
      <c r="BN205" s="27">
        <v>6</v>
      </c>
      <c r="BO205" s="27">
        <v>6</v>
      </c>
      <c r="BP205" s="27">
        <v>6</v>
      </c>
      <c r="BQ205" s="27">
        <v>6</v>
      </c>
      <c r="BR205" s="27">
        <v>6</v>
      </c>
      <c r="BS205" s="27">
        <v>6</v>
      </c>
      <c r="BT205" s="27">
        <v>6</v>
      </c>
      <c r="BU205" s="27">
        <v>7</v>
      </c>
      <c r="BV205" s="56">
        <v>7</v>
      </c>
      <c r="BW205" s="56">
        <v>7</v>
      </c>
      <c r="BX205" s="56">
        <v>7</v>
      </c>
      <c r="BY205" s="56">
        <v>7</v>
      </c>
      <c r="BZ205" s="56">
        <v>7</v>
      </c>
      <c r="CA205" s="56">
        <v>7</v>
      </c>
      <c r="CB205" s="56">
        <v>7</v>
      </c>
      <c r="CC205" s="56">
        <v>7</v>
      </c>
      <c r="CD205" s="56">
        <v>8</v>
      </c>
      <c r="CE205" s="56">
        <v>7</v>
      </c>
      <c r="CF205" s="56">
        <v>7</v>
      </c>
      <c r="CG205" s="56">
        <v>7</v>
      </c>
      <c r="CH205" s="56">
        <v>8</v>
      </c>
      <c r="CI205" s="56">
        <v>8</v>
      </c>
      <c r="CJ205" s="56">
        <v>8</v>
      </c>
      <c r="CK205" s="56">
        <v>8</v>
      </c>
      <c r="CL205" s="56">
        <v>8</v>
      </c>
      <c r="CM205" s="56">
        <v>8</v>
      </c>
      <c r="CN205" s="56">
        <v>8</v>
      </c>
      <c r="CO205" s="56">
        <v>9</v>
      </c>
      <c r="CP205" s="56">
        <v>8</v>
      </c>
      <c r="CQ205" s="56">
        <v>9</v>
      </c>
      <c r="CR205" s="56">
        <v>9</v>
      </c>
      <c r="CS205" s="56">
        <v>9</v>
      </c>
      <c r="CT205" s="56">
        <v>8</v>
      </c>
      <c r="CU205" s="56">
        <v>8</v>
      </c>
      <c r="CV205" s="56">
        <v>8</v>
      </c>
      <c r="CW205" s="56">
        <v>8</v>
      </c>
      <c r="CX205" s="56">
        <v>8</v>
      </c>
      <c r="CY205" s="56">
        <v>9</v>
      </c>
      <c r="CZ205" s="56">
        <v>9</v>
      </c>
    </row>
    <row r="206" spans="1:111" ht="15.75" customHeight="1">
      <c r="A206" s="63" t="s">
        <v>164</v>
      </c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7"/>
      <c r="AA206" s="57">
        <v>3</v>
      </c>
      <c r="AB206" s="56">
        <v>3</v>
      </c>
      <c r="AC206" s="56">
        <v>3</v>
      </c>
      <c r="AD206" s="56">
        <v>4</v>
      </c>
      <c r="AE206" s="56">
        <v>3</v>
      </c>
      <c r="AF206" s="56">
        <v>4</v>
      </c>
      <c r="AG206" s="27">
        <v>4</v>
      </c>
      <c r="AH206" s="27">
        <v>4</v>
      </c>
      <c r="AI206" s="27">
        <v>4</v>
      </c>
      <c r="AJ206" s="27">
        <v>4</v>
      </c>
      <c r="AK206" s="27">
        <v>4</v>
      </c>
      <c r="AL206" s="27">
        <v>4</v>
      </c>
      <c r="AM206" s="27">
        <v>4</v>
      </c>
      <c r="AN206" s="27">
        <v>4</v>
      </c>
      <c r="AO206" s="27">
        <v>4</v>
      </c>
      <c r="AP206" s="27">
        <v>4</v>
      </c>
      <c r="AQ206" s="27">
        <v>4</v>
      </c>
      <c r="AR206" s="56">
        <v>4</v>
      </c>
      <c r="AS206" s="27">
        <v>4</v>
      </c>
      <c r="AT206" s="27">
        <v>4</v>
      </c>
      <c r="AU206" s="27">
        <v>4</v>
      </c>
      <c r="AV206" s="27">
        <v>4</v>
      </c>
      <c r="AW206" s="56">
        <v>5</v>
      </c>
      <c r="AX206" s="27">
        <v>5</v>
      </c>
      <c r="AY206" s="27">
        <v>5</v>
      </c>
      <c r="AZ206" s="27">
        <v>5</v>
      </c>
      <c r="BA206" s="27">
        <v>5</v>
      </c>
      <c r="BB206" s="56">
        <v>5</v>
      </c>
      <c r="BC206" s="27">
        <v>5</v>
      </c>
      <c r="BD206" s="27">
        <v>5</v>
      </c>
      <c r="BE206" s="27">
        <v>5</v>
      </c>
      <c r="BF206" s="27">
        <v>5</v>
      </c>
      <c r="BG206" s="56">
        <v>5</v>
      </c>
      <c r="BH206" s="56">
        <v>6</v>
      </c>
      <c r="BI206" s="56">
        <v>5</v>
      </c>
      <c r="BJ206" s="56">
        <v>6</v>
      </c>
      <c r="BK206" s="27">
        <v>5</v>
      </c>
      <c r="BL206" s="27">
        <v>6</v>
      </c>
      <c r="BM206" s="27">
        <v>6</v>
      </c>
      <c r="BN206" s="27">
        <v>6</v>
      </c>
      <c r="BO206" s="27">
        <v>6</v>
      </c>
      <c r="BP206" s="27">
        <v>6</v>
      </c>
      <c r="BQ206" s="27">
        <v>6</v>
      </c>
      <c r="BR206" s="27">
        <v>6</v>
      </c>
      <c r="BS206" s="27">
        <v>6</v>
      </c>
      <c r="BT206" s="27">
        <v>6</v>
      </c>
      <c r="BU206" s="27">
        <v>7</v>
      </c>
      <c r="BV206" s="56">
        <v>7</v>
      </c>
      <c r="BW206" s="56">
        <v>7</v>
      </c>
      <c r="BX206" s="56">
        <v>7</v>
      </c>
      <c r="BY206" s="56">
        <v>7</v>
      </c>
      <c r="BZ206" s="56">
        <v>7</v>
      </c>
      <c r="CA206" s="56">
        <v>7</v>
      </c>
      <c r="CB206" s="56">
        <v>7</v>
      </c>
      <c r="CC206" s="56">
        <v>7</v>
      </c>
      <c r="CD206" s="56">
        <v>8</v>
      </c>
      <c r="CE206" s="56">
        <v>7</v>
      </c>
      <c r="CF206" s="56">
        <v>7</v>
      </c>
      <c r="CG206" s="56">
        <v>7</v>
      </c>
      <c r="CH206" s="56">
        <v>8</v>
      </c>
      <c r="CI206" s="56">
        <v>8</v>
      </c>
      <c r="CJ206" s="56">
        <v>8</v>
      </c>
      <c r="CK206" s="56">
        <v>8</v>
      </c>
      <c r="CL206" s="56">
        <v>8</v>
      </c>
      <c r="CM206" s="56">
        <v>8</v>
      </c>
      <c r="CN206" s="56">
        <v>8</v>
      </c>
      <c r="CO206" s="56">
        <v>9</v>
      </c>
      <c r="CP206" s="56">
        <v>8</v>
      </c>
      <c r="CQ206" s="56">
        <v>9</v>
      </c>
      <c r="CR206" s="56">
        <v>9</v>
      </c>
      <c r="CS206" s="56">
        <v>9</v>
      </c>
      <c r="CT206" s="56">
        <v>8</v>
      </c>
      <c r="CU206" s="56">
        <v>8</v>
      </c>
      <c r="CV206" s="56">
        <v>8</v>
      </c>
      <c r="CW206" s="56">
        <v>8</v>
      </c>
      <c r="CX206" s="56">
        <v>8</v>
      </c>
      <c r="CY206" s="56">
        <v>9</v>
      </c>
      <c r="CZ206" s="56">
        <v>9</v>
      </c>
    </row>
    <row r="207" spans="1:111" ht="15.75" customHeight="1">
      <c r="A207" s="63" t="s">
        <v>165</v>
      </c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7"/>
      <c r="AA207" s="57">
        <v>4</v>
      </c>
      <c r="AB207" s="56">
        <v>4</v>
      </c>
      <c r="AC207" s="56">
        <v>5</v>
      </c>
      <c r="AD207" s="56">
        <v>4</v>
      </c>
      <c r="AE207" s="56">
        <v>5</v>
      </c>
      <c r="AF207" s="56">
        <v>4</v>
      </c>
      <c r="AG207" s="27">
        <v>5</v>
      </c>
      <c r="AH207" s="27">
        <v>4</v>
      </c>
      <c r="AI207" s="27">
        <v>5</v>
      </c>
      <c r="AJ207" s="27">
        <v>4</v>
      </c>
      <c r="AK207" s="27">
        <v>5</v>
      </c>
      <c r="AL207" s="27">
        <v>4</v>
      </c>
      <c r="AM207" s="27">
        <v>5</v>
      </c>
      <c r="AN207" s="27">
        <v>4</v>
      </c>
      <c r="AO207" s="27">
        <v>5</v>
      </c>
      <c r="AP207" s="27">
        <v>4</v>
      </c>
      <c r="AQ207" s="27">
        <v>5</v>
      </c>
      <c r="AR207" s="56">
        <v>4</v>
      </c>
      <c r="AS207" s="27">
        <v>5</v>
      </c>
      <c r="AT207" s="27">
        <v>4</v>
      </c>
      <c r="AU207" s="27">
        <v>5</v>
      </c>
      <c r="AV207" s="27">
        <v>4</v>
      </c>
      <c r="AW207" s="56">
        <v>5</v>
      </c>
      <c r="AX207" s="27">
        <v>6</v>
      </c>
      <c r="AY207" s="27">
        <v>5</v>
      </c>
      <c r="AZ207" s="27">
        <v>6</v>
      </c>
      <c r="BA207" s="27">
        <v>5</v>
      </c>
      <c r="BB207" s="56">
        <v>6</v>
      </c>
      <c r="BC207" s="27">
        <v>5</v>
      </c>
      <c r="BD207" s="27">
        <v>6</v>
      </c>
      <c r="BE207" s="27">
        <v>5</v>
      </c>
      <c r="BF207" s="27">
        <v>6</v>
      </c>
      <c r="BG207" s="56">
        <v>7</v>
      </c>
      <c r="BH207" s="56">
        <v>6</v>
      </c>
      <c r="BI207" s="56">
        <v>7</v>
      </c>
      <c r="BJ207" s="56">
        <v>6</v>
      </c>
      <c r="BK207" s="27">
        <v>7</v>
      </c>
      <c r="BL207" s="27">
        <v>6</v>
      </c>
      <c r="BM207" s="27">
        <v>7</v>
      </c>
      <c r="BN207" s="27">
        <v>6</v>
      </c>
      <c r="BO207" s="27">
        <v>7</v>
      </c>
      <c r="BP207" s="27">
        <v>6</v>
      </c>
      <c r="BQ207" s="27">
        <v>7</v>
      </c>
      <c r="BR207" s="27">
        <v>8</v>
      </c>
      <c r="BS207" s="27">
        <v>7</v>
      </c>
      <c r="BT207" s="27">
        <v>8</v>
      </c>
      <c r="BU207" s="27">
        <v>7</v>
      </c>
      <c r="BV207" s="56">
        <v>8</v>
      </c>
      <c r="BW207" s="56">
        <v>7</v>
      </c>
      <c r="BX207" s="56">
        <v>8</v>
      </c>
      <c r="BY207" s="56">
        <v>9</v>
      </c>
      <c r="BZ207" s="56">
        <v>8</v>
      </c>
      <c r="CA207" s="56">
        <v>9</v>
      </c>
      <c r="CB207" s="56">
        <v>8</v>
      </c>
      <c r="CC207" s="56">
        <v>9</v>
      </c>
      <c r="CD207" s="56">
        <v>8</v>
      </c>
      <c r="CE207" s="56">
        <v>9</v>
      </c>
      <c r="CF207" s="56">
        <v>8</v>
      </c>
      <c r="CG207" s="56">
        <v>9</v>
      </c>
      <c r="CH207" s="56">
        <v>8</v>
      </c>
      <c r="CI207" s="56">
        <v>9</v>
      </c>
      <c r="CJ207" s="56">
        <v>8</v>
      </c>
      <c r="CK207" s="56">
        <v>9</v>
      </c>
      <c r="CL207" s="56">
        <v>8</v>
      </c>
      <c r="CM207" s="56">
        <v>9</v>
      </c>
      <c r="CN207" s="56">
        <v>10</v>
      </c>
      <c r="CO207" s="56">
        <v>9</v>
      </c>
      <c r="CP207" s="56">
        <v>10</v>
      </c>
      <c r="CQ207" s="56">
        <v>9</v>
      </c>
      <c r="CR207" s="56">
        <v>10</v>
      </c>
      <c r="CS207" s="56">
        <v>11</v>
      </c>
      <c r="CT207" s="56">
        <v>10</v>
      </c>
      <c r="CU207" s="56">
        <v>9</v>
      </c>
      <c r="CV207" s="56">
        <v>10</v>
      </c>
      <c r="CW207" s="56">
        <v>9</v>
      </c>
      <c r="CX207" s="56">
        <v>10</v>
      </c>
      <c r="CY207" s="56">
        <v>9</v>
      </c>
      <c r="CZ207" s="56">
        <v>10</v>
      </c>
    </row>
    <row r="208" spans="1:111" ht="15.75" customHeight="1">
      <c r="A208" s="63" t="s">
        <v>166</v>
      </c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>
        <f t="shared" ref="AA208:CL208" si="152">(2*SUM(AA192:AA196))</f>
        <v>24</v>
      </c>
      <c r="AB208" s="56">
        <f t="shared" si="152"/>
        <v>26</v>
      </c>
      <c r="AC208" s="56">
        <f t="shared" si="152"/>
        <v>26</v>
      </c>
      <c r="AD208" s="56">
        <f t="shared" si="152"/>
        <v>26</v>
      </c>
      <c r="AE208" s="56">
        <f t="shared" si="152"/>
        <v>28</v>
      </c>
      <c r="AF208" s="56">
        <f t="shared" si="152"/>
        <v>28</v>
      </c>
      <c r="AG208" s="56">
        <f t="shared" si="152"/>
        <v>28</v>
      </c>
      <c r="AH208" s="56">
        <f t="shared" si="152"/>
        <v>30</v>
      </c>
      <c r="AI208" s="56">
        <f t="shared" si="152"/>
        <v>30</v>
      </c>
      <c r="AJ208" s="56">
        <f t="shared" si="152"/>
        <v>30</v>
      </c>
      <c r="AK208" s="56">
        <f t="shared" si="152"/>
        <v>30</v>
      </c>
      <c r="AL208" s="56">
        <f t="shared" si="152"/>
        <v>32</v>
      </c>
      <c r="AM208" s="56">
        <f t="shared" si="152"/>
        <v>32</v>
      </c>
      <c r="AN208" s="56">
        <f t="shared" si="152"/>
        <v>32</v>
      </c>
      <c r="AO208" s="56">
        <f t="shared" si="152"/>
        <v>34</v>
      </c>
      <c r="AP208" s="56">
        <f t="shared" si="152"/>
        <v>34</v>
      </c>
      <c r="AQ208" s="56">
        <f t="shared" si="152"/>
        <v>34</v>
      </c>
      <c r="AR208" s="56">
        <f t="shared" si="152"/>
        <v>36</v>
      </c>
      <c r="AS208" s="56">
        <f t="shared" si="152"/>
        <v>36</v>
      </c>
      <c r="AT208" s="56">
        <f t="shared" si="152"/>
        <v>36</v>
      </c>
      <c r="AU208" s="56">
        <f t="shared" si="152"/>
        <v>36</v>
      </c>
      <c r="AV208" s="56">
        <f t="shared" si="152"/>
        <v>38</v>
      </c>
      <c r="AW208" s="56">
        <f t="shared" si="152"/>
        <v>38</v>
      </c>
      <c r="AX208" s="56">
        <f t="shared" si="152"/>
        <v>38</v>
      </c>
      <c r="AY208" s="56">
        <f t="shared" si="152"/>
        <v>40</v>
      </c>
      <c r="AZ208" s="56">
        <f t="shared" si="152"/>
        <v>40</v>
      </c>
      <c r="BA208" s="56">
        <f t="shared" si="152"/>
        <v>40</v>
      </c>
      <c r="BB208" s="56">
        <f t="shared" si="152"/>
        <v>42</v>
      </c>
      <c r="BC208" s="56">
        <f t="shared" si="152"/>
        <v>42</v>
      </c>
      <c r="BD208" s="56">
        <f t="shared" si="152"/>
        <v>42</v>
      </c>
      <c r="BE208" s="56">
        <f t="shared" si="152"/>
        <v>42</v>
      </c>
      <c r="BF208" s="56">
        <f t="shared" si="152"/>
        <v>44</v>
      </c>
      <c r="BG208" s="56">
        <f t="shared" si="152"/>
        <v>44</v>
      </c>
      <c r="BH208" s="56">
        <f t="shared" si="152"/>
        <v>44</v>
      </c>
      <c r="BI208" s="56">
        <f t="shared" si="152"/>
        <v>46</v>
      </c>
      <c r="BJ208" s="56">
        <f t="shared" si="152"/>
        <v>46</v>
      </c>
      <c r="BK208" s="56">
        <f t="shared" si="152"/>
        <v>46</v>
      </c>
      <c r="BL208" s="56">
        <f t="shared" si="152"/>
        <v>48</v>
      </c>
      <c r="BM208" s="56">
        <f t="shared" si="152"/>
        <v>48</v>
      </c>
      <c r="BN208" s="56">
        <f t="shared" si="152"/>
        <v>48</v>
      </c>
      <c r="BO208" s="56">
        <f t="shared" si="152"/>
        <v>48</v>
      </c>
      <c r="BP208" s="56">
        <f t="shared" si="152"/>
        <v>50</v>
      </c>
      <c r="BQ208" s="56">
        <f t="shared" si="152"/>
        <v>50</v>
      </c>
      <c r="BR208" s="56">
        <f t="shared" si="152"/>
        <v>50</v>
      </c>
      <c r="BS208" s="56">
        <f t="shared" si="152"/>
        <v>52</v>
      </c>
      <c r="BT208" s="56">
        <f t="shared" si="152"/>
        <v>52</v>
      </c>
      <c r="BU208" s="56">
        <f t="shared" si="152"/>
        <v>52</v>
      </c>
      <c r="BV208" s="56">
        <f t="shared" si="152"/>
        <v>52</v>
      </c>
      <c r="BW208" s="56">
        <f t="shared" si="152"/>
        <v>52</v>
      </c>
      <c r="BX208" s="56">
        <f t="shared" si="152"/>
        <v>52</v>
      </c>
      <c r="BY208" s="56">
        <f t="shared" si="152"/>
        <v>52</v>
      </c>
      <c r="BZ208" s="56">
        <f t="shared" si="152"/>
        <v>56</v>
      </c>
      <c r="CA208" s="56">
        <f t="shared" si="152"/>
        <v>56</v>
      </c>
      <c r="CB208" s="56">
        <f t="shared" si="152"/>
        <v>58</v>
      </c>
      <c r="CC208" s="56">
        <f t="shared" si="152"/>
        <v>58</v>
      </c>
      <c r="CD208" s="56">
        <f t="shared" si="152"/>
        <v>58</v>
      </c>
      <c r="CE208" s="56">
        <f t="shared" si="152"/>
        <v>58</v>
      </c>
      <c r="CF208" s="56">
        <f t="shared" si="152"/>
        <v>60</v>
      </c>
      <c r="CG208" s="56">
        <f t="shared" si="152"/>
        <v>60</v>
      </c>
      <c r="CH208" s="56">
        <f t="shared" si="152"/>
        <v>60</v>
      </c>
      <c r="CI208" s="56">
        <f t="shared" si="152"/>
        <v>60</v>
      </c>
      <c r="CJ208" s="56">
        <f t="shared" si="152"/>
        <v>62</v>
      </c>
      <c r="CK208" s="56">
        <f t="shared" si="152"/>
        <v>62</v>
      </c>
      <c r="CL208" s="56">
        <f t="shared" si="152"/>
        <v>62</v>
      </c>
      <c r="CM208" s="56">
        <f t="shared" ref="CM208:CZ208" si="153">(2*SUM(CM192:CM196))</f>
        <v>64</v>
      </c>
      <c r="CN208" s="56">
        <f t="shared" si="153"/>
        <v>64</v>
      </c>
      <c r="CO208" s="56">
        <f t="shared" si="153"/>
        <v>64</v>
      </c>
      <c r="CP208" s="56">
        <f t="shared" si="153"/>
        <v>66</v>
      </c>
      <c r="CQ208" s="56">
        <f t="shared" si="153"/>
        <v>66</v>
      </c>
      <c r="CR208" s="56">
        <f t="shared" si="153"/>
        <v>66</v>
      </c>
      <c r="CS208" s="56">
        <f t="shared" si="153"/>
        <v>66</v>
      </c>
      <c r="CT208" s="56">
        <f t="shared" si="153"/>
        <v>68</v>
      </c>
      <c r="CU208" s="56">
        <f t="shared" si="153"/>
        <v>68</v>
      </c>
      <c r="CV208" s="56">
        <f t="shared" si="153"/>
        <v>68</v>
      </c>
      <c r="CW208" s="56">
        <f t="shared" si="153"/>
        <v>70</v>
      </c>
      <c r="CX208" s="56">
        <f t="shared" si="153"/>
        <v>70</v>
      </c>
      <c r="CY208" s="56">
        <f t="shared" si="153"/>
        <v>70</v>
      </c>
      <c r="CZ208" s="56">
        <f t="shared" si="153"/>
        <v>72</v>
      </c>
    </row>
    <row r="209" spans="1:116" ht="15.75" customHeight="1">
      <c r="A209" s="63" t="s">
        <v>167</v>
      </c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>
        <f t="shared" ref="AA209:CL209" si="154">((2*AA202)+(4*AA203)+(8*AA204))</f>
        <v>8</v>
      </c>
      <c r="AB209" s="56">
        <f t="shared" si="154"/>
        <v>8</v>
      </c>
      <c r="AC209" s="56">
        <f t="shared" si="154"/>
        <v>8</v>
      </c>
      <c r="AD209" s="56">
        <f t="shared" si="154"/>
        <v>8</v>
      </c>
      <c r="AE209" s="56">
        <f t="shared" si="154"/>
        <v>8</v>
      </c>
      <c r="AF209" s="56">
        <f t="shared" si="154"/>
        <v>8</v>
      </c>
      <c r="AG209" s="56">
        <f t="shared" si="154"/>
        <v>8</v>
      </c>
      <c r="AH209" s="56">
        <f t="shared" si="154"/>
        <v>8</v>
      </c>
      <c r="AI209" s="56">
        <f t="shared" si="154"/>
        <v>8</v>
      </c>
      <c r="AJ209" s="56">
        <f t="shared" si="154"/>
        <v>10</v>
      </c>
      <c r="AK209" s="56">
        <f t="shared" si="154"/>
        <v>10</v>
      </c>
      <c r="AL209" s="56">
        <f t="shared" si="154"/>
        <v>10</v>
      </c>
      <c r="AM209" s="56">
        <f t="shared" si="154"/>
        <v>10</v>
      </c>
      <c r="AN209" s="56">
        <f t="shared" si="154"/>
        <v>12</v>
      </c>
      <c r="AO209" s="56">
        <f t="shared" si="154"/>
        <v>10</v>
      </c>
      <c r="AP209" s="56">
        <f t="shared" si="154"/>
        <v>12</v>
      </c>
      <c r="AQ209" s="56">
        <f t="shared" si="154"/>
        <v>12</v>
      </c>
      <c r="AR209" s="56">
        <f t="shared" si="154"/>
        <v>12</v>
      </c>
      <c r="AS209" s="56">
        <f t="shared" si="154"/>
        <v>12</v>
      </c>
      <c r="AT209" s="56">
        <f t="shared" si="154"/>
        <v>14</v>
      </c>
      <c r="AU209" s="56">
        <f t="shared" si="154"/>
        <v>14</v>
      </c>
      <c r="AV209" s="56">
        <f t="shared" si="154"/>
        <v>14</v>
      </c>
      <c r="AW209" s="56">
        <f t="shared" si="154"/>
        <v>12</v>
      </c>
      <c r="AX209" s="56">
        <f t="shared" si="154"/>
        <v>12</v>
      </c>
      <c r="AY209" s="56">
        <f t="shared" si="154"/>
        <v>12</v>
      </c>
      <c r="AZ209" s="56">
        <f t="shared" si="154"/>
        <v>12</v>
      </c>
      <c r="BA209" s="56">
        <f t="shared" si="154"/>
        <v>14</v>
      </c>
      <c r="BB209" s="56">
        <f t="shared" si="154"/>
        <v>12</v>
      </c>
      <c r="BC209" s="56">
        <f t="shared" si="154"/>
        <v>14</v>
      </c>
      <c r="BD209" s="56">
        <f t="shared" si="154"/>
        <v>14</v>
      </c>
      <c r="BE209" s="56">
        <f t="shared" si="154"/>
        <v>16</v>
      </c>
      <c r="BF209" s="56">
        <f t="shared" si="154"/>
        <v>14</v>
      </c>
      <c r="BG209" s="56">
        <f t="shared" si="154"/>
        <v>14</v>
      </c>
      <c r="BH209" s="56">
        <f t="shared" si="154"/>
        <v>14</v>
      </c>
      <c r="BI209" s="56">
        <f t="shared" si="154"/>
        <v>14</v>
      </c>
      <c r="BJ209" s="56">
        <f t="shared" si="154"/>
        <v>14</v>
      </c>
      <c r="BK209" s="56">
        <f t="shared" si="154"/>
        <v>16</v>
      </c>
      <c r="BL209" s="56">
        <f t="shared" si="154"/>
        <v>14</v>
      </c>
      <c r="BM209" s="56">
        <f t="shared" si="154"/>
        <v>14</v>
      </c>
      <c r="BN209" s="56">
        <f t="shared" si="154"/>
        <v>16</v>
      </c>
      <c r="BO209" s="56">
        <f t="shared" si="154"/>
        <v>16</v>
      </c>
      <c r="BP209" s="56">
        <f t="shared" si="154"/>
        <v>16</v>
      </c>
      <c r="BQ209" s="56">
        <f t="shared" si="154"/>
        <v>16</v>
      </c>
      <c r="BR209" s="56">
        <f t="shared" si="154"/>
        <v>16</v>
      </c>
      <c r="BS209" s="56">
        <f t="shared" si="154"/>
        <v>16</v>
      </c>
      <c r="BT209" s="56">
        <f t="shared" si="154"/>
        <v>16</v>
      </c>
      <c r="BU209" s="56">
        <f t="shared" si="154"/>
        <v>16</v>
      </c>
      <c r="BV209" s="56">
        <f t="shared" si="154"/>
        <v>16</v>
      </c>
      <c r="BW209" s="56">
        <f t="shared" si="154"/>
        <v>18</v>
      </c>
      <c r="BX209" s="56">
        <f t="shared" si="154"/>
        <v>18</v>
      </c>
      <c r="BY209" s="56">
        <f t="shared" si="154"/>
        <v>18</v>
      </c>
      <c r="BZ209" s="56">
        <f t="shared" si="154"/>
        <v>16</v>
      </c>
      <c r="CA209" s="56">
        <f t="shared" si="154"/>
        <v>16</v>
      </c>
      <c r="CB209" s="56">
        <f t="shared" si="154"/>
        <v>16</v>
      </c>
      <c r="CC209" s="56">
        <f t="shared" si="154"/>
        <v>16</v>
      </c>
      <c r="CD209" s="56">
        <f t="shared" si="154"/>
        <v>16</v>
      </c>
      <c r="CE209" s="56">
        <f t="shared" si="154"/>
        <v>18</v>
      </c>
      <c r="CF209" s="56">
        <f t="shared" si="154"/>
        <v>18</v>
      </c>
      <c r="CG209" s="56">
        <f t="shared" si="154"/>
        <v>18</v>
      </c>
      <c r="CH209" s="56">
        <f t="shared" si="154"/>
        <v>18</v>
      </c>
      <c r="CI209" s="56">
        <f t="shared" si="154"/>
        <v>18</v>
      </c>
      <c r="CJ209" s="56">
        <f t="shared" si="154"/>
        <v>18</v>
      </c>
      <c r="CK209" s="56">
        <f t="shared" si="154"/>
        <v>18</v>
      </c>
      <c r="CL209" s="56">
        <f t="shared" si="154"/>
        <v>20</v>
      </c>
      <c r="CM209" s="56">
        <f t="shared" ref="CM209:CZ209" si="155">((2*CM202)+(4*CM203)+(8*CM204))</f>
        <v>18</v>
      </c>
      <c r="CN209" s="56">
        <f t="shared" si="155"/>
        <v>18</v>
      </c>
      <c r="CO209" s="56">
        <f t="shared" si="155"/>
        <v>18</v>
      </c>
      <c r="CP209" s="56">
        <f t="shared" si="155"/>
        <v>18</v>
      </c>
      <c r="CQ209" s="56">
        <f t="shared" si="155"/>
        <v>18</v>
      </c>
      <c r="CR209" s="56">
        <f t="shared" si="155"/>
        <v>18</v>
      </c>
      <c r="CS209" s="56">
        <f t="shared" si="155"/>
        <v>18</v>
      </c>
      <c r="CT209" s="56">
        <f t="shared" si="155"/>
        <v>18</v>
      </c>
      <c r="CU209" s="56">
        <f t="shared" si="155"/>
        <v>22</v>
      </c>
      <c r="CV209" s="56">
        <f t="shared" si="155"/>
        <v>22</v>
      </c>
      <c r="CW209" s="56">
        <f t="shared" si="155"/>
        <v>22</v>
      </c>
      <c r="CX209" s="56">
        <f t="shared" si="155"/>
        <v>22</v>
      </c>
      <c r="CY209" s="56">
        <f t="shared" si="155"/>
        <v>22</v>
      </c>
      <c r="CZ209" s="56">
        <f t="shared" si="155"/>
        <v>20</v>
      </c>
    </row>
    <row r="210" spans="1:116" ht="15.75" customHeight="1">
      <c r="A210" s="63" t="s">
        <v>168</v>
      </c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>
        <f t="shared" ref="AA210:CL210" si="156">(AA208+AA209)</f>
        <v>32</v>
      </c>
      <c r="AB210" s="56">
        <f t="shared" si="156"/>
        <v>34</v>
      </c>
      <c r="AC210" s="56">
        <f t="shared" si="156"/>
        <v>34</v>
      </c>
      <c r="AD210" s="56">
        <f t="shared" si="156"/>
        <v>34</v>
      </c>
      <c r="AE210" s="56">
        <f t="shared" si="156"/>
        <v>36</v>
      </c>
      <c r="AF210" s="56">
        <f t="shared" si="156"/>
        <v>36</v>
      </c>
      <c r="AG210" s="56">
        <f t="shared" si="156"/>
        <v>36</v>
      </c>
      <c r="AH210" s="56">
        <f t="shared" si="156"/>
        <v>38</v>
      </c>
      <c r="AI210" s="56">
        <f t="shared" si="156"/>
        <v>38</v>
      </c>
      <c r="AJ210" s="56">
        <f t="shared" si="156"/>
        <v>40</v>
      </c>
      <c r="AK210" s="56">
        <f t="shared" si="156"/>
        <v>40</v>
      </c>
      <c r="AL210" s="56">
        <f t="shared" si="156"/>
        <v>42</v>
      </c>
      <c r="AM210" s="56">
        <f t="shared" si="156"/>
        <v>42</v>
      </c>
      <c r="AN210" s="56">
        <f t="shared" si="156"/>
        <v>44</v>
      </c>
      <c r="AO210" s="56">
        <f t="shared" si="156"/>
        <v>44</v>
      </c>
      <c r="AP210" s="56">
        <f t="shared" si="156"/>
        <v>46</v>
      </c>
      <c r="AQ210" s="56">
        <f t="shared" si="156"/>
        <v>46</v>
      </c>
      <c r="AR210" s="56">
        <f t="shared" si="156"/>
        <v>48</v>
      </c>
      <c r="AS210" s="56">
        <f t="shared" si="156"/>
        <v>48</v>
      </c>
      <c r="AT210" s="56">
        <f t="shared" si="156"/>
        <v>50</v>
      </c>
      <c r="AU210" s="56">
        <f t="shared" si="156"/>
        <v>50</v>
      </c>
      <c r="AV210" s="56">
        <f t="shared" si="156"/>
        <v>52</v>
      </c>
      <c r="AW210" s="56">
        <f t="shared" si="156"/>
        <v>50</v>
      </c>
      <c r="AX210" s="56">
        <f t="shared" si="156"/>
        <v>50</v>
      </c>
      <c r="AY210" s="56">
        <f t="shared" si="156"/>
        <v>52</v>
      </c>
      <c r="AZ210" s="56">
        <f t="shared" si="156"/>
        <v>52</v>
      </c>
      <c r="BA210" s="56">
        <f t="shared" si="156"/>
        <v>54</v>
      </c>
      <c r="BB210" s="56">
        <f t="shared" si="156"/>
        <v>54</v>
      </c>
      <c r="BC210" s="56">
        <f t="shared" si="156"/>
        <v>56</v>
      </c>
      <c r="BD210" s="56">
        <f t="shared" si="156"/>
        <v>56</v>
      </c>
      <c r="BE210" s="56">
        <f t="shared" si="156"/>
        <v>58</v>
      </c>
      <c r="BF210" s="56">
        <f t="shared" si="156"/>
        <v>58</v>
      </c>
      <c r="BG210" s="56">
        <f t="shared" si="156"/>
        <v>58</v>
      </c>
      <c r="BH210" s="56">
        <f t="shared" si="156"/>
        <v>58</v>
      </c>
      <c r="BI210" s="56">
        <f t="shared" si="156"/>
        <v>60</v>
      </c>
      <c r="BJ210" s="56">
        <f t="shared" si="156"/>
        <v>60</v>
      </c>
      <c r="BK210" s="56">
        <f t="shared" si="156"/>
        <v>62</v>
      </c>
      <c r="BL210" s="56">
        <f t="shared" si="156"/>
        <v>62</v>
      </c>
      <c r="BM210" s="56">
        <f t="shared" si="156"/>
        <v>62</v>
      </c>
      <c r="BN210" s="56">
        <f t="shared" si="156"/>
        <v>64</v>
      </c>
      <c r="BO210" s="56">
        <f t="shared" si="156"/>
        <v>64</v>
      </c>
      <c r="BP210" s="56">
        <f t="shared" si="156"/>
        <v>66</v>
      </c>
      <c r="BQ210" s="56">
        <f t="shared" si="156"/>
        <v>66</v>
      </c>
      <c r="BR210" s="56">
        <f t="shared" si="156"/>
        <v>66</v>
      </c>
      <c r="BS210" s="56">
        <f t="shared" si="156"/>
        <v>68</v>
      </c>
      <c r="BT210" s="56">
        <f t="shared" si="156"/>
        <v>68</v>
      </c>
      <c r="BU210" s="56">
        <f t="shared" si="156"/>
        <v>68</v>
      </c>
      <c r="BV210" s="56">
        <f t="shared" si="156"/>
        <v>68</v>
      </c>
      <c r="BW210" s="56">
        <f t="shared" si="156"/>
        <v>70</v>
      </c>
      <c r="BX210" s="56">
        <f t="shared" si="156"/>
        <v>70</v>
      </c>
      <c r="BY210" s="56">
        <f t="shared" si="156"/>
        <v>70</v>
      </c>
      <c r="BZ210" s="56">
        <f t="shared" si="156"/>
        <v>72</v>
      </c>
      <c r="CA210" s="56">
        <f t="shared" si="156"/>
        <v>72</v>
      </c>
      <c r="CB210" s="56">
        <f t="shared" si="156"/>
        <v>74</v>
      </c>
      <c r="CC210" s="56">
        <f t="shared" si="156"/>
        <v>74</v>
      </c>
      <c r="CD210" s="56">
        <f t="shared" si="156"/>
        <v>74</v>
      </c>
      <c r="CE210" s="56">
        <f t="shared" si="156"/>
        <v>76</v>
      </c>
      <c r="CF210" s="56">
        <f t="shared" si="156"/>
        <v>78</v>
      </c>
      <c r="CG210" s="56">
        <f t="shared" si="156"/>
        <v>78</v>
      </c>
      <c r="CH210" s="56">
        <f t="shared" si="156"/>
        <v>78</v>
      </c>
      <c r="CI210" s="56">
        <f t="shared" si="156"/>
        <v>78</v>
      </c>
      <c r="CJ210" s="56">
        <f t="shared" si="156"/>
        <v>80</v>
      </c>
      <c r="CK210" s="56">
        <f t="shared" si="156"/>
        <v>80</v>
      </c>
      <c r="CL210" s="56">
        <f t="shared" si="156"/>
        <v>82</v>
      </c>
      <c r="CM210" s="56">
        <f t="shared" ref="CM210:CZ210" si="157">(CM208+CM209)</f>
        <v>82</v>
      </c>
      <c r="CN210" s="56">
        <f t="shared" si="157"/>
        <v>82</v>
      </c>
      <c r="CO210" s="56">
        <f t="shared" si="157"/>
        <v>82</v>
      </c>
      <c r="CP210" s="56">
        <f t="shared" si="157"/>
        <v>84</v>
      </c>
      <c r="CQ210" s="56">
        <f t="shared" si="157"/>
        <v>84</v>
      </c>
      <c r="CR210" s="56">
        <f t="shared" si="157"/>
        <v>84</v>
      </c>
      <c r="CS210" s="56">
        <f t="shared" si="157"/>
        <v>84</v>
      </c>
      <c r="CT210" s="56">
        <f t="shared" si="157"/>
        <v>86</v>
      </c>
      <c r="CU210" s="56">
        <f t="shared" si="157"/>
        <v>90</v>
      </c>
      <c r="CV210" s="56">
        <f t="shared" si="157"/>
        <v>90</v>
      </c>
      <c r="CW210" s="56">
        <f t="shared" si="157"/>
        <v>92</v>
      </c>
      <c r="CX210" s="56">
        <f t="shared" si="157"/>
        <v>92</v>
      </c>
      <c r="CY210" s="56">
        <f t="shared" si="157"/>
        <v>92</v>
      </c>
      <c r="CZ210" s="56">
        <f t="shared" si="157"/>
        <v>92</v>
      </c>
    </row>
    <row r="211" spans="1:116" ht="15.75" customHeight="1">
      <c r="A211" s="63" t="s">
        <v>169</v>
      </c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>
        <f t="shared" ref="AA211:CL211" si="158">(AA191-SUM(AA192:AA196))</f>
        <v>0</v>
      </c>
      <c r="AB211" s="56">
        <f t="shared" si="158"/>
        <v>0</v>
      </c>
      <c r="AC211" s="56">
        <f t="shared" si="158"/>
        <v>0</v>
      </c>
      <c r="AD211" s="56">
        <f t="shared" si="158"/>
        <v>0</v>
      </c>
      <c r="AE211" s="56">
        <f t="shared" si="158"/>
        <v>0</v>
      </c>
      <c r="AF211" s="56">
        <f t="shared" si="158"/>
        <v>0</v>
      </c>
      <c r="AG211" s="56">
        <f t="shared" si="158"/>
        <v>0</v>
      </c>
      <c r="AH211" s="56">
        <f t="shared" si="158"/>
        <v>0</v>
      </c>
      <c r="AI211" s="56">
        <f t="shared" si="158"/>
        <v>0</v>
      </c>
      <c r="AJ211" s="56">
        <f t="shared" si="158"/>
        <v>0</v>
      </c>
      <c r="AK211" s="56">
        <f t="shared" si="158"/>
        <v>0</v>
      </c>
      <c r="AL211" s="56">
        <f t="shared" si="158"/>
        <v>0</v>
      </c>
      <c r="AM211" s="56">
        <f t="shared" si="158"/>
        <v>0</v>
      </c>
      <c r="AN211" s="56">
        <f t="shared" si="158"/>
        <v>0</v>
      </c>
      <c r="AO211" s="56">
        <f t="shared" si="158"/>
        <v>0</v>
      </c>
      <c r="AP211" s="56">
        <f t="shared" si="158"/>
        <v>0</v>
      </c>
      <c r="AQ211" s="56">
        <f t="shared" si="158"/>
        <v>0</v>
      </c>
      <c r="AR211" s="56">
        <f t="shared" si="158"/>
        <v>0</v>
      </c>
      <c r="AS211" s="56">
        <f t="shared" si="158"/>
        <v>0</v>
      </c>
      <c r="AT211" s="56">
        <f t="shared" si="158"/>
        <v>0</v>
      </c>
      <c r="AU211" s="56">
        <f t="shared" si="158"/>
        <v>0</v>
      </c>
      <c r="AV211" s="56">
        <f t="shared" si="158"/>
        <v>0</v>
      </c>
      <c r="AW211" s="56">
        <f t="shared" si="158"/>
        <v>0</v>
      </c>
      <c r="AX211" s="56">
        <f t="shared" si="158"/>
        <v>0</v>
      </c>
      <c r="AY211" s="56">
        <f t="shared" si="158"/>
        <v>0</v>
      </c>
      <c r="AZ211" s="56">
        <f t="shared" si="158"/>
        <v>0</v>
      </c>
      <c r="BA211" s="56">
        <f t="shared" si="158"/>
        <v>0</v>
      </c>
      <c r="BB211" s="56">
        <f t="shared" si="158"/>
        <v>0</v>
      </c>
      <c r="BC211" s="56">
        <f t="shared" si="158"/>
        <v>0</v>
      </c>
      <c r="BD211" s="56">
        <f t="shared" si="158"/>
        <v>0</v>
      </c>
      <c r="BE211" s="56">
        <f t="shared" si="158"/>
        <v>0</v>
      </c>
      <c r="BF211" s="56">
        <f t="shared" si="158"/>
        <v>0</v>
      </c>
      <c r="BG211" s="56">
        <f t="shared" si="158"/>
        <v>0</v>
      </c>
      <c r="BH211" s="56">
        <f t="shared" si="158"/>
        <v>0</v>
      </c>
      <c r="BI211" s="56">
        <f t="shared" si="158"/>
        <v>0</v>
      </c>
      <c r="BJ211" s="56">
        <f t="shared" si="158"/>
        <v>0</v>
      </c>
      <c r="BK211" s="56">
        <f t="shared" si="158"/>
        <v>0</v>
      </c>
      <c r="BL211" s="56">
        <f t="shared" si="158"/>
        <v>0</v>
      </c>
      <c r="BM211" s="56">
        <f t="shared" si="158"/>
        <v>0</v>
      </c>
      <c r="BN211" s="56">
        <f t="shared" si="158"/>
        <v>0</v>
      </c>
      <c r="BO211" s="56">
        <f t="shared" si="158"/>
        <v>0</v>
      </c>
      <c r="BP211" s="56">
        <f t="shared" si="158"/>
        <v>0</v>
      </c>
      <c r="BQ211" s="56">
        <f t="shared" si="158"/>
        <v>0</v>
      </c>
      <c r="BR211" s="56">
        <f t="shared" si="158"/>
        <v>0</v>
      </c>
      <c r="BS211" s="56">
        <f t="shared" si="158"/>
        <v>0</v>
      </c>
      <c r="BT211" s="56">
        <f t="shared" si="158"/>
        <v>0</v>
      </c>
      <c r="BU211" s="56">
        <f t="shared" si="158"/>
        <v>0</v>
      </c>
      <c r="BV211" s="56">
        <f t="shared" si="158"/>
        <v>1</v>
      </c>
      <c r="BW211" s="56">
        <f t="shared" si="158"/>
        <v>1</v>
      </c>
      <c r="BX211" s="56">
        <f t="shared" si="158"/>
        <v>1</v>
      </c>
      <c r="BY211" s="56">
        <f t="shared" si="158"/>
        <v>1</v>
      </c>
      <c r="BZ211" s="56">
        <f t="shared" si="158"/>
        <v>0</v>
      </c>
      <c r="CA211" s="56">
        <f t="shared" si="158"/>
        <v>0</v>
      </c>
      <c r="CB211" s="56">
        <f t="shared" si="158"/>
        <v>-1</v>
      </c>
      <c r="CC211" s="56">
        <f t="shared" si="158"/>
        <v>0</v>
      </c>
      <c r="CD211" s="56">
        <f t="shared" si="158"/>
        <v>0</v>
      </c>
      <c r="CE211" s="56">
        <f t="shared" si="158"/>
        <v>0</v>
      </c>
      <c r="CF211" s="56">
        <f t="shared" si="158"/>
        <v>0</v>
      </c>
      <c r="CG211" s="56">
        <f t="shared" si="158"/>
        <v>0</v>
      </c>
      <c r="CH211" s="56">
        <f t="shared" si="158"/>
        <v>0</v>
      </c>
      <c r="CI211" s="56">
        <f t="shared" si="158"/>
        <v>0</v>
      </c>
      <c r="CJ211" s="56">
        <f t="shared" si="158"/>
        <v>0</v>
      </c>
      <c r="CK211" s="56">
        <f t="shared" si="158"/>
        <v>0</v>
      </c>
      <c r="CL211" s="56">
        <f t="shared" si="158"/>
        <v>0</v>
      </c>
      <c r="CM211" s="56">
        <f t="shared" ref="CM211:CZ211" si="159">(CM191-SUM(CM192:CM196))</f>
        <v>0</v>
      </c>
      <c r="CN211" s="56">
        <f t="shared" si="159"/>
        <v>0</v>
      </c>
      <c r="CO211" s="56">
        <f t="shared" si="159"/>
        <v>0</v>
      </c>
      <c r="CP211" s="56">
        <f t="shared" si="159"/>
        <v>0</v>
      </c>
      <c r="CQ211" s="56">
        <f t="shared" si="159"/>
        <v>0</v>
      </c>
      <c r="CR211" s="56">
        <f t="shared" si="159"/>
        <v>0</v>
      </c>
      <c r="CS211" s="56">
        <f t="shared" si="159"/>
        <v>0</v>
      </c>
      <c r="CT211" s="56">
        <f t="shared" si="159"/>
        <v>0</v>
      </c>
      <c r="CU211" s="56">
        <f t="shared" si="159"/>
        <v>0</v>
      </c>
      <c r="CV211" s="56">
        <f t="shared" si="159"/>
        <v>0</v>
      </c>
      <c r="CW211" s="56">
        <f t="shared" si="159"/>
        <v>0</v>
      </c>
      <c r="CX211" s="56">
        <f t="shared" si="159"/>
        <v>0</v>
      </c>
      <c r="CY211" s="56">
        <f t="shared" si="159"/>
        <v>0</v>
      </c>
      <c r="CZ211" s="56">
        <f t="shared" si="159"/>
        <v>0</v>
      </c>
    </row>
    <row r="212" spans="1:116" s="29" customFormat="1" ht="15.75" customHeight="1">
      <c r="A212" s="64" t="s">
        <v>170</v>
      </c>
      <c r="C212" s="30"/>
      <c r="D212" s="30"/>
      <c r="E212" s="30"/>
      <c r="F212" s="30"/>
      <c r="G212" s="30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>
        <f t="shared" ref="AA212:CL212" si="160">(AA199-((SUM(AA205:AA207)/2)+(AA202+(2*AA203)+(4*AA204))))</f>
        <v>0</v>
      </c>
      <c r="AB212" s="65">
        <f t="shared" si="160"/>
        <v>0</v>
      </c>
      <c r="AC212" s="65">
        <f t="shared" si="160"/>
        <v>-0.5</v>
      </c>
      <c r="AD212" s="65">
        <f t="shared" si="160"/>
        <v>0</v>
      </c>
      <c r="AE212" s="65">
        <f t="shared" si="160"/>
        <v>0.5</v>
      </c>
      <c r="AF212" s="65">
        <f t="shared" si="160"/>
        <v>0</v>
      </c>
      <c r="AG212" s="65">
        <f t="shared" si="160"/>
        <v>-0.5</v>
      </c>
      <c r="AH212" s="65">
        <f t="shared" si="160"/>
        <v>0</v>
      </c>
      <c r="AI212" s="65">
        <f t="shared" si="160"/>
        <v>0.5</v>
      </c>
      <c r="AJ212" s="65">
        <f t="shared" si="160"/>
        <v>0</v>
      </c>
      <c r="AK212" s="65">
        <f t="shared" si="160"/>
        <v>-0.5</v>
      </c>
      <c r="AL212" s="65">
        <f t="shared" si="160"/>
        <v>0</v>
      </c>
      <c r="AM212" s="65">
        <f t="shared" si="160"/>
        <v>-0.5</v>
      </c>
      <c r="AN212" s="65">
        <f t="shared" si="160"/>
        <v>0</v>
      </c>
      <c r="AO212" s="65">
        <f t="shared" si="160"/>
        <v>0.5</v>
      </c>
      <c r="AP212" s="65">
        <f t="shared" si="160"/>
        <v>0</v>
      </c>
      <c r="AQ212" s="65">
        <f t="shared" si="160"/>
        <v>-0.5</v>
      </c>
      <c r="AR212" s="65">
        <f t="shared" si="160"/>
        <v>0</v>
      </c>
      <c r="AS212" s="65">
        <f t="shared" si="160"/>
        <v>0.5</v>
      </c>
      <c r="AT212" s="65">
        <f t="shared" si="160"/>
        <v>0</v>
      </c>
      <c r="AU212" s="65">
        <f t="shared" si="160"/>
        <v>-0.5</v>
      </c>
      <c r="AV212" s="65">
        <f t="shared" si="160"/>
        <v>0</v>
      </c>
      <c r="AW212" s="65">
        <f t="shared" si="160"/>
        <v>-0.5</v>
      </c>
      <c r="AX212" s="65">
        <f t="shared" si="160"/>
        <v>0</v>
      </c>
      <c r="AY212" s="65">
        <f t="shared" si="160"/>
        <v>0.5</v>
      </c>
      <c r="AZ212" s="65">
        <f t="shared" si="160"/>
        <v>0</v>
      </c>
      <c r="BA212" s="65">
        <f t="shared" si="160"/>
        <v>-0.5</v>
      </c>
      <c r="BB212" s="65">
        <f t="shared" si="160"/>
        <v>0</v>
      </c>
      <c r="BC212" s="65">
        <f t="shared" si="160"/>
        <v>0.5</v>
      </c>
      <c r="BD212" s="65">
        <f t="shared" si="160"/>
        <v>0</v>
      </c>
      <c r="BE212" s="65">
        <f t="shared" si="160"/>
        <v>-0.5</v>
      </c>
      <c r="BF212" s="65">
        <f t="shared" si="160"/>
        <v>0</v>
      </c>
      <c r="BG212" s="65">
        <f t="shared" si="160"/>
        <v>-0.5</v>
      </c>
      <c r="BH212" s="65">
        <f t="shared" si="160"/>
        <v>0</v>
      </c>
      <c r="BI212" s="65">
        <f t="shared" si="160"/>
        <v>0.5</v>
      </c>
      <c r="BJ212" s="65">
        <f t="shared" si="160"/>
        <v>0</v>
      </c>
      <c r="BK212" s="65">
        <f t="shared" si="160"/>
        <v>-0.5</v>
      </c>
      <c r="BL212" s="65">
        <f t="shared" si="160"/>
        <v>0</v>
      </c>
      <c r="BM212" s="65">
        <f t="shared" si="160"/>
        <v>0.5</v>
      </c>
      <c r="BN212" s="65">
        <f t="shared" si="160"/>
        <v>0</v>
      </c>
      <c r="BO212" s="65">
        <f t="shared" si="160"/>
        <v>-0.5</v>
      </c>
      <c r="BP212" s="65">
        <f t="shared" si="160"/>
        <v>0</v>
      </c>
      <c r="BQ212" s="65">
        <f t="shared" si="160"/>
        <v>-0.5</v>
      </c>
      <c r="BR212" s="65">
        <f t="shared" si="160"/>
        <v>0</v>
      </c>
      <c r="BS212" s="65">
        <f t="shared" si="160"/>
        <v>0.5</v>
      </c>
      <c r="BT212" s="65">
        <f t="shared" si="160"/>
        <v>0</v>
      </c>
      <c r="BU212" s="65">
        <f t="shared" si="160"/>
        <v>-0.5</v>
      </c>
      <c r="BV212" s="65">
        <f t="shared" si="160"/>
        <v>-1</v>
      </c>
      <c r="BW212" s="65">
        <f t="shared" si="160"/>
        <v>-0.5</v>
      </c>
      <c r="BX212" s="65">
        <f t="shared" si="160"/>
        <v>-1</v>
      </c>
      <c r="BY212" s="65">
        <f t="shared" si="160"/>
        <v>-1.5</v>
      </c>
      <c r="BZ212" s="65">
        <f t="shared" si="160"/>
        <v>0</v>
      </c>
      <c r="CA212" s="65">
        <f t="shared" si="160"/>
        <v>-0.5</v>
      </c>
      <c r="CB212" s="65">
        <f t="shared" si="160"/>
        <v>1</v>
      </c>
      <c r="CC212" s="65">
        <f t="shared" si="160"/>
        <v>0.5</v>
      </c>
      <c r="CD212" s="65">
        <f t="shared" si="160"/>
        <v>0</v>
      </c>
      <c r="CE212" s="65">
        <f t="shared" si="160"/>
        <v>-0.5</v>
      </c>
      <c r="CF212" s="65">
        <f t="shared" si="160"/>
        <v>0</v>
      </c>
      <c r="CG212" s="65">
        <f t="shared" si="160"/>
        <v>0.5</v>
      </c>
      <c r="CH212" s="65">
        <f t="shared" si="160"/>
        <v>0</v>
      </c>
      <c r="CI212" s="65">
        <f t="shared" si="160"/>
        <v>-0.5</v>
      </c>
      <c r="CJ212" s="65">
        <f t="shared" si="160"/>
        <v>0</v>
      </c>
      <c r="CK212" s="65">
        <f t="shared" si="160"/>
        <v>-0.5</v>
      </c>
      <c r="CL212" s="65">
        <f t="shared" si="160"/>
        <v>0</v>
      </c>
      <c r="CM212" s="65">
        <f t="shared" ref="CM212:CZ212" si="161">(CM199-((SUM(CM205:CM207)/2)+(CM202+(2*CM203)+(4*CM204))))</f>
        <v>0.5</v>
      </c>
      <c r="CN212" s="65">
        <f t="shared" si="161"/>
        <v>0</v>
      </c>
      <c r="CO212" s="65">
        <f t="shared" si="161"/>
        <v>-0.5</v>
      </c>
      <c r="CP212" s="65">
        <f t="shared" si="161"/>
        <v>0</v>
      </c>
      <c r="CQ212" s="65">
        <f t="shared" si="161"/>
        <v>0.5</v>
      </c>
      <c r="CR212" s="65">
        <f t="shared" si="161"/>
        <v>0</v>
      </c>
      <c r="CS212" s="65">
        <f t="shared" si="161"/>
        <v>-0.5</v>
      </c>
      <c r="CT212" s="65">
        <f t="shared" si="161"/>
        <v>1</v>
      </c>
      <c r="CU212" s="65">
        <f t="shared" si="161"/>
        <v>-0.5</v>
      </c>
      <c r="CV212" s="65">
        <f t="shared" si="161"/>
        <v>0</v>
      </c>
      <c r="CW212" s="65">
        <f t="shared" si="161"/>
        <v>0.5</v>
      </c>
      <c r="CX212" s="65">
        <f t="shared" si="161"/>
        <v>0</v>
      </c>
      <c r="CY212" s="65">
        <f t="shared" si="161"/>
        <v>-0.5</v>
      </c>
      <c r="CZ212" s="65">
        <f t="shared" si="161"/>
        <v>0</v>
      </c>
      <c r="DA212" s="30"/>
      <c r="DB212" s="30"/>
      <c r="DC212" s="30"/>
      <c r="DD212" s="30"/>
      <c r="DE212" s="30"/>
      <c r="DF212" s="30"/>
      <c r="DG212" s="30"/>
    </row>
    <row r="213" spans="1:116" ht="15.75" customHeight="1">
      <c r="A213" s="63" t="s">
        <v>171</v>
      </c>
      <c r="Z213" s="27"/>
      <c r="AA213" s="27">
        <f t="shared" ref="AA213:CL213" si="162">(AA189-AA210)</f>
        <v>11</v>
      </c>
      <c r="AB213" s="27">
        <f t="shared" si="162"/>
        <v>10</v>
      </c>
      <c r="AC213" s="27">
        <f t="shared" si="162"/>
        <v>11</v>
      </c>
      <c r="AD213" s="27">
        <f t="shared" si="162"/>
        <v>12</v>
      </c>
      <c r="AE213" s="27">
        <f t="shared" si="162"/>
        <v>11</v>
      </c>
      <c r="AF213" s="27">
        <f t="shared" si="162"/>
        <v>12</v>
      </c>
      <c r="AG213" s="27">
        <f t="shared" si="162"/>
        <v>13</v>
      </c>
      <c r="AH213" s="27">
        <f t="shared" si="162"/>
        <v>12</v>
      </c>
      <c r="AI213" s="27">
        <f t="shared" si="162"/>
        <v>13</v>
      </c>
      <c r="AJ213" s="27">
        <f t="shared" si="162"/>
        <v>12</v>
      </c>
      <c r="AK213" s="27">
        <f t="shared" si="162"/>
        <v>13</v>
      </c>
      <c r="AL213" s="27">
        <f t="shared" si="162"/>
        <v>12</v>
      </c>
      <c r="AM213" s="27">
        <f t="shared" si="162"/>
        <v>13</v>
      </c>
      <c r="AN213" s="27">
        <f t="shared" si="162"/>
        <v>12</v>
      </c>
      <c r="AO213" s="27">
        <f t="shared" si="162"/>
        <v>13</v>
      </c>
      <c r="AP213" s="27">
        <f t="shared" si="162"/>
        <v>12</v>
      </c>
      <c r="AQ213" s="27">
        <f t="shared" si="162"/>
        <v>13</v>
      </c>
      <c r="AR213" s="27">
        <f t="shared" si="162"/>
        <v>12</v>
      </c>
      <c r="AS213" s="27">
        <f t="shared" si="162"/>
        <v>13</v>
      </c>
      <c r="AT213" s="27">
        <f t="shared" si="162"/>
        <v>12</v>
      </c>
      <c r="AU213" s="27">
        <f t="shared" si="162"/>
        <v>13</v>
      </c>
      <c r="AV213" s="27">
        <f t="shared" si="162"/>
        <v>12</v>
      </c>
      <c r="AW213" s="27">
        <f t="shared" si="162"/>
        <v>15</v>
      </c>
      <c r="AX213" s="27">
        <f t="shared" si="162"/>
        <v>16</v>
      </c>
      <c r="AY213" s="27">
        <f t="shared" si="162"/>
        <v>15</v>
      </c>
      <c r="AZ213" s="27">
        <f t="shared" si="162"/>
        <v>16</v>
      </c>
      <c r="BA213" s="27">
        <f t="shared" si="162"/>
        <v>15</v>
      </c>
      <c r="BB213" s="27">
        <f t="shared" si="162"/>
        <v>16</v>
      </c>
      <c r="BC213" s="27">
        <f t="shared" si="162"/>
        <v>15</v>
      </c>
      <c r="BD213" s="27">
        <f t="shared" si="162"/>
        <v>16</v>
      </c>
      <c r="BE213" s="27">
        <f t="shared" si="162"/>
        <v>15</v>
      </c>
      <c r="BF213" s="27">
        <f t="shared" si="162"/>
        <v>16</v>
      </c>
      <c r="BG213" s="27">
        <f t="shared" si="162"/>
        <v>17</v>
      </c>
      <c r="BH213" s="27">
        <f t="shared" si="162"/>
        <v>18</v>
      </c>
      <c r="BI213" s="27">
        <f t="shared" si="162"/>
        <v>17</v>
      </c>
      <c r="BJ213" s="27">
        <f t="shared" si="162"/>
        <v>18</v>
      </c>
      <c r="BK213" s="27">
        <f t="shared" si="162"/>
        <v>17</v>
      </c>
      <c r="BL213" s="27">
        <f t="shared" si="162"/>
        <v>18</v>
      </c>
      <c r="BM213" s="27">
        <f t="shared" si="162"/>
        <v>19</v>
      </c>
      <c r="BN213" s="27">
        <f t="shared" si="162"/>
        <v>18</v>
      </c>
      <c r="BO213" s="27">
        <f t="shared" si="162"/>
        <v>19</v>
      </c>
      <c r="BP213" s="27">
        <f t="shared" si="162"/>
        <v>18</v>
      </c>
      <c r="BQ213" s="27">
        <f t="shared" si="162"/>
        <v>19</v>
      </c>
      <c r="BR213" s="27">
        <f t="shared" si="162"/>
        <v>20</v>
      </c>
      <c r="BS213" s="27">
        <f t="shared" si="162"/>
        <v>19</v>
      </c>
      <c r="BT213" s="27">
        <f t="shared" si="162"/>
        <v>20</v>
      </c>
      <c r="BU213" s="27">
        <f t="shared" si="162"/>
        <v>21</v>
      </c>
      <c r="BV213" s="27">
        <f t="shared" si="162"/>
        <v>22</v>
      </c>
      <c r="BW213" s="27">
        <f t="shared" si="162"/>
        <v>21</v>
      </c>
      <c r="BX213" s="27">
        <f t="shared" si="162"/>
        <v>22</v>
      </c>
      <c r="BY213" s="27">
        <f t="shared" si="162"/>
        <v>23</v>
      </c>
      <c r="BZ213" s="27">
        <f t="shared" si="162"/>
        <v>22</v>
      </c>
      <c r="CA213" s="27">
        <f t="shared" si="162"/>
        <v>23</v>
      </c>
      <c r="CB213" s="27">
        <f t="shared" si="162"/>
        <v>22</v>
      </c>
      <c r="CC213" s="27">
        <f t="shared" si="162"/>
        <v>23</v>
      </c>
      <c r="CD213" s="27">
        <f t="shared" si="162"/>
        <v>24</v>
      </c>
      <c r="CE213" s="27">
        <f t="shared" si="162"/>
        <v>23</v>
      </c>
      <c r="CF213" s="27">
        <f t="shared" si="162"/>
        <v>22</v>
      </c>
      <c r="CG213" s="27">
        <f t="shared" si="162"/>
        <v>23</v>
      </c>
      <c r="CH213" s="27">
        <f t="shared" si="162"/>
        <v>24</v>
      </c>
      <c r="CI213" s="27">
        <f t="shared" si="162"/>
        <v>25</v>
      </c>
      <c r="CJ213" s="27">
        <f t="shared" si="162"/>
        <v>24</v>
      </c>
      <c r="CK213" s="27">
        <f t="shared" si="162"/>
        <v>25</v>
      </c>
      <c r="CL213" s="27">
        <f t="shared" si="162"/>
        <v>24</v>
      </c>
      <c r="CM213" s="27">
        <f t="shared" ref="CM213:CZ213" si="163">(CM189-CM210)</f>
        <v>25</v>
      </c>
      <c r="CN213" s="27">
        <f t="shared" si="163"/>
        <v>26</v>
      </c>
      <c r="CO213" s="27">
        <f t="shared" si="163"/>
        <v>27</v>
      </c>
      <c r="CP213" s="27">
        <f t="shared" si="163"/>
        <v>26</v>
      </c>
      <c r="CQ213" s="27">
        <f t="shared" si="163"/>
        <v>27</v>
      </c>
      <c r="CR213" s="27">
        <f t="shared" si="163"/>
        <v>28</v>
      </c>
      <c r="CS213" s="27">
        <f t="shared" si="163"/>
        <v>29</v>
      </c>
      <c r="CT213" s="27">
        <f t="shared" si="163"/>
        <v>28</v>
      </c>
      <c r="CU213" s="27">
        <f t="shared" si="163"/>
        <v>25</v>
      </c>
      <c r="CV213" s="27">
        <f t="shared" si="163"/>
        <v>26</v>
      </c>
      <c r="CW213" s="27">
        <f t="shared" si="163"/>
        <v>25</v>
      </c>
      <c r="CX213" s="27">
        <f t="shared" si="163"/>
        <v>26</v>
      </c>
      <c r="CY213" s="27">
        <f t="shared" si="163"/>
        <v>27</v>
      </c>
      <c r="CZ213" s="27">
        <f t="shared" si="163"/>
        <v>28</v>
      </c>
    </row>
    <row r="214" spans="1:116" s="38" customFormat="1" ht="15.75" customHeight="1">
      <c r="C214" s="39"/>
      <c r="D214" s="39"/>
      <c r="E214" s="39"/>
      <c r="F214" s="39"/>
      <c r="G214" s="39"/>
      <c r="H214" s="68"/>
      <c r="I214" s="68"/>
      <c r="J214" s="68"/>
      <c r="K214" s="68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68"/>
      <c r="W214" s="68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  <c r="AV214" s="39"/>
      <c r="AW214" s="39"/>
      <c r="AX214" s="39"/>
      <c r="AY214" s="39"/>
      <c r="AZ214" s="39"/>
      <c r="BA214" s="39"/>
      <c r="BB214" s="39"/>
      <c r="BC214" s="39"/>
      <c r="BD214" s="39"/>
      <c r="BE214" s="39"/>
      <c r="BF214" s="39"/>
      <c r="BG214" s="39"/>
      <c r="BH214" s="39"/>
      <c r="BI214" s="39"/>
      <c r="BJ214" s="39"/>
      <c r="BK214" s="39"/>
      <c r="BL214" s="39"/>
      <c r="BM214" s="39"/>
      <c r="BN214" s="39"/>
      <c r="BO214" s="39"/>
      <c r="BP214" s="39"/>
      <c r="BQ214" s="39"/>
      <c r="BR214" s="39"/>
      <c r="BS214" s="39"/>
      <c r="BT214" s="39"/>
      <c r="BU214" s="39"/>
      <c r="BV214" s="39"/>
      <c r="BW214" s="39"/>
      <c r="BX214" s="39"/>
      <c r="BY214" s="39"/>
      <c r="BZ214" s="39"/>
      <c r="CA214" s="39"/>
      <c r="CB214" s="39"/>
      <c r="CC214" s="39"/>
      <c r="CD214" s="39"/>
      <c r="CE214" s="39"/>
      <c r="CF214" s="39"/>
      <c r="CG214" s="39"/>
      <c r="CH214" s="39"/>
      <c r="CI214" s="39"/>
      <c r="CJ214" s="39"/>
      <c r="CK214" s="39"/>
      <c r="CL214" s="39"/>
      <c r="CM214" s="39"/>
      <c r="CN214" s="39"/>
      <c r="CO214" s="39"/>
      <c r="CP214" s="39"/>
      <c r="CQ214" s="39"/>
      <c r="CR214" s="39"/>
      <c r="CS214" s="39"/>
      <c r="CT214" s="39"/>
      <c r="CU214" s="39"/>
      <c r="CV214" s="39"/>
      <c r="CW214" s="39"/>
      <c r="CX214" s="39"/>
      <c r="CY214" s="39"/>
      <c r="CZ214" s="39"/>
      <c r="DA214" s="39"/>
      <c r="DB214" s="39"/>
      <c r="DC214" s="39"/>
      <c r="DD214" s="39"/>
      <c r="DE214" s="39"/>
      <c r="DF214" s="39"/>
      <c r="DG214" s="39"/>
    </row>
    <row r="215" spans="1:116" ht="15.75" customHeight="1">
      <c r="A215" s="26" t="s">
        <v>172</v>
      </c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7"/>
      <c r="AA215" s="57"/>
      <c r="AB215" s="56"/>
      <c r="AC215" s="56"/>
      <c r="AE215" s="27">
        <f t="shared" ref="AE215:CP215" si="164">ROUND(AE219/$B$216,2)</f>
        <v>8.5500000000000007</v>
      </c>
      <c r="AF215" s="27">
        <f t="shared" si="164"/>
        <v>8.73</v>
      </c>
      <c r="AG215" s="27">
        <f t="shared" si="164"/>
        <v>8.91</v>
      </c>
      <c r="AH215" s="27">
        <f t="shared" si="164"/>
        <v>9.09</v>
      </c>
      <c r="AI215" s="27">
        <f t="shared" si="164"/>
        <v>9.27</v>
      </c>
      <c r="AJ215" s="27">
        <f t="shared" si="164"/>
        <v>9.4499999999999993</v>
      </c>
      <c r="AK215" s="27">
        <f t="shared" si="164"/>
        <v>9.64</v>
      </c>
      <c r="AL215" s="27">
        <f t="shared" si="164"/>
        <v>9.82</v>
      </c>
      <c r="AM215" s="27">
        <f t="shared" si="164"/>
        <v>10</v>
      </c>
      <c r="AN215" s="27">
        <f t="shared" si="164"/>
        <v>10.18</v>
      </c>
      <c r="AO215" s="27">
        <f t="shared" si="164"/>
        <v>10.36</v>
      </c>
      <c r="AP215" s="27">
        <f t="shared" si="164"/>
        <v>10.55</v>
      </c>
      <c r="AQ215" s="27">
        <f t="shared" si="164"/>
        <v>10.73</v>
      </c>
      <c r="AR215" s="27">
        <f t="shared" si="164"/>
        <v>10.91</v>
      </c>
      <c r="AS215" s="27">
        <f t="shared" si="164"/>
        <v>11.09</v>
      </c>
      <c r="AT215" s="27">
        <f t="shared" si="164"/>
        <v>11.27</v>
      </c>
      <c r="AU215" s="27">
        <f t="shared" si="164"/>
        <v>11.45</v>
      </c>
      <c r="AV215" s="27">
        <f t="shared" si="164"/>
        <v>11.64</v>
      </c>
      <c r="AW215" s="27">
        <f t="shared" si="164"/>
        <v>11.82</v>
      </c>
      <c r="AX215" s="27">
        <f t="shared" si="164"/>
        <v>12</v>
      </c>
      <c r="AY215" s="27">
        <f t="shared" si="164"/>
        <v>12.18</v>
      </c>
      <c r="AZ215" s="27">
        <f t="shared" si="164"/>
        <v>12.36</v>
      </c>
      <c r="BA215" s="27">
        <f t="shared" si="164"/>
        <v>12.55</v>
      </c>
      <c r="BB215" s="27">
        <f t="shared" si="164"/>
        <v>12.73</v>
      </c>
      <c r="BC215" s="27">
        <f t="shared" si="164"/>
        <v>12.91</v>
      </c>
      <c r="BD215" s="27">
        <f t="shared" si="164"/>
        <v>13.09</v>
      </c>
      <c r="BE215" s="27">
        <f t="shared" si="164"/>
        <v>13.27</v>
      </c>
      <c r="BF215" s="27">
        <f t="shared" si="164"/>
        <v>13.45</v>
      </c>
      <c r="BG215" s="27">
        <f t="shared" si="164"/>
        <v>13.64</v>
      </c>
      <c r="BH215" s="27">
        <f t="shared" si="164"/>
        <v>13.82</v>
      </c>
      <c r="BI215" s="27">
        <f t="shared" si="164"/>
        <v>14</v>
      </c>
      <c r="BJ215" s="27">
        <f t="shared" si="164"/>
        <v>14.18</v>
      </c>
      <c r="BK215" s="27">
        <f t="shared" si="164"/>
        <v>14.36</v>
      </c>
      <c r="BL215" s="27">
        <f t="shared" si="164"/>
        <v>14.55</v>
      </c>
      <c r="BM215" s="27">
        <f t="shared" si="164"/>
        <v>14.73</v>
      </c>
      <c r="BN215" s="27">
        <f t="shared" si="164"/>
        <v>14.91</v>
      </c>
      <c r="BO215" s="27">
        <f t="shared" si="164"/>
        <v>15.09</v>
      </c>
      <c r="BP215" s="27">
        <f t="shared" si="164"/>
        <v>15.27</v>
      </c>
      <c r="BQ215" s="27">
        <f t="shared" si="164"/>
        <v>15.45</v>
      </c>
      <c r="BR215" s="27">
        <f t="shared" si="164"/>
        <v>15.64</v>
      </c>
      <c r="BS215" s="27">
        <f t="shared" si="164"/>
        <v>15.82</v>
      </c>
      <c r="BT215" s="27">
        <f t="shared" si="164"/>
        <v>16</v>
      </c>
      <c r="BU215" s="27">
        <f t="shared" si="164"/>
        <v>16.18</v>
      </c>
      <c r="BV215" s="27">
        <f t="shared" si="164"/>
        <v>16.36</v>
      </c>
      <c r="BW215" s="27">
        <f t="shared" si="164"/>
        <v>16.55</v>
      </c>
      <c r="BX215" s="27">
        <f t="shared" si="164"/>
        <v>16.73</v>
      </c>
      <c r="BY215" s="27">
        <f t="shared" si="164"/>
        <v>16.91</v>
      </c>
      <c r="BZ215" s="27">
        <f t="shared" si="164"/>
        <v>17.09</v>
      </c>
      <c r="CA215" s="27">
        <f t="shared" si="164"/>
        <v>17.27</v>
      </c>
      <c r="CB215" s="27">
        <f t="shared" si="164"/>
        <v>17.45</v>
      </c>
      <c r="CC215" s="27">
        <f t="shared" si="164"/>
        <v>17.64</v>
      </c>
      <c r="CD215" s="27">
        <f t="shared" si="164"/>
        <v>17.82</v>
      </c>
      <c r="CE215" s="27">
        <f t="shared" si="164"/>
        <v>18</v>
      </c>
      <c r="CF215" s="27">
        <f t="shared" si="164"/>
        <v>18.18</v>
      </c>
      <c r="CG215" s="27">
        <f t="shared" si="164"/>
        <v>18.36</v>
      </c>
      <c r="CH215" s="27">
        <f t="shared" si="164"/>
        <v>18.55</v>
      </c>
      <c r="CI215" s="27">
        <f t="shared" si="164"/>
        <v>18.73</v>
      </c>
      <c r="CJ215" s="27">
        <f t="shared" si="164"/>
        <v>18.91</v>
      </c>
      <c r="CK215" s="27">
        <f t="shared" si="164"/>
        <v>19.09</v>
      </c>
      <c r="CL215" s="27">
        <f t="shared" si="164"/>
        <v>19.27</v>
      </c>
      <c r="CM215" s="27">
        <f t="shared" si="164"/>
        <v>19.45</v>
      </c>
      <c r="CN215" s="27">
        <f t="shared" si="164"/>
        <v>19.64</v>
      </c>
      <c r="CO215" s="27">
        <f t="shared" si="164"/>
        <v>19.82</v>
      </c>
      <c r="CP215" s="27">
        <f t="shared" si="164"/>
        <v>20</v>
      </c>
      <c r="CQ215" s="27">
        <f t="shared" ref="CQ215:DL215" si="165">ROUND(CQ219/$B$216,2)</f>
        <v>20.18</v>
      </c>
      <c r="CR215" s="27">
        <f t="shared" si="165"/>
        <v>20.36</v>
      </c>
      <c r="CS215" s="27">
        <f t="shared" si="165"/>
        <v>20.55</v>
      </c>
      <c r="CT215" s="27">
        <f t="shared" si="165"/>
        <v>20.73</v>
      </c>
      <c r="CU215" s="27">
        <f t="shared" si="165"/>
        <v>20.91</v>
      </c>
      <c r="CV215" s="27">
        <f t="shared" si="165"/>
        <v>21.09</v>
      </c>
      <c r="CW215" s="27">
        <f t="shared" si="165"/>
        <v>21.27</v>
      </c>
      <c r="CX215" s="27">
        <f t="shared" si="165"/>
        <v>21.45</v>
      </c>
      <c r="CY215" s="27">
        <f t="shared" si="165"/>
        <v>21.64</v>
      </c>
      <c r="CZ215" s="27">
        <f t="shared" si="165"/>
        <v>21.82</v>
      </c>
      <c r="DA215" s="27">
        <f t="shared" si="165"/>
        <v>22</v>
      </c>
      <c r="DB215" s="27">
        <f t="shared" si="165"/>
        <v>22.18</v>
      </c>
      <c r="DC215" s="27">
        <f t="shared" si="165"/>
        <v>22.36</v>
      </c>
      <c r="DD215" s="27">
        <f t="shared" si="165"/>
        <v>22.55</v>
      </c>
      <c r="DE215" s="27">
        <f t="shared" si="165"/>
        <v>22.73</v>
      </c>
      <c r="DF215" s="27">
        <f t="shared" si="165"/>
        <v>22.91</v>
      </c>
      <c r="DG215" s="27">
        <f t="shared" si="165"/>
        <v>23.09</v>
      </c>
      <c r="DH215" s="26">
        <f t="shared" si="165"/>
        <v>23.27</v>
      </c>
      <c r="DI215" s="26">
        <f t="shared" si="165"/>
        <v>23.45</v>
      </c>
      <c r="DJ215" s="26">
        <f t="shared" si="165"/>
        <v>23.64</v>
      </c>
      <c r="DK215" s="26">
        <f t="shared" si="165"/>
        <v>23.82</v>
      </c>
      <c r="DL215" s="26">
        <f t="shared" si="165"/>
        <v>24</v>
      </c>
    </row>
    <row r="216" spans="1:116" ht="15.75" customHeight="1">
      <c r="A216" s="54" t="s">
        <v>47</v>
      </c>
      <c r="B216" s="58">
        <v>5.5</v>
      </c>
      <c r="C216" s="56"/>
      <c r="D216" s="56"/>
      <c r="E216" s="56"/>
      <c r="F216" s="56"/>
      <c r="G216" s="56"/>
      <c r="H216" s="56"/>
      <c r="I216" s="56"/>
      <c r="J216" s="56"/>
      <c r="K216" s="56"/>
    </row>
    <row r="217" spans="1:116" ht="15.75" customHeight="1">
      <c r="A217" s="54" t="s">
        <v>48</v>
      </c>
      <c r="B217" s="58">
        <v>7.5</v>
      </c>
      <c r="C217" s="56"/>
      <c r="D217" s="56"/>
      <c r="E217" s="56"/>
      <c r="F217" s="56"/>
      <c r="G217" s="56"/>
      <c r="H217" s="56"/>
      <c r="I217" s="56"/>
      <c r="J217" s="56"/>
      <c r="K217" s="56"/>
    </row>
    <row r="218" spans="1:116" s="36" customFormat="1" ht="14.15" customHeight="1">
      <c r="A218" s="50" t="s">
        <v>151</v>
      </c>
      <c r="B218" s="51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6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37"/>
      <c r="AV218" s="37"/>
      <c r="AW218" s="37"/>
      <c r="AX218" s="52">
        <f>ROUNDDOWN(0.75*($B$217*AX4),0)</f>
        <v>0</v>
      </c>
      <c r="AY218" s="37"/>
      <c r="AZ218" s="37"/>
      <c r="BA218" s="37"/>
      <c r="BB218" s="37"/>
      <c r="BC218" s="52">
        <f>ROUNDDOWN(0.75*($B$217*BC4),0)</f>
        <v>0</v>
      </c>
      <c r="BD218" s="37"/>
      <c r="BE218" s="37"/>
      <c r="BF218" s="37"/>
      <c r="BG218" s="37"/>
      <c r="BH218" s="37"/>
      <c r="BI218" s="52">
        <f>ROUNDDOWN(0.75*($B$217*BI4),0)</f>
        <v>0</v>
      </c>
      <c r="BJ218" s="37"/>
      <c r="BK218" s="37"/>
      <c r="BL218" s="37"/>
      <c r="BM218" s="37"/>
      <c r="BN218" s="52">
        <f>ROUNDDOWN(0.75*($B$217*BN4),0)</f>
        <v>0</v>
      </c>
      <c r="BO218" s="37"/>
      <c r="BP218" s="37"/>
      <c r="BQ218" s="37"/>
      <c r="BR218" s="37"/>
      <c r="BS218" s="37"/>
      <c r="BT218" s="52">
        <f>ROUNDDOWN(0.75*($B$217*BT4),0)</f>
        <v>0</v>
      </c>
      <c r="BU218" s="37"/>
      <c r="BV218" s="37"/>
      <c r="BW218" s="37"/>
      <c r="BX218" s="37"/>
      <c r="BY218" s="52">
        <f>ROUNDDOWN(0.75*($B$217*BY4),0)</f>
        <v>0</v>
      </c>
      <c r="BZ218" s="37"/>
      <c r="CA218" s="37"/>
      <c r="CB218" s="37"/>
      <c r="CC218" s="37"/>
      <c r="CD218" s="37"/>
      <c r="CE218" s="52">
        <f>ROUNDDOWN(0.75*($B$217*CE4),0)</f>
        <v>0</v>
      </c>
      <c r="CF218" s="37"/>
      <c r="CG218" s="37"/>
      <c r="CH218" s="37"/>
      <c r="CI218" s="37"/>
      <c r="CJ218" s="52">
        <f>ROUNDDOWN(0.75*($B$217*CJ4),0)</f>
        <v>0</v>
      </c>
      <c r="CK218" s="37"/>
      <c r="CL218" s="37"/>
      <c r="CM218" s="37"/>
      <c r="CN218" s="37"/>
      <c r="CO218" s="37"/>
      <c r="CP218" s="52">
        <f>ROUNDDOWN(0.75*($B$217*CP4),0)</f>
        <v>0</v>
      </c>
      <c r="CQ218" s="37"/>
      <c r="CR218" s="37"/>
      <c r="CS218" s="37"/>
      <c r="CT218" s="37"/>
      <c r="CU218" s="52">
        <f>ROUNDDOWN(0.75*($B$217*CU4),0)</f>
        <v>0</v>
      </c>
      <c r="CV218" s="37"/>
      <c r="CW218" s="37"/>
      <c r="CX218" s="37"/>
      <c r="CY218" s="37"/>
      <c r="CZ218" s="37"/>
      <c r="DA218" s="52">
        <f>ROUNDDOWN(0.75*($B$217*DA4),0)</f>
        <v>0</v>
      </c>
      <c r="DB218" s="37"/>
      <c r="DC218" s="37"/>
      <c r="DD218" s="37"/>
      <c r="DE218" s="37"/>
      <c r="DF218" s="52">
        <f>ROUNDDOWN(0.75*($B$217*DF4),0)</f>
        <v>0</v>
      </c>
      <c r="DG218" s="37"/>
      <c r="DL218" s="52">
        <f>ROUNDDOWN(0.75*($B$217*DL4),0)</f>
        <v>0</v>
      </c>
    </row>
    <row r="219" spans="1:116" s="36" customFormat="1" ht="14.15" customHeight="1">
      <c r="A219" s="50" t="s">
        <v>137</v>
      </c>
      <c r="B219" s="51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37">
        <f t="shared" ref="AE219:AW219" si="166">(AF219-1)</f>
        <v>47</v>
      </c>
      <c r="AF219" s="37">
        <f t="shared" si="166"/>
        <v>48</v>
      </c>
      <c r="AG219" s="37">
        <f t="shared" si="166"/>
        <v>49</v>
      </c>
      <c r="AH219" s="37">
        <f t="shared" si="166"/>
        <v>50</v>
      </c>
      <c r="AI219" s="37">
        <f t="shared" si="166"/>
        <v>51</v>
      </c>
      <c r="AJ219" s="37">
        <f t="shared" si="166"/>
        <v>52</v>
      </c>
      <c r="AK219" s="37">
        <f t="shared" si="166"/>
        <v>53</v>
      </c>
      <c r="AL219" s="37">
        <f t="shared" si="166"/>
        <v>54</v>
      </c>
      <c r="AM219" s="37">
        <f t="shared" si="166"/>
        <v>55</v>
      </c>
      <c r="AN219" s="37">
        <f t="shared" si="166"/>
        <v>56</v>
      </c>
      <c r="AO219" s="37">
        <f t="shared" si="166"/>
        <v>57</v>
      </c>
      <c r="AP219" s="37">
        <f t="shared" si="166"/>
        <v>58</v>
      </c>
      <c r="AQ219" s="37">
        <f t="shared" si="166"/>
        <v>59</v>
      </c>
      <c r="AR219" s="37">
        <f t="shared" si="166"/>
        <v>60</v>
      </c>
      <c r="AS219" s="37">
        <f t="shared" si="166"/>
        <v>61</v>
      </c>
      <c r="AT219" s="37">
        <f t="shared" si="166"/>
        <v>62</v>
      </c>
      <c r="AU219" s="37">
        <f t="shared" si="166"/>
        <v>63</v>
      </c>
      <c r="AV219" s="37">
        <f t="shared" si="166"/>
        <v>64</v>
      </c>
      <c r="AW219" s="37">
        <f t="shared" si="166"/>
        <v>65</v>
      </c>
      <c r="AX219" s="52">
        <v>66</v>
      </c>
      <c r="AY219" s="52">
        <v>67</v>
      </c>
      <c r="AZ219" s="52">
        <v>68</v>
      </c>
      <c r="BA219" s="52">
        <v>69</v>
      </c>
      <c r="BB219" s="52">
        <v>70</v>
      </c>
      <c r="BC219" s="52">
        <v>71</v>
      </c>
      <c r="BD219" s="52">
        <v>72</v>
      </c>
      <c r="BE219" s="52">
        <v>73</v>
      </c>
      <c r="BF219" s="52">
        <v>74</v>
      </c>
      <c r="BG219" s="52">
        <v>75</v>
      </c>
      <c r="BH219" s="52">
        <v>76</v>
      </c>
      <c r="BI219" s="52">
        <v>77</v>
      </c>
      <c r="BJ219" s="52">
        <v>78</v>
      </c>
      <c r="BK219" s="52">
        <v>79</v>
      </c>
      <c r="BL219" s="52">
        <v>80</v>
      </c>
      <c r="BM219" s="52">
        <v>81</v>
      </c>
      <c r="BN219" s="52">
        <v>82</v>
      </c>
      <c r="BO219" s="52">
        <v>83</v>
      </c>
      <c r="BP219" s="52">
        <v>84</v>
      </c>
      <c r="BQ219" s="52">
        <v>85</v>
      </c>
      <c r="BR219" s="52">
        <v>86</v>
      </c>
      <c r="BS219" s="52">
        <v>87</v>
      </c>
      <c r="BT219" s="52">
        <v>88</v>
      </c>
      <c r="BU219" s="52">
        <v>89</v>
      </c>
      <c r="BV219" s="52">
        <v>90</v>
      </c>
      <c r="BW219" s="52">
        <v>91</v>
      </c>
      <c r="BX219" s="52">
        <v>92</v>
      </c>
      <c r="BY219" s="52">
        <v>93</v>
      </c>
      <c r="BZ219" s="52">
        <v>94</v>
      </c>
      <c r="CA219" s="52">
        <v>95</v>
      </c>
      <c r="CB219" s="52">
        <v>96</v>
      </c>
      <c r="CC219" s="52">
        <v>97</v>
      </c>
      <c r="CD219" s="52">
        <v>98</v>
      </c>
      <c r="CE219" s="52">
        <v>99</v>
      </c>
      <c r="CF219" s="52">
        <v>100</v>
      </c>
      <c r="CG219" s="52">
        <v>101</v>
      </c>
      <c r="CH219" s="52">
        <v>102</v>
      </c>
      <c r="CI219" s="52">
        <v>103</v>
      </c>
      <c r="CJ219" s="52">
        <v>104</v>
      </c>
      <c r="CK219" s="52">
        <v>105</v>
      </c>
      <c r="CL219" s="52">
        <v>106</v>
      </c>
      <c r="CM219" s="52">
        <v>107</v>
      </c>
      <c r="CN219" s="52">
        <v>108</v>
      </c>
      <c r="CO219" s="52">
        <v>109</v>
      </c>
      <c r="CP219" s="52">
        <v>110</v>
      </c>
      <c r="CQ219" s="52">
        <v>111</v>
      </c>
      <c r="CR219" s="52">
        <v>112</v>
      </c>
      <c r="CS219" s="52">
        <v>113</v>
      </c>
      <c r="CT219" s="52">
        <v>114</v>
      </c>
      <c r="CU219" s="52">
        <v>115</v>
      </c>
      <c r="CV219" s="52">
        <v>116</v>
      </c>
      <c r="CW219" s="52">
        <v>117</v>
      </c>
      <c r="CX219" s="52">
        <v>118</v>
      </c>
      <c r="CY219" s="52">
        <v>119</v>
      </c>
      <c r="CZ219" s="52">
        <v>120</v>
      </c>
      <c r="DA219" s="52">
        <v>121</v>
      </c>
      <c r="DB219" s="52">
        <v>122</v>
      </c>
      <c r="DC219" s="52">
        <v>123</v>
      </c>
      <c r="DD219" s="52">
        <v>124</v>
      </c>
      <c r="DE219" s="52">
        <v>125</v>
      </c>
      <c r="DF219" s="52">
        <v>126</v>
      </c>
      <c r="DG219" s="52">
        <v>127</v>
      </c>
      <c r="DH219" s="52">
        <v>128</v>
      </c>
      <c r="DI219" s="52">
        <v>129</v>
      </c>
      <c r="DJ219" s="52">
        <v>130</v>
      </c>
      <c r="DK219" s="52">
        <v>131</v>
      </c>
      <c r="DL219" s="52">
        <v>132</v>
      </c>
    </row>
    <row r="220" spans="1:116" s="36" customFormat="1" ht="14.15" customHeight="1">
      <c r="A220" s="50" t="s">
        <v>152</v>
      </c>
      <c r="B220" s="51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6"/>
      <c r="Y220" s="56"/>
      <c r="Z220" s="52"/>
      <c r="AA220" s="52"/>
      <c r="AB220" s="52"/>
      <c r="AC220" s="52"/>
      <c r="AD220" s="52"/>
      <c r="AE220" s="52">
        <f t="shared" ref="AE220:BJ220" si="167">ROUNDUP(Rows_for_Initial_Curve*AE218,0)</f>
        <v>0</v>
      </c>
      <c r="AF220" s="52">
        <f t="shared" si="167"/>
        <v>0</v>
      </c>
      <c r="AG220" s="52">
        <f t="shared" si="167"/>
        <v>0</v>
      </c>
      <c r="AH220" s="52">
        <f t="shared" si="167"/>
        <v>0</v>
      </c>
      <c r="AI220" s="52">
        <f t="shared" si="167"/>
        <v>0</v>
      </c>
      <c r="AJ220" s="52">
        <f t="shared" si="167"/>
        <v>0</v>
      </c>
      <c r="AK220" s="52">
        <f t="shared" si="167"/>
        <v>0</v>
      </c>
      <c r="AL220" s="52">
        <f t="shared" si="167"/>
        <v>0</v>
      </c>
      <c r="AM220" s="52">
        <f t="shared" si="167"/>
        <v>0</v>
      </c>
      <c r="AN220" s="52">
        <f t="shared" si="167"/>
        <v>0</v>
      </c>
      <c r="AO220" s="52">
        <f t="shared" si="167"/>
        <v>0</v>
      </c>
      <c r="AP220" s="52">
        <f t="shared" si="167"/>
        <v>0</v>
      </c>
      <c r="AQ220" s="52">
        <f t="shared" si="167"/>
        <v>0</v>
      </c>
      <c r="AR220" s="52">
        <f t="shared" si="167"/>
        <v>0</v>
      </c>
      <c r="AS220" s="52">
        <f t="shared" si="167"/>
        <v>0</v>
      </c>
      <c r="AT220" s="52">
        <f t="shared" si="167"/>
        <v>0</v>
      </c>
      <c r="AU220" s="52">
        <f t="shared" si="167"/>
        <v>0</v>
      </c>
      <c r="AV220" s="52">
        <f t="shared" si="167"/>
        <v>0</v>
      </c>
      <c r="AW220" s="52">
        <f t="shared" si="167"/>
        <v>0</v>
      </c>
      <c r="AX220" s="52">
        <f t="shared" si="167"/>
        <v>0</v>
      </c>
      <c r="AY220" s="52">
        <f t="shared" si="167"/>
        <v>0</v>
      </c>
      <c r="AZ220" s="52">
        <f t="shared" si="167"/>
        <v>0</v>
      </c>
      <c r="BA220" s="52">
        <f t="shared" si="167"/>
        <v>0</v>
      </c>
      <c r="BB220" s="52">
        <f t="shared" si="167"/>
        <v>0</v>
      </c>
      <c r="BC220" s="52">
        <f t="shared" si="167"/>
        <v>0</v>
      </c>
      <c r="BD220" s="52">
        <f t="shared" si="167"/>
        <v>0</v>
      </c>
      <c r="BE220" s="52">
        <f t="shared" si="167"/>
        <v>0</v>
      </c>
      <c r="BF220" s="52">
        <f t="shared" si="167"/>
        <v>0</v>
      </c>
      <c r="BG220" s="52">
        <f t="shared" si="167"/>
        <v>0</v>
      </c>
      <c r="BH220" s="52">
        <f t="shared" si="167"/>
        <v>0</v>
      </c>
      <c r="BI220" s="52">
        <f t="shared" si="167"/>
        <v>0</v>
      </c>
      <c r="BJ220" s="52">
        <f t="shared" si="167"/>
        <v>0</v>
      </c>
      <c r="BK220" s="52">
        <f t="shared" ref="BK220:CP220" si="168">ROUNDUP(Rows_for_Initial_Curve*BK218,0)</f>
        <v>0</v>
      </c>
      <c r="BL220" s="52">
        <f t="shared" si="168"/>
        <v>0</v>
      </c>
      <c r="BM220" s="52">
        <f t="shared" si="168"/>
        <v>0</v>
      </c>
      <c r="BN220" s="52">
        <f t="shared" si="168"/>
        <v>0</v>
      </c>
      <c r="BO220" s="52">
        <f t="shared" si="168"/>
        <v>0</v>
      </c>
      <c r="BP220" s="52">
        <f t="shared" si="168"/>
        <v>0</v>
      </c>
      <c r="BQ220" s="52">
        <f t="shared" si="168"/>
        <v>0</v>
      </c>
      <c r="BR220" s="52">
        <f t="shared" si="168"/>
        <v>0</v>
      </c>
      <c r="BS220" s="52">
        <f t="shared" si="168"/>
        <v>0</v>
      </c>
      <c r="BT220" s="52">
        <f t="shared" si="168"/>
        <v>0</v>
      </c>
      <c r="BU220" s="52">
        <f t="shared" si="168"/>
        <v>0</v>
      </c>
      <c r="BV220" s="52">
        <f t="shared" si="168"/>
        <v>0</v>
      </c>
      <c r="BW220" s="52">
        <f t="shared" si="168"/>
        <v>0</v>
      </c>
      <c r="BX220" s="52">
        <f t="shared" si="168"/>
        <v>0</v>
      </c>
      <c r="BY220" s="52">
        <f t="shared" si="168"/>
        <v>0</v>
      </c>
      <c r="BZ220" s="52">
        <f t="shared" si="168"/>
        <v>0</v>
      </c>
      <c r="CA220" s="52">
        <f t="shared" si="168"/>
        <v>0</v>
      </c>
      <c r="CB220" s="52">
        <f t="shared" si="168"/>
        <v>0</v>
      </c>
      <c r="CC220" s="52">
        <f t="shared" si="168"/>
        <v>0</v>
      </c>
      <c r="CD220" s="52">
        <f t="shared" si="168"/>
        <v>0</v>
      </c>
      <c r="CE220" s="52">
        <f t="shared" si="168"/>
        <v>0</v>
      </c>
      <c r="CF220" s="52">
        <f t="shared" si="168"/>
        <v>0</v>
      </c>
      <c r="CG220" s="52">
        <f t="shared" si="168"/>
        <v>0</v>
      </c>
      <c r="CH220" s="52">
        <f t="shared" si="168"/>
        <v>0</v>
      </c>
      <c r="CI220" s="52">
        <f t="shared" si="168"/>
        <v>0</v>
      </c>
      <c r="CJ220" s="52">
        <f t="shared" si="168"/>
        <v>0</v>
      </c>
      <c r="CK220" s="52">
        <f t="shared" si="168"/>
        <v>0</v>
      </c>
      <c r="CL220" s="52">
        <f t="shared" si="168"/>
        <v>0</v>
      </c>
      <c r="CM220" s="52">
        <f t="shared" si="168"/>
        <v>0</v>
      </c>
      <c r="CN220" s="52">
        <f t="shared" si="168"/>
        <v>0</v>
      </c>
      <c r="CO220" s="52">
        <f t="shared" si="168"/>
        <v>0</v>
      </c>
      <c r="CP220" s="52">
        <f t="shared" si="168"/>
        <v>0</v>
      </c>
      <c r="CQ220" s="52">
        <f t="shared" ref="CQ220:DL220" si="169">ROUNDUP(Rows_for_Initial_Curve*CQ218,0)</f>
        <v>0</v>
      </c>
      <c r="CR220" s="52">
        <f t="shared" si="169"/>
        <v>0</v>
      </c>
      <c r="CS220" s="52">
        <f t="shared" si="169"/>
        <v>0</v>
      </c>
      <c r="CT220" s="52">
        <f t="shared" si="169"/>
        <v>0</v>
      </c>
      <c r="CU220" s="52">
        <f t="shared" si="169"/>
        <v>0</v>
      </c>
      <c r="CV220" s="52">
        <f t="shared" si="169"/>
        <v>0</v>
      </c>
      <c r="CW220" s="52">
        <f t="shared" si="169"/>
        <v>0</v>
      </c>
      <c r="CX220" s="52">
        <f t="shared" si="169"/>
        <v>0</v>
      </c>
      <c r="CY220" s="52">
        <f t="shared" si="169"/>
        <v>0</v>
      </c>
      <c r="CZ220" s="52">
        <f t="shared" si="169"/>
        <v>0</v>
      </c>
      <c r="DA220" s="52">
        <f t="shared" si="169"/>
        <v>0</v>
      </c>
      <c r="DB220" s="52">
        <f t="shared" si="169"/>
        <v>0</v>
      </c>
      <c r="DC220" s="52">
        <f t="shared" si="169"/>
        <v>0</v>
      </c>
      <c r="DD220" s="52">
        <f t="shared" si="169"/>
        <v>0</v>
      </c>
      <c r="DE220" s="52">
        <f t="shared" si="169"/>
        <v>0</v>
      </c>
      <c r="DF220" s="52">
        <f t="shared" si="169"/>
        <v>0</v>
      </c>
      <c r="DG220" s="52">
        <f t="shared" si="169"/>
        <v>0</v>
      </c>
      <c r="DH220" s="52">
        <f t="shared" si="169"/>
        <v>0</v>
      </c>
      <c r="DI220" s="52">
        <f t="shared" si="169"/>
        <v>0</v>
      </c>
      <c r="DJ220" s="52">
        <f t="shared" si="169"/>
        <v>0</v>
      </c>
      <c r="DK220" s="52">
        <f t="shared" si="169"/>
        <v>0</v>
      </c>
      <c r="DL220" s="52">
        <f t="shared" si="169"/>
        <v>0</v>
      </c>
    </row>
    <row r="221" spans="1:116" s="36" customFormat="1" ht="14.15" customHeight="1">
      <c r="A221" s="50" t="s">
        <v>173</v>
      </c>
      <c r="B221" s="51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6"/>
      <c r="Y221" s="56"/>
      <c r="Z221" s="52"/>
      <c r="AA221" s="52"/>
      <c r="AB221" s="52"/>
      <c r="AC221" s="52"/>
      <c r="AD221" s="52"/>
      <c r="AE221" s="52">
        <f t="shared" ref="AE221:BJ221" si="170">ROUNDDOWN(Percent_of_Stitches_Intial_BO*AE219,0)</f>
        <v>14</v>
      </c>
      <c r="AF221" s="52">
        <f t="shared" si="170"/>
        <v>14</v>
      </c>
      <c r="AG221" s="52">
        <f t="shared" si="170"/>
        <v>14</v>
      </c>
      <c r="AH221" s="52">
        <f t="shared" si="170"/>
        <v>15</v>
      </c>
      <c r="AI221" s="52">
        <f t="shared" si="170"/>
        <v>15</v>
      </c>
      <c r="AJ221" s="52">
        <f t="shared" si="170"/>
        <v>15</v>
      </c>
      <c r="AK221" s="52">
        <f t="shared" si="170"/>
        <v>15</v>
      </c>
      <c r="AL221" s="52">
        <f t="shared" si="170"/>
        <v>16</v>
      </c>
      <c r="AM221" s="52">
        <f t="shared" si="170"/>
        <v>16</v>
      </c>
      <c r="AN221" s="52">
        <f t="shared" si="170"/>
        <v>16</v>
      </c>
      <c r="AO221" s="52">
        <f t="shared" si="170"/>
        <v>17</v>
      </c>
      <c r="AP221" s="52">
        <f t="shared" si="170"/>
        <v>17</v>
      </c>
      <c r="AQ221" s="52">
        <f t="shared" si="170"/>
        <v>17</v>
      </c>
      <c r="AR221" s="52">
        <f t="shared" si="170"/>
        <v>18</v>
      </c>
      <c r="AS221" s="52">
        <f t="shared" si="170"/>
        <v>18</v>
      </c>
      <c r="AT221" s="52">
        <f t="shared" si="170"/>
        <v>18</v>
      </c>
      <c r="AU221" s="52">
        <f t="shared" si="170"/>
        <v>18</v>
      </c>
      <c r="AV221" s="52">
        <f t="shared" si="170"/>
        <v>19</v>
      </c>
      <c r="AW221" s="52">
        <f t="shared" si="170"/>
        <v>19</v>
      </c>
      <c r="AX221" s="52">
        <f t="shared" si="170"/>
        <v>19</v>
      </c>
      <c r="AY221" s="52">
        <f t="shared" si="170"/>
        <v>20</v>
      </c>
      <c r="AZ221" s="52">
        <f t="shared" si="170"/>
        <v>20</v>
      </c>
      <c r="BA221" s="52">
        <f t="shared" si="170"/>
        <v>20</v>
      </c>
      <c r="BB221" s="52">
        <f t="shared" si="170"/>
        <v>21</v>
      </c>
      <c r="BC221" s="52">
        <f t="shared" si="170"/>
        <v>21</v>
      </c>
      <c r="BD221" s="52">
        <f t="shared" si="170"/>
        <v>21</v>
      </c>
      <c r="BE221" s="52">
        <f t="shared" si="170"/>
        <v>21</v>
      </c>
      <c r="BF221" s="52">
        <f t="shared" si="170"/>
        <v>22</v>
      </c>
      <c r="BG221" s="52">
        <f t="shared" si="170"/>
        <v>22</v>
      </c>
      <c r="BH221" s="52">
        <f t="shared" si="170"/>
        <v>22</v>
      </c>
      <c r="BI221" s="52">
        <f t="shared" si="170"/>
        <v>23</v>
      </c>
      <c r="BJ221" s="52">
        <f t="shared" si="170"/>
        <v>23</v>
      </c>
      <c r="BK221" s="52">
        <f t="shared" ref="BK221:CP221" si="171">ROUNDDOWN(Percent_of_Stitches_Intial_BO*BK219,0)</f>
        <v>23</v>
      </c>
      <c r="BL221" s="52">
        <f t="shared" si="171"/>
        <v>24</v>
      </c>
      <c r="BM221" s="52">
        <f t="shared" si="171"/>
        <v>24</v>
      </c>
      <c r="BN221" s="52">
        <f t="shared" si="171"/>
        <v>24</v>
      </c>
      <c r="BO221" s="52">
        <f t="shared" si="171"/>
        <v>24</v>
      </c>
      <c r="BP221" s="52">
        <f t="shared" si="171"/>
        <v>25</v>
      </c>
      <c r="BQ221" s="52">
        <f t="shared" si="171"/>
        <v>25</v>
      </c>
      <c r="BR221" s="52">
        <f t="shared" si="171"/>
        <v>25</v>
      </c>
      <c r="BS221" s="52">
        <f t="shared" si="171"/>
        <v>26</v>
      </c>
      <c r="BT221" s="52">
        <f t="shared" si="171"/>
        <v>26</v>
      </c>
      <c r="BU221" s="52">
        <f t="shared" si="171"/>
        <v>26</v>
      </c>
      <c r="BV221" s="52">
        <f t="shared" si="171"/>
        <v>27</v>
      </c>
      <c r="BW221" s="52">
        <f t="shared" si="171"/>
        <v>27</v>
      </c>
      <c r="BX221" s="52">
        <f t="shared" si="171"/>
        <v>27</v>
      </c>
      <c r="BY221" s="52">
        <f t="shared" si="171"/>
        <v>27</v>
      </c>
      <c r="BZ221" s="52">
        <f t="shared" si="171"/>
        <v>28</v>
      </c>
      <c r="CA221" s="52">
        <f t="shared" si="171"/>
        <v>28</v>
      </c>
      <c r="CB221" s="52">
        <f t="shared" si="171"/>
        <v>28</v>
      </c>
      <c r="CC221" s="52">
        <f t="shared" si="171"/>
        <v>29</v>
      </c>
      <c r="CD221" s="52">
        <f t="shared" si="171"/>
        <v>29</v>
      </c>
      <c r="CE221" s="52">
        <f t="shared" si="171"/>
        <v>29</v>
      </c>
      <c r="CF221" s="52">
        <f t="shared" si="171"/>
        <v>30</v>
      </c>
      <c r="CG221" s="52">
        <f t="shared" si="171"/>
        <v>30</v>
      </c>
      <c r="CH221" s="52">
        <f t="shared" si="171"/>
        <v>30</v>
      </c>
      <c r="CI221" s="52">
        <f t="shared" si="171"/>
        <v>30</v>
      </c>
      <c r="CJ221" s="52">
        <f t="shared" si="171"/>
        <v>31</v>
      </c>
      <c r="CK221" s="52">
        <f t="shared" si="171"/>
        <v>31</v>
      </c>
      <c r="CL221" s="52">
        <f t="shared" si="171"/>
        <v>31</v>
      </c>
      <c r="CM221" s="52">
        <f t="shared" si="171"/>
        <v>32</v>
      </c>
      <c r="CN221" s="52">
        <f t="shared" si="171"/>
        <v>32</v>
      </c>
      <c r="CO221" s="52">
        <f t="shared" si="171"/>
        <v>32</v>
      </c>
      <c r="CP221" s="52">
        <f t="shared" si="171"/>
        <v>33</v>
      </c>
      <c r="CQ221" s="52">
        <f t="shared" ref="CQ221:DL221" si="172">ROUNDDOWN(Percent_of_Stitches_Intial_BO*CQ219,0)</f>
        <v>33</v>
      </c>
      <c r="CR221" s="52">
        <f t="shared" si="172"/>
        <v>33</v>
      </c>
      <c r="CS221" s="52">
        <f t="shared" si="172"/>
        <v>33</v>
      </c>
      <c r="CT221" s="52">
        <f t="shared" si="172"/>
        <v>34</v>
      </c>
      <c r="CU221" s="52">
        <f t="shared" si="172"/>
        <v>34</v>
      </c>
      <c r="CV221" s="52">
        <f t="shared" si="172"/>
        <v>34</v>
      </c>
      <c r="CW221" s="52">
        <f t="shared" si="172"/>
        <v>35</v>
      </c>
      <c r="CX221" s="52">
        <f t="shared" si="172"/>
        <v>35</v>
      </c>
      <c r="CY221" s="52">
        <f t="shared" si="172"/>
        <v>35</v>
      </c>
      <c r="CZ221" s="52">
        <f t="shared" si="172"/>
        <v>36</v>
      </c>
      <c r="DA221" s="52">
        <f t="shared" si="172"/>
        <v>36</v>
      </c>
      <c r="DB221" s="52">
        <f t="shared" si="172"/>
        <v>36</v>
      </c>
      <c r="DC221" s="52">
        <f t="shared" si="172"/>
        <v>36</v>
      </c>
      <c r="DD221" s="52">
        <f t="shared" si="172"/>
        <v>37</v>
      </c>
      <c r="DE221" s="52">
        <f t="shared" si="172"/>
        <v>37</v>
      </c>
      <c r="DF221" s="52">
        <f t="shared" si="172"/>
        <v>37</v>
      </c>
      <c r="DG221" s="52">
        <f t="shared" si="172"/>
        <v>38</v>
      </c>
      <c r="DH221" s="52">
        <f t="shared" si="172"/>
        <v>38</v>
      </c>
      <c r="DI221" s="52">
        <f t="shared" si="172"/>
        <v>38</v>
      </c>
      <c r="DJ221" s="52">
        <f t="shared" si="172"/>
        <v>39</v>
      </c>
      <c r="DK221" s="52">
        <f t="shared" si="172"/>
        <v>39</v>
      </c>
      <c r="DL221" s="52">
        <f t="shared" si="172"/>
        <v>39</v>
      </c>
    </row>
    <row r="222" spans="1:116" ht="15.75" customHeight="1">
      <c r="A222" s="26" t="s">
        <v>154</v>
      </c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7"/>
      <c r="AA222" s="57"/>
      <c r="AB222" s="56"/>
      <c r="AC222" s="56"/>
      <c r="AD222" s="56"/>
      <c r="AE222" s="27">
        <v>7</v>
      </c>
      <c r="AF222" s="27">
        <v>7</v>
      </c>
      <c r="AG222" s="27">
        <v>7</v>
      </c>
      <c r="AH222" s="27">
        <v>7</v>
      </c>
      <c r="AI222" s="27">
        <v>7</v>
      </c>
      <c r="AJ222" s="27">
        <v>7</v>
      </c>
      <c r="AK222" s="27">
        <v>7</v>
      </c>
      <c r="AL222" s="27">
        <v>8</v>
      </c>
      <c r="AM222" s="27">
        <v>8</v>
      </c>
      <c r="AN222" s="27">
        <v>8</v>
      </c>
      <c r="AO222" s="27">
        <v>8</v>
      </c>
      <c r="AP222" s="27">
        <v>8</v>
      </c>
      <c r="AQ222" s="27">
        <v>8</v>
      </c>
      <c r="AR222" s="27">
        <v>8</v>
      </c>
      <c r="AS222" s="27">
        <v>8</v>
      </c>
      <c r="AT222" s="27">
        <v>8</v>
      </c>
      <c r="AU222" s="27">
        <v>8</v>
      </c>
      <c r="AV222" s="56">
        <v>8</v>
      </c>
      <c r="AW222" s="56">
        <v>8</v>
      </c>
      <c r="AX222" s="56">
        <v>8</v>
      </c>
      <c r="AY222" s="56">
        <v>9</v>
      </c>
      <c r="AZ222" s="56">
        <v>9</v>
      </c>
      <c r="BA222" s="56">
        <v>9</v>
      </c>
      <c r="BB222" s="56">
        <v>9</v>
      </c>
      <c r="BC222" s="56">
        <v>9</v>
      </c>
      <c r="BD222" s="56">
        <v>9</v>
      </c>
      <c r="BE222" s="56">
        <v>9</v>
      </c>
      <c r="BF222" s="27">
        <v>9</v>
      </c>
      <c r="BG222" s="27">
        <v>9</v>
      </c>
      <c r="BH222" s="27">
        <v>9</v>
      </c>
      <c r="BI222" s="56">
        <v>9</v>
      </c>
      <c r="BJ222" s="56">
        <v>9</v>
      </c>
      <c r="BK222" s="56">
        <v>9</v>
      </c>
      <c r="BL222" s="56">
        <v>9</v>
      </c>
      <c r="BM222" s="56">
        <v>9</v>
      </c>
      <c r="BN222" s="56">
        <v>9</v>
      </c>
      <c r="BO222" s="56">
        <v>9</v>
      </c>
      <c r="BP222" s="56">
        <v>9</v>
      </c>
      <c r="BQ222" s="56">
        <v>9</v>
      </c>
      <c r="BR222" s="56">
        <v>9</v>
      </c>
      <c r="BS222" s="56">
        <v>9</v>
      </c>
      <c r="BT222" s="56">
        <v>9</v>
      </c>
      <c r="BU222" s="56">
        <v>9</v>
      </c>
      <c r="BV222" s="56">
        <v>9</v>
      </c>
      <c r="BW222" s="56">
        <v>9</v>
      </c>
      <c r="BX222" s="56">
        <v>9</v>
      </c>
      <c r="BY222" s="56">
        <v>10</v>
      </c>
      <c r="BZ222" s="56">
        <v>10</v>
      </c>
      <c r="CA222" s="56">
        <v>10</v>
      </c>
      <c r="CB222" s="56">
        <v>10</v>
      </c>
      <c r="CC222" s="56">
        <v>10</v>
      </c>
      <c r="CD222" s="56">
        <v>10</v>
      </c>
      <c r="CE222" s="56">
        <v>10</v>
      </c>
      <c r="CF222" s="56">
        <v>10</v>
      </c>
      <c r="CG222" s="56">
        <v>10</v>
      </c>
      <c r="CH222" s="56">
        <v>10</v>
      </c>
      <c r="CI222" s="56">
        <v>10</v>
      </c>
      <c r="CJ222" s="56">
        <v>10</v>
      </c>
      <c r="CK222" s="56">
        <v>10</v>
      </c>
      <c r="CL222" s="56">
        <v>10</v>
      </c>
      <c r="CM222" s="56">
        <v>11</v>
      </c>
      <c r="CN222" s="56">
        <v>11</v>
      </c>
      <c r="CO222" s="56">
        <v>11</v>
      </c>
      <c r="CP222" s="56">
        <v>11</v>
      </c>
      <c r="CQ222" s="56">
        <v>11</v>
      </c>
      <c r="CR222" s="56">
        <v>11</v>
      </c>
      <c r="CS222" s="56">
        <v>11</v>
      </c>
      <c r="CT222" s="56">
        <v>11</v>
      </c>
      <c r="CU222" s="56">
        <v>12</v>
      </c>
      <c r="CV222" s="56">
        <v>12</v>
      </c>
      <c r="CW222" s="56">
        <v>12</v>
      </c>
      <c r="CX222" s="56">
        <v>12</v>
      </c>
      <c r="CY222" s="56">
        <v>12</v>
      </c>
      <c r="CZ222" s="56">
        <v>12</v>
      </c>
      <c r="DA222" s="56">
        <v>12</v>
      </c>
      <c r="DB222" s="56">
        <v>12</v>
      </c>
      <c r="DC222" s="56">
        <v>12</v>
      </c>
      <c r="DD222" s="56">
        <v>13</v>
      </c>
      <c r="DE222" s="56">
        <v>13</v>
      </c>
      <c r="DF222" s="56">
        <v>13</v>
      </c>
      <c r="DG222" s="56">
        <v>13</v>
      </c>
      <c r="DH222" s="56">
        <v>13</v>
      </c>
      <c r="DI222" s="56">
        <v>13</v>
      </c>
      <c r="DJ222" s="56">
        <v>13</v>
      </c>
      <c r="DK222" s="56">
        <v>13</v>
      </c>
      <c r="DL222" s="56">
        <v>13</v>
      </c>
    </row>
    <row r="223" spans="1:116" ht="15.75" customHeight="1">
      <c r="A223" s="26" t="s">
        <v>155</v>
      </c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7"/>
      <c r="AA223" s="57"/>
      <c r="AB223" s="56"/>
      <c r="AC223" s="56"/>
      <c r="AD223" s="56"/>
      <c r="AE223" s="27">
        <v>6</v>
      </c>
      <c r="AF223" s="27">
        <v>6</v>
      </c>
      <c r="AG223" s="27">
        <v>6</v>
      </c>
      <c r="AH223" s="27">
        <v>6</v>
      </c>
      <c r="AI223" s="27">
        <v>6</v>
      </c>
      <c r="AJ223" s="27">
        <v>6</v>
      </c>
      <c r="AK223" s="27">
        <v>6</v>
      </c>
      <c r="AL223" s="27">
        <v>6</v>
      </c>
      <c r="AM223" s="27">
        <v>6</v>
      </c>
      <c r="AN223" s="27">
        <v>6</v>
      </c>
      <c r="AO223" s="27">
        <v>6</v>
      </c>
      <c r="AP223" s="27">
        <v>6</v>
      </c>
      <c r="AQ223" s="27">
        <v>6</v>
      </c>
      <c r="AR223" s="27">
        <v>7</v>
      </c>
      <c r="AS223" s="27">
        <v>7</v>
      </c>
      <c r="AT223" s="27">
        <v>7</v>
      </c>
      <c r="AU223" s="27">
        <v>7</v>
      </c>
      <c r="AV223" s="56">
        <v>7</v>
      </c>
      <c r="AW223" s="56">
        <v>7</v>
      </c>
      <c r="AX223" s="56">
        <v>7</v>
      </c>
      <c r="AY223" s="56">
        <v>7</v>
      </c>
      <c r="AZ223" s="56">
        <v>7</v>
      </c>
      <c r="BA223" s="56">
        <v>7</v>
      </c>
      <c r="BB223" s="56">
        <v>7</v>
      </c>
      <c r="BC223" s="56">
        <v>7</v>
      </c>
      <c r="BD223" s="56">
        <v>7</v>
      </c>
      <c r="BE223" s="56">
        <v>7</v>
      </c>
      <c r="BF223" s="27">
        <v>7</v>
      </c>
      <c r="BG223" s="27">
        <v>7</v>
      </c>
      <c r="BH223" s="27">
        <v>7</v>
      </c>
      <c r="BI223" s="56">
        <v>7</v>
      </c>
      <c r="BJ223" s="56">
        <v>7</v>
      </c>
      <c r="BK223" s="56">
        <v>7</v>
      </c>
      <c r="BL223" s="56">
        <v>8</v>
      </c>
      <c r="BM223" s="56">
        <v>8</v>
      </c>
      <c r="BN223" s="56">
        <v>8</v>
      </c>
      <c r="BO223" s="56">
        <v>8</v>
      </c>
      <c r="BP223" s="56">
        <v>8</v>
      </c>
      <c r="BQ223" s="56">
        <v>8</v>
      </c>
      <c r="BR223" s="56">
        <v>8</v>
      </c>
      <c r="BS223" s="56">
        <v>8</v>
      </c>
      <c r="BT223" s="56">
        <v>8</v>
      </c>
      <c r="BU223" s="56">
        <v>8</v>
      </c>
      <c r="BV223" s="56">
        <v>8</v>
      </c>
      <c r="BW223" s="56">
        <v>8</v>
      </c>
      <c r="BX223" s="56">
        <v>8</v>
      </c>
      <c r="BY223" s="56">
        <v>8</v>
      </c>
      <c r="BZ223" s="56">
        <v>8</v>
      </c>
      <c r="CA223" s="56">
        <v>8</v>
      </c>
      <c r="CB223" s="56">
        <v>8</v>
      </c>
      <c r="CC223" s="56">
        <v>8</v>
      </c>
      <c r="CD223" s="56">
        <v>8</v>
      </c>
      <c r="CE223" s="56">
        <v>8</v>
      </c>
      <c r="CF223" s="56">
        <v>8</v>
      </c>
      <c r="CG223" s="56">
        <v>8</v>
      </c>
      <c r="CH223" s="56">
        <v>8</v>
      </c>
      <c r="CI223" s="56">
        <v>8</v>
      </c>
      <c r="CJ223" s="56">
        <v>8</v>
      </c>
      <c r="CK223" s="56">
        <v>8</v>
      </c>
      <c r="CL223" s="56">
        <v>8</v>
      </c>
      <c r="CM223" s="56">
        <v>8</v>
      </c>
      <c r="CN223" s="56">
        <v>8</v>
      </c>
      <c r="CO223" s="56">
        <v>8</v>
      </c>
      <c r="CP223" s="56">
        <v>9</v>
      </c>
      <c r="CQ223" s="56">
        <v>9</v>
      </c>
      <c r="CR223" s="56">
        <v>9</v>
      </c>
      <c r="CS223" s="56">
        <v>9</v>
      </c>
      <c r="CT223" s="56">
        <v>9</v>
      </c>
      <c r="CU223" s="56">
        <v>9</v>
      </c>
      <c r="CV223" s="56">
        <v>9</v>
      </c>
      <c r="CW223" s="56">
        <v>9</v>
      </c>
      <c r="CX223" s="56">
        <v>9</v>
      </c>
      <c r="CY223" s="56">
        <v>9</v>
      </c>
      <c r="CZ223" s="56">
        <v>10</v>
      </c>
      <c r="DA223" s="56">
        <v>10</v>
      </c>
      <c r="DB223" s="56">
        <v>10</v>
      </c>
      <c r="DC223" s="56">
        <v>10</v>
      </c>
      <c r="DD223" s="56">
        <v>10</v>
      </c>
      <c r="DE223" s="56">
        <v>10</v>
      </c>
      <c r="DF223" s="56">
        <v>10</v>
      </c>
      <c r="DG223" s="56">
        <v>11</v>
      </c>
      <c r="DH223" s="56">
        <v>11</v>
      </c>
      <c r="DI223" s="56">
        <v>11</v>
      </c>
      <c r="DJ223" s="56">
        <v>11</v>
      </c>
      <c r="DK223" s="56">
        <v>11</v>
      </c>
      <c r="DL223" s="56">
        <v>11</v>
      </c>
    </row>
    <row r="224" spans="1:116" ht="15.75" customHeight="1">
      <c r="A224" s="26" t="s">
        <v>156</v>
      </c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7"/>
      <c r="AA224" s="57"/>
      <c r="AB224" s="56"/>
      <c r="AC224" s="56"/>
      <c r="AD224" s="56"/>
      <c r="AV224" s="56"/>
      <c r="AW224" s="56"/>
      <c r="AX224" s="56"/>
      <c r="AY224" s="56"/>
      <c r="AZ224" s="56"/>
      <c r="BA224" s="56"/>
      <c r="BB224" s="56">
        <v>3</v>
      </c>
      <c r="BC224" s="56">
        <v>3</v>
      </c>
      <c r="BD224" s="56">
        <v>3</v>
      </c>
      <c r="BE224" s="56">
        <v>3</v>
      </c>
      <c r="BF224" s="27">
        <v>4</v>
      </c>
      <c r="BG224" s="27">
        <v>4</v>
      </c>
      <c r="BH224" s="27">
        <v>4</v>
      </c>
      <c r="BI224" s="56">
        <v>4</v>
      </c>
      <c r="BJ224" s="56">
        <v>4</v>
      </c>
      <c r="BK224" s="56">
        <v>4</v>
      </c>
      <c r="BL224" s="56">
        <v>4</v>
      </c>
      <c r="BM224" s="56">
        <v>4</v>
      </c>
      <c r="BN224" s="56">
        <v>4</v>
      </c>
      <c r="BO224" s="56">
        <v>4</v>
      </c>
      <c r="BP224" s="56">
        <v>5</v>
      </c>
      <c r="BQ224" s="56">
        <v>5</v>
      </c>
      <c r="BR224" s="56">
        <v>5</v>
      </c>
      <c r="BS224" s="56">
        <v>5</v>
      </c>
      <c r="BT224" s="56">
        <v>5</v>
      </c>
      <c r="BU224" s="56">
        <v>5</v>
      </c>
      <c r="BV224" s="56">
        <v>6</v>
      </c>
      <c r="BW224" s="56">
        <v>6</v>
      </c>
      <c r="BX224" s="56">
        <v>6</v>
      </c>
      <c r="BY224" s="56">
        <v>6</v>
      </c>
      <c r="BZ224" s="56">
        <v>6</v>
      </c>
      <c r="CA224" s="56">
        <v>6</v>
      </c>
      <c r="CB224" s="56">
        <v>6</v>
      </c>
      <c r="CC224" s="56">
        <v>6</v>
      </c>
      <c r="CD224" s="56">
        <v>6</v>
      </c>
      <c r="CE224" s="56">
        <v>6</v>
      </c>
      <c r="CF224" s="56">
        <v>6</v>
      </c>
      <c r="CG224" s="56">
        <v>6</v>
      </c>
      <c r="CH224" s="56">
        <v>6</v>
      </c>
      <c r="CI224" s="56">
        <v>6</v>
      </c>
      <c r="CJ224" s="56">
        <v>6</v>
      </c>
      <c r="CK224" s="56">
        <v>6</v>
      </c>
      <c r="CL224" s="56">
        <v>6</v>
      </c>
      <c r="CM224" s="56">
        <v>6</v>
      </c>
      <c r="CN224" s="56">
        <v>6</v>
      </c>
      <c r="CO224" s="56">
        <v>6</v>
      </c>
      <c r="CP224" s="56">
        <v>7</v>
      </c>
      <c r="CQ224" s="56">
        <v>7</v>
      </c>
      <c r="CR224" s="56">
        <v>7</v>
      </c>
      <c r="CS224" s="56">
        <v>7</v>
      </c>
      <c r="CT224" s="56">
        <v>7</v>
      </c>
      <c r="CU224" s="56">
        <v>7</v>
      </c>
      <c r="CV224" s="56">
        <v>7</v>
      </c>
      <c r="CW224" s="56">
        <v>7</v>
      </c>
      <c r="CX224" s="56">
        <v>7</v>
      </c>
      <c r="CY224" s="56">
        <v>7</v>
      </c>
      <c r="CZ224" s="56">
        <v>7</v>
      </c>
      <c r="DA224" s="56">
        <v>7</v>
      </c>
      <c r="DB224" s="56">
        <v>7</v>
      </c>
      <c r="DC224" s="56">
        <v>7</v>
      </c>
      <c r="DD224" s="56">
        <v>7</v>
      </c>
      <c r="DE224" s="56">
        <v>7</v>
      </c>
      <c r="DF224" s="56">
        <v>7</v>
      </c>
      <c r="DG224" s="56">
        <v>7</v>
      </c>
      <c r="DH224" s="56">
        <v>7</v>
      </c>
      <c r="DI224" s="56">
        <v>7</v>
      </c>
      <c r="DJ224" s="56">
        <v>7</v>
      </c>
      <c r="DK224" s="56">
        <v>7</v>
      </c>
      <c r="DL224" s="56">
        <v>7</v>
      </c>
    </row>
    <row r="225" spans="1:116" ht="15.75" customHeight="1">
      <c r="A225" s="26" t="s">
        <v>157</v>
      </c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7"/>
      <c r="AA225" s="57"/>
      <c r="AB225" s="56"/>
      <c r="AC225" s="56"/>
      <c r="AD225" s="56"/>
      <c r="AV225" s="56"/>
      <c r="AW225" s="56"/>
      <c r="AX225" s="56"/>
      <c r="AY225" s="56"/>
      <c r="AZ225" s="56"/>
      <c r="BA225" s="56"/>
      <c r="BB225" s="56"/>
      <c r="BC225" s="56"/>
      <c r="BD225" s="56"/>
      <c r="BE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>
        <v>2</v>
      </c>
      <c r="CD225" s="56">
        <v>2</v>
      </c>
      <c r="CE225" s="56">
        <v>2</v>
      </c>
      <c r="CF225" s="56">
        <v>3</v>
      </c>
      <c r="CG225" s="56">
        <v>3</v>
      </c>
      <c r="CH225" s="56">
        <v>3</v>
      </c>
      <c r="CI225" s="56">
        <v>3</v>
      </c>
      <c r="CJ225" s="56">
        <v>4</v>
      </c>
      <c r="CK225" s="56">
        <v>4</v>
      </c>
      <c r="CL225" s="56">
        <v>4</v>
      </c>
      <c r="CM225" s="56">
        <v>4</v>
      </c>
      <c r="CN225" s="56">
        <v>4</v>
      </c>
      <c r="CO225" s="56">
        <v>4</v>
      </c>
      <c r="CP225" s="56">
        <v>4</v>
      </c>
      <c r="CQ225" s="56">
        <v>4</v>
      </c>
      <c r="CR225" s="56">
        <v>4</v>
      </c>
      <c r="CS225" s="56">
        <v>4</v>
      </c>
      <c r="CT225" s="56">
        <v>4</v>
      </c>
      <c r="CU225" s="56">
        <v>4</v>
      </c>
      <c r="CV225" s="56">
        <v>4</v>
      </c>
      <c r="CW225" s="56">
        <v>4</v>
      </c>
      <c r="CX225" s="56">
        <v>4</v>
      </c>
      <c r="CY225" s="56">
        <v>4</v>
      </c>
      <c r="CZ225" s="56">
        <v>4</v>
      </c>
      <c r="DA225" s="56">
        <v>4</v>
      </c>
      <c r="DB225" s="56">
        <v>4</v>
      </c>
      <c r="DC225" s="56">
        <v>4</v>
      </c>
      <c r="DD225" s="56">
        <v>4</v>
      </c>
      <c r="DE225" s="56">
        <v>4</v>
      </c>
      <c r="DF225" s="56">
        <v>4</v>
      </c>
      <c r="DG225" s="56">
        <v>4</v>
      </c>
      <c r="DH225" s="56">
        <v>4</v>
      </c>
      <c r="DI225" s="56">
        <v>4</v>
      </c>
      <c r="DJ225" s="56">
        <v>5</v>
      </c>
      <c r="DK225" s="56">
        <v>5</v>
      </c>
      <c r="DL225" s="56">
        <v>5</v>
      </c>
    </row>
    <row r="226" spans="1:116" ht="15.75" customHeight="1">
      <c r="A226" s="26" t="s">
        <v>158</v>
      </c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7"/>
      <c r="AA226" s="57"/>
      <c r="AB226" s="56"/>
      <c r="AC226" s="56"/>
      <c r="AD226" s="56"/>
      <c r="AE226" s="27">
        <v>1</v>
      </c>
      <c r="AF226" s="27">
        <v>1</v>
      </c>
      <c r="AG226" s="27">
        <v>1</v>
      </c>
      <c r="AH226" s="27">
        <v>2</v>
      </c>
      <c r="AI226" s="27">
        <v>2</v>
      </c>
      <c r="AJ226" s="27">
        <v>2</v>
      </c>
      <c r="AK226" s="27">
        <v>2</v>
      </c>
      <c r="AL226" s="27">
        <v>2</v>
      </c>
      <c r="AM226" s="27">
        <v>2</v>
      </c>
      <c r="AN226" s="27">
        <v>2</v>
      </c>
      <c r="AO226" s="27">
        <v>3</v>
      </c>
      <c r="AP226" s="27">
        <v>3</v>
      </c>
      <c r="AQ226" s="27">
        <v>3</v>
      </c>
      <c r="AR226" s="27">
        <v>3</v>
      </c>
      <c r="AS226" s="27">
        <v>3</v>
      </c>
      <c r="AT226" s="27">
        <v>3</v>
      </c>
      <c r="AU226" s="27">
        <v>3</v>
      </c>
      <c r="AV226" s="56">
        <v>4</v>
      </c>
      <c r="AW226" s="56">
        <v>4</v>
      </c>
      <c r="AX226" s="56">
        <v>4</v>
      </c>
      <c r="AY226" s="56">
        <v>4</v>
      </c>
      <c r="AZ226" s="56">
        <v>4</v>
      </c>
      <c r="BA226" s="56">
        <v>4</v>
      </c>
      <c r="BB226" s="56">
        <v>2</v>
      </c>
      <c r="BC226" s="56">
        <v>2</v>
      </c>
      <c r="BD226" s="56">
        <v>2</v>
      </c>
      <c r="BE226" s="56">
        <v>2</v>
      </c>
      <c r="BF226" s="27">
        <v>2</v>
      </c>
      <c r="BG226" s="27">
        <v>2</v>
      </c>
      <c r="BH226" s="27">
        <v>2</v>
      </c>
      <c r="BI226" s="56">
        <v>3</v>
      </c>
      <c r="BJ226" s="56">
        <v>3</v>
      </c>
      <c r="BK226" s="56">
        <v>3</v>
      </c>
      <c r="BL226" s="56">
        <v>3</v>
      </c>
      <c r="BM226" s="56">
        <v>3</v>
      </c>
      <c r="BN226" s="56">
        <v>3</v>
      </c>
      <c r="BO226" s="56">
        <v>3</v>
      </c>
      <c r="BP226" s="56">
        <v>3</v>
      </c>
      <c r="BQ226" s="56">
        <v>3</v>
      </c>
      <c r="BR226" s="56">
        <v>3</v>
      </c>
      <c r="BS226" s="56">
        <v>3</v>
      </c>
      <c r="BT226" s="56">
        <v>4</v>
      </c>
      <c r="BU226" s="56">
        <v>4</v>
      </c>
      <c r="BV226" s="56">
        <v>4</v>
      </c>
      <c r="BW226" s="56">
        <v>4</v>
      </c>
      <c r="BX226" s="56">
        <v>4</v>
      </c>
      <c r="BY226" s="56">
        <v>4</v>
      </c>
      <c r="BZ226" s="56">
        <v>4</v>
      </c>
      <c r="CA226" s="56">
        <v>4</v>
      </c>
      <c r="CB226" s="56">
        <v>4</v>
      </c>
      <c r="CC226" s="56">
        <v>3</v>
      </c>
      <c r="CD226" s="56">
        <v>3</v>
      </c>
      <c r="CE226" s="56">
        <v>3</v>
      </c>
      <c r="CF226" s="56">
        <v>3</v>
      </c>
      <c r="CG226" s="56">
        <v>3</v>
      </c>
      <c r="CH226" s="56">
        <v>3</v>
      </c>
      <c r="CI226" s="56">
        <v>3</v>
      </c>
      <c r="CJ226" s="56">
        <v>3</v>
      </c>
      <c r="CK226" s="56">
        <v>3</v>
      </c>
      <c r="CL226" s="56">
        <v>3</v>
      </c>
      <c r="CM226" s="56">
        <v>3</v>
      </c>
      <c r="CN226" s="56">
        <v>3</v>
      </c>
      <c r="CO226" s="56">
        <v>3</v>
      </c>
      <c r="CP226" s="56">
        <v>2</v>
      </c>
      <c r="CQ226" s="56">
        <v>2</v>
      </c>
      <c r="CR226" s="56">
        <v>2</v>
      </c>
      <c r="CS226" s="56">
        <v>2</v>
      </c>
      <c r="CT226" s="56">
        <v>2</v>
      </c>
      <c r="CU226" s="56">
        <v>2</v>
      </c>
      <c r="CV226" s="56">
        <v>2</v>
      </c>
      <c r="CW226" s="56">
        <v>3</v>
      </c>
      <c r="CX226" s="56">
        <v>3</v>
      </c>
      <c r="CY226" s="56">
        <v>3</v>
      </c>
      <c r="CZ226" s="56">
        <v>3</v>
      </c>
      <c r="DA226" s="56">
        <v>3</v>
      </c>
      <c r="DB226" s="56">
        <v>3</v>
      </c>
      <c r="DC226" s="56">
        <v>3</v>
      </c>
      <c r="DD226" s="56">
        <v>3</v>
      </c>
      <c r="DE226" s="56">
        <v>3</v>
      </c>
      <c r="DF226" s="56">
        <v>3</v>
      </c>
      <c r="DG226" s="56">
        <v>3</v>
      </c>
      <c r="DH226" s="56">
        <v>3</v>
      </c>
      <c r="DI226" s="56">
        <v>3</v>
      </c>
      <c r="DJ226" s="56">
        <v>3</v>
      </c>
      <c r="DK226" s="56">
        <v>3</v>
      </c>
      <c r="DL226" s="56">
        <v>3</v>
      </c>
    </row>
    <row r="227" spans="1:116" s="35" customFormat="1" ht="15.75" customHeight="1">
      <c r="A227" s="35" t="s">
        <v>159</v>
      </c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6"/>
      <c r="Y227" s="56"/>
      <c r="Z227" s="56"/>
      <c r="AA227" s="56"/>
      <c r="AB227" s="56"/>
      <c r="AC227" s="56"/>
      <c r="AD227" s="56"/>
      <c r="AE227" s="59">
        <f t="shared" ref="AE227:BA227" si="173">((2*2)+(2*AE226))</f>
        <v>6</v>
      </c>
      <c r="AF227" s="59">
        <f t="shared" si="173"/>
        <v>6</v>
      </c>
      <c r="AG227" s="59">
        <f t="shared" si="173"/>
        <v>6</v>
      </c>
      <c r="AH227" s="59">
        <f t="shared" si="173"/>
        <v>8</v>
      </c>
      <c r="AI227" s="59">
        <f t="shared" si="173"/>
        <v>8</v>
      </c>
      <c r="AJ227" s="59">
        <f t="shared" si="173"/>
        <v>8</v>
      </c>
      <c r="AK227" s="59">
        <f t="shared" si="173"/>
        <v>8</v>
      </c>
      <c r="AL227" s="59">
        <f t="shared" si="173"/>
        <v>8</v>
      </c>
      <c r="AM227" s="59">
        <f t="shared" si="173"/>
        <v>8</v>
      </c>
      <c r="AN227" s="59">
        <f t="shared" si="173"/>
        <v>8</v>
      </c>
      <c r="AO227" s="59">
        <f t="shared" si="173"/>
        <v>10</v>
      </c>
      <c r="AP227" s="59">
        <f t="shared" si="173"/>
        <v>10</v>
      </c>
      <c r="AQ227" s="59">
        <f t="shared" si="173"/>
        <v>10</v>
      </c>
      <c r="AR227" s="59">
        <f t="shared" si="173"/>
        <v>10</v>
      </c>
      <c r="AS227" s="59">
        <f t="shared" si="173"/>
        <v>10</v>
      </c>
      <c r="AT227" s="59">
        <f t="shared" si="173"/>
        <v>10</v>
      </c>
      <c r="AU227" s="59">
        <f t="shared" si="173"/>
        <v>10</v>
      </c>
      <c r="AV227" s="59">
        <f t="shared" si="173"/>
        <v>12</v>
      </c>
      <c r="AW227" s="59">
        <f t="shared" si="173"/>
        <v>12</v>
      </c>
      <c r="AX227" s="59">
        <f t="shared" si="173"/>
        <v>12</v>
      </c>
      <c r="AY227" s="59">
        <f t="shared" si="173"/>
        <v>12</v>
      </c>
      <c r="AZ227" s="59">
        <f t="shared" si="173"/>
        <v>12</v>
      </c>
      <c r="BA227" s="59">
        <f t="shared" si="173"/>
        <v>12</v>
      </c>
      <c r="BB227" s="59">
        <f t="shared" ref="BB227:CO227" si="174">((2*3)+(2*BB226))</f>
        <v>10</v>
      </c>
      <c r="BC227" s="59">
        <f t="shared" si="174"/>
        <v>10</v>
      </c>
      <c r="BD227" s="59">
        <f t="shared" si="174"/>
        <v>10</v>
      </c>
      <c r="BE227" s="59">
        <f t="shared" si="174"/>
        <v>10</v>
      </c>
      <c r="BF227" s="59">
        <f t="shared" si="174"/>
        <v>10</v>
      </c>
      <c r="BG227" s="59">
        <f t="shared" si="174"/>
        <v>10</v>
      </c>
      <c r="BH227" s="59">
        <f t="shared" si="174"/>
        <v>10</v>
      </c>
      <c r="BI227" s="59">
        <f t="shared" si="174"/>
        <v>12</v>
      </c>
      <c r="BJ227" s="59">
        <f t="shared" si="174"/>
        <v>12</v>
      </c>
      <c r="BK227" s="59">
        <f t="shared" si="174"/>
        <v>12</v>
      </c>
      <c r="BL227" s="59">
        <f t="shared" si="174"/>
        <v>12</v>
      </c>
      <c r="BM227" s="59">
        <f t="shared" si="174"/>
        <v>12</v>
      </c>
      <c r="BN227" s="59">
        <f t="shared" si="174"/>
        <v>12</v>
      </c>
      <c r="BO227" s="59">
        <f t="shared" si="174"/>
        <v>12</v>
      </c>
      <c r="BP227" s="59">
        <f t="shared" si="174"/>
        <v>12</v>
      </c>
      <c r="BQ227" s="59">
        <f t="shared" si="174"/>
        <v>12</v>
      </c>
      <c r="BR227" s="59">
        <f t="shared" si="174"/>
        <v>12</v>
      </c>
      <c r="BS227" s="59">
        <f t="shared" si="174"/>
        <v>12</v>
      </c>
      <c r="BT227" s="59">
        <f t="shared" si="174"/>
        <v>14</v>
      </c>
      <c r="BU227" s="59">
        <f t="shared" si="174"/>
        <v>14</v>
      </c>
      <c r="BV227" s="59">
        <f t="shared" si="174"/>
        <v>14</v>
      </c>
      <c r="BW227" s="59">
        <f t="shared" si="174"/>
        <v>14</v>
      </c>
      <c r="BX227" s="59">
        <f t="shared" si="174"/>
        <v>14</v>
      </c>
      <c r="BY227" s="59">
        <f t="shared" si="174"/>
        <v>14</v>
      </c>
      <c r="BZ227" s="59">
        <f t="shared" si="174"/>
        <v>14</v>
      </c>
      <c r="CA227" s="59">
        <f t="shared" si="174"/>
        <v>14</v>
      </c>
      <c r="CB227" s="59">
        <f t="shared" si="174"/>
        <v>14</v>
      </c>
      <c r="CC227" s="59">
        <f t="shared" si="174"/>
        <v>12</v>
      </c>
      <c r="CD227" s="59">
        <f t="shared" si="174"/>
        <v>12</v>
      </c>
      <c r="CE227" s="59">
        <f t="shared" si="174"/>
        <v>12</v>
      </c>
      <c r="CF227" s="59">
        <f t="shared" si="174"/>
        <v>12</v>
      </c>
      <c r="CG227" s="59">
        <f t="shared" si="174"/>
        <v>12</v>
      </c>
      <c r="CH227" s="59">
        <f t="shared" si="174"/>
        <v>12</v>
      </c>
      <c r="CI227" s="59">
        <f t="shared" si="174"/>
        <v>12</v>
      </c>
      <c r="CJ227" s="59">
        <f t="shared" si="174"/>
        <v>12</v>
      </c>
      <c r="CK227" s="59">
        <f t="shared" si="174"/>
        <v>12</v>
      </c>
      <c r="CL227" s="59">
        <f t="shared" si="174"/>
        <v>12</v>
      </c>
      <c r="CM227" s="59">
        <f t="shared" si="174"/>
        <v>12</v>
      </c>
      <c r="CN227" s="59">
        <f t="shared" si="174"/>
        <v>12</v>
      </c>
      <c r="CO227" s="59">
        <f t="shared" si="174"/>
        <v>12</v>
      </c>
      <c r="CP227" s="59">
        <f t="shared" ref="CP227:DL227" si="175">((2*4)+(2*CP226))</f>
        <v>12</v>
      </c>
      <c r="CQ227" s="59">
        <f t="shared" si="175"/>
        <v>12</v>
      </c>
      <c r="CR227" s="59">
        <f t="shared" si="175"/>
        <v>12</v>
      </c>
      <c r="CS227" s="59">
        <f t="shared" si="175"/>
        <v>12</v>
      </c>
      <c r="CT227" s="59">
        <f t="shared" si="175"/>
        <v>12</v>
      </c>
      <c r="CU227" s="59">
        <f t="shared" si="175"/>
        <v>12</v>
      </c>
      <c r="CV227" s="59">
        <f t="shared" si="175"/>
        <v>12</v>
      </c>
      <c r="CW227" s="59">
        <f t="shared" si="175"/>
        <v>14</v>
      </c>
      <c r="CX227" s="59">
        <f t="shared" si="175"/>
        <v>14</v>
      </c>
      <c r="CY227" s="59">
        <f t="shared" si="175"/>
        <v>14</v>
      </c>
      <c r="CZ227" s="59">
        <f t="shared" si="175"/>
        <v>14</v>
      </c>
      <c r="DA227" s="59">
        <f t="shared" si="175"/>
        <v>14</v>
      </c>
      <c r="DB227" s="59">
        <f t="shared" si="175"/>
        <v>14</v>
      </c>
      <c r="DC227" s="59">
        <f t="shared" si="175"/>
        <v>14</v>
      </c>
      <c r="DD227" s="59">
        <f t="shared" si="175"/>
        <v>14</v>
      </c>
      <c r="DE227" s="59">
        <f t="shared" si="175"/>
        <v>14</v>
      </c>
      <c r="DF227" s="59">
        <f t="shared" si="175"/>
        <v>14</v>
      </c>
      <c r="DG227" s="59">
        <f t="shared" si="175"/>
        <v>14</v>
      </c>
      <c r="DH227" s="59">
        <f t="shared" si="175"/>
        <v>14</v>
      </c>
      <c r="DI227" s="59">
        <f t="shared" si="175"/>
        <v>14</v>
      </c>
      <c r="DJ227" s="59">
        <f t="shared" si="175"/>
        <v>14</v>
      </c>
      <c r="DK227" s="59">
        <f t="shared" si="175"/>
        <v>14</v>
      </c>
      <c r="DL227" s="59">
        <f t="shared" si="175"/>
        <v>14</v>
      </c>
    </row>
    <row r="228" spans="1:116" ht="15.75" customHeight="1">
      <c r="A228" s="60" t="s">
        <v>100</v>
      </c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>
        <f t="shared" ref="AE228:CP228" si="176">(AE227+AE231)</f>
        <v>19</v>
      </c>
      <c r="AF228" s="56">
        <f t="shared" si="176"/>
        <v>21</v>
      </c>
      <c r="AG228" s="56">
        <f t="shared" si="176"/>
        <v>21</v>
      </c>
      <c r="AH228" s="56">
        <f t="shared" si="176"/>
        <v>25</v>
      </c>
      <c r="AI228" s="56">
        <f t="shared" si="176"/>
        <v>25</v>
      </c>
      <c r="AJ228" s="56">
        <f t="shared" si="176"/>
        <v>25</v>
      </c>
      <c r="AK228" s="56">
        <f t="shared" si="176"/>
        <v>25</v>
      </c>
      <c r="AL228" s="56">
        <f t="shared" si="176"/>
        <v>25</v>
      </c>
      <c r="AM228" s="56">
        <f t="shared" si="176"/>
        <v>25</v>
      </c>
      <c r="AN228" s="56">
        <f t="shared" si="176"/>
        <v>25</v>
      </c>
      <c r="AO228" s="56">
        <f t="shared" si="176"/>
        <v>29</v>
      </c>
      <c r="AP228" s="56">
        <f t="shared" si="176"/>
        <v>29</v>
      </c>
      <c r="AQ228" s="56">
        <f t="shared" si="176"/>
        <v>29</v>
      </c>
      <c r="AR228" s="56">
        <f t="shared" si="176"/>
        <v>29</v>
      </c>
      <c r="AS228" s="56">
        <f t="shared" si="176"/>
        <v>29</v>
      </c>
      <c r="AT228" s="56">
        <f t="shared" si="176"/>
        <v>29</v>
      </c>
      <c r="AU228" s="56">
        <f t="shared" si="176"/>
        <v>31</v>
      </c>
      <c r="AV228" s="56">
        <f t="shared" si="176"/>
        <v>33</v>
      </c>
      <c r="AW228" s="56">
        <f t="shared" si="176"/>
        <v>35</v>
      </c>
      <c r="AX228" s="56">
        <f t="shared" si="176"/>
        <v>35</v>
      </c>
      <c r="AY228" s="56">
        <f t="shared" si="176"/>
        <v>35</v>
      </c>
      <c r="AZ228" s="56">
        <f t="shared" si="176"/>
        <v>35</v>
      </c>
      <c r="BA228" s="56">
        <f t="shared" si="176"/>
        <v>35</v>
      </c>
      <c r="BB228" s="56">
        <f t="shared" si="176"/>
        <v>31</v>
      </c>
      <c r="BC228" s="56">
        <f t="shared" si="176"/>
        <v>29</v>
      </c>
      <c r="BD228" s="56">
        <f t="shared" si="176"/>
        <v>29</v>
      </c>
      <c r="BE228" s="56">
        <f t="shared" si="176"/>
        <v>29</v>
      </c>
      <c r="BF228" s="56">
        <f t="shared" si="176"/>
        <v>29</v>
      </c>
      <c r="BG228" s="56">
        <f t="shared" si="176"/>
        <v>29</v>
      </c>
      <c r="BH228" s="56">
        <f t="shared" si="176"/>
        <v>29</v>
      </c>
      <c r="BI228" s="56">
        <f t="shared" si="176"/>
        <v>33</v>
      </c>
      <c r="BJ228" s="56">
        <f t="shared" si="176"/>
        <v>35</v>
      </c>
      <c r="BK228" s="56">
        <f t="shared" si="176"/>
        <v>35</v>
      </c>
      <c r="BL228" s="56">
        <f t="shared" si="176"/>
        <v>35</v>
      </c>
      <c r="BM228" s="56">
        <f t="shared" si="176"/>
        <v>35</v>
      </c>
      <c r="BN228" s="56">
        <f t="shared" si="176"/>
        <v>35</v>
      </c>
      <c r="BO228" s="56">
        <f t="shared" si="176"/>
        <v>35</v>
      </c>
      <c r="BP228" s="56">
        <f t="shared" si="176"/>
        <v>35</v>
      </c>
      <c r="BQ228" s="56">
        <f t="shared" si="176"/>
        <v>35</v>
      </c>
      <c r="BR228" s="56">
        <f t="shared" si="176"/>
        <v>35</v>
      </c>
      <c r="BS228" s="56">
        <f t="shared" si="176"/>
        <v>35</v>
      </c>
      <c r="BT228" s="56">
        <f t="shared" si="176"/>
        <v>39</v>
      </c>
      <c r="BU228" s="56">
        <f t="shared" si="176"/>
        <v>39</v>
      </c>
      <c r="BV228" s="56">
        <f t="shared" si="176"/>
        <v>39</v>
      </c>
      <c r="BW228" s="56">
        <f t="shared" si="176"/>
        <v>39</v>
      </c>
      <c r="BX228" s="56">
        <f t="shared" si="176"/>
        <v>39</v>
      </c>
      <c r="BY228" s="56">
        <f t="shared" si="176"/>
        <v>39</v>
      </c>
      <c r="BZ228" s="56">
        <f t="shared" si="176"/>
        <v>39</v>
      </c>
      <c r="CA228" s="56">
        <f t="shared" si="176"/>
        <v>39</v>
      </c>
      <c r="CB228" s="56">
        <f t="shared" si="176"/>
        <v>39</v>
      </c>
      <c r="CC228" s="56">
        <f t="shared" si="176"/>
        <v>35</v>
      </c>
      <c r="CD228" s="56">
        <f t="shared" si="176"/>
        <v>35</v>
      </c>
      <c r="CE228" s="56">
        <f t="shared" si="176"/>
        <v>37</v>
      </c>
      <c r="CF228" s="56">
        <f t="shared" si="176"/>
        <v>35</v>
      </c>
      <c r="CG228" s="56">
        <f t="shared" si="176"/>
        <v>37</v>
      </c>
      <c r="CH228" s="56">
        <f t="shared" si="176"/>
        <v>37</v>
      </c>
      <c r="CI228" s="56">
        <f t="shared" si="176"/>
        <v>37</v>
      </c>
      <c r="CJ228" s="56">
        <f t="shared" si="176"/>
        <v>37</v>
      </c>
      <c r="CK228" s="56">
        <f t="shared" si="176"/>
        <v>37</v>
      </c>
      <c r="CL228" s="56">
        <f t="shared" si="176"/>
        <v>37</v>
      </c>
      <c r="CM228" s="56">
        <f t="shared" si="176"/>
        <v>37</v>
      </c>
      <c r="CN228" s="56">
        <f t="shared" si="176"/>
        <v>37</v>
      </c>
      <c r="CO228" s="56">
        <f t="shared" si="176"/>
        <v>37</v>
      </c>
      <c r="CP228" s="56">
        <f t="shared" si="176"/>
        <v>37</v>
      </c>
      <c r="CQ228" s="56">
        <f t="shared" ref="CQ228:DL228" si="177">(CQ227+CQ231)</f>
        <v>37</v>
      </c>
      <c r="CR228" s="56">
        <f t="shared" si="177"/>
        <v>37</v>
      </c>
      <c r="CS228" s="56">
        <f t="shared" si="177"/>
        <v>37</v>
      </c>
      <c r="CT228" s="56">
        <f t="shared" si="177"/>
        <v>35</v>
      </c>
      <c r="CU228" s="56">
        <f t="shared" si="177"/>
        <v>35</v>
      </c>
      <c r="CV228" s="56">
        <f t="shared" si="177"/>
        <v>35</v>
      </c>
      <c r="CW228" s="56">
        <f t="shared" si="177"/>
        <v>39</v>
      </c>
      <c r="CX228" s="56">
        <f t="shared" si="177"/>
        <v>39</v>
      </c>
      <c r="CY228" s="56">
        <f t="shared" si="177"/>
        <v>39</v>
      </c>
      <c r="CZ228" s="56">
        <f t="shared" si="177"/>
        <v>39</v>
      </c>
      <c r="DA228" s="56">
        <f t="shared" si="177"/>
        <v>39</v>
      </c>
      <c r="DB228" s="56">
        <f t="shared" si="177"/>
        <v>39</v>
      </c>
      <c r="DC228" s="56">
        <f t="shared" si="177"/>
        <v>39</v>
      </c>
      <c r="DD228" s="56">
        <f t="shared" si="177"/>
        <v>39</v>
      </c>
      <c r="DE228" s="56">
        <f t="shared" si="177"/>
        <v>41</v>
      </c>
      <c r="DF228" s="56">
        <f t="shared" si="177"/>
        <v>41</v>
      </c>
      <c r="DG228" s="56">
        <f t="shared" si="177"/>
        <v>41</v>
      </c>
      <c r="DH228" s="56">
        <f t="shared" si="177"/>
        <v>41</v>
      </c>
      <c r="DI228" s="56">
        <f t="shared" si="177"/>
        <v>41</v>
      </c>
      <c r="DJ228" s="56">
        <f t="shared" si="177"/>
        <v>41</v>
      </c>
      <c r="DK228" s="56">
        <f t="shared" si="177"/>
        <v>41</v>
      </c>
      <c r="DL228" s="56">
        <f t="shared" si="177"/>
        <v>41</v>
      </c>
    </row>
    <row r="229" spans="1:116" s="33" customFormat="1" ht="15.75" customHeight="1">
      <c r="A229" s="61" t="s">
        <v>160</v>
      </c>
      <c r="C229" s="34"/>
      <c r="D229" s="34"/>
      <c r="E229" s="34"/>
      <c r="F229" s="34"/>
      <c r="G229" s="34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56"/>
      <c r="Y229" s="56"/>
      <c r="Z229" s="62"/>
      <c r="AA229" s="62"/>
      <c r="AB229" s="62"/>
      <c r="AC229" s="62"/>
      <c r="AD229" s="62"/>
      <c r="AE229" s="62">
        <f t="shared" ref="AE229:BJ229" si="178">ROUNDUP(Stitches_at_Final_BO*AE219,0)</f>
        <v>10</v>
      </c>
      <c r="AF229" s="62">
        <f t="shared" si="178"/>
        <v>10</v>
      </c>
      <c r="AG229" s="62">
        <f t="shared" si="178"/>
        <v>10</v>
      </c>
      <c r="AH229" s="62">
        <f t="shared" si="178"/>
        <v>10</v>
      </c>
      <c r="AI229" s="62">
        <f t="shared" si="178"/>
        <v>11</v>
      </c>
      <c r="AJ229" s="62">
        <f t="shared" si="178"/>
        <v>11</v>
      </c>
      <c r="AK229" s="62">
        <f t="shared" si="178"/>
        <v>11</v>
      </c>
      <c r="AL229" s="62">
        <f t="shared" si="178"/>
        <v>11</v>
      </c>
      <c r="AM229" s="62">
        <f t="shared" si="178"/>
        <v>11</v>
      </c>
      <c r="AN229" s="62">
        <f t="shared" si="178"/>
        <v>12</v>
      </c>
      <c r="AO229" s="62">
        <f t="shared" si="178"/>
        <v>12</v>
      </c>
      <c r="AP229" s="62">
        <f t="shared" si="178"/>
        <v>12</v>
      </c>
      <c r="AQ229" s="62">
        <f t="shared" si="178"/>
        <v>12</v>
      </c>
      <c r="AR229" s="62">
        <f t="shared" si="178"/>
        <v>12</v>
      </c>
      <c r="AS229" s="62">
        <f t="shared" si="178"/>
        <v>13</v>
      </c>
      <c r="AT229" s="62">
        <f t="shared" si="178"/>
        <v>13</v>
      </c>
      <c r="AU229" s="62">
        <f t="shared" si="178"/>
        <v>13</v>
      </c>
      <c r="AV229" s="62">
        <f t="shared" si="178"/>
        <v>13</v>
      </c>
      <c r="AW229" s="62">
        <f t="shared" si="178"/>
        <v>13</v>
      </c>
      <c r="AX229" s="62">
        <f t="shared" si="178"/>
        <v>14</v>
      </c>
      <c r="AY229" s="62">
        <f t="shared" si="178"/>
        <v>14</v>
      </c>
      <c r="AZ229" s="62">
        <f t="shared" si="178"/>
        <v>14</v>
      </c>
      <c r="BA229" s="62">
        <f t="shared" si="178"/>
        <v>14</v>
      </c>
      <c r="BB229" s="62">
        <f t="shared" si="178"/>
        <v>14</v>
      </c>
      <c r="BC229" s="62">
        <f t="shared" si="178"/>
        <v>15</v>
      </c>
      <c r="BD229" s="62">
        <f t="shared" si="178"/>
        <v>15</v>
      </c>
      <c r="BE229" s="62">
        <f t="shared" si="178"/>
        <v>15</v>
      </c>
      <c r="BF229" s="62">
        <f t="shared" si="178"/>
        <v>15</v>
      </c>
      <c r="BG229" s="62">
        <f t="shared" si="178"/>
        <v>15</v>
      </c>
      <c r="BH229" s="62">
        <f t="shared" si="178"/>
        <v>16</v>
      </c>
      <c r="BI229" s="62">
        <f t="shared" si="178"/>
        <v>16</v>
      </c>
      <c r="BJ229" s="62">
        <f t="shared" si="178"/>
        <v>16</v>
      </c>
      <c r="BK229" s="62">
        <f t="shared" ref="BK229:CP229" si="179">ROUNDUP(Stitches_at_Final_BO*BK219,0)</f>
        <v>16</v>
      </c>
      <c r="BL229" s="62">
        <f t="shared" si="179"/>
        <v>16</v>
      </c>
      <c r="BM229" s="62">
        <f t="shared" si="179"/>
        <v>17</v>
      </c>
      <c r="BN229" s="62">
        <f t="shared" si="179"/>
        <v>17</v>
      </c>
      <c r="BO229" s="62">
        <f t="shared" si="179"/>
        <v>17</v>
      </c>
      <c r="BP229" s="62">
        <f t="shared" si="179"/>
        <v>17</v>
      </c>
      <c r="BQ229" s="62">
        <f t="shared" si="179"/>
        <v>17</v>
      </c>
      <c r="BR229" s="62">
        <f t="shared" si="179"/>
        <v>18</v>
      </c>
      <c r="BS229" s="62">
        <f t="shared" si="179"/>
        <v>18</v>
      </c>
      <c r="BT229" s="62">
        <f t="shared" si="179"/>
        <v>18</v>
      </c>
      <c r="BU229" s="62">
        <f t="shared" si="179"/>
        <v>18</v>
      </c>
      <c r="BV229" s="62">
        <f t="shared" si="179"/>
        <v>18</v>
      </c>
      <c r="BW229" s="62">
        <f t="shared" si="179"/>
        <v>19</v>
      </c>
      <c r="BX229" s="62">
        <f t="shared" si="179"/>
        <v>19</v>
      </c>
      <c r="BY229" s="62">
        <f t="shared" si="179"/>
        <v>19</v>
      </c>
      <c r="BZ229" s="62">
        <f t="shared" si="179"/>
        <v>19</v>
      </c>
      <c r="CA229" s="62">
        <f t="shared" si="179"/>
        <v>19</v>
      </c>
      <c r="CB229" s="62">
        <f t="shared" si="179"/>
        <v>20</v>
      </c>
      <c r="CC229" s="62">
        <f t="shared" si="179"/>
        <v>20</v>
      </c>
      <c r="CD229" s="62">
        <f t="shared" si="179"/>
        <v>20</v>
      </c>
      <c r="CE229" s="62">
        <f t="shared" si="179"/>
        <v>20</v>
      </c>
      <c r="CF229" s="62">
        <f t="shared" si="179"/>
        <v>20</v>
      </c>
      <c r="CG229" s="62">
        <f t="shared" si="179"/>
        <v>21</v>
      </c>
      <c r="CH229" s="62">
        <f t="shared" si="179"/>
        <v>21</v>
      </c>
      <c r="CI229" s="62">
        <f t="shared" si="179"/>
        <v>21</v>
      </c>
      <c r="CJ229" s="62">
        <f t="shared" si="179"/>
        <v>21</v>
      </c>
      <c r="CK229" s="62">
        <f t="shared" si="179"/>
        <v>21</v>
      </c>
      <c r="CL229" s="62">
        <f t="shared" si="179"/>
        <v>22</v>
      </c>
      <c r="CM229" s="62">
        <f t="shared" si="179"/>
        <v>22</v>
      </c>
      <c r="CN229" s="62">
        <f t="shared" si="179"/>
        <v>22</v>
      </c>
      <c r="CO229" s="62">
        <f t="shared" si="179"/>
        <v>22</v>
      </c>
      <c r="CP229" s="62">
        <f t="shared" si="179"/>
        <v>22</v>
      </c>
      <c r="CQ229" s="62">
        <f t="shared" ref="CQ229:DL229" si="180">ROUNDUP(Stitches_at_Final_BO*CQ219,0)</f>
        <v>23</v>
      </c>
      <c r="CR229" s="62">
        <f t="shared" si="180"/>
        <v>23</v>
      </c>
      <c r="CS229" s="62">
        <f t="shared" si="180"/>
        <v>23</v>
      </c>
      <c r="CT229" s="62">
        <f t="shared" si="180"/>
        <v>23</v>
      </c>
      <c r="CU229" s="62">
        <f t="shared" si="180"/>
        <v>23</v>
      </c>
      <c r="CV229" s="62">
        <f t="shared" si="180"/>
        <v>24</v>
      </c>
      <c r="CW229" s="62">
        <f t="shared" si="180"/>
        <v>24</v>
      </c>
      <c r="CX229" s="62">
        <f t="shared" si="180"/>
        <v>24</v>
      </c>
      <c r="CY229" s="62">
        <f t="shared" si="180"/>
        <v>24</v>
      </c>
      <c r="CZ229" s="62">
        <f t="shared" si="180"/>
        <v>24</v>
      </c>
      <c r="DA229" s="62">
        <f t="shared" si="180"/>
        <v>25</v>
      </c>
      <c r="DB229" s="62">
        <f t="shared" si="180"/>
        <v>25</v>
      </c>
      <c r="DC229" s="62">
        <f t="shared" si="180"/>
        <v>25</v>
      </c>
      <c r="DD229" s="62">
        <f t="shared" si="180"/>
        <v>25</v>
      </c>
      <c r="DE229" s="62">
        <f t="shared" si="180"/>
        <v>25</v>
      </c>
      <c r="DF229" s="62">
        <f t="shared" si="180"/>
        <v>26</v>
      </c>
      <c r="DG229" s="62">
        <f t="shared" si="180"/>
        <v>26</v>
      </c>
      <c r="DH229" s="62">
        <f t="shared" si="180"/>
        <v>26</v>
      </c>
      <c r="DI229" s="62">
        <f t="shared" si="180"/>
        <v>26</v>
      </c>
      <c r="DJ229" s="62">
        <f t="shared" si="180"/>
        <v>26</v>
      </c>
      <c r="DK229" s="62">
        <f t="shared" si="180"/>
        <v>27</v>
      </c>
      <c r="DL229" s="62">
        <f t="shared" si="180"/>
        <v>27</v>
      </c>
    </row>
    <row r="230" spans="1:116" s="33" customFormat="1" ht="15.75" customHeight="1">
      <c r="A230" s="61" t="s">
        <v>161</v>
      </c>
      <c r="C230" s="34"/>
      <c r="D230" s="34"/>
      <c r="E230" s="34"/>
      <c r="F230" s="34"/>
      <c r="G230" s="34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56"/>
      <c r="Y230" s="56"/>
      <c r="Z230" s="62"/>
      <c r="AA230" s="62"/>
      <c r="AB230" s="62"/>
      <c r="AC230" s="62"/>
      <c r="AD230" s="62"/>
      <c r="AE230" s="62">
        <f t="shared" ref="AE230:BJ230" si="181">ROUNDUP(Rows_for_Final_BO*AE218,0)</f>
        <v>0</v>
      </c>
      <c r="AF230" s="62">
        <f t="shared" si="181"/>
        <v>0</v>
      </c>
      <c r="AG230" s="62">
        <f t="shared" si="181"/>
        <v>0</v>
      </c>
      <c r="AH230" s="62">
        <f t="shared" si="181"/>
        <v>0</v>
      </c>
      <c r="AI230" s="62">
        <f t="shared" si="181"/>
        <v>0</v>
      </c>
      <c r="AJ230" s="62">
        <f t="shared" si="181"/>
        <v>0</v>
      </c>
      <c r="AK230" s="62">
        <f t="shared" si="181"/>
        <v>0</v>
      </c>
      <c r="AL230" s="62">
        <f t="shared" si="181"/>
        <v>0</v>
      </c>
      <c r="AM230" s="62">
        <f t="shared" si="181"/>
        <v>0</v>
      </c>
      <c r="AN230" s="62">
        <f t="shared" si="181"/>
        <v>0</v>
      </c>
      <c r="AO230" s="62">
        <f t="shared" si="181"/>
        <v>0</v>
      </c>
      <c r="AP230" s="62">
        <f t="shared" si="181"/>
        <v>0</v>
      </c>
      <c r="AQ230" s="62">
        <f t="shared" si="181"/>
        <v>0</v>
      </c>
      <c r="AR230" s="62">
        <f t="shared" si="181"/>
        <v>0</v>
      </c>
      <c r="AS230" s="62">
        <f t="shared" si="181"/>
        <v>0</v>
      </c>
      <c r="AT230" s="62">
        <f t="shared" si="181"/>
        <v>0</v>
      </c>
      <c r="AU230" s="62">
        <f t="shared" si="181"/>
        <v>0</v>
      </c>
      <c r="AV230" s="62">
        <f t="shared" si="181"/>
        <v>0</v>
      </c>
      <c r="AW230" s="62">
        <f t="shared" si="181"/>
        <v>0</v>
      </c>
      <c r="AX230" s="62">
        <f t="shared" si="181"/>
        <v>0</v>
      </c>
      <c r="AY230" s="62">
        <f t="shared" si="181"/>
        <v>0</v>
      </c>
      <c r="AZ230" s="62">
        <f t="shared" si="181"/>
        <v>0</v>
      </c>
      <c r="BA230" s="62">
        <f t="shared" si="181"/>
        <v>0</v>
      </c>
      <c r="BB230" s="62">
        <f t="shared" si="181"/>
        <v>0</v>
      </c>
      <c r="BC230" s="62">
        <f t="shared" si="181"/>
        <v>0</v>
      </c>
      <c r="BD230" s="62">
        <f t="shared" si="181"/>
        <v>0</v>
      </c>
      <c r="BE230" s="62">
        <f t="shared" si="181"/>
        <v>0</v>
      </c>
      <c r="BF230" s="62">
        <f t="shared" si="181"/>
        <v>0</v>
      </c>
      <c r="BG230" s="62">
        <f t="shared" si="181"/>
        <v>0</v>
      </c>
      <c r="BH230" s="62">
        <f t="shared" si="181"/>
        <v>0</v>
      </c>
      <c r="BI230" s="62">
        <f t="shared" si="181"/>
        <v>0</v>
      </c>
      <c r="BJ230" s="62">
        <f t="shared" si="181"/>
        <v>0</v>
      </c>
      <c r="BK230" s="62">
        <f t="shared" ref="BK230:CP230" si="182">ROUNDUP(Rows_for_Final_BO*BK218,0)</f>
        <v>0</v>
      </c>
      <c r="BL230" s="62">
        <f t="shared" si="182"/>
        <v>0</v>
      </c>
      <c r="BM230" s="62">
        <f t="shared" si="182"/>
        <v>0</v>
      </c>
      <c r="BN230" s="62">
        <f t="shared" si="182"/>
        <v>0</v>
      </c>
      <c r="BO230" s="62">
        <f t="shared" si="182"/>
        <v>0</v>
      </c>
      <c r="BP230" s="62">
        <f t="shared" si="182"/>
        <v>0</v>
      </c>
      <c r="BQ230" s="62">
        <f t="shared" si="182"/>
        <v>0</v>
      </c>
      <c r="BR230" s="62">
        <f t="shared" si="182"/>
        <v>0</v>
      </c>
      <c r="BS230" s="62">
        <f t="shared" si="182"/>
        <v>0</v>
      </c>
      <c r="BT230" s="62">
        <f t="shared" si="182"/>
        <v>0</v>
      </c>
      <c r="BU230" s="62">
        <f t="shared" si="182"/>
        <v>0</v>
      </c>
      <c r="BV230" s="62">
        <f t="shared" si="182"/>
        <v>0</v>
      </c>
      <c r="BW230" s="62">
        <f t="shared" si="182"/>
        <v>0</v>
      </c>
      <c r="BX230" s="62">
        <f t="shared" si="182"/>
        <v>0</v>
      </c>
      <c r="BY230" s="62">
        <f t="shared" si="182"/>
        <v>0</v>
      </c>
      <c r="BZ230" s="62">
        <f t="shared" si="182"/>
        <v>0</v>
      </c>
      <c r="CA230" s="62">
        <f t="shared" si="182"/>
        <v>0</v>
      </c>
      <c r="CB230" s="62">
        <f t="shared" si="182"/>
        <v>0</v>
      </c>
      <c r="CC230" s="62">
        <f t="shared" si="182"/>
        <v>0</v>
      </c>
      <c r="CD230" s="62">
        <f t="shared" si="182"/>
        <v>0</v>
      </c>
      <c r="CE230" s="62">
        <f t="shared" si="182"/>
        <v>0</v>
      </c>
      <c r="CF230" s="62">
        <f t="shared" si="182"/>
        <v>0</v>
      </c>
      <c r="CG230" s="62">
        <f t="shared" si="182"/>
        <v>0</v>
      </c>
      <c r="CH230" s="62">
        <f t="shared" si="182"/>
        <v>0</v>
      </c>
      <c r="CI230" s="62">
        <f t="shared" si="182"/>
        <v>0</v>
      </c>
      <c r="CJ230" s="62">
        <f t="shared" si="182"/>
        <v>0</v>
      </c>
      <c r="CK230" s="62">
        <f t="shared" si="182"/>
        <v>0</v>
      </c>
      <c r="CL230" s="62">
        <f t="shared" si="182"/>
        <v>0</v>
      </c>
      <c r="CM230" s="62">
        <f t="shared" si="182"/>
        <v>0</v>
      </c>
      <c r="CN230" s="62">
        <f t="shared" si="182"/>
        <v>0</v>
      </c>
      <c r="CO230" s="62">
        <f t="shared" si="182"/>
        <v>0</v>
      </c>
      <c r="CP230" s="62">
        <f t="shared" si="182"/>
        <v>0</v>
      </c>
      <c r="CQ230" s="62">
        <f t="shared" ref="CQ230:DL230" si="183">ROUNDUP(Rows_for_Final_BO*CQ218,0)</f>
        <v>0</v>
      </c>
      <c r="CR230" s="62">
        <f t="shared" si="183"/>
        <v>0</v>
      </c>
      <c r="CS230" s="62">
        <f t="shared" si="183"/>
        <v>0</v>
      </c>
      <c r="CT230" s="62">
        <f t="shared" si="183"/>
        <v>0</v>
      </c>
      <c r="CU230" s="62">
        <f t="shared" si="183"/>
        <v>0</v>
      </c>
      <c r="CV230" s="62">
        <f t="shared" si="183"/>
        <v>0</v>
      </c>
      <c r="CW230" s="62">
        <f t="shared" si="183"/>
        <v>0</v>
      </c>
      <c r="CX230" s="62">
        <f t="shared" si="183"/>
        <v>0</v>
      </c>
      <c r="CY230" s="62">
        <f t="shared" si="183"/>
        <v>0</v>
      </c>
      <c r="CZ230" s="62">
        <f t="shared" si="183"/>
        <v>0</v>
      </c>
      <c r="DA230" s="62">
        <f t="shared" si="183"/>
        <v>0</v>
      </c>
      <c r="DB230" s="62">
        <f t="shared" si="183"/>
        <v>0</v>
      </c>
      <c r="DC230" s="62">
        <f t="shared" si="183"/>
        <v>0</v>
      </c>
      <c r="DD230" s="62">
        <f t="shared" si="183"/>
        <v>0</v>
      </c>
      <c r="DE230" s="62">
        <f t="shared" si="183"/>
        <v>0</v>
      </c>
      <c r="DF230" s="62">
        <f t="shared" si="183"/>
        <v>0</v>
      </c>
      <c r="DG230" s="62">
        <f t="shared" si="183"/>
        <v>0</v>
      </c>
      <c r="DH230" s="62">
        <f t="shared" si="183"/>
        <v>0</v>
      </c>
      <c r="DI230" s="62">
        <f t="shared" si="183"/>
        <v>0</v>
      </c>
      <c r="DJ230" s="62">
        <f t="shared" si="183"/>
        <v>0</v>
      </c>
      <c r="DK230" s="62">
        <f t="shared" si="183"/>
        <v>0</v>
      </c>
      <c r="DL230" s="62">
        <f t="shared" si="183"/>
        <v>0</v>
      </c>
    </row>
    <row r="231" spans="1:116" s="33" customFormat="1" ht="15.75" customHeight="1">
      <c r="A231" s="35" t="s">
        <v>162</v>
      </c>
      <c r="C231" s="34"/>
      <c r="D231" s="34"/>
      <c r="E231" s="34"/>
      <c r="F231" s="34"/>
      <c r="G231" s="34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56"/>
      <c r="Y231" s="56"/>
      <c r="Z231" s="62"/>
      <c r="AA231" s="62"/>
      <c r="AB231" s="62"/>
      <c r="AC231" s="62"/>
      <c r="AD231" s="62"/>
      <c r="AE231" s="62">
        <f t="shared" ref="AE231:CP231" si="184">(AE227+((2*SUM(AE232:AE234))+3))</f>
        <v>13</v>
      </c>
      <c r="AF231" s="62">
        <f t="shared" si="184"/>
        <v>15</v>
      </c>
      <c r="AG231" s="62">
        <f t="shared" si="184"/>
        <v>15</v>
      </c>
      <c r="AH231" s="62">
        <f t="shared" si="184"/>
        <v>17</v>
      </c>
      <c r="AI231" s="62">
        <f t="shared" si="184"/>
        <v>17</v>
      </c>
      <c r="AJ231" s="62">
        <f t="shared" si="184"/>
        <v>17</v>
      </c>
      <c r="AK231" s="62">
        <f t="shared" si="184"/>
        <v>17</v>
      </c>
      <c r="AL231" s="62">
        <f t="shared" si="184"/>
        <v>17</v>
      </c>
      <c r="AM231" s="62">
        <f t="shared" si="184"/>
        <v>17</v>
      </c>
      <c r="AN231" s="62">
        <f t="shared" si="184"/>
        <v>17</v>
      </c>
      <c r="AO231" s="62">
        <f t="shared" si="184"/>
        <v>19</v>
      </c>
      <c r="AP231" s="62">
        <f t="shared" si="184"/>
        <v>19</v>
      </c>
      <c r="AQ231" s="62">
        <f t="shared" si="184"/>
        <v>19</v>
      </c>
      <c r="AR231" s="62">
        <f t="shared" si="184"/>
        <v>19</v>
      </c>
      <c r="AS231" s="62">
        <f t="shared" si="184"/>
        <v>19</v>
      </c>
      <c r="AT231" s="62">
        <f t="shared" si="184"/>
        <v>19</v>
      </c>
      <c r="AU231" s="62">
        <f t="shared" si="184"/>
        <v>21</v>
      </c>
      <c r="AV231" s="62">
        <f t="shared" si="184"/>
        <v>21</v>
      </c>
      <c r="AW231" s="62">
        <f t="shared" si="184"/>
        <v>23</v>
      </c>
      <c r="AX231" s="62">
        <f t="shared" si="184"/>
        <v>23</v>
      </c>
      <c r="AY231" s="62">
        <f t="shared" si="184"/>
        <v>23</v>
      </c>
      <c r="AZ231" s="62">
        <f t="shared" si="184"/>
        <v>23</v>
      </c>
      <c r="BA231" s="62">
        <f t="shared" si="184"/>
        <v>23</v>
      </c>
      <c r="BB231" s="62">
        <f t="shared" si="184"/>
        <v>21</v>
      </c>
      <c r="BC231" s="62">
        <f t="shared" si="184"/>
        <v>19</v>
      </c>
      <c r="BD231" s="62">
        <f t="shared" si="184"/>
        <v>19</v>
      </c>
      <c r="BE231" s="62">
        <f t="shared" si="184"/>
        <v>19</v>
      </c>
      <c r="BF231" s="62">
        <f t="shared" si="184"/>
        <v>19</v>
      </c>
      <c r="BG231" s="62">
        <f t="shared" si="184"/>
        <v>19</v>
      </c>
      <c r="BH231" s="62">
        <f t="shared" si="184"/>
        <v>19</v>
      </c>
      <c r="BI231" s="62">
        <f t="shared" si="184"/>
        <v>21</v>
      </c>
      <c r="BJ231" s="62">
        <f t="shared" si="184"/>
        <v>23</v>
      </c>
      <c r="BK231" s="62">
        <f t="shared" si="184"/>
        <v>23</v>
      </c>
      <c r="BL231" s="62">
        <f t="shared" si="184"/>
        <v>23</v>
      </c>
      <c r="BM231" s="62">
        <f t="shared" si="184"/>
        <v>23</v>
      </c>
      <c r="BN231" s="62">
        <f t="shared" si="184"/>
        <v>23</v>
      </c>
      <c r="BO231" s="62">
        <f t="shared" si="184"/>
        <v>23</v>
      </c>
      <c r="BP231" s="62">
        <f t="shared" si="184"/>
        <v>23</v>
      </c>
      <c r="BQ231" s="62">
        <f t="shared" si="184"/>
        <v>23</v>
      </c>
      <c r="BR231" s="62">
        <f t="shared" si="184"/>
        <v>23</v>
      </c>
      <c r="BS231" s="62">
        <f t="shared" si="184"/>
        <v>23</v>
      </c>
      <c r="BT231" s="62">
        <f t="shared" si="184"/>
        <v>25</v>
      </c>
      <c r="BU231" s="62">
        <f t="shared" si="184"/>
        <v>25</v>
      </c>
      <c r="BV231" s="62">
        <f t="shared" si="184"/>
        <v>25</v>
      </c>
      <c r="BW231" s="62">
        <f t="shared" si="184"/>
        <v>25</v>
      </c>
      <c r="BX231" s="62">
        <f t="shared" si="184"/>
        <v>25</v>
      </c>
      <c r="BY231" s="62">
        <f t="shared" si="184"/>
        <v>25</v>
      </c>
      <c r="BZ231" s="62">
        <f t="shared" si="184"/>
        <v>25</v>
      </c>
      <c r="CA231" s="62">
        <f t="shared" si="184"/>
        <v>25</v>
      </c>
      <c r="CB231" s="62">
        <f t="shared" si="184"/>
        <v>25</v>
      </c>
      <c r="CC231" s="62">
        <f t="shared" si="184"/>
        <v>23</v>
      </c>
      <c r="CD231" s="62">
        <f t="shared" si="184"/>
        <v>23</v>
      </c>
      <c r="CE231" s="62">
        <f t="shared" si="184"/>
        <v>25</v>
      </c>
      <c r="CF231" s="62">
        <f t="shared" si="184"/>
        <v>23</v>
      </c>
      <c r="CG231" s="62">
        <f t="shared" si="184"/>
        <v>25</v>
      </c>
      <c r="CH231" s="62">
        <f t="shared" si="184"/>
        <v>25</v>
      </c>
      <c r="CI231" s="62">
        <f t="shared" si="184"/>
        <v>25</v>
      </c>
      <c r="CJ231" s="62">
        <f t="shared" si="184"/>
        <v>25</v>
      </c>
      <c r="CK231" s="62">
        <f t="shared" si="184"/>
        <v>25</v>
      </c>
      <c r="CL231" s="62">
        <f t="shared" si="184"/>
        <v>25</v>
      </c>
      <c r="CM231" s="62">
        <f t="shared" si="184"/>
        <v>25</v>
      </c>
      <c r="CN231" s="62">
        <f t="shared" si="184"/>
        <v>25</v>
      </c>
      <c r="CO231" s="62">
        <f t="shared" si="184"/>
        <v>25</v>
      </c>
      <c r="CP231" s="62">
        <f t="shared" si="184"/>
        <v>25</v>
      </c>
      <c r="CQ231" s="62">
        <f t="shared" ref="CQ231:DL231" si="185">(CQ227+((2*SUM(CQ232:CQ234))+3))</f>
        <v>25</v>
      </c>
      <c r="CR231" s="62">
        <f t="shared" si="185"/>
        <v>25</v>
      </c>
      <c r="CS231" s="62">
        <f t="shared" si="185"/>
        <v>25</v>
      </c>
      <c r="CT231" s="62">
        <f t="shared" si="185"/>
        <v>23</v>
      </c>
      <c r="CU231" s="62">
        <f t="shared" si="185"/>
        <v>23</v>
      </c>
      <c r="CV231" s="62">
        <f t="shared" si="185"/>
        <v>23</v>
      </c>
      <c r="CW231" s="62">
        <f t="shared" si="185"/>
        <v>25</v>
      </c>
      <c r="CX231" s="62">
        <f t="shared" si="185"/>
        <v>25</v>
      </c>
      <c r="CY231" s="62">
        <f t="shared" si="185"/>
        <v>25</v>
      </c>
      <c r="CZ231" s="62">
        <f t="shared" si="185"/>
        <v>25</v>
      </c>
      <c r="DA231" s="62">
        <f t="shared" si="185"/>
        <v>25</v>
      </c>
      <c r="DB231" s="62">
        <f t="shared" si="185"/>
        <v>25</v>
      </c>
      <c r="DC231" s="62">
        <f t="shared" si="185"/>
        <v>25</v>
      </c>
      <c r="DD231" s="62">
        <f t="shared" si="185"/>
        <v>25</v>
      </c>
      <c r="DE231" s="62">
        <f t="shared" si="185"/>
        <v>27</v>
      </c>
      <c r="DF231" s="62">
        <f t="shared" si="185"/>
        <v>27</v>
      </c>
      <c r="DG231" s="62">
        <f t="shared" si="185"/>
        <v>27</v>
      </c>
      <c r="DH231" s="62">
        <f t="shared" si="185"/>
        <v>27</v>
      </c>
      <c r="DI231" s="62">
        <f t="shared" si="185"/>
        <v>27</v>
      </c>
      <c r="DJ231" s="62">
        <f t="shared" si="185"/>
        <v>27</v>
      </c>
      <c r="DK231" s="62">
        <f t="shared" si="185"/>
        <v>27</v>
      </c>
      <c r="DL231" s="62">
        <f t="shared" si="185"/>
        <v>27</v>
      </c>
    </row>
    <row r="232" spans="1:116" ht="15.75" customHeight="1">
      <c r="A232" s="32" t="s">
        <v>103</v>
      </c>
      <c r="B232" s="58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7"/>
      <c r="AA232" s="57"/>
      <c r="AB232" s="56"/>
      <c r="AC232" s="56"/>
      <c r="AD232" s="56"/>
      <c r="AE232" s="56">
        <v>1</v>
      </c>
      <c r="AF232" s="56">
        <v>2</v>
      </c>
      <c r="AG232" s="56">
        <v>2</v>
      </c>
      <c r="AH232" s="56">
        <v>2</v>
      </c>
      <c r="AI232" s="56">
        <v>2</v>
      </c>
      <c r="AJ232" s="56">
        <v>2</v>
      </c>
      <c r="AK232" s="56">
        <v>2</v>
      </c>
      <c r="AL232" s="56">
        <v>2</v>
      </c>
      <c r="AM232" s="56">
        <v>2</v>
      </c>
      <c r="AN232" s="56">
        <v>2</v>
      </c>
      <c r="AO232" s="56">
        <v>2</v>
      </c>
      <c r="AP232" s="56">
        <v>2</v>
      </c>
      <c r="AQ232" s="56">
        <v>1</v>
      </c>
      <c r="AR232" s="56">
        <v>1</v>
      </c>
      <c r="AS232" s="56">
        <v>1</v>
      </c>
      <c r="AT232" s="56">
        <v>1</v>
      </c>
      <c r="AU232" s="56">
        <v>2</v>
      </c>
      <c r="AV232" s="56">
        <v>1</v>
      </c>
      <c r="AW232" s="56">
        <v>2</v>
      </c>
      <c r="AX232" s="56">
        <v>2</v>
      </c>
      <c r="AY232" s="56">
        <v>2</v>
      </c>
      <c r="AZ232" s="56">
        <v>2</v>
      </c>
      <c r="BA232" s="56">
        <v>2</v>
      </c>
      <c r="BB232" s="56">
        <v>2</v>
      </c>
      <c r="BC232" s="56">
        <v>1</v>
      </c>
      <c r="BD232" s="56">
        <v>1</v>
      </c>
      <c r="BE232" s="56">
        <v>1</v>
      </c>
      <c r="BF232" s="56">
        <v>1</v>
      </c>
      <c r="BG232" s="56">
        <v>1</v>
      </c>
      <c r="BH232" s="56">
        <v>1</v>
      </c>
      <c r="BI232" s="56">
        <v>1</v>
      </c>
      <c r="BJ232" s="56">
        <v>2</v>
      </c>
      <c r="BK232" s="56">
        <v>2</v>
      </c>
      <c r="BL232" s="56">
        <v>2</v>
      </c>
      <c r="BM232" s="56">
        <v>2</v>
      </c>
      <c r="BN232" s="56">
        <v>2</v>
      </c>
      <c r="BO232" s="56">
        <v>2</v>
      </c>
      <c r="BP232" s="56">
        <v>2</v>
      </c>
      <c r="BQ232" s="56">
        <v>2</v>
      </c>
      <c r="BR232" s="56">
        <v>2</v>
      </c>
      <c r="BS232" s="56">
        <v>2</v>
      </c>
      <c r="BT232" s="56">
        <v>1</v>
      </c>
      <c r="BU232" s="56">
        <v>1</v>
      </c>
      <c r="BV232" s="56">
        <v>1</v>
      </c>
      <c r="BW232" s="56">
        <v>1</v>
      </c>
      <c r="BX232" s="56">
        <v>1</v>
      </c>
      <c r="BY232" s="56">
        <v>1</v>
      </c>
      <c r="BZ232" s="56">
        <v>1</v>
      </c>
      <c r="CA232" s="56">
        <v>1</v>
      </c>
      <c r="CB232" s="56">
        <v>1</v>
      </c>
      <c r="CC232" s="56">
        <v>1</v>
      </c>
      <c r="CD232" s="56">
        <v>1</v>
      </c>
      <c r="CE232" s="56">
        <v>2</v>
      </c>
      <c r="CF232" s="56">
        <v>1</v>
      </c>
      <c r="CG232" s="56">
        <v>2</v>
      </c>
      <c r="CH232" s="56">
        <v>2</v>
      </c>
      <c r="CI232" s="56">
        <v>2</v>
      </c>
      <c r="CJ232" s="56">
        <v>2</v>
      </c>
      <c r="CK232" s="56">
        <v>2</v>
      </c>
      <c r="CL232" s="56">
        <v>2</v>
      </c>
      <c r="CM232" s="56">
        <v>2</v>
      </c>
      <c r="CN232" s="56">
        <v>2</v>
      </c>
      <c r="CO232" s="56">
        <v>2</v>
      </c>
      <c r="CP232" s="56">
        <v>2</v>
      </c>
      <c r="CQ232" s="56">
        <v>2</v>
      </c>
      <c r="CR232" s="56">
        <v>2</v>
      </c>
      <c r="CS232" s="56">
        <v>2</v>
      </c>
      <c r="CT232" s="56">
        <v>1</v>
      </c>
      <c r="CU232" s="56">
        <v>1</v>
      </c>
      <c r="CV232" s="56">
        <v>1</v>
      </c>
      <c r="CW232" s="56">
        <v>1</v>
      </c>
      <c r="CX232" s="56">
        <v>1</v>
      </c>
      <c r="CY232" s="56">
        <v>1</v>
      </c>
      <c r="CZ232" s="56">
        <v>1</v>
      </c>
      <c r="DA232" s="56">
        <v>1</v>
      </c>
      <c r="DB232" s="56">
        <v>1</v>
      </c>
      <c r="DC232" s="56">
        <v>1</v>
      </c>
      <c r="DD232" s="56">
        <v>1</v>
      </c>
      <c r="DE232" s="56">
        <v>2</v>
      </c>
      <c r="DF232" s="56">
        <v>2</v>
      </c>
      <c r="DG232" s="56">
        <v>2</v>
      </c>
      <c r="DH232" s="56">
        <v>2</v>
      </c>
      <c r="DI232" s="56">
        <v>2</v>
      </c>
      <c r="DJ232" s="56">
        <v>2</v>
      </c>
      <c r="DK232" s="56">
        <v>2</v>
      </c>
      <c r="DL232" s="56">
        <v>2</v>
      </c>
    </row>
    <row r="233" spans="1:116" ht="15.75" customHeight="1">
      <c r="A233" s="31" t="s">
        <v>105</v>
      </c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7"/>
      <c r="AA233" s="57"/>
      <c r="AB233" s="56"/>
      <c r="AC233" s="56"/>
      <c r="AD233" s="56"/>
      <c r="AE233" s="56">
        <v>1</v>
      </c>
      <c r="AF233" s="56">
        <v>1</v>
      </c>
      <c r="AG233" s="56">
        <v>1</v>
      </c>
      <c r="AH233" s="56">
        <v>1</v>
      </c>
      <c r="AI233" s="56">
        <v>1</v>
      </c>
      <c r="AJ233" s="56">
        <v>1</v>
      </c>
      <c r="AK233" s="56">
        <v>1</v>
      </c>
      <c r="AL233" s="56">
        <v>1</v>
      </c>
      <c r="AM233" s="56">
        <v>1</v>
      </c>
      <c r="AN233" s="56">
        <v>1</v>
      </c>
      <c r="AO233" s="56">
        <v>1</v>
      </c>
      <c r="AP233" s="56">
        <v>1</v>
      </c>
      <c r="AQ233" s="56">
        <v>2</v>
      </c>
      <c r="AR233" s="56">
        <v>2</v>
      </c>
      <c r="AS233" s="56">
        <v>2</v>
      </c>
      <c r="AT233" s="56">
        <v>2</v>
      </c>
      <c r="AU233" s="56">
        <v>2</v>
      </c>
      <c r="AV233" s="56">
        <v>2</v>
      </c>
      <c r="AW233" s="56">
        <v>2</v>
      </c>
      <c r="AX233" s="56">
        <v>2</v>
      </c>
      <c r="AY233" s="56">
        <v>2</v>
      </c>
      <c r="AZ233" s="56">
        <v>2</v>
      </c>
      <c r="BA233" s="56">
        <v>2</v>
      </c>
      <c r="BB233" s="56">
        <v>2</v>
      </c>
      <c r="BC233" s="56">
        <v>1</v>
      </c>
      <c r="BD233" s="56">
        <v>1</v>
      </c>
      <c r="BE233" s="56">
        <v>1</v>
      </c>
      <c r="BF233" s="56">
        <v>1</v>
      </c>
      <c r="BG233" s="56">
        <v>1</v>
      </c>
      <c r="BH233" s="56">
        <v>1</v>
      </c>
      <c r="BI233" s="56">
        <v>1</v>
      </c>
      <c r="BJ233" s="56">
        <v>1</v>
      </c>
      <c r="BK233" s="56">
        <v>1</v>
      </c>
      <c r="BL233" s="56">
        <v>1</v>
      </c>
      <c r="BM233" s="56">
        <v>1</v>
      </c>
      <c r="BN233" s="56">
        <v>1</v>
      </c>
      <c r="BO233" s="56">
        <v>1</v>
      </c>
      <c r="BP233" s="56">
        <v>1</v>
      </c>
      <c r="BQ233" s="56">
        <v>1</v>
      </c>
      <c r="BR233" s="56">
        <v>1</v>
      </c>
      <c r="BS233" s="56">
        <v>1</v>
      </c>
      <c r="BT233" s="56">
        <v>2</v>
      </c>
      <c r="BU233" s="56">
        <v>2</v>
      </c>
      <c r="BV233" s="56">
        <v>2</v>
      </c>
      <c r="BW233" s="56">
        <v>2</v>
      </c>
      <c r="BX233" s="56">
        <v>2</v>
      </c>
      <c r="BY233" s="56">
        <v>2</v>
      </c>
      <c r="BZ233" s="56">
        <v>2</v>
      </c>
      <c r="CA233" s="56">
        <v>2</v>
      </c>
      <c r="CB233" s="56">
        <v>2</v>
      </c>
      <c r="CC233" s="56">
        <v>2</v>
      </c>
      <c r="CD233" s="56">
        <v>2</v>
      </c>
      <c r="CE233" s="56">
        <v>2</v>
      </c>
      <c r="CF233" s="56">
        <v>2</v>
      </c>
      <c r="CG233" s="56">
        <v>2</v>
      </c>
      <c r="CH233" s="56">
        <v>2</v>
      </c>
      <c r="CI233" s="56">
        <v>2</v>
      </c>
      <c r="CJ233" s="56">
        <v>2</v>
      </c>
      <c r="CK233" s="56">
        <v>2</v>
      </c>
      <c r="CL233" s="56">
        <v>2</v>
      </c>
      <c r="CM233" s="56">
        <v>2</v>
      </c>
      <c r="CN233" s="56">
        <v>2</v>
      </c>
      <c r="CO233" s="56">
        <v>2</v>
      </c>
      <c r="CP233" s="56">
        <v>2</v>
      </c>
      <c r="CQ233" s="56">
        <v>2</v>
      </c>
      <c r="CR233" s="56">
        <v>2</v>
      </c>
      <c r="CS233" s="56">
        <v>2</v>
      </c>
      <c r="CT233" s="56">
        <v>1</v>
      </c>
      <c r="CU233" s="56">
        <v>1</v>
      </c>
      <c r="CV233" s="56">
        <v>1</v>
      </c>
      <c r="CW233" s="56">
        <v>1</v>
      </c>
      <c r="CX233" s="56">
        <v>1</v>
      </c>
      <c r="CY233" s="56">
        <v>1</v>
      </c>
      <c r="CZ233" s="56">
        <v>1</v>
      </c>
      <c r="DA233" s="56">
        <v>1</v>
      </c>
      <c r="DB233" s="56">
        <v>1</v>
      </c>
      <c r="DC233" s="56">
        <v>1</v>
      </c>
      <c r="DD233" s="56">
        <v>1</v>
      </c>
      <c r="DE233" s="56">
        <v>1</v>
      </c>
      <c r="DF233" s="56">
        <v>1</v>
      </c>
      <c r="DG233" s="56">
        <v>1</v>
      </c>
      <c r="DH233" s="56">
        <v>1</v>
      </c>
      <c r="DI233" s="56">
        <v>1</v>
      </c>
      <c r="DJ233" s="56">
        <v>1</v>
      </c>
      <c r="DK233" s="56">
        <v>1</v>
      </c>
      <c r="DL233" s="56">
        <v>1</v>
      </c>
    </row>
    <row r="234" spans="1:116" ht="15.75" customHeight="1">
      <c r="A234" s="31" t="s">
        <v>107</v>
      </c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7"/>
      <c r="AA234" s="57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  <c r="AS234" s="56"/>
      <c r="AT234" s="56"/>
      <c r="AU234" s="56"/>
      <c r="AV234" s="56"/>
      <c r="AW234" s="56"/>
      <c r="AX234" s="56"/>
      <c r="AY234" s="56"/>
      <c r="AZ234" s="56"/>
      <c r="BA234" s="56"/>
      <c r="BB234" s="56"/>
      <c r="BC234" s="56">
        <v>1</v>
      </c>
      <c r="BD234" s="56">
        <v>1</v>
      </c>
      <c r="BE234" s="56">
        <v>1</v>
      </c>
      <c r="BF234" s="56">
        <v>1</v>
      </c>
      <c r="BG234" s="56">
        <v>1</v>
      </c>
      <c r="BH234" s="56">
        <v>1</v>
      </c>
      <c r="BI234" s="56">
        <v>1</v>
      </c>
      <c r="BJ234" s="56">
        <v>1</v>
      </c>
      <c r="BK234" s="56">
        <v>1</v>
      </c>
      <c r="BL234" s="56">
        <v>1</v>
      </c>
      <c r="BM234" s="56">
        <v>1</v>
      </c>
      <c r="BN234" s="56">
        <v>1</v>
      </c>
      <c r="BO234" s="56">
        <v>1</v>
      </c>
      <c r="BP234" s="56">
        <v>1</v>
      </c>
      <c r="BQ234" s="56">
        <v>1</v>
      </c>
      <c r="BR234" s="56">
        <v>1</v>
      </c>
      <c r="BS234" s="56">
        <v>1</v>
      </c>
      <c r="BT234" s="56">
        <v>1</v>
      </c>
      <c r="BU234" s="56">
        <v>1</v>
      </c>
      <c r="BV234" s="56">
        <v>1</v>
      </c>
      <c r="BW234" s="56">
        <v>1</v>
      </c>
      <c r="BX234" s="56">
        <v>1</v>
      </c>
      <c r="BY234" s="56">
        <v>1</v>
      </c>
      <c r="BZ234" s="56">
        <v>1</v>
      </c>
      <c r="CA234" s="56">
        <v>1</v>
      </c>
      <c r="CB234" s="56">
        <v>1</v>
      </c>
      <c r="CC234" s="56">
        <v>1</v>
      </c>
      <c r="CD234" s="56">
        <v>1</v>
      </c>
      <c r="CE234" s="56">
        <v>1</v>
      </c>
      <c r="CF234" s="56">
        <v>1</v>
      </c>
      <c r="CG234" s="56">
        <v>1</v>
      </c>
      <c r="CH234" s="56">
        <v>1</v>
      </c>
      <c r="CI234" s="56">
        <v>1</v>
      </c>
      <c r="CJ234" s="56">
        <v>1</v>
      </c>
      <c r="CK234" s="56">
        <v>1</v>
      </c>
      <c r="CL234" s="56">
        <v>1</v>
      </c>
      <c r="CM234" s="56">
        <v>1</v>
      </c>
      <c r="CN234" s="56">
        <v>1</v>
      </c>
      <c r="CO234" s="56">
        <v>1</v>
      </c>
      <c r="CP234" s="56">
        <v>1</v>
      </c>
      <c r="CQ234" s="56">
        <v>1</v>
      </c>
      <c r="CR234" s="56">
        <v>1</v>
      </c>
      <c r="CS234" s="56">
        <v>1</v>
      </c>
      <c r="CT234" s="56">
        <v>2</v>
      </c>
      <c r="CU234" s="56">
        <v>2</v>
      </c>
      <c r="CV234" s="56">
        <v>2</v>
      </c>
      <c r="CW234" s="56">
        <v>2</v>
      </c>
      <c r="CX234" s="56">
        <v>2</v>
      </c>
      <c r="CY234" s="56">
        <v>2</v>
      </c>
      <c r="CZ234" s="56">
        <v>2</v>
      </c>
      <c r="DA234" s="56">
        <v>2</v>
      </c>
      <c r="DB234" s="56">
        <v>2</v>
      </c>
      <c r="DC234" s="56">
        <v>2</v>
      </c>
      <c r="DD234" s="56">
        <v>2</v>
      </c>
      <c r="DE234" s="56">
        <v>2</v>
      </c>
      <c r="DF234" s="56">
        <v>2</v>
      </c>
      <c r="DG234" s="56">
        <v>2</v>
      </c>
      <c r="DH234" s="56">
        <v>2</v>
      </c>
      <c r="DI234" s="56">
        <v>2</v>
      </c>
      <c r="DJ234" s="56">
        <v>2</v>
      </c>
      <c r="DK234" s="56">
        <v>2</v>
      </c>
      <c r="DL234" s="56">
        <v>2</v>
      </c>
    </row>
    <row r="235" spans="1:116" ht="15.75" customHeight="1">
      <c r="A235" s="63" t="s">
        <v>163</v>
      </c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7"/>
      <c r="AA235" s="57"/>
      <c r="AB235" s="56"/>
      <c r="AC235" s="56"/>
      <c r="AD235" s="56"/>
      <c r="AE235" s="56">
        <v>4</v>
      </c>
      <c r="AF235" s="56">
        <v>4</v>
      </c>
      <c r="AG235" s="56">
        <v>4</v>
      </c>
      <c r="AH235" s="56">
        <v>4</v>
      </c>
      <c r="AI235" s="56">
        <v>4</v>
      </c>
      <c r="AJ235" s="56">
        <v>4</v>
      </c>
      <c r="AK235" s="56">
        <v>5</v>
      </c>
      <c r="AL235" s="56">
        <v>4</v>
      </c>
      <c r="AM235" s="56">
        <v>5</v>
      </c>
      <c r="AN235" s="56">
        <v>5</v>
      </c>
      <c r="AO235" s="56">
        <v>5</v>
      </c>
      <c r="AP235" s="56">
        <v>5</v>
      </c>
      <c r="AQ235" s="56">
        <v>5</v>
      </c>
      <c r="AR235" s="56">
        <v>4</v>
      </c>
      <c r="AS235" s="56">
        <v>5</v>
      </c>
      <c r="AT235" s="56">
        <v>5</v>
      </c>
      <c r="AU235" s="56">
        <v>5</v>
      </c>
      <c r="AV235" s="56">
        <v>5</v>
      </c>
      <c r="AW235" s="56">
        <v>5</v>
      </c>
      <c r="AX235" s="56">
        <v>5</v>
      </c>
      <c r="AY235" s="56">
        <v>5</v>
      </c>
      <c r="AZ235" s="56">
        <v>5</v>
      </c>
      <c r="BA235" s="56">
        <v>5</v>
      </c>
      <c r="BB235" s="56">
        <v>5</v>
      </c>
      <c r="BC235" s="56">
        <v>5</v>
      </c>
      <c r="BD235" s="56">
        <v>5</v>
      </c>
      <c r="BE235" s="56">
        <v>5</v>
      </c>
      <c r="BF235" s="56">
        <v>5</v>
      </c>
      <c r="BG235" s="56">
        <v>5</v>
      </c>
      <c r="BH235" s="56">
        <v>6</v>
      </c>
      <c r="BI235" s="56">
        <v>5</v>
      </c>
      <c r="BJ235" s="56">
        <v>5</v>
      </c>
      <c r="BK235" s="56">
        <v>5</v>
      </c>
      <c r="BL235" s="56">
        <v>5</v>
      </c>
      <c r="BM235" s="56">
        <v>5</v>
      </c>
      <c r="BN235" s="56">
        <v>6</v>
      </c>
      <c r="BO235" s="56">
        <v>6</v>
      </c>
      <c r="BP235" s="56">
        <v>6</v>
      </c>
      <c r="BQ235" s="56">
        <v>6</v>
      </c>
      <c r="BR235" s="56">
        <v>6</v>
      </c>
      <c r="BS235" s="56">
        <v>7</v>
      </c>
      <c r="BT235" s="56">
        <v>6</v>
      </c>
      <c r="BU235" s="56">
        <v>6</v>
      </c>
      <c r="BV235" s="56">
        <v>6</v>
      </c>
      <c r="BW235" s="56">
        <v>6</v>
      </c>
      <c r="BX235" s="56">
        <v>6</v>
      </c>
      <c r="BY235" s="56">
        <v>7</v>
      </c>
      <c r="BZ235" s="56">
        <v>6</v>
      </c>
      <c r="CA235" s="56">
        <v>7</v>
      </c>
      <c r="CB235" s="56">
        <v>7</v>
      </c>
      <c r="CC235" s="56">
        <v>7</v>
      </c>
      <c r="CD235" s="56">
        <v>7</v>
      </c>
      <c r="CE235" s="56">
        <v>7</v>
      </c>
      <c r="CF235" s="56">
        <v>7</v>
      </c>
      <c r="CG235" s="56">
        <v>7</v>
      </c>
      <c r="CH235" s="56">
        <v>7</v>
      </c>
      <c r="CI235" s="56">
        <v>7</v>
      </c>
      <c r="CJ235" s="56">
        <v>7</v>
      </c>
      <c r="CK235" s="56">
        <v>7</v>
      </c>
      <c r="CL235" s="56">
        <v>8</v>
      </c>
      <c r="CM235" s="56">
        <v>7</v>
      </c>
      <c r="CN235" s="56">
        <v>8</v>
      </c>
      <c r="CO235" s="56">
        <v>8</v>
      </c>
      <c r="CP235" s="56">
        <v>8</v>
      </c>
      <c r="CQ235" s="56">
        <v>8</v>
      </c>
      <c r="CR235" s="56">
        <v>8</v>
      </c>
      <c r="CS235" s="56">
        <v>9</v>
      </c>
      <c r="CT235" s="56">
        <v>8</v>
      </c>
      <c r="CU235" s="56">
        <v>8</v>
      </c>
      <c r="CV235" s="56">
        <v>8</v>
      </c>
      <c r="CW235" s="56">
        <v>8</v>
      </c>
      <c r="CX235" s="56">
        <v>8</v>
      </c>
      <c r="CY235" s="56">
        <v>9</v>
      </c>
      <c r="CZ235" s="56">
        <v>8</v>
      </c>
      <c r="DA235" s="56">
        <v>9</v>
      </c>
      <c r="DB235" s="56">
        <v>9</v>
      </c>
      <c r="DC235" s="56">
        <v>9</v>
      </c>
      <c r="DD235" s="56">
        <v>9</v>
      </c>
      <c r="DE235" s="56">
        <v>9</v>
      </c>
      <c r="DF235" s="56">
        <v>9</v>
      </c>
      <c r="DG235" s="56">
        <v>9</v>
      </c>
      <c r="DH235" s="56">
        <v>10</v>
      </c>
      <c r="DI235" s="56">
        <v>10</v>
      </c>
      <c r="DJ235" s="56">
        <v>9</v>
      </c>
      <c r="DK235" s="56">
        <v>9</v>
      </c>
      <c r="DL235" s="56">
        <v>10</v>
      </c>
    </row>
    <row r="236" spans="1:116" ht="15.75" customHeight="1">
      <c r="A236" s="63" t="s">
        <v>164</v>
      </c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7"/>
      <c r="AA236" s="57"/>
      <c r="AB236" s="56"/>
      <c r="AC236" s="56"/>
      <c r="AD236" s="56"/>
      <c r="AE236" s="56">
        <v>4</v>
      </c>
      <c r="AF236" s="56">
        <v>4</v>
      </c>
      <c r="AG236" s="56">
        <v>4</v>
      </c>
      <c r="AH236" s="56">
        <v>4</v>
      </c>
      <c r="AI236" s="56">
        <v>4</v>
      </c>
      <c r="AJ236" s="56">
        <v>4</v>
      </c>
      <c r="AK236" s="56">
        <v>5</v>
      </c>
      <c r="AL236" s="56">
        <v>4</v>
      </c>
      <c r="AM236" s="56">
        <v>5</v>
      </c>
      <c r="AN236" s="56">
        <v>5</v>
      </c>
      <c r="AO236" s="56">
        <v>5</v>
      </c>
      <c r="AP236" s="56">
        <v>5</v>
      </c>
      <c r="AQ236" s="56">
        <v>5</v>
      </c>
      <c r="AR236" s="56">
        <v>4</v>
      </c>
      <c r="AS236" s="56">
        <v>5</v>
      </c>
      <c r="AT236" s="56">
        <v>5</v>
      </c>
      <c r="AU236" s="56">
        <v>5</v>
      </c>
      <c r="AV236" s="56">
        <v>5</v>
      </c>
      <c r="AW236" s="56">
        <v>5</v>
      </c>
      <c r="AX236" s="56">
        <v>5</v>
      </c>
      <c r="AY236" s="56">
        <v>5</v>
      </c>
      <c r="AZ236" s="56">
        <v>5</v>
      </c>
      <c r="BA236" s="56">
        <v>5</v>
      </c>
      <c r="BB236" s="56">
        <v>5</v>
      </c>
      <c r="BC236" s="56">
        <v>5</v>
      </c>
      <c r="BD236" s="56">
        <v>5</v>
      </c>
      <c r="BE236" s="56">
        <v>5</v>
      </c>
      <c r="BF236" s="56">
        <v>5</v>
      </c>
      <c r="BG236" s="56">
        <v>5</v>
      </c>
      <c r="BH236" s="56">
        <v>6</v>
      </c>
      <c r="BI236" s="56">
        <v>5</v>
      </c>
      <c r="BJ236" s="56">
        <v>5</v>
      </c>
      <c r="BK236" s="56">
        <v>5</v>
      </c>
      <c r="BL236" s="56">
        <v>5</v>
      </c>
      <c r="BM236" s="56">
        <v>5</v>
      </c>
      <c r="BN236" s="56">
        <v>6</v>
      </c>
      <c r="BO236" s="56">
        <v>6</v>
      </c>
      <c r="BP236" s="56">
        <v>6</v>
      </c>
      <c r="BQ236" s="56">
        <v>6</v>
      </c>
      <c r="BR236" s="56">
        <v>6</v>
      </c>
      <c r="BS236" s="56">
        <v>7</v>
      </c>
      <c r="BT236" s="56">
        <v>6</v>
      </c>
      <c r="BU236" s="56">
        <v>6</v>
      </c>
      <c r="BV236" s="56">
        <v>6</v>
      </c>
      <c r="BW236" s="56">
        <v>6</v>
      </c>
      <c r="BX236" s="56">
        <v>6</v>
      </c>
      <c r="BY236" s="56">
        <v>7</v>
      </c>
      <c r="BZ236" s="56">
        <v>6</v>
      </c>
      <c r="CA236" s="56">
        <v>7</v>
      </c>
      <c r="CB236" s="56">
        <v>7</v>
      </c>
      <c r="CC236" s="56">
        <v>7</v>
      </c>
      <c r="CD236" s="56">
        <v>7</v>
      </c>
      <c r="CE236" s="56">
        <v>7</v>
      </c>
      <c r="CF236" s="56">
        <v>7</v>
      </c>
      <c r="CG236" s="56">
        <v>7</v>
      </c>
      <c r="CH236" s="56">
        <v>7</v>
      </c>
      <c r="CI236" s="56">
        <v>7</v>
      </c>
      <c r="CJ236" s="56">
        <v>7</v>
      </c>
      <c r="CK236" s="56">
        <v>7</v>
      </c>
      <c r="CL236" s="56">
        <v>8</v>
      </c>
      <c r="CM236" s="56">
        <v>7</v>
      </c>
      <c r="CN236" s="56">
        <v>8</v>
      </c>
      <c r="CO236" s="56">
        <v>8</v>
      </c>
      <c r="CP236" s="56">
        <v>8</v>
      </c>
      <c r="CQ236" s="56">
        <v>8</v>
      </c>
      <c r="CR236" s="56">
        <v>8</v>
      </c>
      <c r="CS236" s="56">
        <v>9</v>
      </c>
      <c r="CT236" s="56">
        <v>8</v>
      </c>
      <c r="CU236" s="56">
        <v>8</v>
      </c>
      <c r="CV236" s="56">
        <v>8</v>
      </c>
      <c r="CW236" s="56">
        <v>8</v>
      </c>
      <c r="CX236" s="56">
        <v>8</v>
      </c>
      <c r="CY236" s="56">
        <v>9</v>
      </c>
      <c r="CZ236" s="56">
        <v>8</v>
      </c>
      <c r="DA236" s="56">
        <v>9</v>
      </c>
      <c r="DB236" s="56">
        <v>9</v>
      </c>
      <c r="DC236" s="56">
        <v>9</v>
      </c>
      <c r="DD236" s="56">
        <v>9</v>
      </c>
      <c r="DE236" s="56">
        <v>9</v>
      </c>
      <c r="DF236" s="56">
        <v>9</v>
      </c>
      <c r="DG236" s="56">
        <v>9</v>
      </c>
      <c r="DH236" s="56">
        <v>10</v>
      </c>
      <c r="DI236" s="56">
        <v>10</v>
      </c>
      <c r="DJ236" s="56">
        <v>9</v>
      </c>
      <c r="DK236" s="56">
        <v>9</v>
      </c>
      <c r="DL236" s="56">
        <v>10</v>
      </c>
    </row>
    <row r="237" spans="1:116" ht="15.75" customHeight="1">
      <c r="A237" s="63" t="s">
        <v>165</v>
      </c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7"/>
      <c r="AA237" s="57"/>
      <c r="AB237" s="56"/>
      <c r="AC237" s="56"/>
      <c r="AD237" s="56"/>
      <c r="AE237" s="56">
        <v>5</v>
      </c>
      <c r="AF237" s="56">
        <v>4</v>
      </c>
      <c r="AG237" s="56">
        <v>5</v>
      </c>
      <c r="AH237" s="56">
        <v>4</v>
      </c>
      <c r="AI237" s="56">
        <v>5</v>
      </c>
      <c r="AJ237" s="56">
        <v>6</v>
      </c>
      <c r="AK237" s="56">
        <v>5</v>
      </c>
      <c r="AL237" s="56">
        <v>6</v>
      </c>
      <c r="AM237" s="56">
        <v>5</v>
      </c>
      <c r="AN237" s="56">
        <v>6</v>
      </c>
      <c r="AO237" s="56">
        <v>5</v>
      </c>
      <c r="AP237" s="56">
        <v>6</v>
      </c>
      <c r="AQ237" s="56">
        <v>5</v>
      </c>
      <c r="AR237" s="56">
        <v>6</v>
      </c>
      <c r="AS237" s="56">
        <v>5</v>
      </c>
      <c r="AT237" s="56">
        <v>6</v>
      </c>
      <c r="AU237" s="56">
        <v>5</v>
      </c>
      <c r="AV237" s="56">
        <v>6</v>
      </c>
      <c r="AW237" s="56">
        <v>5</v>
      </c>
      <c r="AX237" s="56">
        <v>6</v>
      </c>
      <c r="AY237" s="56">
        <v>6</v>
      </c>
      <c r="AZ237" s="56">
        <v>6</v>
      </c>
      <c r="BA237" s="56">
        <v>6</v>
      </c>
      <c r="BB237" s="56">
        <v>6</v>
      </c>
      <c r="BC237" s="56">
        <v>5</v>
      </c>
      <c r="BD237" s="56">
        <v>6</v>
      </c>
      <c r="BE237" s="56">
        <v>5</v>
      </c>
      <c r="BF237" s="56">
        <v>6</v>
      </c>
      <c r="BG237" s="56">
        <v>7</v>
      </c>
      <c r="BH237" s="56">
        <v>6</v>
      </c>
      <c r="BI237" s="56">
        <v>7</v>
      </c>
      <c r="BJ237" s="56">
        <v>6</v>
      </c>
      <c r="BK237" s="56">
        <v>7</v>
      </c>
      <c r="BL237" s="56">
        <v>6</v>
      </c>
      <c r="BM237" s="56">
        <v>7</v>
      </c>
      <c r="BN237" s="56">
        <v>6</v>
      </c>
      <c r="BO237" s="56">
        <v>7</v>
      </c>
      <c r="BP237" s="56">
        <v>6</v>
      </c>
      <c r="BQ237" s="56">
        <v>7</v>
      </c>
      <c r="BR237" s="56">
        <v>8</v>
      </c>
      <c r="BS237" s="56">
        <v>7</v>
      </c>
      <c r="BT237" s="56">
        <v>6</v>
      </c>
      <c r="BU237" s="56">
        <v>7</v>
      </c>
      <c r="BV237" s="56">
        <v>6</v>
      </c>
      <c r="BW237" s="56">
        <v>7</v>
      </c>
      <c r="BX237" s="56">
        <v>8</v>
      </c>
      <c r="BY237" s="56">
        <v>7</v>
      </c>
      <c r="BZ237" s="56">
        <v>8</v>
      </c>
      <c r="CA237" s="56">
        <v>7</v>
      </c>
      <c r="CB237" s="56">
        <v>8</v>
      </c>
      <c r="CC237" s="56">
        <v>7</v>
      </c>
      <c r="CD237" s="56">
        <v>8</v>
      </c>
      <c r="CE237" s="56">
        <v>7</v>
      </c>
      <c r="CF237" s="56">
        <v>8</v>
      </c>
      <c r="CG237" s="56">
        <v>7</v>
      </c>
      <c r="CH237" s="56">
        <v>8</v>
      </c>
      <c r="CI237" s="56">
        <v>9</v>
      </c>
      <c r="CJ237" s="56">
        <v>8</v>
      </c>
      <c r="CK237" s="56">
        <v>9</v>
      </c>
      <c r="CL237" s="56">
        <v>8</v>
      </c>
      <c r="CM237" s="56">
        <v>9</v>
      </c>
      <c r="CN237" s="56">
        <v>8</v>
      </c>
      <c r="CO237" s="56">
        <v>9</v>
      </c>
      <c r="CP237" s="56">
        <v>8</v>
      </c>
      <c r="CQ237" s="56">
        <v>9</v>
      </c>
      <c r="CR237" s="56">
        <v>10</v>
      </c>
      <c r="CS237" s="56">
        <v>9</v>
      </c>
      <c r="CT237" s="56">
        <v>10</v>
      </c>
      <c r="CU237" s="56">
        <v>9</v>
      </c>
      <c r="CV237" s="56">
        <v>10</v>
      </c>
      <c r="CW237" s="56">
        <v>9</v>
      </c>
      <c r="CX237" s="56">
        <v>10</v>
      </c>
      <c r="CY237" s="56">
        <v>9</v>
      </c>
      <c r="CZ237" s="56">
        <v>10</v>
      </c>
      <c r="DA237" s="56">
        <v>9</v>
      </c>
      <c r="DB237" s="56">
        <v>10</v>
      </c>
      <c r="DC237" s="56">
        <v>11</v>
      </c>
      <c r="DD237" s="56">
        <v>10</v>
      </c>
      <c r="DE237" s="56">
        <v>9</v>
      </c>
      <c r="DF237" s="56">
        <v>10</v>
      </c>
      <c r="DG237" s="56">
        <v>9</v>
      </c>
      <c r="DH237" s="56">
        <v>10</v>
      </c>
      <c r="DI237" s="56">
        <v>11</v>
      </c>
      <c r="DJ237" s="56">
        <v>10</v>
      </c>
      <c r="DK237" s="56">
        <v>11</v>
      </c>
      <c r="DL237" s="56">
        <v>10</v>
      </c>
    </row>
    <row r="238" spans="1:116" ht="15.75" customHeight="1">
      <c r="A238" s="63" t="s">
        <v>166</v>
      </c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7"/>
      <c r="AA238" s="57"/>
      <c r="AB238" s="56"/>
      <c r="AC238" s="56"/>
      <c r="AD238" s="56"/>
      <c r="AE238" s="56">
        <f t="shared" ref="AE238:CP238" si="186">(2*SUM(AE222:AE226))</f>
        <v>28</v>
      </c>
      <c r="AF238" s="56">
        <f t="shared" si="186"/>
        <v>28</v>
      </c>
      <c r="AG238" s="56">
        <f t="shared" si="186"/>
        <v>28</v>
      </c>
      <c r="AH238" s="56">
        <f t="shared" si="186"/>
        <v>30</v>
      </c>
      <c r="AI238" s="56">
        <f t="shared" si="186"/>
        <v>30</v>
      </c>
      <c r="AJ238" s="56">
        <f t="shared" si="186"/>
        <v>30</v>
      </c>
      <c r="AK238" s="56">
        <f t="shared" si="186"/>
        <v>30</v>
      </c>
      <c r="AL238" s="56">
        <f t="shared" si="186"/>
        <v>32</v>
      </c>
      <c r="AM238" s="56">
        <f t="shared" si="186"/>
        <v>32</v>
      </c>
      <c r="AN238" s="56">
        <f t="shared" si="186"/>
        <v>32</v>
      </c>
      <c r="AO238" s="56">
        <f t="shared" si="186"/>
        <v>34</v>
      </c>
      <c r="AP238" s="56">
        <f t="shared" si="186"/>
        <v>34</v>
      </c>
      <c r="AQ238" s="56">
        <f t="shared" si="186"/>
        <v>34</v>
      </c>
      <c r="AR238" s="56">
        <f t="shared" si="186"/>
        <v>36</v>
      </c>
      <c r="AS238" s="56">
        <f t="shared" si="186"/>
        <v>36</v>
      </c>
      <c r="AT238" s="56">
        <f t="shared" si="186"/>
        <v>36</v>
      </c>
      <c r="AU238" s="56">
        <f t="shared" si="186"/>
        <v>36</v>
      </c>
      <c r="AV238" s="56">
        <f t="shared" si="186"/>
        <v>38</v>
      </c>
      <c r="AW238" s="56">
        <f t="shared" si="186"/>
        <v>38</v>
      </c>
      <c r="AX238" s="56">
        <f t="shared" si="186"/>
        <v>38</v>
      </c>
      <c r="AY238" s="56">
        <f t="shared" si="186"/>
        <v>40</v>
      </c>
      <c r="AZ238" s="56">
        <f t="shared" si="186"/>
        <v>40</v>
      </c>
      <c r="BA238" s="56">
        <f t="shared" si="186"/>
        <v>40</v>
      </c>
      <c r="BB238" s="56">
        <f t="shared" si="186"/>
        <v>42</v>
      </c>
      <c r="BC238" s="56">
        <f t="shared" si="186"/>
        <v>42</v>
      </c>
      <c r="BD238" s="56">
        <f t="shared" si="186"/>
        <v>42</v>
      </c>
      <c r="BE238" s="56">
        <f t="shared" si="186"/>
        <v>42</v>
      </c>
      <c r="BF238" s="56">
        <f t="shared" si="186"/>
        <v>44</v>
      </c>
      <c r="BG238" s="56">
        <f t="shared" si="186"/>
        <v>44</v>
      </c>
      <c r="BH238" s="56">
        <f t="shared" si="186"/>
        <v>44</v>
      </c>
      <c r="BI238" s="56">
        <f t="shared" si="186"/>
        <v>46</v>
      </c>
      <c r="BJ238" s="56">
        <f t="shared" si="186"/>
        <v>46</v>
      </c>
      <c r="BK238" s="56">
        <f t="shared" si="186"/>
        <v>46</v>
      </c>
      <c r="BL238" s="56">
        <f t="shared" si="186"/>
        <v>48</v>
      </c>
      <c r="BM238" s="56">
        <f t="shared" si="186"/>
        <v>48</v>
      </c>
      <c r="BN238" s="56">
        <f t="shared" si="186"/>
        <v>48</v>
      </c>
      <c r="BO238" s="56">
        <f t="shared" si="186"/>
        <v>48</v>
      </c>
      <c r="BP238" s="56">
        <f t="shared" si="186"/>
        <v>50</v>
      </c>
      <c r="BQ238" s="56">
        <f t="shared" si="186"/>
        <v>50</v>
      </c>
      <c r="BR238" s="56">
        <f t="shared" si="186"/>
        <v>50</v>
      </c>
      <c r="BS238" s="56">
        <f t="shared" si="186"/>
        <v>50</v>
      </c>
      <c r="BT238" s="56">
        <f t="shared" si="186"/>
        <v>52</v>
      </c>
      <c r="BU238" s="56">
        <f t="shared" si="186"/>
        <v>52</v>
      </c>
      <c r="BV238" s="56">
        <f t="shared" si="186"/>
        <v>54</v>
      </c>
      <c r="BW238" s="56">
        <f t="shared" si="186"/>
        <v>54</v>
      </c>
      <c r="BX238" s="56">
        <f t="shared" si="186"/>
        <v>54</v>
      </c>
      <c r="BY238" s="56">
        <f t="shared" si="186"/>
        <v>56</v>
      </c>
      <c r="BZ238" s="56">
        <f t="shared" si="186"/>
        <v>56</v>
      </c>
      <c r="CA238" s="56">
        <f t="shared" si="186"/>
        <v>56</v>
      </c>
      <c r="CB238" s="56">
        <f t="shared" si="186"/>
        <v>56</v>
      </c>
      <c r="CC238" s="56">
        <f t="shared" si="186"/>
        <v>58</v>
      </c>
      <c r="CD238" s="56">
        <f t="shared" si="186"/>
        <v>58</v>
      </c>
      <c r="CE238" s="56">
        <f t="shared" si="186"/>
        <v>58</v>
      </c>
      <c r="CF238" s="56">
        <f t="shared" si="186"/>
        <v>60</v>
      </c>
      <c r="CG238" s="56">
        <f t="shared" si="186"/>
        <v>60</v>
      </c>
      <c r="CH238" s="56">
        <f t="shared" si="186"/>
        <v>60</v>
      </c>
      <c r="CI238" s="56">
        <f t="shared" si="186"/>
        <v>60</v>
      </c>
      <c r="CJ238" s="56">
        <f t="shared" si="186"/>
        <v>62</v>
      </c>
      <c r="CK238" s="56">
        <f t="shared" si="186"/>
        <v>62</v>
      </c>
      <c r="CL238" s="56">
        <f t="shared" si="186"/>
        <v>62</v>
      </c>
      <c r="CM238" s="56">
        <f t="shared" si="186"/>
        <v>64</v>
      </c>
      <c r="CN238" s="56">
        <f t="shared" si="186"/>
        <v>64</v>
      </c>
      <c r="CO238" s="56">
        <f t="shared" si="186"/>
        <v>64</v>
      </c>
      <c r="CP238" s="56">
        <f t="shared" si="186"/>
        <v>66</v>
      </c>
      <c r="CQ238" s="56">
        <f t="shared" ref="CQ238:DL238" si="187">(2*SUM(CQ222:CQ226))</f>
        <v>66</v>
      </c>
      <c r="CR238" s="56">
        <f t="shared" si="187"/>
        <v>66</v>
      </c>
      <c r="CS238" s="56">
        <f t="shared" si="187"/>
        <v>66</v>
      </c>
      <c r="CT238" s="56">
        <f t="shared" si="187"/>
        <v>66</v>
      </c>
      <c r="CU238" s="56">
        <f t="shared" si="187"/>
        <v>68</v>
      </c>
      <c r="CV238" s="56">
        <f t="shared" si="187"/>
        <v>68</v>
      </c>
      <c r="CW238" s="56">
        <f t="shared" si="187"/>
        <v>70</v>
      </c>
      <c r="CX238" s="56">
        <f t="shared" si="187"/>
        <v>70</v>
      </c>
      <c r="CY238" s="56">
        <f t="shared" si="187"/>
        <v>70</v>
      </c>
      <c r="CZ238" s="56">
        <f t="shared" si="187"/>
        <v>72</v>
      </c>
      <c r="DA238" s="56">
        <f t="shared" si="187"/>
        <v>72</v>
      </c>
      <c r="DB238" s="56">
        <f t="shared" si="187"/>
        <v>72</v>
      </c>
      <c r="DC238" s="56">
        <f t="shared" si="187"/>
        <v>72</v>
      </c>
      <c r="DD238" s="56">
        <f t="shared" si="187"/>
        <v>74</v>
      </c>
      <c r="DE238" s="56">
        <f t="shared" si="187"/>
        <v>74</v>
      </c>
      <c r="DF238" s="56">
        <f t="shared" si="187"/>
        <v>74</v>
      </c>
      <c r="DG238" s="56">
        <f t="shared" si="187"/>
        <v>76</v>
      </c>
      <c r="DH238" s="56">
        <f t="shared" si="187"/>
        <v>76</v>
      </c>
      <c r="DI238" s="56">
        <f t="shared" si="187"/>
        <v>76</v>
      </c>
      <c r="DJ238" s="56">
        <f t="shared" si="187"/>
        <v>78</v>
      </c>
      <c r="DK238" s="56">
        <f t="shared" si="187"/>
        <v>78</v>
      </c>
      <c r="DL238" s="56">
        <f t="shared" si="187"/>
        <v>78</v>
      </c>
    </row>
    <row r="239" spans="1:116" ht="15.75" customHeight="1">
      <c r="A239" s="63" t="s">
        <v>167</v>
      </c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7"/>
      <c r="AA239" s="57"/>
      <c r="AB239" s="56"/>
      <c r="AC239" s="56"/>
      <c r="AD239" s="56"/>
      <c r="AE239" s="56">
        <f t="shared" ref="AE239:CP239" si="188">((2*AE232)+(4*AE233)+(8*AE234))</f>
        <v>6</v>
      </c>
      <c r="AF239" s="56">
        <f t="shared" si="188"/>
        <v>8</v>
      </c>
      <c r="AG239" s="56">
        <f t="shared" si="188"/>
        <v>8</v>
      </c>
      <c r="AH239" s="56">
        <f t="shared" si="188"/>
        <v>8</v>
      </c>
      <c r="AI239" s="56">
        <f t="shared" si="188"/>
        <v>8</v>
      </c>
      <c r="AJ239" s="56">
        <f t="shared" si="188"/>
        <v>8</v>
      </c>
      <c r="AK239" s="56">
        <f t="shared" si="188"/>
        <v>8</v>
      </c>
      <c r="AL239" s="56">
        <f t="shared" si="188"/>
        <v>8</v>
      </c>
      <c r="AM239" s="56">
        <f t="shared" si="188"/>
        <v>8</v>
      </c>
      <c r="AN239" s="56">
        <f t="shared" si="188"/>
        <v>8</v>
      </c>
      <c r="AO239" s="56">
        <f t="shared" si="188"/>
        <v>8</v>
      </c>
      <c r="AP239" s="56">
        <f t="shared" si="188"/>
        <v>8</v>
      </c>
      <c r="AQ239" s="56">
        <f t="shared" si="188"/>
        <v>10</v>
      </c>
      <c r="AR239" s="56">
        <f t="shared" si="188"/>
        <v>10</v>
      </c>
      <c r="AS239" s="56">
        <f t="shared" si="188"/>
        <v>10</v>
      </c>
      <c r="AT239" s="56">
        <f t="shared" si="188"/>
        <v>10</v>
      </c>
      <c r="AU239" s="56">
        <f t="shared" si="188"/>
        <v>12</v>
      </c>
      <c r="AV239" s="56">
        <f t="shared" si="188"/>
        <v>10</v>
      </c>
      <c r="AW239" s="56">
        <f t="shared" si="188"/>
        <v>12</v>
      </c>
      <c r="AX239" s="56">
        <f t="shared" si="188"/>
        <v>12</v>
      </c>
      <c r="AY239" s="56">
        <f t="shared" si="188"/>
        <v>12</v>
      </c>
      <c r="AZ239" s="56">
        <f t="shared" si="188"/>
        <v>12</v>
      </c>
      <c r="BA239" s="56">
        <f t="shared" si="188"/>
        <v>12</v>
      </c>
      <c r="BB239" s="56">
        <f t="shared" si="188"/>
        <v>12</v>
      </c>
      <c r="BC239" s="56">
        <f t="shared" si="188"/>
        <v>14</v>
      </c>
      <c r="BD239" s="56">
        <f t="shared" si="188"/>
        <v>14</v>
      </c>
      <c r="BE239" s="56">
        <f t="shared" si="188"/>
        <v>14</v>
      </c>
      <c r="BF239" s="56">
        <f t="shared" si="188"/>
        <v>14</v>
      </c>
      <c r="BG239" s="56">
        <f t="shared" si="188"/>
        <v>14</v>
      </c>
      <c r="BH239" s="56">
        <f t="shared" si="188"/>
        <v>14</v>
      </c>
      <c r="BI239" s="56">
        <f t="shared" si="188"/>
        <v>14</v>
      </c>
      <c r="BJ239" s="56">
        <f t="shared" si="188"/>
        <v>16</v>
      </c>
      <c r="BK239" s="56">
        <f t="shared" si="188"/>
        <v>16</v>
      </c>
      <c r="BL239" s="56">
        <f t="shared" si="188"/>
        <v>16</v>
      </c>
      <c r="BM239" s="56">
        <f t="shared" si="188"/>
        <v>16</v>
      </c>
      <c r="BN239" s="56">
        <f t="shared" si="188"/>
        <v>16</v>
      </c>
      <c r="BO239" s="56">
        <f t="shared" si="188"/>
        <v>16</v>
      </c>
      <c r="BP239" s="56">
        <f t="shared" si="188"/>
        <v>16</v>
      </c>
      <c r="BQ239" s="56">
        <f t="shared" si="188"/>
        <v>16</v>
      </c>
      <c r="BR239" s="56">
        <f t="shared" si="188"/>
        <v>16</v>
      </c>
      <c r="BS239" s="56">
        <f t="shared" si="188"/>
        <v>16</v>
      </c>
      <c r="BT239" s="56">
        <f t="shared" si="188"/>
        <v>18</v>
      </c>
      <c r="BU239" s="56">
        <f t="shared" si="188"/>
        <v>18</v>
      </c>
      <c r="BV239" s="56">
        <f t="shared" si="188"/>
        <v>18</v>
      </c>
      <c r="BW239" s="56">
        <f t="shared" si="188"/>
        <v>18</v>
      </c>
      <c r="BX239" s="56">
        <f t="shared" si="188"/>
        <v>18</v>
      </c>
      <c r="BY239" s="56">
        <f t="shared" si="188"/>
        <v>18</v>
      </c>
      <c r="BZ239" s="56">
        <f t="shared" si="188"/>
        <v>18</v>
      </c>
      <c r="CA239" s="56">
        <f t="shared" si="188"/>
        <v>18</v>
      </c>
      <c r="CB239" s="56">
        <f t="shared" si="188"/>
        <v>18</v>
      </c>
      <c r="CC239" s="56">
        <f t="shared" si="188"/>
        <v>18</v>
      </c>
      <c r="CD239" s="56">
        <f t="shared" si="188"/>
        <v>18</v>
      </c>
      <c r="CE239" s="56">
        <f t="shared" si="188"/>
        <v>20</v>
      </c>
      <c r="CF239" s="56">
        <f t="shared" si="188"/>
        <v>18</v>
      </c>
      <c r="CG239" s="56">
        <f t="shared" si="188"/>
        <v>20</v>
      </c>
      <c r="CH239" s="56">
        <f t="shared" si="188"/>
        <v>20</v>
      </c>
      <c r="CI239" s="56">
        <f t="shared" si="188"/>
        <v>20</v>
      </c>
      <c r="CJ239" s="56">
        <f t="shared" si="188"/>
        <v>20</v>
      </c>
      <c r="CK239" s="56">
        <f t="shared" si="188"/>
        <v>20</v>
      </c>
      <c r="CL239" s="56">
        <f t="shared" si="188"/>
        <v>20</v>
      </c>
      <c r="CM239" s="56">
        <f t="shared" si="188"/>
        <v>20</v>
      </c>
      <c r="CN239" s="56">
        <f t="shared" si="188"/>
        <v>20</v>
      </c>
      <c r="CO239" s="56">
        <f t="shared" si="188"/>
        <v>20</v>
      </c>
      <c r="CP239" s="56">
        <f t="shared" si="188"/>
        <v>20</v>
      </c>
      <c r="CQ239" s="56">
        <f t="shared" ref="CQ239:DL239" si="189">((2*CQ232)+(4*CQ233)+(8*CQ234))</f>
        <v>20</v>
      </c>
      <c r="CR239" s="56">
        <f t="shared" si="189"/>
        <v>20</v>
      </c>
      <c r="CS239" s="56">
        <f t="shared" si="189"/>
        <v>20</v>
      </c>
      <c r="CT239" s="56">
        <f t="shared" si="189"/>
        <v>22</v>
      </c>
      <c r="CU239" s="56">
        <f t="shared" si="189"/>
        <v>22</v>
      </c>
      <c r="CV239" s="56">
        <f t="shared" si="189"/>
        <v>22</v>
      </c>
      <c r="CW239" s="56">
        <f t="shared" si="189"/>
        <v>22</v>
      </c>
      <c r="CX239" s="56">
        <f t="shared" si="189"/>
        <v>22</v>
      </c>
      <c r="CY239" s="56">
        <f t="shared" si="189"/>
        <v>22</v>
      </c>
      <c r="CZ239" s="56">
        <f t="shared" si="189"/>
        <v>22</v>
      </c>
      <c r="DA239" s="56">
        <f t="shared" si="189"/>
        <v>22</v>
      </c>
      <c r="DB239" s="56">
        <f t="shared" si="189"/>
        <v>22</v>
      </c>
      <c r="DC239" s="56">
        <f t="shared" si="189"/>
        <v>22</v>
      </c>
      <c r="DD239" s="56">
        <f t="shared" si="189"/>
        <v>22</v>
      </c>
      <c r="DE239" s="56">
        <f t="shared" si="189"/>
        <v>24</v>
      </c>
      <c r="DF239" s="56">
        <f t="shared" si="189"/>
        <v>24</v>
      </c>
      <c r="DG239" s="56">
        <f t="shared" si="189"/>
        <v>24</v>
      </c>
      <c r="DH239" s="56">
        <f t="shared" si="189"/>
        <v>24</v>
      </c>
      <c r="DI239" s="56">
        <f t="shared" si="189"/>
        <v>24</v>
      </c>
      <c r="DJ239" s="56">
        <f t="shared" si="189"/>
        <v>24</v>
      </c>
      <c r="DK239" s="56">
        <f t="shared" si="189"/>
        <v>24</v>
      </c>
      <c r="DL239" s="56">
        <f t="shared" si="189"/>
        <v>24</v>
      </c>
    </row>
    <row r="240" spans="1:116" ht="15.75" customHeight="1">
      <c r="A240" s="63" t="s">
        <v>168</v>
      </c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7"/>
      <c r="AA240" s="57"/>
      <c r="AB240" s="56"/>
      <c r="AC240" s="56"/>
      <c r="AD240" s="56"/>
      <c r="AE240" s="56">
        <f t="shared" ref="AE240:CP240" si="190">(AE238+AE239)</f>
        <v>34</v>
      </c>
      <c r="AF240" s="56">
        <f t="shared" si="190"/>
        <v>36</v>
      </c>
      <c r="AG240" s="56">
        <f t="shared" si="190"/>
        <v>36</v>
      </c>
      <c r="AH240" s="56">
        <f t="shared" si="190"/>
        <v>38</v>
      </c>
      <c r="AI240" s="56">
        <f t="shared" si="190"/>
        <v>38</v>
      </c>
      <c r="AJ240" s="56">
        <f t="shared" si="190"/>
        <v>38</v>
      </c>
      <c r="AK240" s="56">
        <f t="shared" si="190"/>
        <v>38</v>
      </c>
      <c r="AL240" s="56">
        <f t="shared" si="190"/>
        <v>40</v>
      </c>
      <c r="AM240" s="56">
        <f t="shared" si="190"/>
        <v>40</v>
      </c>
      <c r="AN240" s="56">
        <f t="shared" si="190"/>
        <v>40</v>
      </c>
      <c r="AO240" s="56">
        <f t="shared" si="190"/>
        <v>42</v>
      </c>
      <c r="AP240" s="56">
        <f t="shared" si="190"/>
        <v>42</v>
      </c>
      <c r="AQ240" s="56">
        <f t="shared" si="190"/>
        <v>44</v>
      </c>
      <c r="AR240" s="56">
        <f t="shared" si="190"/>
        <v>46</v>
      </c>
      <c r="AS240" s="56">
        <f t="shared" si="190"/>
        <v>46</v>
      </c>
      <c r="AT240" s="56">
        <f t="shared" si="190"/>
        <v>46</v>
      </c>
      <c r="AU240" s="56">
        <f t="shared" si="190"/>
        <v>48</v>
      </c>
      <c r="AV240" s="56">
        <f t="shared" si="190"/>
        <v>48</v>
      </c>
      <c r="AW240" s="56">
        <f t="shared" si="190"/>
        <v>50</v>
      </c>
      <c r="AX240" s="56">
        <f t="shared" si="190"/>
        <v>50</v>
      </c>
      <c r="AY240" s="56">
        <f t="shared" si="190"/>
        <v>52</v>
      </c>
      <c r="AZ240" s="56">
        <f t="shared" si="190"/>
        <v>52</v>
      </c>
      <c r="BA240" s="56">
        <f t="shared" si="190"/>
        <v>52</v>
      </c>
      <c r="BB240" s="56">
        <f t="shared" si="190"/>
        <v>54</v>
      </c>
      <c r="BC240" s="56">
        <f t="shared" si="190"/>
        <v>56</v>
      </c>
      <c r="BD240" s="56">
        <f t="shared" si="190"/>
        <v>56</v>
      </c>
      <c r="BE240" s="56">
        <f t="shared" si="190"/>
        <v>56</v>
      </c>
      <c r="BF240" s="56">
        <f t="shared" si="190"/>
        <v>58</v>
      </c>
      <c r="BG240" s="56">
        <f t="shared" si="190"/>
        <v>58</v>
      </c>
      <c r="BH240" s="56">
        <f t="shared" si="190"/>
        <v>58</v>
      </c>
      <c r="BI240" s="56">
        <f t="shared" si="190"/>
        <v>60</v>
      </c>
      <c r="BJ240" s="56">
        <f t="shared" si="190"/>
        <v>62</v>
      </c>
      <c r="BK240" s="56">
        <f t="shared" si="190"/>
        <v>62</v>
      </c>
      <c r="BL240" s="56">
        <f t="shared" si="190"/>
        <v>64</v>
      </c>
      <c r="BM240" s="56">
        <f t="shared" si="190"/>
        <v>64</v>
      </c>
      <c r="BN240" s="56">
        <f t="shared" si="190"/>
        <v>64</v>
      </c>
      <c r="BO240" s="56">
        <f t="shared" si="190"/>
        <v>64</v>
      </c>
      <c r="BP240" s="56">
        <f t="shared" si="190"/>
        <v>66</v>
      </c>
      <c r="BQ240" s="56">
        <f t="shared" si="190"/>
        <v>66</v>
      </c>
      <c r="BR240" s="56">
        <f t="shared" si="190"/>
        <v>66</v>
      </c>
      <c r="BS240" s="56">
        <f t="shared" si="190"/>
        <v>66</v>
      </c>
      <c r="BT240" s="56">
        <f t="shared" si="190"/>
        <v>70</v>
      </c>
      <c r="BU240" s="56">
        <f t="shared" si="190"/>
        <v>70</v>
      </c>
      <c r="BV240" s="56">
        <f t="shared" si="190"/>
        <v>72</v>
      </c>
      <c r="BW240" s="56">
        <f t="shared" si="190"/>
        <v>72</v>
      </c>
      <c r="BX240" s="56">
        <f t="shared" si="190"/>
        <v>72</v>
      </c>
      <c r="BY240" s="56">
        <f t="shared" si="190"/>
        <v>74</v>
      </c>
      <c r="BZ240" s="56">
        <f t="shared" si="190"/>
        <v>74</v>
      </c>
      <c r="CA240" s="56">
        <f t="shared" si="190"/>
        <v>74</v>
      </c>
      <c r="CB240" s="56">
        <f t="shared" si="190"/>
        <v>74</v>
      </c>
      <c r="CC240" s="56">
        <f t="shared" si="190"/>
        <v>76</v>
      </c>
      <c r="CD240" s="56">
        <f t="shared" si="190"/>
        <v>76</v>
      </c>
      <c r="CE240" s="56">
        <f t="shared" si="190"/>
        <v>78</v>
      </c>
      <c r="CF240" s="56">
        <f t="shared" si="190"/>
        <v>78</v>
      </c>
      <c r="CG240" s="56">
        <f t="shared" si="190"/>
        <v>80</v>
      </c>
      <c r="CH240" s="56">
        <f t="shared" si="190"/>
        <v>80</v>
      </c>
      <c r="CI240" s="56">
        <f t="shared" si="190"/>
        <v>80</v>
      </c>
      <c r="CJ240" s="56">
        <f t="shared" si="190"/>
        <v>82</v>
      </c>
      <c r="CK240" s="56">
        <f t="shared" si="190"/>
        <v>82</v>
      </c>
      <c r="CL240" s="56">
        <f t="shared" si="190"/>
        <v>82</v>
      </c>
      <c r="CM240" s="56">
        <f t="shared" si="190"/>
        <v>84</v>
      </c>
      <c r="CN240" s="56">
        <f t="shared" si="190"/>
        <v>84</v>
      </c>
      <c r="CO240" s="56">
        <f t="shared" si="190"/>
        <v>84</v>
      </c>
      <c r="CP240" s="56">
        <f t="shared" si="190"/>
        <v>86</v>
      </c>
      <c r="CQ240" s="56">
        <f t="shared" ref="CQ240:DL240" si="191">(CQ238+CQ239)</f>
        <v>86</v>
      </c>
      <c r="CR240" s="56">
        <f t="shared" si="191"/>
        <v>86</v>
      </c>
      <c r="CS240" s="56">
        <f t="shared" si="191"/>
        <v>86</v>
      </c>
      <c r="CT240" s="56">
        <f t="shared" si="191"/>
        <v>88</v>
      </c>
      <c r="CU240" s="56">
        <f t="shared" si="191"/>
        <v>90</v>
      </c>
      <c r="CV240" s="56">
        <f t="shared" si="191"/>
        <v>90</v>
      </c>
      <c r="CW240" s="56">
        <f t="shared" si="191"/>
        <v>92</v>
      </c>
      <c r="CX240" s="56">
        <f t="shared" si="191"/>
        <v>92</v>
      </c>
      <c r="CY240" s="56">
        <f t="shared" si="191"/>
        <v>92</v>
      </c>
      <c r="CZ240" s="56">
        <f t="shared" si="191"/>
        <v>94</v>
      </c>
      <c r="DA240" s="56">
        <f t="shared" si="191"/>
        <v>94</v>
      </c>
      <c r="DB240" s="56">
        <f t="shared" si="191"/>
        <v>94</v>
      </c>
      <c r="DC240" s="56">
        <f t="shared" si="191"/>
        <v>94</v>
      </c>
      <c r="DD240" s="56">
        <f t="shared" si="191"/>
        <v>96</v>
      </c>
      <c r="DE240" s="56">
        <f t="shared" si="191"/>
        <v>98</v>
      </c>
      <c r="DF240" s="56">
        <f t="shared" si="191"/>
        <v>98</v>
      </c>
      <c r="DG240" s="56">
        <f t="shared" si="191"/>
        <v>100</v>
      </c>
      <c r="DH240" s="56">
        <f t="shared" si="191"/>
        <v>100</v>
      </c>
      <c r="DI240" s="56">
        <f t="shared" si="191"/>
        <v>100</v>
      </c>
      <c r="DJ240" s="56">
        <f t="shared" si="191"/>
        <v>102</v>
      </c>
      <c r="DK240" s="56">
        <f t="shared" si="191"/>
        <v>102</v>
      </c>
      <c r="DL240" s="56">
        <f t="shared" si="191"/>
        <v>102</v>
      </c>
    </row>
    <row r="241" spans="1:165" ht="15.75" customHeight="1">
      <c r="A241" s="63" t="s">
        <v>169</v>
      </c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7"/>
      <c r="AA241" s="57"/>
      <c r="AB241" s="56"/>
      <c r="AC241" s="56"/>
      <c r="AD241" s="56"/>
      <c r="AE241" s="56">
        <f t="shared" ref="AE241:CP241" si="192">(AE221-SUM(AE222:AE226))</f>
        <v>0</v>
      </c>
      <c r="AF241" s="56">
        <f t="shared" si="192"/>
        <v>0</v>
      </c>
      <c r="AG241" s="56">
        <f t="shared" si="192"/>
        <v>0</v>
      </c>
      <c r="AH241" s="56">
        <f t="shared" si="192"/>
        <v>0</v>
      </c>
      <c r="AI241" s="56">
        <f t="shared" si="192"/>
        <v>0</v>
      </c>
      <c r="AJ241" s="56">
        <f t="shared" si="192"/>
        <v>0</v>
      </c>
      <c r="AK241" s="56">
        <f t="shared" si="192"/>
        <v>0</v>
      </c>
      <c r="AL241" s="56">
        <f t="shared" si="192"/>
        <v>0</v>
      </c>
      <c r="AM241" s="56">
        <f t="shared" si="192"/>
        <v>0</v>
      </c>
      <c r="AN241" s="56">
        <f t="shared" si="192"/>
        <v>0</v>
      </c>
      <c r="AO241" s="56">
        <f t="shared" si="192"/>
        <v>0</v>
      </c>
      <c r="AP241" s="56">
        <f t="shared" si="192"/>
        <v>0</v>
      </c>
      <c r="AQ241" s="56">
        <f t="shared" si="192"/>
        <v>0</v>
      </c>
      <c r="AR241" s="56">
        <f t="shared" si="192"/>
        <v>0</v>
      </c>
      <c r="AS241" s="56">
        <f t="shared" si="192"/>
        <v>0</v>
      </c>
      <c r="AT241" s="56">
        <f t="shared" si="192"/>
        <v>0</v>
      </c>
      <c r="AU241" s="56">
        <f t="shared" si="192"/>
        <v>0</v>
      </c>
      <c r="AV241" s="56">
        <f t="shared" si="192"/>
        <v>0</v>
      </c>
      <c r="AW241" s="56">
        <f t="shared" si="192"/>
        <v>0</v>
      </c>
      <c r="AX241" s="56">
        <f t="shared" si="192"/>
        <v>0</v>
      </c>
      <c r="AY241" s="56">
        <f t="shared" si="192"/>
        <v>0</v>
      </c>
      <c r="AZ241" s="56">
        <f t="shared" si="192"/>
        <v>0</v>
      </c>
      <c r="BA241" s="56">
        <f t="shared" si="192"/>
        <v>0</v>
      </c>
      <c r="BB241" s="56">
        <f t="shared" si="192"/>
        <v>0</v>
      </c>
      <c r="BC241" s="56">
        <f t="shared" si="192"/>
        <v>0</v>
      </c>
      <c r="BD241" s="56">
        <f t="shared" si="192"/>
        <v>0</v>
      </c>
      <c r="BE241" s="56">
        <f t="shared" si="192"/>
        <v>0</v>
      </c>
      <c r="BF241" s="56">
        <f t="shared" si="192"/>
        <v>0</v>
      </c>
      <c r="BG241" s="56">
        <f t="shared" si="192"/>
        <v>0</v>
      </c>
      <c r="BH241" s="56">
        <f t="shared" si="192"/>
        <v>0</v>
      </c>
      <c r="BI241" s="56">
        <f t="shared" si="192"/>
        <v>0</v>
      </c>
      <c r="BJ241" s="56">
        <f t="shared" si="192"/>
        <v>0</v>
      </c>
      <c r="BK241" s="56">
        <f t="shared" si="192"/>
        <v>0</v>
      </c>
      <c r="BL241" s="56">
        <f t="shared" si="192"/>
        <v>0</v>
      </c>
      <c r="BM241" s="56">
        <f t="shared" si="192"/>
        <v>0</v>
      </c>
      <c r="BN241" s="56">
        <f t="shared" si="192"/>
        <v>0</v>
      </c>
      <c r="BO241" s="56">
        <f t="shared" si="192"/>
        <v>0</v>
      </c>
      <c r="BP241" s="56">
        <f t="shared" si="192"/>
        <v>0</v>
      </c>
      <c r="BQ241" s="56">
        <f t="shared" si="192"/>
        <v>0</v>
      </c>
      <c r="BR241" s="56">
        <f t="shared" si="192"/>
        <v>0</v>
      </c>
      <c r="BS241" s="56">
        <f t="shared" si="192"/>
        <v>1</v>
      </c>
      <c r="BT241" s="56">
        <f t="shared" si="192"/>
        <v>0</v>
      </c>
      <c r="BU241" s="56">
        <f t="shared" si="192"/>
        <v>0</v>
      </c>
      <c r="BV241" s="56">
        <f t="shared" si="192"/>
        <v>0</v>
      </c>
      <c r="BW241" s="56">
        <f t="shared" si="192"/>
        <v>0</v>
      </c>
      <c r="BX241" s="56">
        <f t="shared" si="192"/>
        <v>0</v>
      </c>
      <c r="BY241" s="56">
        <f t="shared" si="192"/>
        <v>-1</v>
      </c>
      <c r="BZ241" s="56">
        <f t="shared" si="192"/>
        <v>0</v>
      </c>
      <c r="CA241" s="56">
        <f t="shared" si="192"/>
        <v>0</v>
      </c>
      <c r="CB241" s="56">
        <f t="shared" si="192"/>
        <v>0</v>
      </c>
      <c r="CC241" s="56">
        <f t="shared" si="192"/>
        <v>0</v>
      </c>
      <c r="CD241" s="56">
        <f t="shared" si="192"/>
        <v>0</v>
      </c>
      <c r="CE241" s="56">
        <f t="shared" si="192"/>
        <v>0</v>
      </c>
      <c r="CF241" s="56">
        <f t="shared" si="192"/>
        <v>0</v>
      </c>
      <c r="CG241" s="56">
        <f t="shared" si="192"/>
        <v>0</v>
      </c>
      <c r="CH241" s="56">
        <f t="shared" si="192"/>
        <v>0</v>
      </c>
      <c r="CI241" s="56">
        <f t="shared" si="192"/>
        <v>0</v>
      </c>
      <c r="CJ241" s="56">
        <f t="shared" si="192"/>
        <v>0</v>
      </c>
      <c r="CK241" s="56">
        <f t="shared" si="192"/>
        <v>0</v>
      </c>
      <c r="CL241" s="56">
        <f t="shared" si="192"/>
        <v>0</v>
      </c>
      <c r="CM241" s="56">
        <f t="shared" si="192"/>
        <v>0</v>
      </c>
      <c r="CN241" s="56">
        <f t="shared" si="192"/>
        <v>0</v>
      </c>
      <c r="CO241" s="56">
        <f t="shared" si="192"/>
        <v>0</v>
      </c>
      <c r="CP241" s="56">
        <f t="shared" si="192"/>
        <v>0</v>
      </c>
      <c r="CQ241" s="56">
        <f t="shared" ref="CQ241:DL241" si="193">(CQ221-SUM(CQ222:CQ226))</f>
        <v>0</v>
      </c>
      <c r="CR241" s="56">
        <f t="shared" si="193"/>
        <v>0</v>
      </c>
      <c r="CS241" s="56">
        <f t="shared" si="193"/>
        <v>0</v>
      </c>
      <c r="CT241" s="56">
        <f t="shared" si="193"/>
        <v>1</v>
      </c>
      <c r="CU241" s="56">
        <f t="shared" si="193"/>
        <v>0</v>
      </c>
      <c r="CV241" s="56">
        <f t="shared" si="193"/>
        <v>0</v>
      </c>
      <c r="CW241" s="56">
        <f t="shared" si="193"/>
        <v>0</v>
      </c>
      <c r="CX241" s="56">
        <f t="shared" si="193"/>
        <v>0</v>
      </c>
      <c r="CY241" s="56">
        <f t="shared" si="193"/>
        <v>0</v>
      </c>
      <c r="CZ241" s="56">
        <f t="shared" si="193"/>
        <v>0</v>
      </c>
      <c r="DA241" s="56">
        <f t="shared" si="193"/>
        <v>0</v>
      </c>
      <c r="DB241" s="56">
        <f t="shared" si="193"/>
        <v>0</v>
      </c>
      <c r="DC241" s="56">
        <f t="shared" si="193"/>
        <v>0</v>
      </c>
      <c r="DD241" s="56">
        <f t="shared" si="193"/>
        <v>0</v>
      </c>
      <c r="DE241" s="56">
        <f t="shared" si="193"/>
        <v>0</v>
      </c>
      <c r="DF241" s="56">
        <f t="shared" si="193"/>
        <v>0</v>
      </c>
      <c r="DG241" s="56">
        <f t="shared" si="193"/>
        <v>0</v>
      </c>
      <c r="DH241" s="56">
        <f t="shared" si="193"/>
        <v>0</v>
      </c>
      <c r="DI241" s="56">
        <f t="shared" si="193"/>
        <v>0</v>
      </c>
      <c r="DJ241" s="56">
        <f t="shared" si="193"/>
        <v>0</v>
      </c>
      <c r="DK241" s="56">
        <f t="shared" si="193"/>
        <v>0</v>
      </c>
      <c r="DL241" s="56">
        <f t="shared" si="193"/>
        <v>0</v>
      </c>
    </row>
    <row r="242" spans="1:165" s="29" customFormat="1" ht="15.75" customHeight="1">
      <c r="A242" s="64" t="s">
        <v>170</v>
      </c>
      <c r="C242" s="30"/>
      <c r="D242" s="30"/>
      <c r="E242" s="30"/>
      <c r="F242" s="30"/>
      <c r="G242" s="30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56"/>
      <c r="Y242" s="56"/>
      <c r="Z242" s="65"/>
      <c r="AA242" s="65"/>
      <c r="AB242" s="65"/>
      <c r="AC242" s="65"/>
      <c r="AD242" s="65"/>
      <c r="AE242" s="65">
        <f t="shared" ref="AE242:CP242" si="194">(AE229-((SUM(AE235:AE237)/2)+(AE232+(2*AE233)+(4*AE234))))</f>
        <v>0.5</v>
      </c>
      <c r="AF242" s="65">
        <f t="shared" si="194"/>
        <v>0</v>
      </c>
      <c r="AG242" s="65">
        <f t="shared" si="194"/>
        <v>-0.5</v>
      </c>
      <c r="AH242" s="65">
        <f t="shared" si="194"/>
        <v>0</v>
      </c>
      <c r="AI242" s="65">
        <f t="shared" si="194"/>
        <v>0.5</v>
      </c>
      <c r="AJ242" s="65">
        <f t="shared" si="194"/>
        <v>0</v>
      </c>
      <c r="AK242" s="65">
        <f t="shared" si="194"/>
        <v>-0.5</v>
      </c>
      <c r="AL242" s="65">
        <f t="shared" si="194"/>
        <v>0</v>
      </c>
      <c r="AM242" s="65">
        <f t="shared" si="194"/>
        <v>-0.5</v>
      </c>
      <c r="AN242" s="65">
        <f t="shared" si="194"/>
        <v>0</v>
      </c>
      <c r="AO242" s="65">
        <f t="shared" si="194"/>
        <v>0.5</v>
      </c>
      <c r="AP242" s="65">
        <f t="shared" si="194"/>
        <v>0</v>
      </c>
      <c r="AQ242" s="65">
        <f t="shared" si="194"/>
        <v>-0.5</v>
      </c>
      <c r="AR242" s="65">
        <f t="shared" si="194"/>
        <v>0</v>
      </c>
      <c r="AS242" s="65">
        <f t="shared" si="194"/>
        <v>0.5</v>
      </c>
      <c r="AT242" s="65">
        <f t="shared" si="194"/>
        <v>0</v>
      </c>
      <c r="AU242" s="65">
        <f t="shared" si="194"/>
        <v>-0.5</v>
      </c>
      <c r="AV242" s="65">
        <f t="shared" si="194"/>
        <v>0</v>
      </c>
      <c r="AW242" s="65">
        <f t="shared" si="194"/>
        <v>-0.5</v>
      </c>
      <c r="AX242" s="65">
        <f t="shared" si="194"/>
        <v>0</v>
      </c>
      <c r="AY242" s="65">
        <f t="shared" si="194"/>
        <v>0</v>
      </c>
      <c r="AZ242" s="65">
        <f t="shared" si="194"/>
        <v>0</v>
      </c>
      <c r="BA242" s="65">
        <f t="shared" si="194"/>
        <v>0</v>
      </c>
      <c r="BB242" s="65">
        <f t="shared" si="194"/>
        <v>0</v>
      </c>
      <c r="BC242" s="65">
        <f t="shared" si="194"/>
        <v>0.5</v>
      </c>
      <c r="BD242" s="65">
        <f t="shared" si="194"/>
        <v>0</v>
      </c>
      <c r="BE242" s="65">
        <f t="shared" si="194"/>
        <v>0.5</v>
      </c>
      <c r="BF242" s="65">
        <f t="shared" si="194"/>
        <v>0</v>
      </c>
      <c r="BG242" s="65">
        <f t="shared" si="194"/>
        <v>-0.5</v>
      </c>
      <c r="BH242" s="65">
        <f t="shared" si="194"/>
        <v>0</v>
      </c>
      <c r="BI242" s="65">
        <f t="shared" si="194"/>
        <v>0.5</v>
      </c>
      <c r="BJ242" s="65">
        <f t="shared" si="194"/>
        <v>0</v>
      </c>
      <c r="BK242" s="65">
        <f t="shared" si="194"/>
        <v>-0.5</v>
      </c>
      <c r="BL242" s="65">
        <f t="shared" si="194"/>
        <v>0</v>
      </c>
      <c r="BM242" s="65">
        <f t="shared" si="194"/>
        <v>0.5</v>
      </c>
      <c r="BN242" s="65">
        <f t="shared" si="194"/>
        <v>0</v>
      </c>
      <c r="BO242" s="65">
        <f t="shared" si="194"/>
        <v>-0.5</v>
      </c>
      <c r="BP242" s="65">
        <f t="shared" si="194"/>
        <v>0</v>
      </c>
      <c r="BQ242" s="65">
        <f t="shared" si="194"/>
        <v>-0.5</v>
      </c>
      <c r="BR242" s="65">
        <f t="shared" si="194"/>
        <v>0</v>
      </c>
      <c r="BS242" s="65">
        <f t="shared" si="194"/>
        <v>-0.5</v>
      </c>
      <c r="BT242" s="65">
        <f t="shared" si="194"/>
        <v>0</v>
      </c>
      <c r="BU242" s="65">
        <f t="shared" si="194"/>
        <v>-0.5</v>
      </c>
      <c r="BV242" s="65">
        <f t="shared" si="194"/>
        <v>0</v>
      </c>
      <c r="BW242" s="65">
        <f t="shared" si="194"/>
        <v>0.5</v>
      </c>
      <c r="BX242" s="65">
        <f t="shared" si="194"/>
        <v>0</v>
      </c>
      <c r="BY242" s="65">
        <f t="shared" si="194"/>
        <v>-0.5</v>
      </c>
      <c r="BZ242" s="65">
        <f t="shared" si="194"/>
        <v>0</v>
      </c>
      <c r="CA242" s="65">
        <f t="shared" si="194"/>
        <v>-0.5</v>
      </c>
      <c r="CB242" s="65">
        <f t="shared" si="194"/>
        <v>0</v>
      </c>
      <c r="CC242" s="65">
        <f t="shared" si="194"/>
        <v>0.5</v>
      </c>
      <c r="CD242" s="65">
        <f t="shared" si="194"/>
        <v>0</v>
      </c>
      <c r="CE242" s="65">
        <f t="shared" si="194"/>
        <v>-0.5</v>
      </c>
      <c r="CF242" s="65">
        <f t="shared" si="194"/>
        <v>0</v>
      </c>
      <c r="CG242" s="65">
        <f t="shared" si="194"/>
        <v>0.5</v>
      </c>
      <c r="CH242" s="65">
        <f t="shared" si="194"/>
        <v>0</v>
      </c>
      <c r="CI242" s="65">
        <f t="shared" si="194"/>
        <v>-0.5</v>
      </c>
      <c r="CJ242" s="65">
        <f t="shared" si="194"/>
        <v>0</v>
      </c>
      <c r="CK242" s="65">
        <f t="shared" si="194"/>
        <v>-0.5</v>
      </c>
      <c r="CL242" s="65">
        <f t="shared" si="194"/>
        <v>0</v>
      </c>
      <c r="CM242" s="65">
        <f t="shared" si="194"/>
        <v>0.5</v>
      </c>
      <c r="CN242" s="65">
        <f t="shared" si="194"/>
        <v>0</v>
      </c>
      <c r="CO242" s="65">
        <f t="shared" si="194"/>
        <v>-0.5</v>
      </c>
      <c r="CP242" s="65">
        <f t="shared" si="194"/>
        <v>0</v>
      </c>
      <c r="CQ242" s="65">
        <f t="shared" ref="CQ242:DL242" si="195">(CQ229-((SUM(CQ235:CQ237)/2)+(CQ232+(2*CQ233)+(4*CQ234))))</f>
        <v>0.5</v>
      </c>
      <c r="CR242" s="65">
        <f t="shared" si="195"/>
        <v>0</v>
      </c>
      <c r="CS242" s="65">
        <f t="shared" si="195"/>
        <v>-0.5</v>
      </c>
      <c r="CT242" s="65">
        <f t="shared" si="195"/>
        <v>-1</v>
      </c>
      <c r="CU242" s="65">
        <f t="shared" si="195"/>
        <v>-0.5</v>
      </c>
      <c r="CV242" s="65">
        <f t="shared" si="195"/>
        <v>0</v>
      </c>
      <c r="CW242" s="65">
        <f t="shared" si="195"/>
        <v>0.5</v>
      </c>
      <c r="CX242" s="65">
        <f t="shared" si="195"/>
        <v>0</v>
      </c>
      <c r="CY242" s="65">
        <f t="shared" si="195"/>
        <v>-0.5</v>
      </c>
      <c r="CZ242" s="65">
        <f t="shared" si="195"/>
        <v>0</v>
      </c>
      <c r="DA242" s="65">
        <f t="shared" si="195"/>
        <v>0.5</v>
      </c>
      <c r="DB242" s="65">
        <f t="shared" si="195"/>
        <v>0</v>
      </c>
      <c r="DC242" s="65">
        <f t="shared" si="195"/>
        <v>-0.5</v>
      </c>
      <c r="DD242" s="65">
        <f t="shared" si="195"/>
        <v>0</v>
      </c>
      <c r="DE242" s="65">
        <f t="shared" si="195"/>
        <v>-0.5</v>
      </c>
      <c r="DF242" s="65">
        <f t="shared" si="195"/>
        <v>0</v>
      </c>
      <c r="DG242" s="65">
        <f t="shared" si="195"/>
        <v>0.5</v>
      </c>
      <c r="DH242" s="65">
        <f t="shared" si="195"/>
        <v>-1</v>
      </c>
      <c r="DI242" s="65">
        <f t="shared" si="195"/>
        <v>-1.5</v>
      </c>
      <c r="DJ242" s="65">
        <f t="shared" si="195"/>
        <v>0</v>
      </c>
      <c r="DK242" s="65">
        <f t="shared" si="195"/>
        <v>0.5</v>
      </c>
      <c r="DL242" s="65">
        <f t="shared" si="195"/>
        <v>0</v>
      </c>
    </row>
    <row r="243" spans="1:165" ht="15.75" customHeight="1">
      <c r="A243" s="63" t="s">
        <v>171</v>
      </c>
      <c r="AE243" s="27">
        <f t="shared" ref="AE243:CP243" si="196">(AE219-AE240)</f>
        <v>13</v>
      </c>
      <c r="AF243" s="27">
        <f t="shared" si="196"/>
        <v>12</v>
      </c>
      <c r="AG243" s="27">
        <f t="shared" si="196"/>
        <v>13</v>
      </c>
      <c r="AH243" s="27">
        <f t="shared" si="196"/>
        <v>12</v>
      </c>
      <c r="AI243" s="27">
        <f t="shared" si="196"/>
        <v>13</v>
      </c>
      <c r="AJ243" s="27">
        <f t="shared" si="196"/>
        <v>14</v>
      </c>
      <c r="AK243" s="27">
        <f t="shared" si="196"/>
        <v>15</v>
      </c>
      <c r="AL243" s="27">
        <f t="shared" si="196"/>
        <v>14</v>
      </c>
      <c r="AM243" s="27">
        <f t="shared" si="196"/>
        <v>15</v>
      </c>
      <c r="AN243" s="27">
        <f t="shared" si="196"/>
        <v>16</v>
      </c>
      <c r="AO243" s="27">
        <f t="shared" si="196"/>
        <v>15</v>
      </c>
      <c r="AP243" s="27">
        <f t="shared" si="196"/>
        <v>16</v>
      </c>
      <c r="AQ243" s="27">
        <f t="shared" si="196"/>
        <v>15</v>
      </c>
      <c r="AR243" s="27">
        <f t="shared" si="196"/>
        <v>14</v>
      </c>
      <c r="AS243" s="27">
        <f t="shared" si="196"/>
        <v>15</v>
      </c>
      <c r="AT243" s="27">
        <f t="shared" si="196"/>
        <v>16</v>
      </c>
      <c r="AU243" s="27">
        <f t="shared" si="196"/>
        <v>15</v>
      </c>
      <c r="AV243" s="27">
        <f t="shared" si="196"/>
        <v>16</v>
      </c>
      <c r="AW243" s="27">
        <f t="shared" si="196"/>
        <v>15</v>
      </c>
      <c r="AX243" s="27">
        <f t="shared" si="196"/>
        <v>16</v>
      </c>
      <c r="AY243" s="27">
        <f t="shared" si="196"/>
        <v>15</v>
      </c>
      <c r="AZ243" s="27">
        <f t="shared" si="196"/>
        <v>16</v>
      </c>
      <c r="BA243" s="27">
        <f t="shared" si="196"/>
        <v>17</v>
      </c>
      <c r="BB243" s="27">
        <f t="shared" si="196"/>
        <v>16</v>
      </c>
      <c r="BC243" s="27">
        <f t="shared" si="196"/>
        <v>15</v>
      </c>
      <c r="BD243" s="27">
        <f t="shared" si="196"/>
        <v>16</v>
      </c>
      <c r="BE243" s="27">
        <f t="shared" si="196"/>
        <v>17</v>
      </c>
      <c r="BF243" s="27">
        <f t="shared" si="196"/>
        <v>16</v>
      </c>
      <c r="BG243" s="27">
        <f t="shared" si="196"/>
        <v>17</v>
      </c>
      <c r="BH243" s="27">
        <f t="shared" si="196"/>
        <v>18</v>
      </c>
      <c r="BI243" s="27">
        <f t="shared" si="196"/>
        <v>17</v>
      </c>
      <c r="BJ243" s="27">
        <f t="shared" si="196"/>
        <v>16</v>
      </c>
      <c r="BK243" s="27">
        <f t="shared" si="196"/>
        <v>17</v>
      </c>
      <c r="BL243" s="27">
        <f t="shared" si="196"/>
        <v>16</v>
      </c>
      <c r="BM243" s="27">
        <f t="shared" si="196"/>
        <v>17</v>
      </c>
      <c r="BN243" s="27">
        <f t="shared" si="196"/>
        <v>18</v>
      </c>
      <c r="BO243" s="27">
        <f t="shared" si="196"/>
        <v>19</v>
      </c>
      <c r="BP243" s="27">
        <f t="shared" si="196"/>
        <v>18</v>
      </c>
      <c r="BQ243" s="27">
        <f t="shared" si="196"/>
        <v>19</v>
      </c>
      <c r="BR243" s="27">
        <f t="shared" si="196"/>
        <v>20</v>
      </c>
      <c r="BS243" s="27">
        <f t="shared" si="196"/>
        <v>21</v>
      </c>
      <c r="BT243" s="27">
        <f t="shared" si="196"/>
        <v>18</v>
      </c>
      <c r="BU243" s="27">
        <f t="shared" si="196"/>
        <v>19</v>
      </c>
      <c r="BV243" s="27">
        <f t="shared" si="196"/>
        <v>18</v>
      </c>
      <c r="BW243" s="27">
        <f t="shared" si="196"/>
        <v>19</v>
      </c>
      <c r="BX243" s="27">
        <f t="shared" si="196"/>
        <v>20</v>
      </c>
      <c r="BY243" s="27">
        <f t="shared" si="196"/>
        <v>19</v>
      </c>
      <c r="BZ243" s="27">
        <f t="shared" si="196"/>
        <v>20</v>
      </c>
      <c r="CA243" s="27">
        <f t="shared" si="196"/>
        <v>21</v>
      </c>
      <c r="CB243" s="27">
        <f t="shared" si="196"/>
        <v>22</v>
      </c>
      <c r="CC243" s="27">
        <f t="shared" si="196"/>
        <v>21</v>
      </c>
      <c r="CD243" s="27">
        <f t="shared" si="196"/>
        <v>22</v>
      </c>
      <c r="CE243" s="27">
        <f t="shared" si="196"/>
        <v>21</v>
      </c>
      <c r="CF243" s="27">
        <f t="shared" si="196"/>
        <v>22</v>
      </c>
      <c r="CG243" s="27">
        <f t="shared" si="196"/>
        <v>21</v>
      </c>
      <c r="CH243" s="27">
        <f t="shared" si="196"/>
        <v>22</v>
      </c>
      <c r="CI243" s="27">
        <f t="shared" si="196"/>
        <v>23</v>
      </c>
      <c r="CJ243" s="27">
        <f t="shared" si="196"/>
        <v>22</v>
      </c>
      <c r="CK243" s="27">
        <f t="shared" si="196"/>
        <v>23</v>
      </c>
      <c r="CL243" s="27">
        <f t="shared" si="196"/>
        <v>24</v>
      </c>
      <c r="CM243" s="27">
        <f t="shared" si="196"/>
        <v>23</v>
      </c>
      <c r="CN243" s="27">
        <f t="shared" si="196"/>
        <v>24</v>
      </c>
      <c r="CO243" s="27">
        <f t="shared" si="196"/>
        <v>25</v>
      </c>
      <c r="CP243" s="27">
        <f t="shared" si="196"/>
        <v>24</v>
      </c>
      <c r="CQ243" s="27">
        <f t="shared" ref="CQ243:DL243" si="197">(CQ219-CQ240)</f>
        <v>25</v>
      </c>
      <c r="CR243" s="27">
        <f t="shared" si="197"/>
        <v>26</v>
      </c>
      <c r="CS243" s="27">
        <f t="shared" si="197"/>
        <v>27</v>
      </c>
      <c r="CT243" s="27">
        <f t="shared" si="197"/>
        <v>26</v>
      </c>
      <c r="CU243" s="27">
        <f t="shared" si="197"/>
        <v>25</v>
      </c>
      <c r="CV243" s="27">
        <f t="shared" si="197"/>
        <v>26</v>
      </c>
      <c r="CW243" s="27">
        <f t="shared" si="197"/>
        <v>25</v>
      </c>
      <c r="CX243" s="27">
        <f t="shared" si="197"/>
        <v>26</v>
      </c>
      <c r="CY243" s="27">
        <f t="shared" si="197"/>
        <v>27</v>
      </c>
      <c r="CZ243" s="27">
        <f t="shared" si="197"/>
        <v>26</v>
      </c>
      <c r="DA243" s="27">
        <f t="shared" si="197"/>
        <v>27</v>
      </c>
      <c r="DB243" s="27">
        <f t="shared" si="197"/>
        <v>28</v>
      </c>
      <c r="DC243" s="27">
        <f t="shared" si="197"/>
        <v>29</v>
      </c>
      <c r="DD243" s="27">
        <f t="shared" si="197"/>
        <v>28</v>
      </c>
      <c r="DE243" s="27">
        <f t="shared" si="197"/>
        <v>27</v>
      </c>
      <c r="DF243" s="27">
        <f t="shared" si="197"/>
        <v>28</v>
      </c>
      <c r="DG243" s="27">
        <f t="shared" si="197"/>
        <v>27</v>
      </c>
      <c r="DH243" s="27">
        <f t="shared" si="197"/>
        <v>28</v>
      </c>
      <c r="DI243" s="27">
        <f t="shared" si="197"/>
        <v>29</v>
      </c>
      <c r="DJ243" s="27">
        <f t="shared" si="197"/>
        <v>28</v>
      </c>
      <c r="DK243" s="27">
        <f t="shared" si="197"/>
        <v>29</v>
      </c>
      <c r="DL243" s="27">
        <f t="shared" si="197"/>
        <v>30</v>
      </c>
    </row>
    <row r="244" spans="1:165" s="38" customFormat="1" ht="15.75" customHeight="1">
      <c r="C244" s="39"/>
      <c r="D244" s="39"/>
      <c r="E244" s="39"/>
      <c r="F244" s="39"/>
      <c r="G244" s="39"/>
      <c r="H244" s="68"/>
      <c r="I244" s="68"/>
      <c r="J244" s="68"/>
      <c r="K244" s="68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68"/>
      <c r="W244" s="68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  <c r="AV244" s="39"/>
      <c r="AW244" s="39"/>
      <c r="AX244" s="39"/>
      <c r="AY244" s="39"/>
      <c r="AZ244" s="39"/>
      <c r="BA244" s="39"/>
      <c r="BB244" s="39"/>
      <c r="BC244" s="39"/>
      <c r="BD244" s="39"/>
      <c r="BE244" s="39"/>
      <c r="BF244" s="39"/>
      <c r="BG244" s="39"/>
      <c r="BH244" s="39"/>
      <c r="BI244" s="39"/>
      <c r="BJ244" s="39"/>
      <c r="BK244" s="39"/>
      <c r="BL244" s="39"/>
      <c r="BM244" s="39"/>
      <c r="BN244" s="39"/>
      <c r="BO244" s="39"/>
      <c r="BP244" s="39"/>
      <c r="BQ244" s="39"/>
      <c r="BR244" s="39"/>
      <c r="BS244" s="39"/>
      <c r="BT244" s="39"/>
      <c r="BU244" s="39"/>
      <c r="BV244" s="39"/>
      <c r="BW244" s="39"/>
      <c r="BX244" s="39"/>
      <c r="BY244" s="39"/>
      <c r="BZ244" s="39"/>
      <c r="CA244" s="39"/>
      <c r="CB244" s="39"/>
      <c r="CC244" s="39"/>
      <c r="CD244" s="39"/>
      <c r="CE244" s="39"/>
      <c r="CF244" s="39"/>
      <c r="CG244" s="39"/>
      <c r="CH244" s="39"/>
      <c r="CI244" s="39"/>
      <c r="CJ244" s="39"/>
      <c r="CK244" s="39"/>
      <c r="CL244" s="39"/>
      <c r="CM244" s="39"/>
      <c r="CN244" s="39"/>
      <c r="CO244" s="39"/>
      <c r="CP244" s="39"/>
      <c r="CQ244" s="39"/>
      <c r="CR244" s="39"/>
      <c r="CS244" s="39"/>
      <c r="CT244" s="39"/>
      <c r="CU244" s="39"/>
      <c r="CV244" s="39"/>
      <c r="CW244" s="39"/>
      <c r="CX244" s="39"/>
      <c r="CY244" s="39"/>
      <c r="CZ244" s="39"/>
      <c r="DA244" s="39"/>
      <c r="DB244" s="39"/>
      <c r="DC244" s="39"/>
      <c r="DD244" s="39"/>
      <c r="DE244" s="39"/>
      <c r="DF244" s="39"/>
      <c r="DG244" s="39"/>
    </row>
    <row r="245" spans="1:165" ht="15.75" customHeight="1">
      <c r="A245" s="26" t="s">
        <v>172</v>
      </c>
      <c r="H245" s="56"/>
      <c r="I245" s="56"/>
      <c r="J245" s="56"/>
      <c r="K245" s="56"/>
      <c r="AJ245" s="27">
        <f t="shared" ref="AJ245:CU245" si="198">ROUND(AJ249/$B$246,2)</f>
        <v>8.67</v>
      </c>
      <c r="AK245" s="27">
        <f t="shared" si="198"/>
        <v>8.83</v>
      </c>
      <c r="AL245" s="27">
        <f t="shared" si="198"/>
        <v>9</v>
      </c>
      <c r="AM245" s="27">
        <f t="shared" si="198"/>
        <v>9.17</v>
      </c>
      <c r="AN245" s="27">
        <f t="shared" si="198"/>
        <v>9.33</v>
      </c>
      <c r="AO245" s="27">
        <f t="shared" si="198"/>
        <v>9.5</v>
      </c>
      <c r="AP245" s="27">
        <f t="shared" si="198"/>
        <v>9.67</v>
      </c>
      <c r="AQ245" s="27">
        <f t="shared" si="198"/>
        <v>9.83</v>
      </c>
      <c r="AR245" s="27">
        <f t="shared" si="198"/>
        <v>10</v>
      </c>
      <c r="AS245" s="27">
        <f t="shared" si="198"/>
        <v>10.17</v>
      </c>
      <c r="AT245" s="27">
        <f t="shared" si="198"/>
        <v>10.33</v>
      </c>
      <c r="AU245" s="27">
        <f t="shared" si="198"/>
        <v>10.5</v>
      </c>
      <c r="AV245" s="27">
        <f t="shared" si="198"/>
        <v>10.67</v>
      </c>
      <c r="AW245" s="27">
        <f t="shared" si="198"/>
        <v>10.83</v>
      </c>
      <c r="AX245" s="27">
        <f t="shared" si="198"/>
        <v>11</v>
      </c>
      <c r="AY245" s="27">
        <f t="shared" si="198"/>
        <v>11.17</v>
      </c>
      <c r="AZ245" s="27">
        <f t="shared" si="198"/>
        <v>11.33</v>
      </c>
      <c r="BA245" s="27">
        <f t="shared" si="198"/>
        <v>11.5</v>
      </c>
      <c r="BB245" s="27">
        <f t="shared" si="198"/>
        <v>11.67</v>
      </c>
      <c r="BC245" s="27">
        <f t="shared" si="198"/>
        <v>11.83</v>
      </c>
      <c r="BD245" s="27">
        <f t="shared" si="198"/>
        <v>12</v>
      </c>
      <c r="BE245" s="27">
        <f t="shared" si="198"/>
        <v>12.17</v>
      </c>
      <c r="BF245" s="27">
        <f t="shared" si="198"/>
        <v>12.33</v>
      </c>
      <c r="BG245" s="27">
        <f t="shared" si="198"/>
        <v>12.5</v>
      </c>
      <c r="BH245" s="27">
        <f t="shared" si="198"/>
        <v>12.67</v>
      </c>
      <c r="BI245" s="27">
        <f t="shared" si="198"/>
        <v>12.83</v>
      </c>
      <c r="BJ245" s="27">
        <f t="shared" si="198"/>
        <v>13</v>
      </c>
      <c r="BK245" s="27">
        <f t="shared" si="198"/>
        <v>13.17</v>
      </c>
      <c r="BL245" s="27">
        <f t="shared" si="198"/>
        <v>13.33</v>
      </c>
      <c r="BM245" s="27">
        <f t="shared" si="198"/>
        <v>13.5</v>
      </c>
      <c r="BN245" s="27">
        <f t="shared" si="198"/>
        <v>13.67</v>
      </c>
      <c r="BO245" s="27">
        <f t="shared" si="198"/>
        <v>13.83</v>
      </c>
      <c r="BP245" s="27">
        <f t="shared" si="198"/>
        <v>14</v>
      </c>
      <c r="BQ245" s="27">
        <f t="shared" si="198"/>
        <v>14.17</v>
      </c>
      <c r="BR245" s="27">
        <f t="shared" si="198"/>
        <v>14.33</v>
      </c>
      <c r="BS245" s="27">
        <f t="shared" si="198"/>
        <v>14.5</v>
      </c>
      <c r="BT245" s="27">
        <f t="shared" si="198"/>
        <v>14.67</v>
      </c>
      <c r="BU245" s="27">
        <f t="shared" si="198"/>
        <v>14.83</v>
      </c>
      <c r="BV245" s="27">
        <f t="shared" si="198"/>
        <v>15</v>
      </c>
      <c r="BW245" s="27">
        <f t="shared" si="198"/>
        <v>15.17</v>
      </c>
      <c r="BX245" s="27">
        <f t="shared" si="198"/>
        <v>15.33</v>
      </c>
      <c r="BY245" s="27">
        <f t="shared" si="198"/>
        <v>15.5</v>
      </c>
      <c r="BZ245" s="27">
        <f t="shared" si="198"/>
        <v>15.67</v>
      </c>
      <c r="CA245" s="27">
        <f t="shared" si="198"/>
        <v>15.83</v>
      </c>
      <c r="CB245" s="27">
        <f t="shared" si="198"/>
        <v>16</v>
      </c>
      <c r="CC245" s="27">
        <f t="shared" si="198"/>
        <v>16.170000000000002</v>
      </c>
      <c r="CD245" s="27">
        <f t="shared" si="198"/>
        <v>16.329999999999998</v>
      </c>
      <c r="CE245" s="27">
        <f t="shared" si="198"/>
        <v>16.5</v>
      </c>
      <c r="CF245" s="27">
        <f t="shared" si="198"/>
        <v>16.670000000000002</v>
      </c>
      <c r="CG245" s="27">
        <f t="shared" si="198"/>
        <v>16.829999999999998</v>
      </c>
      <c r="CH245" s="27">
        <f t="shared" si="198"/>
        <v>17</v>
      </c>
      <c r="CI245" s="27">
        <f t="shared" si="198"/>
        <v>17.170000000000002</v>
      </c>
      <c r="CJ245" s="27">
        <f t="shared" si="198"/>
        <v>17.329999999999998</v>
      </c>
      <c r="CK245" s="27">
        <f t="shared" si="198"/>
        <v>17.5</v>
      </c>
      <c r="CL245" s="27">
        <f t="shared" si="198"/>
        <v>17.670000000000002</v>
      </c>
      <c r="CM245" s="27">
        <f t="shared" si="198"/>
        <v>17.829999999999998</v>
      </c>
      <c r="CN245" s="27">
        <f t="shared" si="198"/>
        <v>18</v>
      </c>
      <c r="CO245" s="27">
        <f t="shared" si="198"/>
        <v>18.170000000000002</v>
      </c>
      <c r="CP245" s="27">
        <f t="shared" si="198"/>
        <v>18.329999999999998</v>
      </c>
      <c r="CQ245" s="27">
        <f t="shared" si="198"/>
        <v>18.5</v>
      </c>
      <c r="CR245" s="27">
        <f t="shared" si="198"/>
        <v>18.670000000000002</v>
      </c>
      <c r="CS245" s="27">
        <f t="shared" si="198"/>
        <v>18.829999999999998</v>
      </c>
      <c r="CT245" s="27">
        <f t="shared" si="198"/>
        <v>19</v>
      </c>
      <c r="CU245" s="27">
        <f t="shared" si="198"/>
        <v>19.170000000000002</v>
      </c>
      <c r="CV245" s="27">
        <f t="shared" ref="CV245:EC245" si="199">ROUND(CV249/$B$246,2)</f>
        <v>19.329999999999998</v>
      </c>
      <c r="CW245" s="27">
        <f t="shared" si="199"/>
        <v>19.5</v>
      </c>
      <c r="CX245" s="27">
        <f t="shared" si="199"/>
        <v>19.670000000000002</v>
      </c>
      <c r="CY245" s="27">
        <f t="shared" si="199"/>
        <v>19.829999999999998</v>
      </c>
      <c r="CZ245" s="27">
        <f t="shared" si="199"/>
        <v>20</v>
      </c>
      <c r="DA245" s="27">
        <f t="shared" si="199"/>
        <v>20.170000000000002</v>
      </c>
      <c r="DB245" s="27">
        <f t="shared" si="199"/>
        <v>20.329999999999998</v>
      </c>
      <c r="DC245" s="27">
        <f t="shared" si="199"/>
        <v>20.5</v>
      </c>
      <c r="DD245" s="27">
        <f t="shared" si="199"/>
        <v>20.67</v>
      </c>
      <c r="DE245" s="27">
        <f t="shared" si="199"/>
        <v>20.83</v>
      </c>
      <c r="DF245" s="27">
        <f t="shared" si="199"/>
        <v>21</v>
      </c>
      <c r="DG245" s="27">
        <f t="shared" si="199"/>
        <v>21.17</v>
      </c>
      <c r="DH245" s="27">
        <f t="shared" si="199"/>
        <v>21.33</v>
      </c>
      <c r="DI245" s="27">
        <f t="shared" si="199"/>
        <v>21.5</v>
      </c>
      <c r="DJ245" s="27">
        <f t="shared" si="199"/>
        <v>21.67</v>
      </c>
      <c r="DK245" s="27">
        <f t="shared" si="199"/>
        <v>21.83</v>
      </c>
      <c r="DL245" s="27">
        <f t="shared" si="199"/>
        <v>22</v>
      </c>
      <c r="DM245" s="27">
        <f t="shared" si="199"/>
        <v>22.17</v>
      </c>
      <c r="DN245" s="27">
        <f t="shared" si="199"/>
        <v>22.33</v>
      </c>
      <c r="DO245" s="27">
        <f t="shared" si="199"/>
        <v>22.5</v>
      </c>
      <c r="DP245" s="27">
        <f t="shared" si="199"/>
        <v>22.67</v>
      </c>
      <c r="DQ245" s="27">
        <f t="shared" si="199"/>
        <v>22.83</v>
      </c>
      <c r="DR245" s="27">
        <f t="shared" si="199"/>
        <v>23</v>
      </c>
      <c r="DS245" s="27">
        <f t="shared" si="199"/>
        <v>23.17</v>
      </c>
      <c r="DT245" s="27">
        <f t="shared" si="199"/>
        <v>23.33</v>
      </c>
      <c r="DU245" s="27">
        <f t="shared" si="199"/>
        <v>23.5</v>
      </c>
      <c r="DV245" s="27">
        <f t="shared" si="199"/>
        <v>23.67</v>
      </c>
      <c r="DW245" s="27">
        <f t="shared" si="199"/>
        <v>23.83</v>
      </c>
      <c r="DX245" s="27">
        <f t="shared" si="199"/>
        <v>24</v>
      </c>
      <c r="DY245" s="27">
        <f t="shared" si="199"/>
        <v>24.17</v>
      </c>
      <c r="DZ245" s="27">
        <f t="shared" si="199"/>
        <v>24.33</v>
      </c>
      <c r="EA245" s="27">
        <f t="shared" si="199"/>
        <v>24.5</v>
      </c>
      <c r="EB245" s="27">
        <f t="shared" si="199"/>
        <v>24.67</v>
      </c>
      <c r="EC245" s="27">
        <f t="shared" si="199"/>
        <v>24.83</v>
      </c>
      <c r="ED245" s="27"/>
      <c r="EE245" s="27"/>
      <c r="EF245" s="27"/>
      <c r="EG245" s="27"/>
      <c r="EH245" s="27"/>
      <c r="EI245" s="27"/>
      <c r="EJ245" s="27"/>
      <c r="EK245" s="27"/>
      <c r="EL245" s="27"/>
      <c r="EM245" s="27"/>
      <c r="EN245" s="27"/>
      <c r="EO245" s="27"/>
      <c r="EP245" s="27"/>
      <c r="EQ245" s="27"/>
      <c r="ER245" s="27"/>
      <c r="ES245" s="27"/>
      <c r="ET245" s="27"/>
      <c r="EU245" s="27"/>
      <c r="EV245" s="27"/>
      <c r="EW245" s="27"/>
      <c r="EX245" s="27"/>
      <c r="EY245" s="27"/>
      <c r="EZ245" s="27"/>
      <c r="FA245" s="27"/>
      <c r="FB245" s="27"/>
      <c r="FC245" s="27"/>
      <c r="FD245" s="27"/>
      <c r="FE245" s="27"/>
      <c r="FF245" s="27"/>
      <c r="FG245" s="27"/>
      <c r="FH245" s="27"/>
      <c r="FI245" s="27"/>
    </row>
    <row r="246" spans="1:165" ht="15.75" customHeight="1">
      <c r="A246" s="54" t="s">
        <v>47</v>
      </c>
      <c r="B246" s="58">
        <v>6</v>
      </c>
      <c r="C246" s="56"/>
      <c r="D246" s="56"/>
      <c r="E246" s="56"/>
      <c r="F246" s="56"/>
      <c r="G246" s="56"/>
      <c r="H246" s="56"/>
      <c r="I246" s="56"/>
      <c r="J246" s="56"/>
      <c r="K246" s="56"/>
      <c r="DH246" s="27"/>
      <c r="DI246" s="27"/>
      <c r="DJ246" s="27"/>
      <c r="DK246" s="27"/>
      <c r="DL246" s="27"/>
      <c r="DM246" s="27"/>
      <c r="DN246" s="27"/>
      <c r="DO246" s="27"/>
      <c r="DP246" s="27"/>
      <c r="DQ246" s="27"/>
      <c r="DR246" s="27"/>
      <c r="DS246" s="27"/>
      <c r="DT246" s="27"/>
      <c r="DU246" s="27"/>
      <c r="DV246" s="27"/>
      <c r="DW246" s="27"/>
      <c r="DX246" s="27"/>
      <c r="DY246" s="27"/>
      <c r="DZ246" s="27"/>
      <c r="EA246" s="27"/>
      <c r="EB246" s="27"/>
      <c r="EC246" s="27"/>
      <c r="ED246" s="27"/>
      <c r="EE246" s="27"/>
      <c r="EF246" s="27"/>
      <c r="EG246" s="27"/>
      <c r="EH246" s="27"/>
      <c r="EI246" s="27"/>
      <c r="EJ246" s="27"/>
      <c r="EK246" s="27"/>
      <c r="EL246" s="27"/>
      <c r="EM246" s="27"/>
      <c r="EN246" s="27"/>
      <c r="EO246" s="27"/>
      <c r="EP246" s="27"/>
      <c r="EQ246" s="27"/>
      <c r="ER246" s="27"/>
      <c r="ES246" s="27"/>
      <c r="ET246" s="27"/>
      <c r="EU246" s="27"/>
      <c r="EV246" s="27"/>
      <c r="EW246" s="27"/>
      <c r="EX246" s="27"/>
      <c r="EY246" s="27"/>
      <c r="EZ246" s="27"/>
      <c r="FA246" s="27"/>
      <c r="FB246" s="27"/>
      <c r="FC246" s="27"/>
      <c r="FD246" s="27"/>
      <c r="FE246" s="27"/>
      <c r="FF246" s="27"/>
      <c r="FG246" s="27"/>
      <c r="FH246" s="27"/>
      <c r="FI246" s="27"/>
    </row>
    <row r="247" spans="1:165" ht="15.75" customHeight="1">
      <c r="A247" s="54" t="s">
        <v>48</v>
      </c>
      <c r="B247" s="58">
        <v>7.5</v>
      </c>
      <c r="C247" s="56"/>
      <c r="D247" s="56"/>
      <c r="E247" s="56"/>
      <c r="F247" s="56"/>
      <c r="G247" s="56"/>
      <c r="H247" s="56"/>
      <c r="I247" s="56"/>
      <c r="J247" s="56"/>
      <c r="K247" s="56"/>
      <c r="DH247" s="27"/>
      <c r="DI247" s="27"/>
      <c r="DJ247" s="27"/>
      <c r="DK247" s="27"/>
      <c r="DL247" s="27"/>
      <c r="DM247" s="27"/>
      <c r="DN247" s="27"/>
      <c r="DO247" s="27"/>
      <c r="DP247" s="27"/>
      <c r="DQ247" s="27"/>
      <c r="DR247" s="27"/>
      <c r="DS247" s="27"/>
      <c r="DT247" s="27"/>
      <c r="DU247" s="27"/>
      <c r="DV247" s="27"/>
      <c r="DW247" s="27"/>
      <c r="DX247" s="27"/>
      <c r="DY247" s="27"/>
      <c r="DZ247" s="27"/>
      <c r="EA247" s="27"/>
      <c r="EB247" s="27"/>
      <c r="EC247" s="27"/>
      <c r="ED247" s="27"/>
      <c r="EE247" s="27"/>
      <c r="EF247" s="27"/>
      <c r="EG247" s="27"/>
      <c r="EH247" s="27"/>
      <c r="EI247" s="27"/>
      <c r="EJ247" s="27"/>
      <c r="EK247" s="27"/>
      <c r="EL247" s="27"/>
      <c r="EM247" s="27"/>
      <c r="EN247" s="27"/>
      <c r="EO247" s="27"/>
      <c r="EP247" s="27"/>
      <c r="EQ247" s="27"/>
      <c r="ER247" s="27"/>
      <c r="ES247" s="27"/>
      <c r="ET247" s="27"/>
      <c r="EU247" s="27"/>
      <c r="EV247" s="27"/>
      <c r="EW247" s="27"/>
      <c r="EX247" s="27"/>
      <c r="EY247" s="27"/>
      <c r="EZ247" s="27"/>
      <c r="FA247" s="27"/>
      <c r="FB247" s="27"/>
      <c r="FC247" s="27"/>
      <c r="FD247" s="27"/>
      <c r="FE247" s="27"/>
      <c r="FF247" s="27"/>
      <c r="FG247" s="27"/>
      <c r="FH247" s="27"/>
      <c r="FI247" s="27"/>
    </row>
    <row r="248" spans="1:165" s="36" customFormat="1" ht="14.15" customHeight="1">
      <c r="A248" s="50" t="s">
        <v>151</v>
      </c>
      <c r="B248" s="51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6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52">
        <f>ROUNDDOWN(0.75*($B$247*BV4),0)</f>
        <v>0</v>
      </c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  <c r="CG248" s="37"/>
      <c r="CH248" s="37"/>
      <c r="CI248" s="37"/>
      <c r="CJ248" s="37"/>
      <c r="CK248" s="37"/>
      <c r="CL248" s="37"/>
      <c r="CM248" s="37"/>
      <c r="CN248" s="37"/>
      <c r="CO248" s="37"/>
      <c r="CP248" s="37"/>
      <c r="CQ248" s="37"/>
      <c r="CR248" s="37"/>
      <c r="CS248" s="37"/>
      <c r="CT248" s="37"/>
      <c r="CU248" s="37"/>
      <c r="CV248" s="37"/>
      <c r="CW248" s="37"/>
      <c r="CX248" s="37"/>
      <c r="CY248" s="37"/>
      <c r="CZ248" s="37"/>
      <c r="DA248" s="37"/>
      <c r="DB248" s="37"/>
      <c r="DC248" s="37"/>
      <c r="DD248" s="37"/>
      <c r="DE248" s="37"/>
      <c r="DF248" s="37"/>
      <c r="DG248" s="37"/>
      <c r="DH248" s="37"/>
      <c r="DI248" s="37"/>
      <c r="DJ248" s="37"/>
      <c r="DK248" s="37"/>
      <c r="DL248" s="37"/>
      <c r="DM248" s="37"/>
      <c r="DN248" s="37"/>
      <c r="DO248" s="37"/>
      <c r="DP248" s="37"/>
      <c r="DQ248" s="37"/>
      <c r="DR248" s="37"/>
      <c r="DS248" s="37"/>
      <c r="DT248" s="37"/>
      <c r="DU248" s="37"/>
      <c r="DV248" s="37"/>
      <c r="DW248" s="37"/>
      <c r="DX248" s="37"/>
      <c r="DY248" s="37"/>
      <c r="DZ248" s="37"/>
      <c r="EA248" s="37"/>
      <c r="EB248" s="37"/>
      <c r="EC248" s="37"/>
      <c r="ED248" s="37"/>
      <c r="EE248" s="37"/>
      <c r="EF248" s="37"/>
      <c r="EG248" s="37"/>
      <c r="EH248" s="37"/>
      <c r="EI248" s="37"/>
      <c r="EJ248" s="37"/>
      <c r="EK248" s="37"/>
      <c r="EL248" s="37"/>
      <c r="EM248" s="37"/>
      <c r="EN248" s="37"/>
      <c r="EO248" s="37"/>
      <c r="EP248" s="37"/>
      <c r="EQ248" s="37"/>
      <c r="ER248" s="37"/>
      <c r="ES248" s="37"/>
      <c r="ET248" s="37"/>
      <c r="EU248" s="37"/>
      <c r="EV248" s="37"/>
      <c r="EW248" s="37"/>
      <c r="EX248" s="37"/>
      <c r="EY248" s="37"/>
      <c r="EZ248" s="37"/>
      <c r="FA248" s="37"/>
      <c r="FB248" s="37"/>
      <c r="FC248" s="37"/>
      <c r="FD248" s="37"/>
      <c r="FE248" s="37"/>
      <c r="FF248" s="37"/>
      <c r="FG248" s="37"/>
      <c r="FH248" s="37"/>
      <c r="FI248" s="37"/>
    </row>
    <row r="249" spans="1:165" s="36" customFormat="1" ht="14.15" customHeight="1">
      <c r="A249" s="50" t="s">
        <v>137</v>
      </c>
      <c r="B249" s="51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27"/>
      <c r="AH249" s="27"/>
      <c r="AI249" s="27"/>
      <c r="AJ249" s="37">
        <f t="shared" ref="AJ249:BU249" si="200">(AK249-1)</f>
        <v>52</v>
      </c>
      <c r="AK249" s="37">
        <f t="shared" si="200"/>
        <v>53</v>
      </c>
      <c r="AL249" s="37">
        <f t="shared" si="200"/>
        <v>54</v>
      </c>
      <c r="AM249" s="37">
        <f t="shared" si="200"/>
        <v>55</v>
      </c>
      <c r="AN249" s="37">
        <f t="shared" si="200"/>
        <v>56</v>
      </c>
      <c r="AO249" s="37">
        <f t="shared" si="200"/>
        <v>57</v>
      </c>
      <c r="AP249" s="37">
        <f t="shared" si="200"/>
        <v>58</v>
      </c>
      <c r="AQ249" s="37">
        <f t="shared" si="200"/>
        <v>59</v>
      </c>
      <c r="AR249" s="37">
        <f t="shared" si="200"/>
        <v>60</v>
      </c>
      <c r="AS249" s="37">
        <f t="shared" si="200"/>
        <v>61</v>
      </c>
      <c r="AT249" s="37">
        <f t="shared" si="200"/>
        <v>62</v>
      </c>
      <c r="AU249" s="37">
        <f t="shared" si="200"/>
        <v>63</v>
      </c>
      <c r="AV249" s="37">
        <f t="shared" si="200"/>
        <v>64</v>
      </c>
      <c r="AW249" s="37">
        <f t="shared" si="200"/>
        <v>65</v>
      </c>
      <c r="AX249" s="37">
        <f t="shared" si="200"/>
        <v>66</v>
      </c>
      <c r="AY249" s="37">
        <f t="shared" si="200"/>
        <v>67</v>
      </c>
      <c r="AZ249" s="37">
        <f t="shared" si="200"/>
        <v>68</v>
      </c>
      <c r="BA249" s="37">
        <f t="shared" si="200"/>
        <v>69</v>
      </c>
      <c r="BB249" s="37">
        <f t="shared" si="200"/>
        <v>70</v>
      </c>
      <c r="BC249" s="37">
        <f t="shared" si="200"/>
        <v>71</v>
      </c>
      <c r="BD249" s="37">
        <f t="shared" si="200"/>
        <v>72</v>
      </c>
      <c r="BE249" s="37">
        <f t="shared" si="200"/>
        <v>73</v>
      </c>
      <c r="BF249" s="37">
        <f t="shared" si="200"/>
        <v>74</v>
      </c>
      <c r="BG249" s="37">
        <f t="shared" si="200"/>
        <v>75</v>
      </c>
      <c r="BH249" s="37">
        <f t="shared" si="200"/>
        <v>76</v>
      </c>
      <c r="BI249" s="37">
        <f t="shared" si="200"/>
        <v>77</v>
      </c>
      <c r="BJ249" s="37">
        <f t="shared" si="200"/>
        <v>78</v>
      </c>
      <c r="BK249" s="37">
        <f t="shared" si="200"/>
        <v>79</v>
      </c>
      <c r="BL249" s="37">
        <f t="shared" si="200"/>
        <v>80</v>
      </c>
      <c r="BM249" s="37">
        <f t="shared" si="200"/>
        <v>81</v>
      </c>
      <c r="BN249" s="37">
        <f t="shared" si="200"/>
        <v>82</v>
      </c>
      <c r="BO249" s="37">
        <f t="shared" si="200"/>
        <v>83</v>
      </c>
      <c r="BP249" s="37">
        <f t="shared" si="200"/>
        <v>84</v>
      </c>
      <c r="BQ249" s="37">
        <f t="shared" si="200"/>
        <v>85</v>
      </c>
      <c r="BR249" s="37">
        <f t="shared" si="200"/>
        <v>86</v>
      </c>
      <c r="BS249" s="37">
        <f t="shared" si="200"/>
        <v>87</v>
      </c>
      <c r="BT249" s="37">
        <f t="shared" si="200"/>
        <v>88</v>
      </c>
      <c r="BU249" s="37">
        <f t="shared" si="200"/>
        <v>89</v>
      </c>
      <c r="BV249" s="52">
        <v>90</v>
      </c>
      <c r="BW249" s="37">
        <f t="shared" ref="BW249:EC249" si="201">(BV249+1)</f>
        <v>91</v>
      </c>
      <c r="BX249" s="37">
        <f t="shared" si="201"/>
        <v>92</v>
      </c>
      <c r="BY249" s="37">
        <f t="shared" si="201"/>
        <v>93</v>
      </c>
      <c r="BZ249" s="37">
        <f t="shared" si="201"/>
        <v>94</v>
      </c>
      <c r="CA249" s="37">
        <f t="shared" si="201"/>
        <v>95</v>
      </c>
      <c r="CB249" s="37">
        <f t="shared" si="201"/>
        <v>96</v>
      </c>
      <c r="CC249" s="37">
        <f t="shared" si="201"/>
        <v>97</v>
      </c>
      <c r="CD249" s="37">
        <f t="shared" si="201"/>
        <v>98</v>
      </c>
      <c r="CE249" s="37">
        <f t="shared" si="201"/>
        <v>99</v>
      </c>
      <c r="CF249" s="37">
        <f t="shared" si="201"/>
        <v>100</v>
      </c>
      <c r="CG249" s="37">
        <f t="shared" si="201"/>
        <v>101</v>
      </c>
      <c r="CH249" s="37">
        <f t="shared" si="201"/>
        <v>102</v>
      </c>
      <c r="CI249" s="37">
        <f t="shared" si="201"/>
        <v>103</v>
      </c>
      <c r="CJ249" s="37">
        <f t="shared" si="201"/>
        <v>104</v>
      </c>
      <c r="CK249" s="37">
        <f t="shared" si="201"/>
        <v>105</v>
      </c>
      <c r="CL249" s="37">
        <f t="shared" si="201"/>
        <v>106</v>
      </c>
      <c r="CM249" s="37">
        <f t="shared" si="201"/>
        <v>107</v>
      </c>
      <c r="CN249" s="37">
        <f t="shared" si="201"/>
        <v>108</v>
      </c>
      <c r="CO249" s="37">
        <f t="shared" si="201"/>
        <v>109</v>
      </c>
      <c r="CP249" s="37">
        <f t="shared" si="201"/>
        <v>110</v>
      </c>
      <c r="CQ249" s="37">
        <f t="shared" si="201"/>
        <v>111</v>
      </c>
      <c r="CR249" s="37">
        <f t="shared" si="201"/>
        <v>112</v>
      </c>
      <c r="CS249" s="37">
        <f t="shared" si="201"/>
        <v>113</v>
      </c>
      <c r="CT249" s="37">
        <f t="shared" si="201"/>
        <v>114</v>
      </c>
      <c r="CU249" s="37">
        <f t="shared" si="201"/>
        <v>115</v>
      </c>
      <c r="CV249" s="37">
        <f t="shared" si="201"/>
        <v>116</v>
      </c>
      <c r="CW249" s="37">
        <f t="shared" si="201"/>
        <v>117</v>
      </c>
      <c r="CX249" s="37">
        <f t="shared" si="201"/>
        <v>118</v>
      </c>
      <c r="CY249" s="37">
        <f t="shared" si="201"/>
        <v>119</v>
      </c>
      <c r="CZ249" s="37">
        <f t="shared" si="201"/>
        <v>120</v>
      </c>
      <c r="DA249" s="37">
        <f t="shared" si="201"/>
        <v>121</v>
      </c>
      <c r="DB249" s="37">
        <f t="shared" si="201"/>
        <v>122</v>
      </c>
      <c r="DC249" s="37">
        <f t="shared" si="201"/>
        <v>123</v>
      </c>
      <c r="DD249" s="37">
        <f t="shared" si="201"/>
        <v>124</v>
      </c>
      <c r="DE249" s="37">
        <f t="shared" si="201"/>
        <v>125</v>
      </c>
      <c r="DF249" s="37">
        <f t="shared" si="201"/>
        <v>126</v>
      </c>
      <c r="DG249" s="37">
        <f t="shared" si="201"/>
        <v>127</v>
      </c>
      <c r="DH249" s="37">
        <f t="shared" si="201"/>
        <v>128</v>
      </c>
      <c r="DI249" s="37">
        <f t="shared" si="201"/>
        <v>129</v>
      </c>
      <c r="DJ249" s="37">
        <f t="shared" si="201"/>
        <v>130</v>
      </c>
      <c r="DK249" s="37">
        <f t="shared" si="201"/>
        <v>131</v>
      </c>
      <c r="DL249" s="37">
        <f t="shared" si="201"/>
        <v>132</v>
      </c>
      <c r="DM249" s="37">
        <f t="shared" si="201"/>
        <v>133</v>
      </c>
      <c r="DN249" s="37">
        <f t="shared" si="201"/>
        <v>134</v>
      </c>
      <c r="DO249" s="37">
        <f t="shared" si="201"/>
        <v>135</v>
      </c>
      <c r="DP249" s="37">
        <f t="shared" si="201"/>
        <v>136</v>
      </c>
      <c r="DQ249" s="37">
        <f t="shared" si="201"/>
        <v>137</v>
      </c>
      <c r="DR249" s="37">
        <f t="shared" si="201"/>
        <v>138</v>
      </c>
      <c r="DS249" s="37">
        <f t="shared" si="201"/>
        <v>139</v>
      </c>
      <c r="DT249" s="37">
        <f t="shared" si="201"/>
        <v>140</v>
      </c>
      <c r="DU249" s="37">
        <f t="shared" si="201"/>
        <v>141</v>
      </c>
      <c r="DV249" s="37">
        <f t="shared" si="201"/>
        <v>142</v>
      </c>
      <c r="DW249" s="37">
        <f t="shared" si="201"/>
        <v>143</v>
      </c>
      <c r="DX249" s="37">
        <f t="shared" si="201"/>
        <v>144</v>
      </c>
      <c r="DY249" s="37">
        <f t="shared" si="201"/>
        <v>145</v>
      </c>
      <c r="DZ249" s="37">
        <f t="shared" si="201"/>
        <v>146</v>
      </c>
      <c r="EA249" s="37">
        <f t="shared" si="201"/>
        <v>147</v>
      </c>
      <c r="EB249" s="37">
        <f t="shared" si="201"/>
        <v>148</v>
      </c>
      <c r="EC249" s="37">
        <f t="shared" si="201"/>
        <v>149</v>
      </c>
      <c r="ED249" s="37"/>
      <c r="EE249" s="37"/>
      <c r="EF249" s="37"/>
      <c r="EG249" s="37"/>
      <c r="EH249" s="37"/>
      <c r="EI249" s="37"/>
      <c r="EJ249" s="37"/>
      <c r="EK249" s="37"/>
      <c r="EL249" s="37"/>
      <c r="EM249" s="37"/>
      <c r="EN249" s="37"/>
      <c r="EO249" s="37"/>
      <c r="EP249" s="37"/>
      <c r="EQ249" s="37"/>
      <c r="ER249" s="37"/>
      <c r="ES249" s="37"/>
      <c r="ET249" s="37"/>
      <c r="EU249" s="37"/>
      <c r="EV249" s="37"/>
      <c r="EW249" s="37"/>
      <c r="EX249" s="37"/>
      <c r="EY249" s="37"/>
      <c r="EZ249" s="37"/>
      <c r="FA249" s="37"/>
      <c r="FB249" s="37"/>
      <c r="FC249" s="37"/>
      <c r="FD249" s="37"/>
      <c r="FE249" s="37"/>
      <c r="FF249" s="37"/>
      <c r="FG249" s="37"/>
      <c r="FH249" s="37"/>
      <c r="FI249" s="37"/>
    </row>
    <row r="250" spans="1:165" s="36" customFormat="1" ht="14.15" customHeight="1">
      <c r="A250" s="50" t="s">
        <v>152</v>
      </c>
      <c r="B250" s="51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6"/>
      <c r="Y250" s="56"/>
      <c r="Z250" s="52"/>
      <c r="AA250" s="52"/>
      <c r="AB250" s="52"/>
      <c r="AC250" s="52"/>
      <c r="AD250" s="52"/>
      <c r="AE250" s="52"/>
      <c r="AF250" s="52"/>
      <c r="AG250" s="27"/>
      <c r="AH250" s="27"/>
      <c r="AI250" s="27"/>
      <c r="AJ250" s="52">
        <f t="shared" ref="AJ250:BO250" si="202">ROUNDUP(Rows_for_Initial_Curve*AJ248,0)</f>
        <v>0</v>
      </c>
      <c r="AK250" s="52">
        <f t="shared" si="202"/>
        <v>0</v>
      </c>
      <c r="AL250" s="52">
        <f t="shared" si="202"/>
        <v>0</v>
      </c>
      <c r="AM250" s="52">
        <f t="shared" si="202"/>
        <v>0</v>
      </c>
      <c r="AN250" s="52">
        <f t="shared" si="202"/>
        <v>0</v>
      </c>
      <c r="AO250" s="52">
        <f t="shared" si="202"/>
        <v>0</v>
      </c>
      <c r="AP250" s="52">
        <f t="shared" si="202"/>
        <v>0</v>
      </c>
      <c r="AQ250" s="52">
        <f t="shared" si="202"/>
        <v>0</v>
      </c>
      <c r="AR250" s="52">
        <f t="shared" si="202"/>
        <v>0</v>
      </c>
      <c r="AS250" s="52">
        <f t="shared" si="202"/>
        <v>0</v>
      </c>
      <c r="AT250" s="52">
        <f t="shared" si="202"/>
        <v>0</v>
      </c>
      <c r="AU250" s="52">
        <f t="shared" si="202"/>
        <v>0</v>
      </c>
      <c r="AV250" s="52">
        <f t="shared" si="202"/>
        <v>0</v>
      </c>
      <c r="AW250" s="52">
        <f t="shared" si="202"/>
        <v>0</v>
      </c>
      <c r="AX250" s="52">
        <f t="shared" si="202"/>
        <v>0</v>
      </c>
      <c r="AY250" s="52">
        <f t="shared" si="202"/>
        <v>0</v>
      </c>
      <c r="AZ250" s="52">
        <f t="shared" si="202"/>
        <v>0</v>
      </c>
      <c r="BA250" s="52">
        <f t="shared" si="202"/>
        <v>0</v>
      </c>
      <c r="BB250" s="52">
        <f t="shared" si="202"/>
        <v>0</v>
      </c>
      <c r="BC250" s="52">
        <f t="shared" si="202"/>
        <v>0</v>
      </c>
      <c r="BD250" s="52">
        <f t="shared" si="202"/>
        <v>0</v>
      </c>
      <c r="BE250" s="52">
        <f t="shared" si="202"/>
        <v>0</v>
      </c>
      <c r="BF250" s="52">
        <f t="shared" si="202"/>
        <v>0</v>
      </c>
      <c r="BG250" s="52">
        <f t="shared" si="202"/>
        <v>0</v>
      </c>
      <c r="BH250" s="52">
        <f t="shared" si="202"/>
        <v>0</v>
      </c>
      <c r="BI250" s="52">
        <f t="shared" si="202"/>
        <v>0</v>
      </c>
      <c r="BJ250" s="52">
        <f t="shared" si="202"/>
        <v>0</v>
      </c>
      <c r="BK250" s="52">
        <f t="shared" si="202"/>
        <v>0</v>
      </c>
      <c r="BL250" s="52">
        <f t="shared" si="202"/>
        <v>0</v>
      </c>
      <c r="BM250" s="52">
        <f t="shared" si="202"/>
        <v>0</v>
      </c>
      <c r="BN250" s="52">
        <f t="shared" si="202"/>
        <v>0</v>
      </c>
      <c r="BO250" s="52">
        <f t="shared" si="202"/>
        <v>0</v>
      </c>
      <c r="BP250" s="52">
        <f t="shared" ref="BP250:CU250" si="203">ROUNDUP(Rows_for_Initial_Curve*BP248,0)</f>
        <v>0</v>
      </c>
      <c r="BQ250" s="52">
        <f t="shared" si="203"/>
        <v>0</v>
      </c>
      <c r="BR250" s="52">
        <f t="shared" si="203"/>
        <v>0</v>
      </c>
      <c r="BS250" s="52">
        <f t="shared" si="203"/>
        <v>0</v>
      </c>
      <c r="BT250" s="52">
        <f t="shared" si="203"/>
        <v>0</v>
      </c>
      <c r="BU250" s="52">
        <f t="shared" si="203"/>
        <v>0</v>
      </c>
      <c r="BV250" s="52">
        <f t="shared" si="203"/>
        <v>0</v>
      </c>
      <c r="BW250" s="52">
        <f t="shared" si="203"/>
        <v>0</v>
      </c>
      <c r="BX250" s="52">
        <f t="shared" si="203"/>
        <v>0</v>
      </c>
      <c r="BY250" s="52">
        <f t="shared" si="203"/>
        <v>0</v>
      </c>
      <c r="BZ250" s="52">
        <f t="shared" si="203"/>
        <v>0</v>
      </c>
      <c r="CA250" s="52">
        <f t="shared" si="203"/>
        <v>0</v>
      </c>
      <c r="CB250" s="52">
        <f t="shared" si="203"/>
        <v>0</v>
      </c>
      <c r="CC250" s="52">
        <f t="shared" si="203"/>
        <v>0</v>
      </c>
      <c r="CD250" s="52">
        <f t="shared" si="203"/>
        <v>0</v>
      </c>
      <c r="CE250" s="52">
        <f t="shared" si="203"/>
        <v>0</v>
      </c>
      <c r="CF250" s="52">
        <f t="shared" si="203"/>
        <v>0</v>
      </c>
      <c r="CG250" s="52">
        <f t="shared" si="203"/>
        <v>0</v>
      </c>
      <c r="CH250" s="52">
        <f t="shared" si="203"/>
        <v>0</v>
      </c>
      <c r="CI250" s="52">
        <f t="shared" si="203"/>
        <v>0</v>
      </c>
      <c r="CJ250" s="52">
        <f t="shared" si="203"/>
        <v>0</v>
      </c>
      <c r="CK250" s="52">
        <f t="shared" si="203"/>
        <v>0</v>
      </c>
      <c r="CL250" s="52">
        <f t="shared" si="203"/>
        <v>0</v>
      </c>
      <c r="CM250" s="52">
        <f t="shared" si="203"/>
        <v>0</v>
      </c>
      <c r="CN250" s="52">
        <f t="shared" si="203"/>
        <v>0</v>
      </c>
      <c r="CO250" s="52">
        <f t="shared" si="203"/>
        <v>0</v>
      </c>
      <c r="CP250" s="52">
        <f t="shared" si="203"/>
        <v>0</v>
      </c>
      <c r="CQ250" s="52">
        <f t="shared" si="203"/>
        <v>0</v>
      </c>
      <c r="CR250" s="52">
        <f t="shared" si="203"/>
        <v>0</v>
      </c>
      <c r="CS250" s="52">
        <f t="shared" si="203"/>
        <v>0</v>
      </c>
      <c r="CT250" s="52">
        <f t="shared" si="203"/>
        <v>0</v>
      </c>
      <c r="CU250" s="52">
        <f t="shared" si="203"/>
        <v>0</v>
      </c>
      <c r="CV250" s="52">
        <f t="shared" ref="CV250:EC250" si="204">ROUNDUP(Rows_for_Initial_Curve*CV248,0)</f>
        <v>0</v>
      </c>
      <c r="CW250" s="52">
        <f t="shared" si="204"/>
        <v>0</v>
      </c>
      <c r="CX250" s="52">
        <f t="shared" si="204"/>
        <v>0</v>
      </c>
      <c r="CY250" s="52">
        <f t="shared" si="204"/>
        <v>0</v>
      </c>
      <c r="CZ250" s="52">
        <f t="shared" si="204"/>
        <v>0</v>
      </c>
      <c r="DA250" s="52">
        <f t="shared" si="204"/>
        <v>0</v>
      </c>
      <c r="DB250" s="52">
        <f t="shared" si="204"/>
        <v>0</v>
      </c>
      <c r="DC250" s="52">
        <f t="shared" si="204"/>
        <v>0</v>
      </c>
      <c r="DD250" s="52">
        <f t="shared" si="204"/>
        <v>0</v>
      </c>
      <c r="DE250" s="52">
        <f t="shared" si="204"/>
        <v>0</v>
      </c>
      <c r="DF250" s="52">
        <f t="shared" si="204"/>
        <v>0</v>
      </c>
      <c r="DG250" s="52">
        <f t="shared" si="204"/>
        <v>0</v>
      </c>
      <c r="DH250" s="52">
        <f t="shared" si="204"/>
        <v>0</v>
      </c>
      <c r="DI250" s="52">
        <f t="shared" si="204"/>
        <v>0</v>
      </c>
      <c r="DJ250" s="52">
        <f t="shared" si="204"/>
        <v>0</v>
      </c>
      <c r="DK250" s="52">
        <f t="shared" si="204"/>
        <v>0</v>
      </c>
      <c r="DL250" s="52">
        <f t="shared" si="204"/>
        <v>0</v>
      </c>
      <c r="DM250" s="52">
        <f t="shared" si="204"/>
        <v>0</v>
      </c>
      <c r="DN250" s="52">
        <f t="shared" si="204"/>
        <v>0</v>
      </c>
      <c r="DO250" s="52">
        <f t="shared" si="204"/>
        <v>0</v>
      </c>
      <c r="DP250" s="52">
        <f t="shared" si="204"/>
        <v>0</v>
      </c>
      <c r="DQ250" s="52">
        <f t="shared" si="204"/>
        <v>0</v>
      </c>
      <c r="DR250" s="52">
        <f t="shared" si="204"/>
        <v>0</v>
      </c>
      <c r="DS250" s="52">
        <f t="shared" si="204"/>
        <v>0</v>
      </c>
      <c r="DT250" s="52">
        <f t="shared" si="204"/>
        <v>0</v>
      </c>
      <c r="DU250" s="52">
        <f t="shared" si="204"/>
        <v>0</v>
      </c>
      <c r="DV250" s="52">
        <f t="shared" si="204"/>
        <v>0</v>
      </c>
      <c r="DW250" s="52">
        <f t="shared" si="204"/>
        <v>0</v>
      </c>
      <c r="DX250" s="52">
        <f t="shared" si="204"/>
        <v>0</v>
      </c>
      <c r="DY250" s="52">
        <f t="shared" si="204"/>
        <v>0</v>
      </c>
      <c r="DZ250" s="52">
        <f t="shared" si="204"/>
        <v>0</v>
      </c>
      <c r="EA250" s="52">
        <f t="shared" si="204"/>
        <v>0</v>
      </c>
      <c r="EB250" s="52">
        <f t="shared" si="204"/>
        <v>0</v>
      </c>
      <c r="EC250" s="52">
        <f t="shared" si="204"/>
        <v>0</v>
      </c>
      <c r="ED250" s="56"/>
      <c r="EE250" s="56"/>
      <c r="EF250" s="56"/>
      <c r="EG250" s="56"/>
      <c r="EH250" s="56"/>
      <c r="EI250" s="56"/>
      <c r="EJ250" s="56"/>
      <c r="EK250" s="56"/>
      <c r="EL250" s="56"/>
      <c r="EM250" s="56"/>
      <c r="EN250" s="56"/>
      <c r="EO250" s="56"/>
      <c r="EP250" s="56"/>
      <c r="EQ250" s="56"/>
      <c r="ER250" s="56"/>
      <c r="ES250" s="56"/>
      <c r="ET250" s="56"/>
      <c r="EU250" s="56"/>
      <c r="EV250" s="56"/>
      <c r="EW250" s="56"/>
      <c r="EX250" s="56"/>
      <c r="EY250" s="56"/>
      <c r="EZ250" s="56"/>
      <c r="FA250" s="56"/>
      <c r="FB250" s="56"/>
      <c r="FC250" s="56"/>
      <c r="FD250" s="56"/>
      <c r="FE250" s="56"/>
      <c r="FF250" s="56"/>
      <c r="FG250" s="56"/>
      <c r="FH250" s="56"/>
      <c r="FI250" s="56"/>
    </row>
    <row r="251" spans="1:165" s="36" customFormat="1" ht="14.15" customHeight="1">
      <c r="A251" s="50" t="s">
        <v>173</v>
      </c>
      <c r="B251" s="51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6"/>
      <c r="Y251" s="56"/>
      <c r="Z251" s="52"/>
      <c r="AA251" s="52"/>
      <c r="AB251" s="52"/>
      <c r="AC251" s="52"/>
      <c r="AD251" s="52"/>
      <c r="AE251" s="52"/>
      <c r="AF251" s="52"/>
      <c r="AG251" s="27"/>
      <c r="AH251" s="27"/>
      <c r="AI251" s="27"/>
      <c r="AJ251" s="52">
        <f t="shared" ref="AJ251:BO251" si="205">ROUNDDOWN(Percent_of_Stitches_Intial_BO*AJ249,0)</f>
        <v>15</v>
      </c>
      <c r="AK251" s="52">
        <f t="shared" si="205"/>
        <v>15</v>
      </c>
      <c r="AL251" s="52">
        <f t="shared" si="205"/>
        <v>16</v>
      </c>
      <c r="AM251" s="52">
        <f t="shared" si="205"/>
        <v>16</v>
      </c>
      <c r="AN251" s="52">
        <f t="shared" si="205"/>
        <v>16</v>
      </c>
      <c r="AO251" s="52">
        <f t="shared" si="205"/>
        <v>17</v>
      </c>
      <c r="AP251" s="52">
        <f t="shared" si="205"/>
        <v>17</v>
      </c>
      <c r="AQ251" s="52">
        <f t="shared" si="205"/>
        <v>17</v>
      </c>
      <c r="AR251" s="52">
        <f t="shared" si="205"/>
        <v>18</v>
      </c>
      <c r="AS251" s="52">
        <f t="shared" si="205"/>
        <v>18</v>
      </c>
      <c r="AT251" s="52">
        <f t="shared" si="205"/>
        <v>18</v>
      </c>
      <c r="AU251" s="52">
        <f t="shared" si="205"/>
        <v>18</v>
      </c>
      <c r="AV251" s="52">
        <f t="shared" si="205"/>
        <v>19</v>
      </c>
      <c r="AW251" s="52">
        <f t="shared" si="205"/>
        <v>19</v>
      </c>
      <c r="AX251" s="52">
        <f t="shared" si="205"/>
        <v>19</v>
      </c>
      <c r="AY251" s="52">
        <f t="shared" si="205"/>
        <v>20</v>
      </c>
      <c r="AZ251" s="52">
        <f t="shared" si="205"/>
        <v>20</v>
      </c>
      <c r="BA251" s="52">
        <f t="shared" si="205"/>
        <v>20</v>
      </c>
      <c r="BB251" s="52">
        <f t="shared" si="205"/>
        <v>21</v>
      </c>
      <c r="BC251" s="52">
        <f t="shared" si="205"/>
        <v>21</v>
      </c>
      <c r="BD251" s="52">
        <f t="shared" si="205"/>
        <v>21</v>
      </c>
      <c r="BE251" s="52">
        <f t="shared" si="205"/>
        <v>21</v>
      </c>
      <c r="BF251" s="52">
        <f t="shared" si="205"/>
        <v>22</v>
      </c>
      <c r="BG251" s="52">
        <f t="shared" si="205"/>
        <v>22</v>
      </c>
      <c r="BH251" s="52">
        <f t="shared" si="205"/>
        <v>22</v>
      </c>
      <c r="BI251" s="52">
        <f t="shared" si="205"/>
        <v>23</v>
      </c>
      <c r="BJ251" s="52">
        <f t="shared" si="205"/>
        <v>23</v>
      </c>
      <c r="BK251" s="52">
        <f t="shared" si="205"/>
        <v>23</v>
      </c>
      <c r="BL251" s="52">
        <f t="shared" si="205"/>
        <v>24</v>
      </c>
      <c r="BM251" s="52">
        <f t="shared" si="205"/>
        <v>24</v>
      </c>
      <c r="BN251" s="52">
        <f t="shared" si="205"/>
        <v>24</v>
      </c>
      <c r="BO251" s="52">
        <f t="shared" si="205"/>
        <v>24</v>
      </c>
      <c r="BP251" s="52">
        <f t="shared" ref="BP251:CU251" si="206">ROUNDDOWN(Percent_of_Stitches_Intial_BO*BP249,0)</f>
        <v>25</v>
      </c>
      <c r="BQ251" s="52">
        <f t="shared" si="206"/>
        <v>25</v>
      </c>
      <c r="BR251" s="52">
        <f t="shared" si="206"/>
        <v>25</v>
      </c>
      <c r="BS251" s="52">
        <f t="shared" si="206"/>
        <v>26</v>
      </c>
      <c r="BT251" s="52">
        <f t="shared" si="206"/>
        <v>26</v>
      </c>
      <c r="BU251" s="52">
        <f t="shared" si="206"/>
        <v>26</v>
      </c>
      <c r="BV251" s="52">
        <f t="shared" si="206"/>
        <v>27</v>
      </c>
      <c r="BW251" s="52">
        <f t="shared" si="206"/>
        <v>27</v>
      </c>
      <c r="BX251" s="52">
        <f t="shared" si="206"/>
        <v>27</v>
      </c>
      <c r="BY251" s="52">
        <f t="shared" si="206"/>
        <v>27</v>
      </c>
      <c r="BZ251" s="52">
        <f t="shared" si="206"/>
        <v>28</v>
      </c>
      <c r="CA251" s="52">
        <f t="shared" si="206"/>
        <v>28</v>
      </c>
      <c r="CB251" s="52">
        <f t="shared" si="206"/>
        <v>28</v>
      </c>
      <c r="CC251" s="52">
        <f t="shared" si="206"/>
        <v>29</v>
      </c>
      <c r="CD251" s="52">
        <f t="shared" si="206"/>
        <v>29</v>
      </c>
      <c r="CE251" s="52">
        <f t="shared" si="206"/>
        <v>29</v>
      </c>
      <c r="CF251" s="52">
        <f t="shared" si="206"/>
        <v>30</v>
      </c>
      <c r="CG251" s="52">
        <f t="shared" si="206"/>
        <v>30</v>
      </c>
      <c r="CH251" s="52">
        <f t="shared" si="206"/>
        <v>30</v>
      </c>
      <c r="CI251" s="52">
        <f t="shared" si="206"/>
        <v>30</v>
      </c>
      <c r="CJ251" s="52">
        <f t="shared" si="206"/>
        <v>31</v>
      </c>
      <c r="CK251" s="52">
        <f t="shared" si="206"/>
        <v>31</v>
      </c>
      <c r="CL251" s="52">
        <f t="shared" si="206"/>
        <v>31</v>
      </c>
      <c r="CM251" s="52">
        <f t="shared" si="206"/>
        <v>32</v>
      </c>
      <c r="CN251" s="52">
        <f t="shared" si="206"/>
        <v>32</v>
      </c>
      <c r="CO251" s="52">
        <f t="shared" si="206"/>
        <v>32</v>
      </c>
      <c r="CP251" s="52">
        <f t="shared" si="206"/>
        <v>33</v>
      </c>
      <c r="CQ251" s="52">
        <f t="shared" si="206"/>
        <v>33</v>
      </c>
      <c r="CR251" s="52">
        <f t="shared" si="206"/>
        <v>33</v>
      </c>
      <c r="CS251" s="52">
        <f t="shared" si="206"/>
        <v>33</v>
      </c>
      <c r="CT251" s="52">
        <f t="shared" si="206"/>
        <v>34</v>
      </c>
      <c r="CU251" s="52">
        <f t="shared" si="206"/>
        <v>34</v>
      </c>
      <c r="CV251" s="52">
        <f t="shared" ref="CV251:EC251" si="207">ROUNDDOWN(Percent_of_Stitches_Intial_BO*CV249,0)</f>
        <v>34</v>
      </c>
      <c r="CW251" s="52">
        <f t="shared" si="207"/>
        <v>35</v>
      </c>
      <c r="CX251" s="52">
        <f t="shared" si="207"/>
        <v>35</v>
      </c>
      <c r="CY251" s="52">
        <f t="shared" si="207"/>
        <v>35</v>
      </c>
      <c r="CZ251" s="52">
        <f t="shared" si="207"/>
        <v>36</v>
      </c>
      <c r="DA251" s="52">
        <f t="shared" si="207"/>
        <v>36</v>
      </c>
      <c r="DB251" s="52">
        <f t="shared" si="207"/>
        <v>36</v>
      </c>
      <c r="DC251" s="52">
        <f t="shared" si="207"/>
        <v>36</v>
      </c>
      <c r="DD251" s="52">
        <f t="shared" si="207"/>
        <v>37</v>
      </c>
      <c r="DE251" s="52">
        <f t="shared" si="207"/>
        <v>37</v>
      </c>
      <c r="DF251" s="52">
        <f t="shared" si="207"/>
        <v>37</v>
      </c>
      <c r="DG251" s="52">
        <f t="shared" si="207"/>
        <v>38</v>
      </c>
      <c r="DH251" s="52">
        <f t="shared" si="207"/>
        <v>38</v>
      </c>
      <c r="DI251" s="52">
        <f t="shared" si="207"/>
        <v>38</v>
      </c>
      <c r="DJ251" s="52">
        <f t="shared" si="207"/>
        <v>39</v>
      </c>
      <c r="DK251" s="52">
        <f t="shared" si="207"/>
        <v>39</v>
      </c>
      <c r="DL251" s="52">
        <f t="shared" si="207"/>
        <v>39</v>
      </c>
      <c r="DM251" s="52">
        <f t="shared" si="207"/>
        <v>39</v>
      </c>
      <c r="DN251" s="52">
        <f t="shared" si="207"/>
        <v>40</v>
      </c>
      <c r="DO251" s="52">
        <f t="shared" si="207"/>
        <v>40</v>
      </c>
      <c r="DP251" s="52">
        <f t="shared" si="207"/>
        <v>40</v>
      </c>
      <c r="DQ251" s="52">
        <f t="shared" si="207"/>
        <v>41</v>
      </c>
      <c r="DR251" s="52">
        <f t="shared" si="207"/>
        <v>41</v>
      </c>
      <c r="DS251" s="52">
        <f t="shared" si="207"/>
        <v>41</v>
      </c>
      <c r="DT251" s="52">
        <f t="shared" si="207"/>
        <v>42</v>
      </c>
      <c r="DU251" s="52">
        <f t="shared" si="207"/>
        <v>42</v>
      </c>
      <c r="DV251" s="52">
        <f t="shared" si="207"/>
        <v>42</v>
      </c>
      <c r="DW251" s="52">
        <f t="shared" si="207"/>
        <v>42</v>
      </c>
      <c r="DX251" s="52">
        <f t="shared" si="207"/>
        <v>43</v>
      </c>
      <c r="DY251" s="52">
        <f t="shared" si="207"/>
        <v>43</v>
      </c>
      <c r="DZ251" s="52">
        <f t="shared" si="207"/>
        <v>43</v>
      </c>
      <c r="EA251" s="52">
        <f t="shared" si="207"/>
        <v>44</v>
      </c>
      <c r="EB251" s="52">
        <f t="shared" si="207"/>
        <v>44</v>
      </c>
      <c r="EC251" s="52">
        <f t="shared" si="207"/>
        <v>44</v>
      </c>
      <c r="ED251" s="56"/>
      <c r="EE251" s="56"/>
      <c r="EF251" s="56"/>
      <c r="EG251" s="56"/>
      <c r="EH251" s="56"/>
      <c r="EI251" s="56"/>
      <c r="EJ251" s="56"/>
      <c r="EK251" s="56"/>
      <c r="EL251" s="56"/>
      <c r="EM251" s="56"/>
      <c r="EN251" s="56"/>
      <c r="EO251" s="56"/>
      <c r="EP251" s="56"/>
      <c r="EQ251" s="56"/>
      <c r="ER251" s="56"/>
      <c r="ES251" s="56"/>
      <c r="ET251" s="56"/>
      <c r="EU251" s="56"/>
      <c r="EV251" s="56"/>
      <c r="EW251" s="56"/>
      <c r="EX251" s="56"/>
      <c r="EY251" s="56"/>
      <c r="EZ251" s="56"/>
      <c r="FA251" s="56"/>
      <c r="FB251" s="56"/>
      <c r="FC251" s="56"/>
      <c r="FD251" s="56"/>
      <c r="FE251" s="56"/>
      <c r="FF251" s="56"/>
      <c r="FG251" s="56"/>
      <c r="FH251" s="56"/>
      <c r="FI251" s="56"/>
    </row>
    <row r="252" spans="1:165" ht="15.75" customHeight="1">
      <c r="A252" s="26" t="s">
        <v>154</v>
      </c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7"/>
      <c r="AA252" s="57"/>
      <c r="AB252" s="56"/>
      <c r="AC252" s="56"/>
      <c r="AD252" s="56"/>
      <c r="AE252" s="56"/>
      <c r="AF252" s="56"/>
      <c r="AJ252" s="27">
        <v>7</v>
      </c>
      <c r="AK252" s="27">
        <v>7</v>
      </c>
      <c r="AL252" s="27">
        <v>7</v>
      </c>
      <c r="AM252" s="27">
        <v>7</v>
      </c>
      <c r="AN252" s="27">
        <v>7</v>
      </c>
      <c r="AO252" s="27">
        <v>8</v>
      </c>
      <c r="AP252" s="27">
        <v>8</v>
      </c>
      <c r="AQ252" s="27">
        <v>8</v>
      </c>
      <c r="AR252" s="27">
        <v>8</v>
      </c>
      <c r="AS252" s="27">
        <v>8</v>
      </c>
      <c r="AT252" s="27">
        <v>8</v>
      </c>
      <c r="AU252" s="27">
        <v>8</v>
      </c>
      <c r="AV252" s="27">
        <v>8</v>
      </c>
      <c r="AW252" s="27">
        <v>8</v>
      </c>
      <c r="AX252" s="27">
        <v>8</v>
      </c>
      <c r="AY252" s="27">
        <v>8</v>
      </c>
      <c r="AZ252" s="27">
        <v>8</v>
      </c>
      <c r="BA252" s="27">
        <v>8</v>
      </c>
      <c r="BB252" s="27">
        <v>9</v>
      </c>
      <c r="BC252" s="27">
        <v>9</v>
      </c>
      <c r="BD252" s="27">
        <v>9</v>
      </c>
      <c r="BE252" s="27">
        <v>9</v>
      </c>
      <c r="BF252" s="27">
        <v>9</v>
      </c>
      <c r="BG252" s="27">
        <v>9</v>
      </c>
      <c r="BH252" s="27">
        <v>9</v>
      </c>
      <c r="BI252" s="27">
        <v>10</v>
      </c>
      <c r="BJ252" s="27">
        <v>10</v>
      </c>
      <c r="BK252" s="27">
        <v>10</v>
      </c>
      <c r="BL252" s="27">
        <v>10</v>
      </c>
      <c r="BM252" s="27">
        <v>10</v>
      </c>
      <c r="BN252" s="27">
        <v>10</v>
      </c>
      <c r="BO252" s="27">
        <v>10</v>
      </c>
      <c r="BP252" s="27">
        <v>10</v>
      </c>
      <c r="BQ252" s="27">
        <v>10</v>
      </c>
      <c r="BR252" s="27">
        <v>10</v>
      </c>
      <c r="BS252" s="27">
        <v>10</v>
      </c>
      <c r="BT252" s="27">
        <v>10</v>
      </c>
      <c r="BU252" s="27">
        <v>10</v>
      </c>
      <c r="BV252" s="56">
        <v>10</v>
      </c>
      <c r="BW252" s="56">
        <v>10</v>
      </c>
      <c r="BX252" s="56">
        <v>10</v>
      </c>
      <c r="BY252" s="56">
        <v>10</v>
      </c>
      <c r="BZ252" s="56">
        <v>10</v>
      </c>
      <c r="CA252" s="56">
        <v>10</v>
      </c>
      <c r="CB252" s="56">
        <v>10</v>
      </c>
      <c r="CC252" s="56">
        <v>10</v>
      </c>
      <c r="CD252" s="56">
        <v>10</v>
      </c>
      <c r="CE252" s="56">
        <v>10</v>
      </c>
      <c r="CF252" s="27">
        <v>10</v>
      </c>
      <c r="CG252" s="27">
        <v>10</v>
      </c>
      <c r="CH252" s="27">
        <v>10</v>
      </c>
      <c r="CI252" s="27">
        <v>10</v>
      </c>
      <c r="CJ252" s="27">
        <v>10</v>
      </c>
      <c r="CK252" s="27">
        <v>10</v>
      </c>
      <c r="CL252" s="27">
        <v>10</v>
      </c>
      <c r="CM252" s="27">
        <v>11</v>
      </c>
      <c r="CN252" s="27">
        <v>11</v>
      </c>
      <c r="CO252" s="27">
        <v>11</v>
      </c>
      <c r="CP252" s="27">
        <v>11</v>
      </c>
      <c r="CQ252" s="27">
        <v>11</v>
      </c>
      <c r="CR252" s="27">
        <v>11</v>
      </c>
      <c r="CS252" s="27">
        <v>11</v>
      </c>
      <c r="CT252" s="27">
        <v>12</v>
      </c>
      <c r="CU252" s="27">
        <v>12</v>
      </c>
      <c r="CV252" s="27">
        <v>12</v>
      </c>
      <c r="CW252" s="27">
        <v>12</v>
      </c>
      <c r="CX252" s="27">
        <v>12</v>
      </c>
      <c r="CY252" s="27">
        <v>12</v>
      </c>
      <c r="CZ252" s="56">
        <v>12</v>
      </c>
      <c r="DA252" s="56">
        <v>12</v>
      </c>
      <c r="DB252" s="56">
        <v>12</v>
      </c>
      <c r="DC252" s="56">
        <v>12</v>
      </c>
      <c r="DD252" s="56">
        <v>12</v>
      </c>
      <c r="DE252" s="56">
        <v>12</v>
      </c>
      <c r="DF252" s="56">
        <v>12</v>
      </c>
      <c r="DG252" s="56">
        <v>12</v>
      </c>
      <c r="DH252" s="56">
        <v>12</v>
      </c>
      <c r="DI252" s="56">
        <v>12</v>
      </c>
      <c r="DJ252" s="56">
        <v>13</v>
      </c>
      <c r="DK252" s="56">
        <v>13</v>
      </c>
      <c r="DL252" s="56">
        <v>13</v>
      </c>
      <c r="DM252" s="56">
        <v>13</v>
      </c>
      <c r="DN252" s="56">
        <v>13</v>
      </c>
      <c r="DO252" s="56">
        <v>13</v>
      </c>
      <c r="DP252" s="56">
        <v>13</v>
      </c>
      <c r="DQ252" s="56">
        <v>13</v>
      </c>
      <c r="DR252" s="56">
        <v>13</v>
      </c>
      <c r="DS252" s="56">
        <v>13</v>
      </c>
      <c r="DT252" s="56">
        <v>14</v>
      </c>
      <c r="DU252" s="56">
        <v>14</v>
      </c>
      <c r="DV252" s="56">
        <v>14</v>
      </c>
      <c r="DW252" s="56">
        <v>14</v>
      </c>
      <c r="DX252" s="56">
        <v>14</v>
      </c>
      <c r="DY252" s="56">
        <v>14</v>
      </c>
      <c r="DZ252" s="56">
        <v>14</v>
      </c>
      <c r="EA252" s="56">
        <v>14</v>
      </c>
      <c r="EB252" s="56">
        <v>14</v>
      </c>
      <c r="EC252" s="56">
        <v>14</v>
      </c>
      <c r="ED252" s="56"/>
      <c r="EE252" s="56"/>
      <c r="EF252" s="56"/>
      <c r="EG252" s="56"/>
      <c r="EH252" s="56"/>
      <c r="EI252" s="56"/>
      <c r="EJ252" s="56"/>
      <c r="EK252" s="56"/>
      <c r="EL252" s="56"/>
      <c r="EM252" s="56"/>
      <c r="EN252" s="56"/>
      <c r="EO252" s="56"/>
      <c r="EP252" s="56"/>
      <c r="EQ252" s="56"/>
      <c r="ER252" s="56"/>
      <c r="ES252" s="56"/>
      <c r="ET252" s="56"/>
      <c r="EU252" s="56"/>
      <c r="EV252" s="56"/>
      <c r="EW252" s="56"/>
      <c r="EX252" s="56"/>
      <c r="EY252" s="56"/>
      <c r="EZ252" s="56"/>
      <c r="FA252" s="56"/>
      <c r="FB252" s="56"/>
      <c r="FC252" s="56"/>
      <c r="FD252" s="56"/>
      <c r="FE252" s="56"/>
      <c r="FF252" s="56"/>
      <c r="FG252" s="56"/>
      <c r="FH252" s="56"/>
      <c r="FI252" s="56"/>
    </row>
    <row r="253" spans="1:165" ht="15.75" customHeight="1">
      <c r="A253" s="26" t="s">
        <v>155</v>
      </c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7"/>
      <c r="AA253" s="57"/>
      <c r="AB253" s="56"/>
      <c r="AC253" s="56"/>
      <c r="AD253" s="56"/>
      <c r="AE253" s="56"/>
      <c r="AF253" s="56"/>
      <c r="AJ253" s="27">
        <v>6</v>
      </c>
      <c r="AK253" s="27">
        <v>6</v>
      </c>
      <c r="AL253" s="27">
        <v>6</v>
      </c>
      <c r="AM253" s="27">
        <v>6</v>
      </c>
      <c r="AN253" s="27">
        <v>6</v>
      </c>
      <c r="AO253" s="27">
        <v>6</v>
      </c>
      <c r="AP253" s="27">
        <v>6</v>
      </c>
      <c r="AQ253" s="27">
        <v>6</v>
      </c>
      <c r="AR253" s="27">
        <v>7</v>
      </c>
      <c r="AS253" s="27">
        <v>7</v>
      </c>
      <c r="AT253" s="27">
        <v>7</v>
      </c>
      <c r="AU253" s="27">
        <v>7</v>
      </c>
      <c r="AV253" s="27">
        <v>6</v>
      </c>
      <c r="AW253" s="27">
        <v>6</v>
      </c>
      <c r="AX253" s="27">
        <v>6</v>
      </c>
      <c r="AY253" s="27">
        <v>6</v>
      </c>
      <c r="AZ253" s="27">
        <v>6</v>
      </c>
      <c r="BA253" s="27">
        <v>6</v>
      </c>
      <c r="BB253" s="27">
        <v>6</v>
      </c>
      <c r="BC253" s="27">
        <v>6</v>
      </c>
      <c r="BD253" s="27">
        <v>6</v>
      </c>
      <c r="BE253" s="27">
        <v>6</v>
      </c>
      <c r="BF253" s="27">
        <v>7</v>
      </c>
      <c r="BG253" s="27">
        <v>7</v>
      </c>
      <c r="BH253" s="27">
        <v>7</v>
      </c>
      <c r="BI253" s="27">
        <v>7</v>
      </c>
      <c r="BJ253" s="27">
        <v>7</v>
      </c>
      <c r="BK253" s="27">
        <v>7</v>
      </c>
      <c r="BL253" s="27">
        <v>7</v>
      </c>
      <c r="BM253" s="27">
        <v>7</v>
      </c>
      <c r="BN253" s="27">
        <v>7</v>
      </c>
      <c r="BO253" s="27">
        <v>7</v>
      </c>
      <c r="BP253" s="27">
        <v>8</v>
      </c>
      <c r="BQ253" s="27">
        <v>8</v>
      </c>
      <c r="BR253" s="27">
        <v>8</v>
      </c>
      <c r="BS253" s="27">
        <v>8</v>
      </c>
      <c r="BT253" s="27">
        <v>8</v>
      </c>
      <c r="BU253" s="27">
        <v>8</v>
      </c>
      <c r="BV253" s="56">
        <v>9</v>
      </c>
      <c r="BW253" s="56">
        <v>9</v>
      </c>
      <c r="BX253" s="56">
        <v>9</v>
      </c>
      <c r="BY253" s="56">
        <v>9</v>
      </c>
      <c r="BZ253" s="56">
        <v>9</v>
      </c>
      <c r="CA253" s="56">
        <v>9</v>
      </c>
      <c r="CB253" s="56">
        <v>9</v>
      </c>
      <c r="CC253" s="56">
        <v>9</v>
      </c>
      <c r="CD253" s="56">
        <v>9</v>
      </c>
      <c r="CE253" s="56">
        <v>9</v>
      </c>
      <c r="CF253" s="27">
        <v>9</v>
      </c>
      <c r="CG253" s="27">
        <v>9</v>
      </c>
      <c r="CH253" s="27">
        <v>9</v>
      </c>
      <c r="CI253" s="27">
        <v>9</v>
      </c>
      <c r="CJ253" s="27">
        <v>8</v>
      </c>
      <c r="CK253" s="27">
        <v>8</v>
      </c>
      <c r="CL253" s="27">
        <v>8</v>
      </c>
      <c r="CM253" s="27">
        <v>8</v>
      </c>
      <c r="CN253" s="27">
        <v>8</v>
      </c>
      <c r="CO253" s="27">
        <v>8</v>
      </c>
      <c r="CP253" s="27">
        <v>9</v>
      </c>
      <c r="CQ253" s="27">
        <v>9</v>
      </c>
      <c r="CR253" s="27">
        <v>9</v>
      </c>
      <c r="CS253" s="27">
        <v>9</v>
      </c>
      <c r="CT253" s="27">
        <v>9</v>
      </c>
      <c r="CU253" s="27">
        <v>9</v>
      </c>
      <c r="CV253" s="27">
        <v>9</v>
      </c>
      <c r="CW253" s="27">
        <v>9</v>
      </c>
      <c r="CX253" s="27">
        <v>9</v>
      </c>
      <c r="CY253" s="27">
        <v>9</v>
      </c>
      <c r="CZ253" s="56">
        <v>10</v>
      </c>
      <c r="DA253" s="56">
        <v>10</v>
      </c>
      <c r="DB253" s="56">
        <v>10</v>
      </c>
      <c r="DC253" s="56">
        <v>10</v>
      </c>
      <c r="DD253" s="56">
        <v>10</v>
      </c>
      <c r="DE253" s="56">
        <v>10</v>
      </c>
      <c r="DF253" s="56">
        <v>10</v>
      </c>
      <c r="DG253" s="56">
        <v>10</v>
      </c>
      <c r="DH253" s="56">
        <v>10</v>
      </c>
      <c r="DI253" s="56">
        <v>10</v>
      </c>
      <c r="DJ253" s="56">
        <v>10</v>
      </c>
      <c r="DK253" s="56">
        <v>10</v>
      </c>
      <c r="DL253" s="56">
        <v>10</v>
      </c>
      <c r="DM253" s="56">
        <v>10</v>
      </c>
      <c r="DN253" s="56">
        <v>11</v>
      </c>
      <c r="DO253" s="56">
        <v>11</v>
      </c>
      <c r="DP253" s="56">
        <v>11</v>
      </c>
      <c r="DQ253" s="56">
        <v>11</v>
      </c>
      <c r="DR253" s="56">
        <v>11</v>
      </c>
      <c r="DS253" s="56">
        <v>11</v>
      </c>
      <c r="DT253" s="56">
        <v>11</v>
      </c>
      <c r="DU253" s="56">
        <v>11</v>
      </c>
      <c r="DV253" s="56">
        <v>11</v>
      </c>
      <c r="DW253" s="56">
        <v>11</v>
      </c>
      <c r="DX253" s="56">
        <v>12</v>
      </c>
      <c r="DY253" s="56">
        <v>12</v>
      </c>
      <c r="DZ253" s="56">
        <v>12</v>
      </c>
      <c r="EA253" s="56">
        <v>12</v>
      </c>
      <c r="EB253" s="56">
        <v>12</v>
      </c>
      <c r="EC253" s="56">
        <v>12</v>
      </c>
      <c r="ED253" s="56"/>
      <c r="EE253" s="56"/>
      <c r="EF253" s="56"/>
      <c r="EG253" s="56"/>
      <c r="EH253" s="56"/>
      <c r="EI253" s="56"/>
      <c r="EJ253" s="56"/>
      <c r="EK253" s="56"/>
      <c r="EL253" s="56"/>
      <c r="EM253" s="56"/>
      <c r="EN253" s="56"/>
      <c r="EO253" s="56"/>
      <c r="EP253" s="56"/>
      <c r="EQ253" s="56"/>
      <c r="ER253" s="56"/>
      <c r="ES253" s="56"/>
      <c r="ET253" s="56"/>
      <c r="EU253" s="56"/>
      <c r="EV253" s="56"/>
      <c r="EW253" s="56"/>
      <c r="EX253" s="56"/>
      <c r="EY253" s="56"/>
      <c r="EZ253" s="56"/>
      <c r="FA253" s="56"/>
      <c r="FB253" s="56"/>
      <c r="FC253" s="56"/>
      <c r="FD253" s="56"/>
      <c r="FE253" s="56"/>
      <c r="FF253" s="56"/>
      <c r="FG253" s="56"/>
      <c r="FH253" s="56"/>
      <c r="FI253" s="56"/>
    </row>
    <row r="254" spans="1:165" ht="15.75" customHeight="1">
      <c r="A254" s="26" t="s">
        <v>156</v>
      </c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7"/>
      <c r="AA254" s="57"/>
      <c r="AB254" s="56"/>
      <c r="AC254" s="56"/>
      <c r="AD254" s="56"/>
      <c r="AE254" s="56"/>
      <c r="AF254" s="56"/>
      <c r="AV254" s="27">
        <v>2</v>
      </c>
      <c r="AW254" s="27">
        <v>2</v>
      </c>
      <c r="AX254" s="27">
        <v>2</v>
      </c>
      <c r="AY254" s="27">
        <v>3</v>
      </c>
      <c r="AZ254" s="27">
        <v>3</v>
      </c>
      <c r="BA254" s="27">
        <v>3</v>
      </c>
      <c r="BB254" s="27">
        <v>3</v>
      </c>
      <c r="BC254" s="27">
        <v>3</v>
      </c>
      <c r="BD254" s="27">
        <v>3</v>
      </c>
      <c r="BE254" s="27">
        <v>3</v>
      </c>
      <c r="BF254" s="27">
        <v>3</v>
      </c>
      <c r="BG254" s="27">
        <v>3</v>
      </c>
      <c r="BH254" s="27">
        <v>3</v>
      </c>
      <c r="BI254" s="27">
        <v>3</v>
      </c>
      <c r="BJ254" s="27">
        <v>3</v>
      </c>
      <c r="BK254" s="27">
        <v>3</v>
      </c>
      <c r="BL254" s="27">
        <v>4</v>
      </c>
      <c r="BM254" s="27">
        <v>4</v>
      </c>
      <c r="BN254" s="27">
        <v>4</v>
      </c>
      <c r="BO254" s="27">
        <v>4</v>
      </c>
      <c r="BP254" s="27">
        <v>4</v>
      </c>
      <c r="BQ254" s="27">
        <v>4</v>
      </c>
      <c r="BR254" s="27">
        <v>4</v>
      </c>
      <c r="BS254" s="27">
        <v>5</v>
      </c>
      <c r="BT254" s="27">
        <v>5</v>
      </c>
      <c r="BU254" s="27">
        <v>5</v>
      </c>
      <c r="BV254" s="56">
        <v>5</v>
      </c>
      <c r="BW254" s="56">
        <v>5</v>
      </c>
      <c r="BX254" s="56">
        <v>5</v>
      </c>
      <c r="BY254" s="56">
        <v>5</v>
      </c>
      <c r="BZ254" s="56">
        <v>6</v>
      </c>
      <c r="CA254" s="56">
        <v>6</v>
      </c>
      <c r="CB254" s="56">
        <v>6</v>
      </c>
      <c r="CC254" s="56">
        <v>6</v>
      </c>
      <c r="CD254" s="56">
        <v>6</v>
      </c>
      <c r="CE254" s="56">
        <v>6</v>
      </c>
      <c r="CF254" s="27">
        <v>7</v>
      </c>
      <c r="CG254" s="27">
        <v>7</v>
      </c>
      <c r="CH254" s="27">
        <v>7</v>
      </c>
      <c r="CI254" s="27">
        <v>7</v>
      </c>
      <c r="CJ254" s="27">
        <v>6</v>
      </c>
      <c r="CK254" s="27">
        <v>6</v>
      </c>
      <c r="CL254" s="27">
        <v>6</v>
      </c>
      <c r="CM254" s="27">
        <v>6</v>
      </c>
      <c r="CN254" s="27">
        <v>6</v>
      </c>
      <c r="CO254" s="27">
        <v>6</v>
      </c>
      <c r="CP254" s="27">
        <v>6</v>
      </c>
      <c r="CQ254" s="27">
        <v>6</v>
      </c>
      <c r="CR254" s="27">
        <v>6</v>
      </c>
      <c r="CS254" s="27">
        <v>6</v>
      </c>
      <c r="CT254" s="27">
        <v>6</v>
      </c>
      <c r="CU254" s="27">
        <v>6</v>
      </c>
      <c r="CV254" s="27">
        <v>6</v>
      </c>
      <c r="CW254" s="27">
        <v>7</v>
      </c>
      <c r="CX254" s="27">
        <v>7</v>
      </c>
      <c r="CY254" s="27">
        <v>7</v>
      </c>
      <c r="CZ254" s="56">
        <v>7</v>
      </c>
      <c r="DA254" s="56">
        <v>7</v>
      </c>
      <c r="DB254" s="56">
        <v>7</v>
      </c>
      <c r="DC254" s="56">
        <v>7</v>
      </c>
      <c r="DD254" s="56">
        <v>7</v>
      </c>
      <c r="DE254" s="56">
        <v>7</v>
      </c>
      <c r="DF254" s="56">
        <v>7</v>
      </c>
      <c r="DG254" s="56">
        <v>7</v>
      </c>
      <c r="DH254" s="56">
        <v>7</v>
      </c>
      <c r="DI254" s="56">
        <v>7</v>
      </c>
      <c r="DJ254" s="56">
        <v>7</v>
      </c>
      <c r="DK254" s="56">
        <v>7</v>
      </c>
      <c r="DL254" s="56">
        <v>7</v>
      </c>
      <c r="DM254" s="56">
        <v>7</v>
      </c>
      <c r="DN254" s="56">
        <v>7</v>
      </c>
      <c r="DO254" s="56">
        <v>7</v>
      </c>
      <c r="DP254" s="56">
        <v>7</v>
      </c>
      <c r="DQ254" s="56">
        <v>8</v>
      </c>
      <c r="DR254" s="56">
        <v>8</v>
      </c>
      <c r="DS254" s="56">
        <v>8</v>
      </c>
      <c r="DT254" s="56">
        <v>8</v>
      </c>
      <c r="DU254" s="56">
        <v>8</v>
      </c>
      <c r="DV254" s="56">
        <v>8</v>
      </c>
      <c r="DW254" s="56">
        <v>8</v>
      </c>
      <c r="DX254" s="56">
        <v>8</v>
      </c>
      <c r="DY254" s="56">
        <v>8</v>
      </c>
      <c r="DZ254" s="56">
        <v>8</v>
      </c>
      <c r="EA254" s="56">
        <v>9</v>
      </c>
      <c r="EB254" s="56">
        <v>9</v>
      </c>
      <c r="EC254" s="56">
        <v>9</v>
      </c>
      <c r="ED254" s="56"/>
      <c r="EE254" s="56"/>
      <c r="EF254" s="56"/>
      <c r="EG254" s="56"/>
      <c r="EH254" s="56"/>
      <c r="EI254" s="56"/>
      <c r="EJ254" s="56"/>
      <c r="EK254" s="56"/>
      <c r="EL254" s="56"/>
      <c r="EM254" s="56"/>
      <c r="EN254" s="56"/>
      <c r="EO254" s="56"/>
      <c r="EP254" s="56"/>
      <c r="EQ254" s="56"/>
      <c r="ER254" s="56"/>
      <c r="ES254" s="56"/>
      <c r="ET254" s="56"/>
      <c r="EU254" s="56"/>
      <c r="EV254" s="56"/>
      <c r="EW254" s="56"/>
      <c r="EX254" s="56"/>
      <c r="EY254" s="56"/>
      <c r="EZ254" s="56"/>
      <c r="FA254" s="56"/>
      <c r="FB254" s="56"/>
      <c r="FC254" s="56"/>
      <c r="FD254" s="56"/>
      <c r="FE254" s="56"/>
      <c r="FF254" s="56"/>
      <c r="FG254" s="56"/>
      <c r="FH254" s="56"/>
      <c r="FI254" s="56"/>
    </row>
    <row r="255" spans="1:165" ht="15.75" customHeight="1">
      <c r="A255" s="26" t="s">
        <v>157</v>
      </c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7"/>
      <c r="AA255" s="57"/>
      <c r="AB255" s="56"/>
      <c r="AC255" s="56"/>
      <c r="AD255" s="56"/>
      <c r="AE255" s="56"/>
      <c r="AF255" s="56"/>
      <c r="BV255" s="56"/>
      <c r="BW255" s="56"/>
      <c r="BX255" s="56"/>
      <c r="BY255" s="56"/>
      <c r="BZ255" s="56"/>
      <c r="CA255" s="56"/>
      <c r="CB255" s="56"/>
      <c r="CC255" s="56"/>
      <c r="CD255" s="56"/>
      <c r="CE255" s="56"/>
      <c r="CJ255" s="27">
        <v>3</v>
      </c>
      <c r="CK255" s="27">
        <v>3</v>
      </c>
      <c r="CL255" s="27">
        <v>3</v>
      </c>
      <c r="CM255" s="27">
        <v>3</v>
      </c>
      <c r="CN255" s="27">
        <v>3</v>
      </c>
      <c r="CO255" s="27">
        <v>3</v>
      </c>
      <c r="CP255" s="27">
        <v>3</v>
      </c>
      <c r="CQ255" s="27">
        <v>3</v>
      </c>
      <c r="CR255" s="27">
        <v>3</v>
      </c>
      <c r="CS255" s="27">
        <v>3</v>
      </c>
      <c r="CT255" s="27">
        <v>3</v>
      </c>
      <c r="CU255" s="27">
        <v>3</v>
      </c>
      <c r="CV255" s="27">
        <v>3</v>
      </c>
      <c r="CW255" s="27">
        <v>3</v>
      </c>
      <c r="CX255" s="27">
        <v>3</v>
      </c>
      <c r="CY255" s="27">
        <v>3</v>
      </c>
      <c r="CZ255" s="56">
        <v>3</v>
      </c>
      <c r="DA255" s="56">
        <v>3</v>
      </c>
      <c r="DB255" s="56">
        <v>3</v>
      </c>
      <c r="DC255" s="56">
        <v>3</v>
      </c>
      <c r="DD255" s="56">
        <v>4</v>
      </c>
      <c r="DE255" s="56">
        <v>4</v>
      </c>
      <c r="DF255" s="56">
        <v>4</v>
      </c>
      <c r="DG255" s="56">
        <v>5</v>
      </c>
      <c r="DH255" s="56">
        <v>5</v>
      </c>
      <c r="DI255" s="56">
        <v>5</v>
      </c>
      <c r="DJ255" s="56">
        <v>5</v>
      </c>
      <c r="DK255" s="56">
        <v>5</v>
      </c>
      <c r="DL255" s="56">
        <v>5</v>
      </c>
      <c r="DM255" s="56">
        <v>5</v>
      </c>
      <c r="DN255" s="56">
        <v>5</v>
      </c>
      <c r="DO255" s="56">
        <v>5</v>
      </c>
      <c r="DP255" s="56">
        <v>5</v>
      </c>
      <c r="DQ255" s="56">
        <v>5</v>
      </c>
      <c r="DR255" s="56">
        <v>5</v>
      </c>
      <c r="DS255" s="56">
        <v>5</v>
      </c>
      <c r="DT255" s="56">
        <v>5</v>
      </c>
      <c r="DU255" s="56">
        <v>5</v>
      </c>
      <c r="DV255" s="56">
        <v>5</v>
      </c>
      <c r="DW255" s="56">
        <v>5</v>
      </c>
      <c r="DX255" s="56">
        <v>5</v>
      </c>
      <c r="DY255" s="56">
        <v>5</v>
      </c>
      <c r="DZ255" s="56">
        <v>5</v>
      </c>
      <c r="EA255" s="56">
        <v>5</v>
      </c>
      <c r="EB255" s="56">
        <v>5</v>
      </c>
      <c r="EC255" s="56">
        <v>5</v>
      </c>
      <c r="ED255" s="56"/>
      <c r="EE255" s="56"/>
      <c r="EF255" s="56"/>
      <c r="EG255" s="56"/>
      <c r="EH255" s="56"/>
      <c r="EI255" s="56"/>
      <c r="EJ255" s="56"/>
      <c r="EK255" s="56"/>
      <c r="EL255" s="56"/>
      <c r="EM255" s="56"/>
      <c r="EN255" s="56"/>
      <c r="EO255" s="56"/>
      <c r="EP255" s="56"/>
      <c r="EQ255" s="56"/>
      <c r="ER255" s="56"/>
      <c r="ES255" s="56"/>
      <c r="ET255" s="56"/>
      <c r="EU255" s="56"/>
      <c r="EV255" s="56"/>
      <c r="EW255" s="56"/>
      <c r="EX255" s="56"/>
      <c r="EY255" s="56"/>
      <c r="EZ255" s="56"/>
      <c r="FA255" s="56"/>
      <c r="FB255" s="56"/>
      <c r="FC255" s="56"/>
      <c r="FD255" s="56"/>
      <c r="FE255" s="56"/>
      <c r="FF255" s="56"/>
      <c r="FG255" s="56"/>
      <c r="FH255" s="56"/>
      <c r="FI255" s="56"/>
    </row>
    <row r="256" spans="1:165" ht="15.75" customHeight="1">
      <c r="A256" s="26" t="s">
        <v>158</v>
      </c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7"/>
      <c r="AA256" s="57"/>
      <c r="AB256" s="56"/>
      <c r="AC256" s="56"/>
      <c r="AD256" s="56"/>
      <c r="AE256" s="56"/>
      <c r="AF256" s="56"/>
      <c r="AJ256" s="27">
        <v>2</v>
      </c>
      <c r="AK256" s="27">
        <v>3</v>
      </c>
      <c r="AL256" s="27">
        <v>3</v>
      </c>
      <c r="AM256" s="27">
        <v>3</v>
      </c>
      <c r="AN256" s="27">
        <v>3</v>
      </c>
      <c r="AO256" s="27">
        <v>3</v>
      </c>
      <c r="AP256" s="27">
        <v>3</v>
      </c>
      <c r="AQ256" s="27">
        <v>3</v>
      </c>
      <c r="AR256" s="27">
        <v>3</v>
      </c>
      <c r="AS256" s="27">
        <v>3</v>
      </c>
      <c r="AT256" s="27">
        <v>3</v>
      </c>
      <c r="AU256" s="27">
        <v>3</v>
      </c>
      <c r="AV256" s="27">
        <v>3</v>
      </c>
      <c r="AW256" s="27">
        <v>3</v>
      </c>
      <c r="AX256" s="27">
        <v>3</v>
      </c>
      <c r="AY256" s="27">
        <v>3</v>
      </c>
      <c r="AZ256" s="27">
        <v>3</v>
      </c>
      <c r="BA256" s="27">
        <v>3</v>
      </c>
      <c r="BB256" s="27">
        <v>3</v>
      </c>
      <c r="BC256" s="27">
        <v>3</v>
      </c>
      <c r="BD256" s="27">
        <v>3</v>
      </c>
      <c r="BE256" s="27">
        <v>3</v>
      </c>
      <c r="BF256" s="27">
        <v>3</v>
      </c>
      <c r="BG256" s="27">
        <v>3</v>
      </c>
      <c r="BH256" s="27">
        <v>3</v>
      </c>
      <c r="BI256" s="27">
        <v>3</v>
      </c>
      <c r="BJ256" s="27">
        <v>3</v>
      </c>
      <c r="BK256" s="27">
        <v>3</v>
      </c>
      <c r="BL256" s="27">
        <v>3</v>
      </c>
      <c r="BM256" s="27">
        <v>3</v>
      </c>
      <c r="BN256" s="27">
        <v>3</v>
      </c>
      <c r="BO256" s="27">
        <v>3</v>
      </c>
      <c r="BP256" s="27">
        <v>3</v>
      </c>
      <c r="BQ256" s="27">
        <v>3</v>
      </c>
      <c r="BR256" s="27">
        <v>3</v>
      </c>
      <c r="BS256" s="27">
        <v>3</v>
      </c>
      <c r="BT256" s="27">
        <v>3</v>
      </c>
      <c r="BU256" s="27">
        <v>3</v>
      </c>
      <c r="BV256" s="56">
        <v>3</v>
      </c>
      <c r="BW256" s="56">
        <v>3</v>
      </c>
      <c r="BX256" s="56">
        <v>3</v>
      </c>
      <c r="BY256" s="56">
        <v>3</v>
      </c>
      <c r="BZ256" s="56">
        <v>3</v>
      </c>
      <c r="CA256" s="56">
        <v>3</v>
      </c>
      <c r="CB256" s="56">
        <v>3</v>
      </c>
      <c r="CC256" s="56">
        <v>4</v>
      </c>
      <c r="CD256" s="56">
        <v>4</v>
      </c>
      <c r="CE256" s="56">
        <v>4</v>
      </c>
      <c r="CF256" s="27">
        <v>4</v>
      </c>
      <c r="CG256" s="27">
        <v>4</v>
      </c>
      <c r="CH256" s="27">
        <v>4</v>
      </c>
      <c r="CI256" s="27">
        <v>4</v>
      </c>
      <c r="CJ256" s="27">
        <v>4</v>
      </c>
      <c r="CK256" s="27">
        <v>4</v>
      </c>
      <c r="CL256" s="27">
        <v>4</v>
      </c>
      <c r="CM256" s="27">
        <v>4</v>
      </c>
      <c r="CN256" s="27">
        <v>4</v>
      </c>
      <c r="CO256" s="27">
        <v>4</v>
      </c>
      <c r="CP256" s="27">
        <v>4</v>
      </c>
      <c r="CQ256" s="27">
        <v>4</v>
      </c>
      <c r="CR256" s="27">
        <v>4</v>
      </c>
      <c r="CS256" s="27">
        <v>4</v>
      </c>
      <c r="CT256" s="27">
        <v>4</v>
      </c>
      <c r="CU256" s="27">
        <v>4</v>
      </c>
      <c r="CV256" s="27">
        <v>4</v>
      </c>
      <c r="CW256" s="27">
        <v>4</v>
      </c>
      <c r="CX256" s="27">
        <v>4</v>
      </c>
      <c r="CY256" s="27">
        <v>4</v>
      </c>
      <c r="CZ256" s="56">
        <v>4</v>
      </c>
      <c r="DA256" s="56">
        <v>4</v>
      </c>
      <c r="DB256" s="56">
        <v>4</v>
      </c>
      <c r="DC256" s="56">
        <v>4</v>
      </c>
      <c r="DD256" s="56">
        <v>4</v>
      </c>
      <c r="DE256" s="56">
        <v>4</v>
      </c>
      <c r="DF256" s="56">
        <v>4</v>
      </c>
      <c r="DG256" s="56">
        <v>4</v>
      </c>
      <c r="DH256" s="56">
        <v>4</v>
      </c>
      <c r="DI256" s="56">
        <v>4</v>
      </c>
      <c r="DJ256" s="56">
        <v>4</v>
      </c>
      <c r="DK256" s="56">
        <v>4</v>
      </c>
      <c r="DL256" s="56">
        <v>4</v>
      </c>
      <c r="DM256" s="56">
        <v>4</v>
      </c>
      <c r="DN256" s="56">
        <v>4</v>
      </c>
      <c r="DO256" s="56">
        <v>4</v>
      </c>
      <c r="DP256" s="56">
        <v>4</v>
      </c>
      <c r="DQ256" s="56">
        <v>4</v>
      </c>
      <c r="DR256" s="56">
        <v>4</v>
      </c>
      <c r="DS256" s="56">
        <v>4</v>
      </c>
      <c r="DT256" s="56">
        <v>4</v>
      </c>
      <c r="DU256" s="56">
        <v>4</v>
      </c>
      <c r="DV256" s="56">
        <v>4</v>
      </c>
      <c r="DW256" s="56">
        <v>4</v>
      </c>
      <c r="DX256" s="56">
        <v>4</v>
      </c>
      <c r="DY256" s="56">
        <v>4</v>
      </c>
      <c r="DZ256" s="56">
        <v>4</v>
      </c>
      <c r="EA256" s="56">
        <v>4</v>
      </c>
      <c r="EB256" s="56">
        <v>4</v>
      </c>
      <c r="EC256" s="56">
        <v>4</v>
      </c>
      <c r="ED256" s="56"/>
      <c r="EE256" s="56"/>
      <c r="EF256" s="56"/>
      <c r="EG256" s="56"/>
      <c r="EH256" s="56"/>
      <c r="EI256" s="56"/>
      <c r="EJ256" s="56"/>
      <c r="EK256" s="56"/>
      <c r="EL256" s="56"/>
      <c r="EM256" s="56"/>
      <c r="EN256" s="56"/>
      <c r="EO256" s="56"/>
      <c r="EP256" s="56"/>
      <c r="EQ256" s="56"/>
      <c r="ER256" s="56"/>
      <c r="ES256" s="56"/>
      <c r="ET256" s="56"/>
      <c r="EU256" s="56"/>
      <c r="EV256" s="56"/>
      <c r="EW256" s="56"/>
      <c r="EX256" s="56"/>
      <c r="EY256" s="56"/>
      <c r="EZ256" s="56"/>
      <c r="FA256" s="56"/>
      <c r="FB256" s="56"/>
      <c r="FC256" s="56"/>
      <c r="FD256" s="56"/>
      <c r="FE256" s="56"/>
      <c r="FF256" s="56"/>
      <c r="FG256" s="56"/>
      <c r="FH256" s="56"/>
      <c r="FI256" s="56"/>
    </row>
    <row r="257" spans="1:165" s="35" customFormat="1" ht="15.75" customHeight="1">
      <c r="A257" s="35" t="s">
        <v>159</v>
      </c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  <c r="AA257" s="59"/>
      <c r="AB257" s="59"/>
      <c r="AC257" s="59"/>
      <c r="AD257" s="59"/>
      <c r="AE257" s="59"/>
      <c r="AF257" s="59"/>
      <c r="AG257" s="56"/>
      <c r="AH257" s="56"/>
      <c r="AI257" s="27"/>
      <c r="AJ257" s="59">
        <f t="shared" ref="AJ257:CU257" si="208">((2*2)+(2*AJ256))</f>
        <v>8</v>
      </c>
      <c r="AK257" s="59">
        <f t="shared" si="208"/>
        <v>10</v>
      </c>
      <c r="AL257" s="59">
        <f t="shared" si="208"/>
        <v>10</v>
      </c>
      <c r="AM257" s="59">
        <f t="shared" si="208"/>
        <v>10</v>
      </c>
      <c r="AN257" s="59">
        <f t="shared" si="208"/>
        <v>10</v>
      </c>
      <c r="AO257" s="59">
        <f t="shared" si="208"/>
        <v>10</v>
      </c>
      <c r="AP257" s="59">
        <f t="shared" si="208"/>
        <v>10</v>
      </c>
      <c r="AQ257" s="59">
        <f t="shared" si="208"/>
        <v>10</v>
      </c>
      <c r="AR257" s="59">
        <f t="shared" si="208"/>
        <v>10</v>
      </c>
      <c r="AS257" s="59">
        <f t="shared" si="208"/>
        <v>10</v>
      </c>
      <c r="AT257" s="59">
        <f t="shared" si="208"/>
        <v>10</v>
      </c>
      <c r="AU257" s="59">
        <f t="shared" si="208"/>
        <v>10</v>
      </c>
      <c r="AV257" s="59">
        <f t="shared" si="208"/>
        <v>10</v>
      </c>
      <c r="AW257" s="59">
        <f t="shared" si="208"/>
        <v>10</v>
      </c>
      <c r="AX257" s="59">
        <f t="shared" si="208"/>
        <v>10</v>
      </c>
      <c r="AY257" s="59">
        <f t="shared" si="208"/>
        <v>10</v>
      </c>
      <c r="AZ257" s="59">
        <f t="shared" si="208"/>
        <v>10</v>
      </c>
      <c r="BA257" s="59">
        <f t="shared" si="208"/>
        <v>10</v>
      </c>
      <c r="BB257" s="59">
        <f t="shared" si="208"/>
        <v>10</v>
      </c>
      <c r="BC257" s="59">
        <f t="shared" si="208"/>
        <v>10</v>
      </c>
      <c r="BD257" s="59">
        <f t="shared" si="208"/>
        <v>10</v>
      </c>
      <c r="BE257" s="59">
        <f t="shared" si="208"/>
        <v>10</v>
      </c>
      <c r="BF257" s="59">
        <f t="shared" si="208"/>
        <v>10</v>
      </c>
      <c r="BG257" s="59">
        <f t="shared" si="208"/>
        <v>10</v>
      </c>
      <c r="BH257" s="59">
        <f t="shared" si="208"/>
        <v>10</v>
      </c>
      <c r="BI257" s="59">
        <f t="shared" si="208"/>
        <v>10</v>
      </c>
      <c r="BJ257" s="59">
        <f t="shared" si="208"/>
        <v>10</v>
      </c>
      <c r="BK257" s="59">
        <f t="shared" si="208"/>
        <v>10</v>
      </c>
      <c r="BL257" s="59">
        <f t="shared" si="208"/>
        <v>10</v>
      </c>
      <c r="BM257" s="59">
        <f t="shared" si="208"/>
        <v>10</v>
      </c>
      <c r="BN257" s="59">
        <f t="shared" si="208"/>
        <v>10</v>
      </c>
      <c r="BO257" s="59">
        <f t="shared" si="208"/>
        <v>10</v>
      </c>
      <c r="BP257" s="59">
        <f t="shared" si="208"/>
        <v>10</v>
      </c>
      <c r="BQ257" s="59">
        <f t="shared" si="208"/>
        <v>10</v>
      </c>
      <c r="BR257" s="59">
        <f t="shared" si="208"/>
        <v>10</v>
      </c>
      <c r="BS257" s="59">
        <f t="shared" si="208"/>
        <v>10</v>
      </c>
      <c r="BT257" s="59">
        <f t="shared" si="208"/>
        <v>10</v>
      </c>
      <c r="BU257" s="59">
        <f t="shared" si="208"/>
        <v>10</v>
      </c>
      <c r="BV257" s="59">
        <f t="shared" si="208"/>
        <v>10</v>
      </c>
      <c r="BW257" s="59">
        <f t="shared" si="208"/>
        <v>10</v>
      </c>
      <c r="BX257" s="59">
        <f t="shared" si="208"/>
        <v>10</v>
      </c>
      <c r="BY257" s="59">
        <f t="shared" si="208"/>
        <v>10</v>
      </c>
      <c r="BZ257" s="59">
        <f t="shared" si="208"/>
        <v>10</v>
      </c>
      <c r="CA257" s="59">
        <f t="shared" si="208"/>
        <v>10</v>
      </c>
      <c r="CB257" s="59">
        <f t="shared" si="208"/>
        <v>10</v>
      </c>
      <c r="CC257" s="59">
        <f t="shared" si="208"/>
        <v>12</v>
      </c>
      <c r="CD257" s="59">
        <f t="shared" si="208"/>
        <v>12</v>
      </c>
      <c r="CE257" s="59">
        <f t="shared" si="208"/>
        <v>12</v>
      </c>
      <c r="CF257" s="59">
        <f t="shared" si="208"/>
        <v>12</v>
      </c>
      <c r="CG257" s="59">
        <f t="shared" si="208"/>
        <v>12</v>
      </c>
      <c r="CH257" s="59">
        <f t="shared" si="208"/>
        <v>12</v>
      </c>
      <c r="CI257" s="59">
        <f t="shared" si="208"/>
        <v>12</v>
      </c>
      <c r="CJ257" s="59">
        <f t="shared" si="208"/>
        <v>12</v>
      </c>
      <c r="CK257" s="59">
        <f t="shared" si="208"/>
        <v>12</v>
      </c>
      <c r="CL257" s="59">
        <f t="shared" si="208"/>
        <v>12</v>
      </c>
      <c r="CM257" s="59">
        <f t="shared" si="208"/>
        <v>12</v>
      </c>
      <c r="CN257" s="59">
        <f t="shared" si="208"/>
        <v>12</v>
      </c>
      <c r="CO257" s="59">
        <f t="shared" si="208"/>
        <v>12</v>
      </c>
      <c r="CP257" s="59">
        <f t="shared" si="208"/>
        <v>12</v>
      </c>
      <c r="CQ257" s="59">
        <f t="shared" si="208"/>
        <v>12</v>
      </c>
      <c r="CR257" s="59">
        <f t="shared" si="208"/>
        <v>12</v>
      </c>
      <c r="CS257" s="59">
        <f t="shared" si="208"/>
        <v>12</v>
      </c>
      <c r="CT257" s="59">
        <f t="shared" si="208"/>
        <v>12</v>
      </c>
      <c r="CU257" s="59">
        <f t="shared" si="208"/>
        <v>12</v>
      </c>
      <c r="CV257" s="59">
        <f t="shared" ref="CV257:EC257" si="209">((2*2)+(2*CV256))</f>
        <v>12</v>
      </c>
      <c r="CW257" s="59">
        <f t="shared" si="209"/>
        <v>12</v>
      </c>
      <c r="CX257" s="59">
        <f t="shared" si="209"/>
        <v>12</v>
      </c>
      <c r="CY257" s="59">
        <f t="shared" si="209"/>
        <v>12</v>
      </c>
      <c r="CZ257" s="59">
        <f t="shared" si="209"/>
        <v>12</v>
      </c>
      <c r="DA257" s="59">
        <f t="shared" si="209"/>
        <v>12</v>
      </c>
      <c r="DB257" s="59">
        <f t="shared" si="209"/>
        <v>12</v>
      </c>
      <c r="DC257" s="59">
        <f t="shared" si="209"/>
        <v>12</v>
      </c>
      <c r="DD257" s="59">
        <f t="shared" si="209"/>
        <v>12</v>
      </c>
      <c r="DE257" s="59">
        <f t="shared" si="209"/>
        <v>12</v>
      </c>
      <c r="DF257" s="59">
        <f t="shared" si="209"/>
        <v>12</v>
      </c>
      <c r="DG257" s="59">
        <f t="shared" si="209"/>
        <v>12</v>
      </c>
      <c r="DH257" s="59">
        <f t="shared" si="209"/>
        <v>12</v>
      </c>
      <c r="DI257" s="59">
        <f t="shared" si="209"/>
        <v>12</v>
      </c>
      <c r="DJ257" s="59">
        <f t="shared" si="209"/>
        <v>12</v>
      </c>
      <c r="DK257" s="59">
        <f t="shared" si="209"/>
        <v>12</v>
      </c>
      <c r="DL257" s="59">
        <f t="shared" si="209"/>
        <v>12</v>
      </c>
      <c r="DM257" s="59">
        <f t="shared" si="209"/>
        <v>12</v>
      </c>
      <c r="DN257" s="59">
        <f t="shared" si="209"/>
        <v>12</v>
      </c>
      <c r="DO257" s="59">
        <f t="shared" si="209"/>
        <v>12</v>
      </c>
      <c r="DP257" s="59">
        <f t="shared" si="209"/>
        <v>12</v>
      </c>
      <c r="DQ257" s="59">
        <f t="shared" si="209"/>
        <v>12</v>
      </c>
      <c r="DR257" s="59">
        <f t="shared" si="209"/>
        <v>12</v>
      </c>
      <c r="DS257" s="59">
        <f t="shared" si="209"/>
        <v>12</v>
      </c>
      <c r="DT257" s="59">
        <f t="shared" si="209"/>
        <v>12</v>
      </c>
      <c r="DU257" s="59">
        <f t="shared" si="209"/>
        <v>12</v>
      </c>
      <c r="DV257" s="59">
        <f t="shared" si="209"/>
        <v>12</v>
      </c>
      <c r="DW257" s="59">
        <f t="shared" si="209"/>
        <v>12</v>
      </c>
      <c r="DX257" s="59">
        <f t="shared" si="209"/>
        <v>12</v>
      </c>
      <c r="DY257" s="59">
        <f t="shared" si="209"/>
        <v>12</v>
      </c>
      <c r="DZ257" s="59">
        <f t="shared" si="209"/>
        <v>12</v>
      </c>
      <c r="EA257" s="59">
        <f t="shared" si="209"/>
        <v>12</v>
      </c>
      <c r="EB257" s="59">
        <f t="shared" si="209"/>
        <v>12</v>
      </c>
      <c r="EC257" s="59">
        <f t="shared" si="209"/>
        <v>12</v>
      </c>
      <c r="ED257" s="59"/>
      <c r="EE257" s="59"/>
      <c r="EF257" s="59"/>
      <c r="EG257" s="59"/>
      <c r="EH257" s="59"/>
      <c r="EI257" s="59"/>
      <c r="EJ257" s="59"/>
      <c r="EK257" s="59"/>
      <c r="EL257" s="59"/>
      <c r="EM257" s="59"/>
      <c r="EN257" s="59"/>
      <c r="EO257" s="59"/>
      <c r="EP257" s="59"/>
      <c r="EQ257" s="59"/>
      <c r="ER257" s="59"/>
      <c r="ES257" s="59"/>
      <c r="ET257" s="59"/>
      <c r="EU257" s="59"/>
      <c r="EV257" s="59"/>
      <c r="EW257" s="59"/>
      <c r="EX257" s="59"/>
      <c r="EY257" s="59"/>
      <c r="EZ257" s="59"/>
      <c r="FA257" s="59"/>
      <c r="FB257" s="59"/>
      <c r="FC257" s="59"/>
      <c r="FD257" s="59"/>
      <c r="FE257" s="59"/>
      <c r="FF257" s="59"/>
      <c r="FG257" s="59"/>
      <c r="FH257" s="59"/>
      <c r="FI257" s="59"/>
    </row>
    <row r="258" spans="1:165" ht="15.75" customHeight="1">
      <c r="A258" s="60" t="s">
        <v>100</v>
      </c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J258" s="56">
        <f t="shared" ref="AJ258:CU258" si="210">(AJ257+AJ261)</f>
        <v>27</v>
      </c>
      <c r="AK258" s="56">
        <f t="shared" si="210"/>
        <v>29</v>
      </c>
      <c r="AL258" s="56">
        <f t="shared" si="210"/>
        <v>31</v>
      </c>
      <c r="AM258" s="56">
        <f t="shared" si="210"/>
        <v>31</v>
      </c>
      <c r="AN258" s="56">
        <f t="shared" si="210"/>
        <v>29</v>
      </c>
      <c r="AO258" s="56">
        <f t="shared" si="210"/>
        <v>29</v>
      </c>
      <c r="AP258" s="56">
        <f t="shared" si="210"/>
        <v>31</v>
      </c>
      <c r="AQ258" s="56">
        <f t="shared" si="210"/>
        <v>31</v>
      </c>
      <c r="AR258" s="56">
        <f t="shared" si="210"/>
        <v>31</v>
      </c>
      <c r="AS258" s="56">
        <f t="shared" si="210"/>
        <v>31</v>
      </c>
      <c r="AT258" s="56">
        <f t="shared" si="210"/>
        <v>31</v>
      </c>
      <c r="AU258" s="56">
        <f t="shared" si="210"/>
        <v>31</v>
      </c>
      <c r="AV258" s="56">
        <f t="shared" si="210"/>
        <v>31</v>
      </c>
      <c r="AW258" s="56">
        <f t="shared" si="210"/>
        <v>31</v>
      </c>
      <c r="AX258" s="56">
        <f t="shared" si="210"/>
        <v>31</v>
      </c>
      <c r="AY258" s="56">
        <f t="shared" si="210"/>
        <v>31</v>
      </c>
      <c r="AZ258" s="56">
        <f t="shared" si="210"/>
        <v>31</v>
      </c>
      <c r="BA258" s="56">
        <f t="shared" si="210"/>
        <v>31</v>
      </c>
      <c r="BB258" s="56">
        <f t="shared" si="210"/>
        <v>31</v>
      </c>
      <c r="BC258" s="56">
        <f t="shared" si="210"/>
        <v>31</v>
      </c>
      <c r="BD258" s="56">
        <f t="shared" si="210"/>
        <v>29</v>
      </c>
      <c r="BE258" s="56">
        <f t="shared" si="210"/>
        <v>29</v>
      </c>
      <c r="BF258" s="56">
        <f t="shared" si="210"/>
        <v>29</v>
      </c>
      <c r="BG258" s="56">
        <f t="shared" si="210"/>
        <v>29</v>
      </c>
      <c r="BH258" s="56">
        <f t="shared" si="210"/>
        <v>29</v>
      </c>
      <c r="BI258" s="56">
        <f t="shared" si="210"/>
        <v>29</v>
      </c>
      <c r="BJ258" s="56">
        <f t="shared" si="210"/>
        <v>29</v>
      </c>
      <c r="BK258" s="56">
        <f t="shared" si="210"/>
        <v>29</v>
      </c>
      <c r="BL258" s="56">
        <f t="shared" si="210"/>
        <v>29</v>
      </c>
      <c r="BM258" s="56">
        <f t="shared" si="210"/>
        <v>29</v>
      </c>
      <c r="BN258" s="56">
        <f t="shared" si="210"/>
        <v>31</v>
      </c>
      <c r="BO258" s="56">
        <f t="shared" si="210"/>
        <v>31</v>
      </c>
      <c r="BP258" s="56">
        <f t="shared" si="210"/>
        <v>31</v>
      </c>
      <c r="BQ258" s="56">
        <f t="shared" si="210"/>
        <v>31</v>
      </c>
      <c r="BR258" s="56">
        <f t="shared" si="210"/>
        <v>31</v>
      </c>
      <c r="BS258" s="56">
        <f t="shared" si="210"/>
        <v>31</v>
      </c>
      <c r="BT258" s="56">
        <f t="shared" si="210"/>
        <v>31</v>
      </c>
      <c r="BU258" s="56">
        <f t="shared" si="210"/>
        <v>31</v>
      </c>
      <c r="BV258" s="56">
        <f t="shared" si="210"/>
        <v>31</v>
      </c>
      <c r="BW258" s="56">
        <f t="shared" si="210"/>
        <v>31</v>
      </c>
      <c r="BX258" s="56">
        <f t="shared" si="210"/>
        <v>33</v>
      </c>
      <c r="BY258" s="56">
        <f t="shared" si="210"/>
        <v>33</v>
      </c>
      <c r="BZ258" s="56">
        <f t="shared" si="210"/>
        <v>33</v>
      </c>
      <c r="CA258" s="56">
        <f t="shared" si="210"/>
        <v>33</v>
      </c>
      <c r="CB258" s="56">
        <f t="shared" si="210"/>
        <v>35</v>
      </c>
      <c r="CC258" s="56">
        <f t="shared" si="210"/>
        <v>37</v>
      </c>
      <c r="CD258" s="56">
        <f t="shared" si="210"/>
        <v>39</v>
      </c>
      <c r="CE258" s="56">
        <f t="shared" si="210"/>
        <v>39</v>
      </c>
      <c r="CF258" s="56">
        <f t="shared" si="210"/>
        <v>39</v>
      </c>
      <c r="CG258" s="56">
        <f t="shared" si="210"/>
        <v>39</v>
      </c>
      <c r="CH258" s="56">
        <f t="shared" si="210"/>
        <v>35</v>
      </c>
      <c r="CI258" s="56">
        <f t="shared" si="210"/>
        <v>35</v>
      </c>
      <c r="CJ258" s="56">
        <f t="shared" si="210"/>
        <v>35</v>
      </c>
      <c r="CK258" s="56">
        <f t="shared" si="210"/>
        <v>35</v>
      </c>
      <c r="CL258" s="56">
        <f t="shared" si="210"/>
        <v>35</v>
      </c>
      <c r="CM258" s="56">
        <f t="shared" si="210"/>
        <v>35</v>
      </c>
      <c r="CN258" s="56">
        <f t="shared" si="210"/>
        <v>35</v>
      </c>
      <c r="CO258" s="56">
        <f t="shared" si="210"/>
        <v>37</v>
      </c>
      <c r="CP258" s="56">
        <f t="shared" si="210"/>
        <v>37</v>
      </c>
      <c r="CQ258" s="56">
        <f t="shared" si="210"/>
        <v>37</v>
      </c>
      <c r="CR258" s="56">
        <f t="shared" si="210"/>
        <v>37</v>
      </c>
      <c r="CS258" s="56">
        <f t="shared" si="210"/>
        <v>37</v>
      </c>
      <c r="CT258" s="56">
        <f t="shared" si="210"/>
        <v>37</v>
      </c>
      <c r="CU258" s="56">
        <f t="shared" si="210"/>
        <v>39</v>
      </c>
      <c r="CV258" s="56">
        <f t="shared" ref="CV258:EC258" si="211">(CV257+CV261)</f>
        <v>39</v>
      </c>
      <c r="CW258" s="56">
        <f t="shared" si="211"/>
        <v>39</v>
      </c>
      <c r="CX258" s="56">
        <f t="shared" si="211"/>
        <v>39</v>
      </c>
      <c r="CY258" s="56">
        <f t="shared" si="211"/>
        <v>39</v>
      </c>
      <c r="CZ258" s="56">
        <f t="shared" si="211"/>
        <v>37</v>
      </c>
      <c r="DA258" s="56">
        <f t="shared" si="211"/>
        <v>37</v>
      </c>
      <c r="DB258" s="56">
        <f t="shared" si="211"/>
        <v>37</v>
      </c>
      <c r="DC258" s="56">
        <f t="shared" si="211"/>
        <v>37</v>
      </c>
      <c r="DD258" s="56">
        <f t="shared" si="211"/>
        <v>37</v>
      </c>
      <c r="DE258" s="56">
        <f t="shared" si="211"/>
        <v>37</v>
      </c>
      <c r="DF258" s="56">
        <f t="shared" si="211"/>
        <v>39</v>
      </c>
      <c r="DG258" s="56">
        <f t="shared" si="211"/>
        <v>37</v>
      </c>
      <c r="DH258" s="56">
        <f t="shared" si="211"/>
        <v>37</v>
      </c>
      <c r="DI258" s="56">
        <f t="shared" si="211"/>
        <v>37</v>
      </c>
      <c r="DJ258" s="56">
        <f t="shared" si="211"/>
        <v>37</v>
      </c>
      <c r="DK258" s="56">
        <f t="shared" si="211"/>
        <v>37</v>
      </c>
      <c r="DL258" s="56">
        <f t="shared" si="211"/>
        <v>37</v>
      </c>
      <c r="DM258" s="56">
        <f t="shared" si="211"/>
        <v>39</v>
      </c>
      <c r="DN258" s="56">
        <f t="shared" si="211"/>
        <v>37</v>
      </c>
      <c r="DO258" s="56">
        <f t="shared" si="211"/>
        <v>39</v>
      </c>
      <c r="DP258" s="56">
        <f t="shared" si="211"/>
        <v>39</v>
      </c>
      <c r="DQ258" s="56">
        <f t="shared" si="211"/>
        <v>39</v>
      </c>
      <c r="DR258" s="56">
        <f t="shared" si="211"/>
        <v>39</v>
      </c>
      <c r="DS258" s="56">
        <f t="shared" si="211"/>
        <v>39</v>
      </c>
      <c r="DT258" s="56">
        <f t="shared" si="211"/>
        <v>39</v>
      </c>
      <c r="DU258" s="56">
        <f t="shared" si="211"/>
        <v>39</v>
      </c>
      <c r="DV258" s="56">
        <f t="shared" si="211"/>
        <v>39</v>
      </c>
      <c r="DW258" s="56">
        <f t="shared" si="211"/>
        <v>41</v>
      </c>
      <c r="DX258" s="56">
        <f t="shared" si="211"/>
        <v>39</v>
      </c>
      <c r="DY258" s="56">
        <f t="shared" si="211"/>
        <v>41</v>
      </c>
      <c r="DZ258" s="56">
        <f t="shared" si="211"/>
        <v>41</v>
      </c>
      <c r="EA258" s="56">
        <f t="shared" si="211"/>
        <v>41</v>
      </c>
      <c r="EB258" s="56">
        <f t="shared" si="211"/>
        <v>41</v>
      </c>
      <c r="EC258" s="56">
        <f t="shared" si="211"/>
        <v>41</v>
      </c>
      <c r="ED258" s="56"/>
      <c r="EE258" s="56"/>
      <c r="EF258" s="56"/>
      <c r="EG258" s="56"/>
      <c r="EH258" s="56"/>
      <c r="EI258" s="56"/>
      <c r="EJ258" s="56"/>
      <c r="EK258" s="56"/>
      <c r="EL258" s="56"/>
      <c r="EM258" s="56"/>
      <c r="EN258" s="56"/>
      <c r="EO258" s="56"/>
      <c r="EP258" s="56"/>
      <c r="EQ258" s="56"/>
      <c r="ER258" s="56"/>
      <c r="ES258" s="56"/>
      <c r="ET258" s="56"/>
      <c r="EU258" s="56"/>
      <c r="EV258" s="56"/>
      <c r="EW258" s="56"/>
      <c r="EX258" s="56"/>
      <c r="EY258" s="56"/>
      <c r="EZ258" s="56"/>
      <c r="FA258" s="56"/>
      <c r="FB258" s="56"/>
      <c r="FC258" s="56"/>
      <c r="FD258" s="56"/>
      <c r="FE258" s="56"/>
      <c r="FF258" s="56"/>
      <c r="FG258" s="56"/>
      <c r="FH258" s="56"/>
      <c r="FI258" s="56"/>
    </row>
    <row r="259" spans="1:165" s="33" customFormat="1" ht="15.75" customHeight="1">
      <c r="A259" s="61" t="s">
        <v>160</v>
      </c>
      <c r="C259" s="34"/>
      <c r="D259" s="34"/>
      <c r="E259" s="34"/>
      <c r="F259" s="34"/>
      <c r="G259" s="34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56"/>
      <c r="Y259" s="56"/>
      <c r="Z259" s="62"/>
      <c r="AA259" s="62"/>
      <c r="AB259" s="62"/>
      <c r="AC259" s="62"/>
      <c r="AD259" s="62"/>
      <c r="AE259" s="62"/>
      <c r="AF259" s="62"/>
      <c r="AG259" s="27"/>
      <c r="AH259" s="27"/>
      <c r="AI259" s="27"/>
      <c r="AJ259" s="62">
        <f t="shared" ref="AJ259:BO259" si="212">ROUNDUP(Stitches_at_Final_BO*AJ249,0)</f>
        <v>11</v>
      </c>
      <c r="AK259" s="62">
        <f t="shared" si="212"/>
        <v>11</v>
      </c>
      <c r="AL259" s="62">
        <f t="shared" si="212"/>
        <v>11</v>
      </c>
      <c r="AM259" s="62">
        <f t="shared" si="212"/>
        <v>11</v>
      </c>
      <c r="AN259" s="62">
        <f t="shared" si="212"/>
        <v>12</v>
      </c>
      <c r="AO259" s="62">
        <f t="shared" si="212"/>
        <v>12</v>
      </c>
      <c r="AP259" s="62">
        <f t="shared" si="212"/>
        <v>12</v>
      </c>
      <c r="AQ259" s="62">
        <f t="shared" si="212"/>
        <v>12</v>
      </c>
      <c r="AR259" s="62">
        <f t="shared" si="212"/>
        <v>12</v>
      </c>
      <c r="AS259" s="62">
        <f t="shared" si="212"/>
        <v>13</v>
      </c>
      <c r="AT259" s="62">
        <f t="shared" si="212"/>
        <v>13</v>
      </c>
      <c r="AU259" s="62">
        <f t="shared" si="212"/>
        <v>13</v>
      </c>
      <c r="AV259" s="62">
        <f t="shared" si="212"/>
        <v>13</v>
      </c>
      <c r="AW259" s="62">
        <f t="shared" si="212"/>
        <v>13</v>
      </c>
      <c r="AX259" s="62">
        <f t="shared" si="212"/>
        <v>14</v>
      </c>
      <c r="AY259" s="62">
        <f t="shared" si="212"/>
        <v>14</v>
      </c>
      <c r="AZ259" s="62">
        <f t="shared" si="212"/>
        <v>14</v>
      </c>
      <c r="BA259" s="62">
        <f t="shared" si="212"/>
        <v>14</v>
      </c>
      <c r="BB259" s="62">
        <f t="shared" si="212"/>
        <v>14</v>
      </c>
      <c r="BC259" s="62">
        <f t="shared" si="212"/>
        <v>15</v>
      </c>
      <c r="BD259" s="62">
        <f t="shared" si="212"/>
        <v>15</v>
      </c>
      <c r="BE259" s="62">
        <f t="shared" si="212"/>
        <v>15</v>
      </c>
      <c r="BF259" s="62">
        <f t="shared" si="212"/>
        <v>15</v>
      </c>
      <c r="BG259" s="62">
        <f t="shared" si="212"/>
        <v>15</v>
      </c>
      <c r="BH259" s="62">
        <f t="shared" si="212"/>
        <v>16</v>
      </c>
      <c r="BI259" s="62">
        <f t="shared" si="212"/>
        <v>16</v>
      </c>
      <c r="BJ259" s="62">
        <f t="shared" si="212"/>
        <v>16</v>
      </c>
      <c r="BK259" s="62">
        <f t="shared" si="212"/>
        <v>16</v>
      </c>
      <c r="BL259" s="62">
        <f t="shared" si="212"/>
        <v>16</v>
      </c>
      <c r="BM259" s="62">
        <f t="shared" si="212"/>
        <v>17</v>
      </c>
      <c r="BN259" s="62">
        <f t="shared" si="212"/>
        <v>17</v>
      </c>
      <c r="BO259" s="62">
        <f t="shared" si="212"/>
        <v>17</v>
      </c>
      <c r="BP259" s="62">
        <f t="shared" ref="BP259:CU259" si="213">ROUNDUP(Stitches_at_Final_BO*BP249,0)</f>
        <v>17</v>
      </c>
      <c r="BQ259" s="62">
        <f t="shared" si="213"/>
        <v>17</v>
      </c>
      <c r="BR259" s="62">
        <f t="shared" si="213"/>
        <v>18</v>
      </c>
      <c r="BS259" s="62">
        <f t="shared" si="213"/>
        <v>18</v>
      </c>
      <c r="BT259" s="62">
        <f t="shared" si="213"/>
        <v>18</v>
      </c>
      <c r="BU259" s="62">
        <f t="shared" si="213"/>
        <v>18</v>
      </c>
      <c r="BV259" s="62">
        <f t="shared" si="213"/>
        <v>18</v>
      </c>
      <c r="BW259" s="62">
        <f t="shared" si="213"/>
        <v>19</v>
      </c>
      <c r="BX259" s="62">
        <f t="shared" si="213"/>
        <v>19</v>
      </c>
      <c r="BY259" s="62">
        <f t="shared" si="213"/>
        <v>19</v>
      </c>
      <c r="BZ259" s="62">
        <f t="shared" si="213"/>
        <v>19</v>
      </c>
      <c r="CA259" s="62">
        <f t="shared" si="213"/>
        <v>19</v>
      </c>
      <c r="CB259" s="62">
        <f t="shared" si="213"/>
        <v>20</v>
      </c>
      <c r="CC259" s="62">
        <f t="shared" si="213"/>
        <v>20</v>
      </c>
      <c r="CD259" s="62">
        <f t="shared" si="213"/>
        <v>20</v>
      </c>
      <c r="CE259" s="62">
        <f t="shared" si="213"/>
        <v>20</v>
      </c>
      <c r="CF259" s="62">
        <f t="shared" si="213"/>
        <v>20</v>
      </c>
      <c r="CG259" s="62">
        <f t="shared" si="213"/>
        <v>21</v>
      </c>
      <c r="CH259" s="62">
        <f t="shared" si="213"/>
        <v>21</v>
      </c>
      <c r="CI259" s="62">
        <f t="shared" si="213"/>
        <v>21</v>
      </c>
      <c r="CJ259" s="62">
        <f t="shared" si="213"/>
        <v>21</v>
      </c>
      <c r="CK259" s="62">
        <f t="shared" si="213"/>
        <v>21</v>
      </c>
      <c r="CL259" s="62">
        <f t="shared" si="213"/>
        <v>22</v>
      </c>
      <c r="CM259" s="62">
        <f t="shared" si="213"/>
        <v>22</v>
      </c>
      <c r="CN259" s="62">
        <f t="shared" si="213"/>
        <v>22</v>
      </c>
      <c r="CO259" s="62">
        <f t="shared" si="213"/>
        <v>22</v>
      </c>
      <c r="CP259" s="62">
        <f t="shared" si="213"/>
        <v>22</v>
      </c>
      <c r="CQ259" s="62">
        <f t="shared" si="213"/>
        <v>23</v>
      </c>
      <c r="CR259" s="62">
        <f t="shared" si="213"/>
        <v>23</v>
      </c>
      <c r="CS259" s="62">
        <f t="shared" si="213"/>
        <v>23</v>
      </c>
      <c r="CT259" s="62">
        <f t="shared" si="213"/>
        <v>23</v>
      </c>
      <c r="CU259" s="62">
        <f t="shared" si="213"/>
        <v>23</v>
      </c>
      <c r="CV259" s="62">
        <f t="shared" ref="CV259:EC259" si="214">ROUNDUP(Stitches_at_Final_BO*CV249,0)</f>
        <v>24</v>
      </c>
      <c r="CW259" s="62">
        <f t="shared" si="214"/>
        <v>24</v>
      </c>
      <c r="CX259" s="62">
        <f t="shared" si="214"/>
        <v>24</v>
      </c>
      <c r="CY259" s="62">
        <f t="shared" si="214"/>
        <v>24</v>
      </c>
      <c r="CZ259" s="62">
        <f t="shared" si="214"/>
        <v>24</v>
      </c>
      <c r="DA259" s="62">
        <f t="shared" si="214"/>
        <v>25</v>
      </c>
      <c r="DB259" s="62">
        <f t="shared" si="214"/>
        <v>25</v>
      </c>
      <c r="DC259" s="62">
        <f t="shared" si="214"/>
        <v>25</v>
      </c>
      <c r="DD259" s="62">
        <f t="shared" si="214"/>
        <v>25</v>
      </c>
      <c r="DE259" s="62">
        <f t="shared" si="214"/>
        <v>25</v>
      </c>
      <c r="DF259" s="62">
        <f t="shared" si="214"/>
        <v>26</v>
      </c>
      <c r="DG259" s="62">
        <f t="shared" si="214"/>
        <v>26</v>
      </c>
      <c r="DH259" s="62">
        <f t="shared" si="214"/>
        <v>26</v>
      </c>
      <c r="DI259" s="62">
        <f t="shared" si="214"/>
        <v>26</v>
      </c>
      <c r="DJ259" s="62">
        <f t="shared" si="214"/>
        <v>26</v>
      </c>
      <c r="DK259" s="62">
        <f t="shared" si="214"/>
        <v>27</v>
      </c>
      <c r="DL259" s="62">
        <f t="shared" si="214"/>
        <v>27</v>
      </c>
      <c r="DM259" s="62">
        <f t="shared" si="214"/>
        <v>27</v>
      </c>
      <c r="DN259" s="62">
        <f t="shared" si="214"/>
        <v>27</v>
      </c>
      <c r="DO259" s="62">
        <f t="shared" si="214"/>
        <v>27</v>
      </c>
      <c r="DP259" s="62">
        <f t="shared" si="214"/>
        <v>28</v>
      </c>
      <c r="DQ259" s="62">
        <f t="shared" si="214"/>
        <v>28</v>
      </c>
      <c r="DR259" s="62">
        <f t="shared" si="214"/>
        <v>28</v>
      </c>
      <c r="DS259" s="62">
        <f t="shared" si="214"/>
        <v>28</v>
      </c>
      <c r="DT259" s="62">
        <f t="shared" si="214"/>
        <v>28</v>
      </c>
      <c r="DU259" s="62">
        <f t="shared" si="214"/>
        <v>29</v>
      </c>
      <c r="DV259" s="62">
        <f t="shared" si="214"/>
        <v>29</v>
      </c>
      <c r="DW259" s="62">
        <f t="shared" si="214"/>
        <v>29</v>
      </c>
      <c r="DX259" s="62">
        <f t="shared" si="214"/>
        <v>29</v>
      </c>
      <c r="DY259" s="62">
        <f t="shared" si="214"/>
        <v>29</v>
      </c>
      <c r="DZ259" s="62">
        <f t="shared" si="214"/>
        <v>30</v>
      </c>
      <c r="EA259" s="62">
        <f t="shared" si="214"/>
        <v>30</v>
      </c>
      <c r="EB259" s="62">
        <f t="shared" si="214"/>
        <v>30</v>
      </c>
      <c r="EC259" s="62">
        <f t="shared" si="214"/>
        <v>30</v>
      </c>
      <c r="ED259" s="56"/>
      <c r="EE259" s="56"/>
      <c r="EF259" s="56"/>
      <c r="EG259" s="56"/>
      <c r="EH259" s="56"/>
      <c r="EI259" s="56"/>
      <c r="EJ259" s="56"/>
      <c r="EK259" s="56"/>
      <c r="EL259" s="56"/>
      <c r="EM259" s="56"/>
      <c r="EN259" s="56"/>
      <c r="EO259" s="56"/>
      <c r="EP259" s="56"/>
      <c r="EQ259" s="56"/>
      <c r="ER259" s="56"/>
      <c r="ES259" s="56"/>
      <c r="ET259" s="56"/>
      <c r="EU259" s="56"/>
      <c r="EV259" s="56"/>
      <c r="EW259" s="56"/>
      <c r="EX259" s="56"/>
      <c r="EY259" s="56"/>
      <c r="EZ259" s="56"/>
      <c r="FA259" s="56"/>
      <c r="FB259" s="56"/>
      <c r="FC259" s="56"/>
      <c r="FD259" s="56"/>
      <c r="FE259" s="56"/>
      <c r="FF259" s="56"/>
      <c r="FG259" s="56"/>
      <c r="FH259" s="56"/>
      <c r="FI259" s="56"/>
    </row>
    <row r="260" spans="1:165" s="33" customFormat="1" ht="15.75" customHeight="1">
      <c r="A260" s="61" t="s">
        <v>161</v>
      </c>
      <c r="C260" s="34"/>
      <c r="D260" s="34"/>
      <c r="E260" s="34"/>
      <c r="F260" s="34"/>
      <c r="G260" s="34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56"/>
      <c r="Y260" s="56"/>
      <c r="Z260" s="62"/>
      <c r="AA260" s="62"/>
      <c r="AB260" s="62"/>
      <c r="AC260" s="62"/>
      <c r="AD260" s="62"/>
      <c r="AE260" s="62"/>
      <c r="AF260" s="62"/>
      <c r="AG260" s="27"/>
      <c r="AH260" s="27"/>
      <c r="AI260" s="27"/>
      <c r="AJ260" s="62">
        <f t="shared" ref="AJ260:BO260" si="215">ROUNDUP(Rows_for_Final_BO*AJ248,0)</f>
        <v>0</v>
      </c>
      <c r="AK260" s="62">
        <f t="shared" si="215"/>
        <v>0</v>
      </c>
      <c r="AL260" s="62">
        <f t="shared" si="215"/>
        <v>0</v>
      </c>
      <c r="AM260" s="62">
        <f t="shared" si="215"/>
        <v>0</v>
      </c>
      <c r="AN260" s="62">
        <f t="shared" si="215"/>
        <v>0</v>
      </c>
      <c r="AO260" s="62">
        <f t="shared" si="215"/>
        <v>0</v>
      </c>
      <c r="AP260" s="62">
        <f t="shared" si="215"/>
        <v>0</v>
      </c>
      <c r="AQ260" s="62">
        <f t="shared" si="215"/>
        <v>0</v>
      </c>
      <c r="AR260" s="62">
        <f t="shared" si="215"/>
        <v>0</v>
      </c>
      <c r="AS260" s="62">
        <f t="shared" si="215"/>
        <v>0</v>
      </c>
      <c r="AT260" s="62">
        <f t="shared" si="215"/>
        <v>0</v>
      </c>
      <c r="AU260" s="62">
        <f t="shared" si="215"/>
        <v>0</v>
      </c>
      <c r="AV260" s="62">
        <f t="shared" si="215"/>
        <v>0</v>
      </c>
      <c r="AW260" s="62">
        <f t="shared" si="215"/>
        <v>0</v>
      </c>
      <c r="AX260" s="62">
        <f t="shared" si="215"/>
        <v>0</v>
      </c>
      <c r="AY260" s="62">
        <f t="shared" si="215"/>
        <v>0</v>
      </c>
      <c r="AZ260" s="62">
        <f t="shared" si="215"/>
        <v>0</v>
      </c>
      <c r="BA260" s="62">
        <f t="shared" si="215"/>
        <v>0</v>
      </c>
      <c r="BB260" s="62">
        <f t="shared" si="215"/>
        <v>0</v>
      </c>
      <c r="BC260" s="62">
        <f t="shared" si="215"/>
        <v>0</v>
      </c>
      <c r="BD260" s="62">
        <f t="shared" si="215"/>
        <v>0</v>
      </c>
      <c r="BE260" s="62">
        <f t="shared" si="215"/>
        <v>0</v>
      </c>
      <c r="BF260" s="62">
        <f t="shared" si="215"/>
        <v>0</v>
      </c>
      <c r="BG260" s="62">
        <f t="shared" si="215"/>
        <v>0</v>
      </c>
      <c r="BH260" s="62">
        <f t="shared" si="215"/>
        <v>0</v>
      </c>
      <c r="BI260" s="62">
        <f t="shared" si="215"/>
        <v>0</v>
      </c>
      <c r="BJ260" s="62">
        <f t="shared" si="215"/>
        <v>0</v>
      </c>
      <c r="BK260" s="62">
        <f t="shared" si="215"/>
        <v>0</v>
      </c>
      <c r="BL260" s="62">
        <f t="shared" si="215"/>
        <v>0</v>
      </c>
      <c r="BM260" s="62">
        <f t="shared" si="215"/>
        <v>0</v>
      </c>
      <c r="BN260" s="62">
        <f t="shared" si="215"/>
        <v>0</v>
      </c>
      <c r="BO260" s="62">
        <f t="shared" si="215"/>
        <v>0</v>
      </c>
      <c r="BP260" s="62">
        <f t="shared" ref="BP260:CU260" si="216">ROUNDUP(Rows_for_Final_BO*BP248,0)</f>
        <v>0</v>
      </c>
      <c r="BQ260" s="62">
        <f t="shared" si="216"/>
        <v>0</v>
      </c>
      <c r="BR260" s="62">
        <f t="shared" si="216"/>
        <v>0</v>
      </c>
      <c r="BS260" s="62">
        <f t="shared" si="216"/>
        <v>0</v>
      </c>
      <c r="BT260" s="62">
        <f t="shared" si="216"/>
        <v>0</v>
      </c>
      <c r="BU260" s="62">
        <f t="shared" si="216"/>
        <v>0</v>
      </c>
      <c r="BV260" s="62">
        <f t="shared" si="216"/>
        <v>0</v>
      </c>
      <c r="BW260" s="62">
        <f t="shared" si="216"/>
        <v>0</v>
      </c>
      <c r="BX260" s="62">
        <f t="shared" si="216"/>
        <v>0</v>
      </c>
      <c r="BY260" s="62">
        <f t="shared" si="216"/>
        <v>0</v>
      </c>
      <c r="BZ260" s="62">
        <f t="shared" si="216"/>
        <v>0</v>
      </c>
      <c r="CA260" s="62">
        <f t="shared" si="216"/>
        <v>0</v>
      </c>
      <c r="CB260" s="62">
        <f t="shared" si="216"/>
        <v>0</v>
      </c>
      <c r="CC260" s="62">
        <f t="shared" si="216"/>
        <v>0</v>
      </c>
      <c r="CD260" s="62">
        <f t="shared" si="216"/>
        <v>0</v>
      </c>
      <c r="CE260" s="62">
        <f t="shared" si="216"/>
        <v>0</v>
      </c>
      <c r="CF260" s="62">
        <f t="shared" si="216"/>
        <v>0</v>
      </c>
      <c r="CG260" s="62">
        <f t="shared" si="216"/>
        <v>0</v>
      </c>
      <c r="CH260" s="62">
        <f t="shared" si="216"/>
        <v>0</v>
      </c>
      <c r="CI260" s="62">
        <f t="shared" si="216"/>
        <v>0</v>
      </c>
      <c r="CJ260" s="62">
        <f t="shared" si="216"/>
        <v>0</v>
      </c>
      <c r="CK260" s="62">
        <f t="shared" si="216"/>
        <v>0</v>
      </c>
      <c r="CL260" s="62">
        <f t="shared" si="216"/>
        <v>0</v>
      </c>
      <c r="CM260" s="62">
        <f t="shared" si="216"/>
        <v>0</v>
      </c>
      <c r="CN260" s="62">
        <f t="shared" si="216"/>
        <v>0</v>
      </c>
      <c r="CO260" s="62">
        <f t="shared" si="216"/>
        <v>0</v>
      </c>
      <c r="CP260" s="62">
        <f t="shared" si="216"/>
        <v>0</v>
      </c>
      <c r="CQ260" s="62">
        <f t="shared" si="216"/>
        <v>0</v>
      </c>
      <c r="CR260" s="62">
        <f t="shared" si="216"/>
        <v>0</v>
      </c>
      <c r="CS260" s="62">
        <f t="shared" si="216"/>
        <v>0</v>
      </c>
      <c r="CT260" s="62">
        <f t="shared" si="216"/>
        <v>0</v>
      </c>
      <c r="CU260" s="62">
        <f t="shared" si="216"/>
        <v>0</v>
      </c>
      <c r="CV260" s="62">
        <f t="shared" ref="CV260:EC260" si="217">ROUNDUP(Rows_for_Final_BO*CV248,0)</f>
        <v>0</v>
      </c>
      <c r="CW260" s="62">
        <f t="shared" si="217"/>
        <v>0</v>
      </c>
      <c r="CX260" s="62">
        <f t="shared" si="217"/>
        <v>0</v>
      </c>
      <c r="CY260" s="62">
        <f t="shared" si="217"/>
        <v>0</v>
      </c>
      <c r="CZ260" s="62">
        <f t="shared" si="217"/>
        <v>0</v>
      </c>
      <c r="DA260" s="62">
        <f t="shared" si="217"/>
        <v>0</v>
      </c>
      <c r="DB260" s="62">
        <f t="shared" si="217"/>
        <v>0</v>
      </c>
      <c r="DC260" s="62">
        <f t="shared" si="217"/>
        <v>0</v>
      </c>
      <c r="DD260" s="62">
        <f t="shared" si="217"/>
        <v>0</v>
      </c>
      <c r="DE260" s="62">
        <f t="shared" si="217"/>
        <v>0</v>
      </c>
      <c r="DF260" s="62">
        <f t="shared" si="217"/>
        <v>0</v>
      </c>
      <c r="DG260" s="62">
        <f t="shared" si="217"/>
        <v>0</v>
      </c>
      <c r="DH260" s="62">
        <f t="shared" si="217"/>
        <v>0</v>
      </c>
      <c r="DI260" s="62">
        <f t="shared" si="217"/>
        <v>0</v>
      </c>
      <c r="DJ260" s="62">
        <f t="shared" si="217"/>
        <v>0</v>
      </c>
      <c r="DK260" s="62">
        <f t="shared" si="217"/>
        <v>0</v>
      </c>
      <c r="DL260" s="62">
        <f t="shared" si="217"/>
        <v>0</v>
      </c>
      <c r="DM260" s="62">
        <f t="shared" si="217"/>
        <v>0</v>
      </c>
      <c r="DN260" s="62">
        <f t="shared" si="217"/>
        <v>0</v>
      </c>
      <c r="DO260" s="62">
        <f t="shared" si="217"/>
        <v>0</v>
      </c>
      <c r="DP260" s="62">
        <f t="shared" si="217"/>
        <v>0</v>
      </c>
      <c r="DQ260" s="62">
        <f t="shared" si="217"/>
        <v>0</v>
      </c>
      <c r="DR260" s="62">
        <f t="shared" si="217"/>
        <v>0</v>
      </c>
      <c r="DS260" s="62">
        <f t="shared" si="217"/>
        <v>0</v>
      </c>
      <c r="DT260" s="62">
        <f t="shared" si="217"/>
        <v>0</v>
      </c>
      <c r="DU260" s="62">
        <f t="shared" si="217"/>
        <v>0</v>
      </c>
      <c r="DV260" s="62">
        <f t="shared" si="217"/>
        <v>0</v>
      </c>
      <c r="DW260" s="62">
        <f t="shared" si="217"/>
        <v>0</v>
      </c>
      <c r="DX260" s="62">
        <f t="shared" si="217"/>
        <v>0</v>
      </c>
      <c r="DY260" s="62">
        <f t="shared" si="217"/>
        <v>0</v>
      </c>
      <c r="DZ260" s="62">
        <f t="shared" si="217"/>
        <v>0</v>
      </c>
      <c r="EA260" s="62">
        <f t="shared" si="217"/>
        <v>0</v>
      </c>
      <c r="EB260" s="62">
        <f t="shared" si="217"/>
        <v>0</v>
      </c>
      <c r="EC260" s="62">
        <f t="shared" si="217"/>
        <v>0</v>
      </c>
      <c r="ED260" s="56"/>
      <c r="EE260" s="56"/>
      <c r="EF260" s="56"/>
      <c r="EG260" s="56"/>
      <c r="EH260" s="56"/>
      <c r="EI260" s="56"/>
      <c r="EJ260" s="56"/>
      <c r="EK260" s="56"/>
      <c r="EL260" s="56"/>
      <c r="EM260" s="56"/>
      <c r="EN260" s="56"/>
      <c r="EO260" s="56"/>
      <c r="EP260" s="56"/>
      <c r="EQ260" s="56"/>
      <c r="ER260" s="56"/>
      <c r="ES260" s="56"/>
      <c r="ET260" s="56"/>
      <c r="EU260" s="56"/>
      <c r="EV260" s="56"/>
      <c r="EW260" s="56"/>
      <c r="EX260" s="56"/>
      <c r="EY260" s="56"/>
      <c r="EZ260" s="56"/>
      <c r="FA260" s="56"/>
      <c r="FB260" s="56"/>
      <c r="FC260" s="56"/>
      <c r="FD260" s="56"/>
      <c r="FE260" s="56"/>
      <c r="FF260" s="56"/>
      <c r="FG260" s="56"/>
      <c r="FH260" s="56"/>
      <c r="FI260" s="56"/>
    </row>
    <row r="261" spans="1:165" s="33" customFormat="1" ht="15.75" customHeight="1">
      <c r="A261" s="35" t="s">
        <v>162</v>
      </c>
      <c r="C261" s="34"/>
      <c r="D261" s="34"/>
      <c r="E261" s="34"/>
      <c r="F261" s="34"/>
      <c r="G261" s="34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56"/>
      <c r="Y261" s="56"/>
      <c r="Z261" s="62"/>
      <c r="AA261" s="62"/>
      <c r="AB261" s="62"/>
      <c r="AC261" s="62"/>
      <c r="AD261" s="62"/>
      <c r="AE261" s="62"/>
      <c r="AF261" s="62"/>
      <c r="AG261" s="27"/>
      <c r="AH261" s="27"/>
      <c r="AI261" s="27"/>
      <c r="AJ261" s="62">
        <f t="shared" ref="AJ261:CU261" si="218">(AJ257+((2*SUM(AJ262:AJ264))+3))</f>
        <v>19</v>
      </c>
      <c r="AK261" s="62">
        <f t="shared" si="218"/>
        <v>19</v>
      </c>
      <c r="AL261" s="62">
        <f t="shared" si="218"/>
        <v>21</v>
      </c>
      <c r="AM261" s="62">
        <f t="shared" si="218"/>
        <v>21</v>
      </c>
      <c r="AN261" s="62">
        <f t="shared" si="218"/>
        <v>19</v>
      </c>
      <c r="AO261" s="62">
        <f t="shared" si="218"/>
        <v>19</v>
      </c>
      <c r="AP261" s="62">
        <f t="shared" si="218"/>
        <v>21</v>
      </c>
      <c r="AQ261" s="62">
        <f t="shared" si="218"/>
        <v>21</v>
      </c>
      <c r="AR261" s="62">
        <f t="shared" si="218"/>
        <v>21</v>
      </c>
      <c r="AS261" s="62">
        <f t="shared" si="218"/>
        <v>21</v>
      </c>
      <c r="AT261" s="62">
        <f t="shared" si="218"/>
        <v>21</v>
      </c>
      <c r="AU261" s="62">
        <f t="shared" si="218"/>
        <v>21</v>
      </c>
      <c r="AV261" s="62">
        <f t="shared" si="218"/>
        <v>21</v>
      </c>
      <c r="AW261" s="62">
        <f t="shared" si="218"/>
        <v>21</v>
      </c>
      <c r="AX261" s="62">
        <f t="shared" si="218"/>
        <v>21</v>
      </c>
      <c r="AY261" s="62">
        <f t="shared" si="218"/>
        <v>21</v>
      </c>
      <c r="AZ261" s="62">
        <f t="shared" si="218"/>
        <v>21</v>
      </c>
      <c r="BA261" s="62">
        <f t="shared" si="218"/>
        <v>21</v>
      </c>
      <c r="BB261" s="62">
        <f t="shared" si="218"/>
        <v>21</v>
      </c>
      <c r="BC261" s="62">
        <f t="shared" si="218"/>
        <v>21</v>
      </c>
      <c r="BD261" s="62">
        <f t="shared" si="218"/>
        <v>19</v>
      </c>
      <c r="BE261" s="62">
        <f t="shared" si="218"/>
        <v>19</v>
      </c>
      <c r="BF261" s="62">
        <f t="shared" si="218"/>
        <v>19</v>
      </c>
      <c r="BG261" s="62">
        <f t="shared" si="218"/>
        <v>19</v>
      </c>
      <c r="BH261" s="62">
        <f t="shared" si="218"/>
        <v>19</v>
      </c>
      <c r="BI261" s="62">
        <f t="shared" si="218"/>
        <v>19</v>
      </c>
      <c r="BJ261" s="62">
        <f t="shared" si="218"/>
        <v>19</v>
      </c>
      <c r="BK261" s="62">
        <f t="shared" si="218"/>
        <v>19</v>
      </c>
      <c r="BL261" s="62">
        <f t="shared" si="218"/>
        <v>19</v>
      </c>
      <c r="BM261" s="62">
        <f t="shared" si="218"/>
        <v>19</v>
      </c>
      <c r="BN261" s="62">
        <f t="shared" si="218"/>
        <v>21</v>
      </c>
      <c r="BO261" s="62">
        <f t="shared" si="218"/>
        <v>21</v>
      </c>
      <c r="BP261" s="62">
        <f t="shared" si="218"/>
        <v>21</v>
      </c>
      <c r="BQ261" s="62">
        <f t="shared" si="218"/>
        <v>21</v>
      </c>
      <c r="BR261" s="62">
        <f t="shared" si="218"/>
        <v>21</v>
      </c>
      <c r="BS261" s="62">
        <f t="shared" si="218"/>
        <v>21</v>
      </c>
      <c r="BT261" s="62">
        <f t="shared" si="218"/>
        <v>21</v>
      </c>
      <c r="BU261" s="62">
        <f t="shared" si="218"/>
        <v>21</v>
      </c>
      <c r="BV261" s="62">
        <f t="shared" si="218"/>
        <v>21</v>
      </c>
      <c r="BW261" s="62">
        <f t="shared" si="218"/>
        <v>21</v>
      </c>
      <c r="BX261" s="62">
        <f t="shared" si="218"/>
        <v>23</v>
      </c>
      <c r="BY261" s="62">
        <f t="shared" si="218"/>
        <v>23</v>
      </c>
      <c r="BZ261" s="62">
        <f t="shared" si="218"/>
        <v>23</v>
      </c>
      <c r="CA261" s="62">
        <f t="shared" si="218"/>
        <v>23</v>
      </c>
      <c r="CB261" s="62">
        <f t="shared" si="218"/>
        <v>25</v>
      </c>
      <c r="CC261" s="62">
        <f t="shared" si="218"/>
        <v>25</v>
      </c>
      <c r="CD261" s="62">
        <f t="shared" si="218"/>
        <v>27</v>
      </c>
      <c r="CE261" s="62">
        <f t="shared" si="218"/>
        <v>27</v>
      </c>
      <c r="CF261" s="62">
        <f t="shared" si="218"/>
        <v>27</v>
      </c>
      <c r="CG261" s="62">
        <f t="shared" si="218"/>
        <v>27</v>
      </c>
      <c r="CH261" s="62">
        <f t="shared" si="218"/>
        <v>23</v>
      </c>
      <c r="CI261" s="62">
        <f t="shared" si="218"/>
        <v>23</v>
      </c>
      <c r="CJ261" s="62">
        <f t="shared" si="218"/>
        <v>23</v>
      </c>
      <c r="CK261" s="62">
        <f t="shared" si="218"/>
        <v>23</v>
      </c>
      <c r="CL261" s="62">
        <f t="shared" si="218"/>
        <v>23</v>
      </c>
      <c r="CM261" s="62">
        <f t="shared" si="218"/>
        <v>23</v>
      </c>
      <c r="CN261" s="62">
        <f t="shared" si="218"/>
        <v>23</v>
      </c>
      <c r="CO261" s="62">
        <f t="shared" si="218"/>
        <v>25</v>
      </c>
      <c r="CP261" s="62">
        <f t="shared" si="218"/>
        <v>25</v>
      </c>
      <c r="CQ261" s="62">
        <f t="shared" si="218"/>
        <v>25</v>
      </c>
      <c r="CR261" s="62">
        <f t="shared" si="218"/>
        <v>25</v>
      </c>
      <c r="CS261" s="62">
        <f t="shared" si="218"/>
        <v>25</v>
      </c>
      <c r="CT261" s="62">
        <f t="shared" si="218"/>
        <v>25</v>
      </c>
      <c r="CU261" s="62">
        <f t="shared" si="218"/>
        <v>27</v>
      </c>
      <c r="CV261" s="62">
        <f t="shared" ref="CV261:EC261" si="219">(CV257+((2*SUM(CV262:CV264))+3))</f>
        <v>27</v>
      </c>
      <c r="CW261" s="62">
        <f t="shared" si="219"/>
        <v>27</v>
      </c>
      <c r="CX261" s="62">
        <f t="shared" si="219"/>
        <v>27</v>
      </c>
      <c r="CY261" s="62">
        <f t="shared" si="219"/>
        <v>27</v>
      </c>
      <c r="CZ261" s="62">
        <f t="shared" si="219"/>
        <v>25</v>
      </c>
      <c r="DA261" s="62">
        <f t="shared" si="219"/>
        <v>25</v>
      </c>
      <c r="DB261" s="62">
        <f t="shared" si="219"/>
        <v>25</v>
      </c>
      <c r="DC261" s="62">
        <f t="shared" si="219"/>
        <v>25</v>
      </c>
      <c r="DD261" s="62">
        <f t="shared" si="219"/>
        <v>25</v>
      </c>
      <c r="DE261" s="62">
        <f t="shared" si="219"/>
        <v>25</v>
      </c>
      <c r="DF261" s="62">
        <f t="shared" si="219"/>
        <v>27</v>
      </c>
      <c r="DG261" s="62">
        <f t="shared" si="219"/>
        <v>25</v>
      </c>
      <c r="DH261" s="62">
        <f t="shared" si="219"/>
        <v>25</v>
      </c>
      <c r="DI261" s="62">
        <f t="shared" si="219"/>
        <v>25</v>
      </c>
      <c r="DJ261" s="62">
        <f t="shared" si="219"/>
        <v>25</v>
      </c>
      <c r="DK261" s="62">
        <f t="shared" si="219"/>
        <v>25</v>
      </c>
      <c r="DL261" s="62">
        <f t="shared" si="219"/>
        <v>25</v>
      </c>
      <c r="DM261" s="62">
        <f t="shared" si="219"/>
        <v>27</v>
      </c>
      <c r="DN261" s="62">
        <f t="shared" si="219"/>
        <v>25</v>
      </c>
      <c r="DO261" s="62">
        <f t="shared" si="219"/>
        <v>27</v>
      </c>
      <c r="DP261" s="62">
        <f t="shared" si="219"/>
        <v>27</v>
      </c>
      <c r="DQ261" s="62">
        <f t="shared" si="219"/>
        <v>27</v>
      </c>
      <c r="DR261" s="62">
        <f t="shared" si="219"/>
        <v>27</v>
      </c>
      <c r="DS261" s="62">
        <f t="shared" si="219"/>
        <v>27</v>
      </c>
      <c r="DT261" s="62">
        <f t="shared" si="219"/>
        <v>27</v>
      </c>
      <c r="DU261" s="62">
        <f t="shared" si="219"/>
        <v>27</v>
      </c>
      <c r="DV261" s="62">
        <f t="shared" si="219"/>
        <v>27</v>
      </c>
      <c r="DW261" s="62">
        <f t="shared" si="219"/>
        <v>29</v>
      </c>
      <c r="DX261" s="62">
        <f t="shared" si="219"/>
        <v>27</v>
      </c>
      <c r="DY261" s="62">
        <f t="shared" si="219"/>
        <v>29</v>
      </c>
      <c r="DZ261" s="62">
        <f t="shared" si="219"/>
        <v>29</v>
      </c>
      <c r="EA261" s="62">
        <f t="shared" si="219"/>
        <v>29</v>
      </c>
      <c r="EB261" s="62">
        <f t="shared" si="219"/>
        <v>29</v>
      </c>
      <c r="EC261" s="62">
        <f t="shared" si="219"/>
        <v>29</v>
      </c>
      <c r="ED261" s="56"/>
      <c r="EE261" s="56"/>
      <c r="EF261" s="56"/>
      <c r="EG261" s="56"/>
      <c r="EH261" s="56"/>
      <c r="EI261" s="56"/>
      <c r="EJ261" s="56"/>
      <c r="EK261" s="56"/>
      <c r="EL261" s="56"/>
      <c r="EM261" s="56"/>
      <c r="EN261" s="56"/>
      <c r="EO261" s="56"/>
      <c r="EP261" s="56"/>
      <c r="EQ261" s="56"/>
      <c r="ER261" s="56"/>
      <c r="ES261" s="56"/>
      <c r="ET261" s="56"/>
      <c r="EU261" s="56"/>
      <c r="EV261" s="56"/>
      <c r="EW261" s="56"/>
      <c r="EX261" s="56"/>
      <c r="EY261" s="56"/>
      <c r="EZ261" s="56"/>
      <c r="FA261" s="56"/>
      <c r="FB261" s="56"/>
      <c r="FC261" s="56"/>
      <c r="FD261" s="56"/>
      <c r="FE261" s="56"/>
      <c r="FF261" s="56"/>
      <c r="FG261" s="56"/>
      <c r="FH261" s="56"/>
      <c r="FI261" s="56"/>
    </row>
    <row r="262" spans="1:165" ht="15.75" customHeight="1">
      <c r="A262" s="32" t="s">
        <v>103</v>
      </c>
      <c r="B262" s="58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7"/>
      <c r="AA262" s="57"/>
      <c r="AB262" s="56"/>
      <c r="AC262" s="56"/>
      <c r="AD262" s="56"/>
      <c r="AE262" s="56"/>
      <c r="AF262" s="56"/>
      <c r="AJ262" s="56">
        <v>3</v>
      </c>
      <c r="AK262" s="56">
        <v>2</v>
      </c>
      <c r="AL262" s="56">
        <v>3</v>
      </c>
      <c r="AM262" s="56">
        <v>3</v>
      </c>
      <c r="AN262" s="56">
        <v>1</v>
      </c>
      <c r="AO262" s="56">
        <v>1</v>
      </c>
      <c r="AP262" s="56">
        <v>2</v>
      </c>
      <c r="AQ262" s="56">
        <v>2</v>
      </c>
      <c r="AR262" s="56">
        <v>2</v>
      </c>
      <c r="AS262" s="56">
        <v>2</v>
      </c>
      <c r="AT262" s="56">
        <v>2</v>
      </c>
      <c r="AU262" s="56">
        <v>2</v>
      </c>
      <c r="AV262" s="56">
        <v>2</v>
      </c>
      <c r="AW262" s="56">
        <v>2</v>
      </c>
      <c r="AX262" s="56">
        <v>2</v>
      </c>
      <c r="AY262" s="56">
        <v>2</v>
      </c>
      <c r="AZ262" s="56">
        <v>2</v>
      </c>
      <c r="BA262" s="56">
        <v>2</v>
      </c>
      <c r="BB262" s="56">
        <v>2</v>
      </c>
      <c r="BC262" s="56">
        <v>2</v>
      </c>
      <c r="BD262" s="56">
        <v>1</v>
      </c>
      <c r="BE262" s="56">
        <v>1</v>
      </c>
      <c r="BF262" s="56">
        <v>1</v>
      </c>
      <c r="BG262" s="56">
        <v>1</v>
      </c>
      <c r="BH262" s="56">
        <v>1</v>
      </c>
      <c r="BI262" s="56">
        <v>1</v>
      </c>
      <c r="BJ262" s="56">
        <v>1</v>
      </c>
      <c r="BK262" s="56">
        <v>1</v>
      </c>
      <c r="BL262" s="56">
        <v>1</v>
      </c>
      <c r="BM262" s="56">
        <v>1</v>
      </c>
      <c r="BN262" s="56">
        <v>2</v>
      </c>
      <c r="BO262" s="56">
        <v>2</v>
      </c>
      <c r="BP262" s="56">
        <v>2</v>
      </c>
      <c r="BQ262" s="56">
        <v>2</v>
      </c>
      <c r="BR262" s="56">
        <v>1</v>
      </c>
      <c r="BS262" s="56">
        <v>1</v>
      </c>
      <c r="BT262" s="56">
        <v>1</v>
      </c>
      <c r="BU262" s="56">
        <v>1</v>
      </c>
      <c r="BV262" s="56">
        <v>1</v>
      </c>
      <c r="BW262" s="56">
        <v>1</v>
      </c>
      <c r="BX262" s="56">
        <v>2</v>
      </c>
      <c r="BY262" s="56">
        <v>2</v>
      </c>
      <c r="BZ262" s="56">
        <v>2</v>
      </c>
      <c r="CA262" s="56">
        <v>2</v>
      </c>
      <c r="CB262" s="56">
        <v>3</v>
      </c>
      <c r="CC262" s="56">
        <v>2</v>
      </c>
      <c r="CD262" s="56">
        <v>3</v>
      </c>
      <c r="CE262" s="56">
        <v>3</v>
      </c>
      <c r="CF262" s="56">
        <v>3</v>
      </c>
      <c r="CG262" s="56">
        <v>3</v>
      </c>
      <c r="CH262" s="56">
        <v>1</v>
      </c>
      <c r="CI262" s="56">
        <v>1</v>
      </c>
      <c r="CJ262" s="56">
        <v>1</v>
      </c>
      <c r="CK262" s="56">
        <v>1</v>
      </c>
      <c r="CL262" s="56">
        <v>1</v>
      </c>
      <c r="CM262" s="56">
        <v>1</v>
      </c>
      <c r="CN262" s="56">
        <v>1</v>
      </c>
      <c r="CO262" s="56">
        <v>2</v>
      </c>
      <c r="CP262" s="56">
        <v>2</v>
      </c>
      <c r="CQ262" s="56">
        <v>2</v>
      </c>
      <c r="CR262" s="56">
        <v>2</v>
      </c>
      <c r="CS262" s="56">
        <v>2</v>
      </c>
      <c r="CT262" s="56">
        <v>2</v>
      </c>
      <c r="CU262" s="56">
        <v>3</v>
      </c>
      <c r="CV262" s="56">
        <v>3</v>
      </c>
      <c r="CW262" s="56">
        <v>3</v>
      </c>
      <c r="CX262" s="56">
        <v>3</v>
      </c>
      <c r="CY262" s="56">
        <v>3</v>
      </c>
      <c r="CZ262" s="56">
        <v>1</v>
      </c>
      <c r="DA262" s="56">
        <v>1</v>
      </c>
      <c r="DB262" s="56">
        <v>1</v>
      </c>
      <c r="DC262" s="56">
        <v>1</v>
      </c>
      <c r="DD262" s="56">
        <v>1</v>
      </c>
      <c r="DE262" s="56">
        <v>1</v>
      </c>
      <c r="DF262" s="56">
        <v>2</v>
      </c>
      <c r="DG262" s="56">
        <v>1</v>
      </c>
      <c r="DH262" s="56">
        <v>1</v>
      </c>
      <c r="DI262" s="56">
        <v>1</v>
      </c>
      <c r="DJ262" s="56">
        <v>1</v>
      </c>
      <c r="DK262" s="56">
        <v>1</v>
      </c>
      <c r="DL262" s="56">
        <v>1</v>
      </c>
      <c r="DM262" s="56">
        <v>2</v>
      </c>
      <c r="DN262" s="56">
        <v>1</v>
      </c>
      <c r="DO262" s="56">
        <v>2</v>
      </c>
      <c r="DP262" s="56">
        <v>2</v>
      </c>
      <c r="DQ262" s="56">
        <v>2</v>
      </c>
      <c r="DR262" s="56">
        <v>2</v>
      </c>
      <c r="DS262" s="56">
        <v>1</v>
      </c>
      <c r="DT262" s="56">
        <v>2</v>
      </c>
      <c r="DU262" s="56">
        <v>1</v>
      </c>
      <c r="DV262" s="56">
        <v>1</v>
      </c>
      <c r="DW262" s="56">
        <v>2</v>
      </c>
      <c r="DX262" s="56">
        <v>1</v>
      </c>
      <c r="DY262" s="56">
        <v>2</v>
      </c>
      <c r="DZ262" s="56">
        <v>2</v>
      </c>
      <c r="EA262" s="56">
        <v>2</v>
      </c>
      <c r="EB262" s="56">
        <v>2</v>
      </c>
      <c r="EC262" s="56">
        <v>2</v>
      </c>
      <c r="ED262" s="56"/>
      <c r="EE262" s="56"/>
      <c r="EF262" s="56"/>
      <c r="EG262" s="56"/>
      <c r="EH262" s="56"/>
      <c r="EI262" s="56"/>
      <c r="EJ262" s="56"/>
      <c r="EK262" s="56"/>
      <c r="EL262" s="56"/>
      <c r="EM262" s="56"/>
      <c r="EN262" s="56"/>
      <c r="EO262" s="56"/>
      <c r="EP262" s="56"/>
      <c r="EQ262" s="56"/>
      <c r="ER262" s="56"/>
      <c r="ES262" s="56"/>
      <c r="ET262" s="56"/>
      <c r="EU262" s="56"/>
      <c r="EV262" s="56"/>
      <c r="EW262" s="56"/>
      <c r="EX262" s="56"/>
      <c r="EY262" s="56"/>
      <c r="EZ262" s="56"/>
      <c r="FA262" s="56"/>
      <c r="FB262" s="56"/>
      <c r="FC262" s="56"/>
      <c r="FD262" s="56"/>
      <c r="FE262" s="56"/>
      <c r="FF262" s="56"/>
      <c r="FG262" s="56"/>
      <c r="FH262" s="56"/>
      <c r="FI262" s="56"/>
    </row>
    <row r="263" spans="1:165" ht="15.75" customHeight="1">
      <c r="A263" s="31" t="s">
        <v>105</v>
      </c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7"/>
      <c r="AA263" s="57"/>
      <c r="AB263" s="56"/>
      <c r="AC263" s="56"/>
      <c r="AD263" s="56"/>
      <c r="AE263" s="56"/>
      <c r="AF263" s="56"/>
      <c r="AJ263" s="56">
        <v>1</v>
      </c>
      <c r="AK263" s="56">
        <v>1</v>
      </c>
      <c r="AL263" s="56">
        <v>1</v>
      </c>
      <c r="AM263" s="56">
        <v>1</v>
      </c>
      <c r="AN263" s="56">
        <v>2</v>
      </c>
      <c r="AO263" s="56">
        <v>2</v>
      </c>
      <c r="AP263" s="56">
        <v>2</v>
      </c>
      <c r="AQ263" s="56">
        <v>2</v>
      </c>
      <c r="AR263" s="56">
        <v>2</v>
      </c>
      <c r="AS263" s="56">
        <v>2</v>
      </c>
      <c r="AT263" s="56">
        <v>2</v>
      </c>
      <c r="AU263" s="56">
        <v>2</v>
      </c>
      <c r="AV263" s="56">
        <v>2</v>
      </c>
      <c r="AW263" s="56">
        <v>2</v>
      </c>
      <c r="AX263" s="56">
        <v>2</v>
      </c>
      <c r="AY263" s="56">
        <v>2</v>
      </c>
      <c r="AZ263" s="56">
        <v>2</v>
      </c>
      <c r="BA263" s="56">
        <v>2</v>
      </c>
      <c r="BB263" s="56">
        <v>2</v>
      </c>
      <c r="BC263" s="56">
        <v>2</v>
      </c>
      <c r="BD263" s="56">
        <v>1</v>
      </c>
      <c r="BE263" s="56">
        <v>1</v>
      </c>
      <c r="BF263" s="56">
        <v>1</v>
      </c>
      <c r="BG263" s="56">
        <v>1</v>
      </c>
      <c r="BH263" s="56">
        <v>1</v>
      </c>
      <c r="BI263" s="56">
        <v>1</v>
      </c>
      <c r="BJ263" s="56">
        <v>1</v>
      </c>
      <c r="BK263" s="56">
        <v>1</v>
      </c>
      <c r="BL263" s="56">
        <v>1</v>
      </c>
      <c r="BM263" s="56">
        <v>1</v>
      </c>
      <c r="BN263" s="56">
        <v>1</v>
      </c>
      <c r="BO263" s="56">
        <v>1</v>
      </c>
      <c r="BP263" s="56">
        <v>1</v>
      </c>
      <c r="BQ263" s="56">
        <v>1</v>
      </c>
      <c r="BR263" s="56">
        <v>2</v>
      </c>
      <c r="BS263" s="56">
        <v>2</v>
      </c>
      <c r="BT263" s="56">
        <v>2</v>
      </c>
      <c r="BU263" s="56">
        <v>2</v>
      </c>
      <c r="BV263" s="56">
        <v>2</v>
      </c>
      <c r="BW263" s="56">
        <v>2</v>
      </c>
      <c r="BX263" s="56">
        <v>2</v>
      </c>
      <c r="BY263" s="56">
        <v>2</v>
      </c>
      <c r="BZ263" s="56">
        <v>2</v>
      </c>
      <c r="CA263" s="56">
        <v>2</v>
      </c>
      <c r="CB263" s="56">
        <v>2</v>
      </c>
      <c r="CC263" s="56">
        <v>2</v>
      </c>
      <c r="CD263" s="56">
        <v>2</v>
      </c>
      <c r="CE263" s="56">
        <v>2</v>
      </c>
      <c r="CF263" s="56">
        <v>2</v>
      </c>
      <c r="CG263" s="56">
        <v>2</v>
      </c>
      <c r="CH263" s="56">
        <v>1</v>
      </c>
      <c r="CI263" s="56">
        <v>1</v>
      </c>
      <c r="CJ263" s="56">
        <v>1</v>
      </c>
      <c r="CK263" s="56">
        <v>1</v>
      </c>
      <c r="CL263" s="56">
        <v>1</v>
      </c>
      <c r="CM263" s="56">
        <v>1</v>
      </c>
      <c r="CN263" s="56">
        <v>1</v>
      </c>
      <c r="CO263" s="56">
        <v>1</v>
      </c>
      <c r="CP263" s="56">
        <v>1</v>
      </c>
      <c r="CQ263" s="56">
        <v>1</v>
      </c>
      <c r="CR263" s="56">
        <v>1</v>
      </c>
      <c r="CS263" s="56">
        <v>1</v>
      </c>
      <c r="CT263" s="56">
        <v>1</v>
      </c>
      <c r="CU263" s="56">
        <v>1</v>
      </c>
      <c r="CV263" s="56">
        <v>1</v>
      </c>
      <c r="CW263" s="56">
        <v>1</v>
      </c>
      <c r="CX263" s="56">
        <v>1</v>
      </c>
      <c r="CY263" s="56">
        <v>1</v>
      </c>
      <c r="CZ263" s="56">
        <v>2</v>
      </c>
      <c r="DA263" s="56">
        <v>2</v>
      </c>
      <c r="DB263" s="56">
        <v>2</v>
      </c>
      <c r="DC263" s="56">
        <v>2</v>
      </c>
      <c r="DD263" s="56">
        <v>2</v>
      </c>
      <c r="DE263" s="56">
        <v>2</v>
      </c>
      <c r="DF263" s="56">
        <v>2</v>
      </c>
      <c r="DG263" s="56">
        <v>2</v>
      </c>
      <c r="DH263" s="56">
        <v>2</v>
      </c>
      <c r="DI263" s="56">
        <v>2</v>
      </c>
      <c r="DJ263" s="56">
        <v>2</v>
      </c>
      <c r="DK263" s="56">
        <v>2</v>
      </c>
      <c r="DL263" s="56">
        <v>2</v>
      </c>
      <c r="DM263" s="56">
        <v>2</v>
      </c>
      <c r="DN263" s="56">
        <v>2</v>
      </c>
      <c r="DO263" s="56">
        <v>2</v>
      </c>
      <c r="DP263" s="56">
        <v>2</v>
      </c>
      <c r="DQ263" s="56">
        <v>2</v>
      </c>
      <c r="DR263" s="56">
        <v>2</v>
      </c>
      <c r="DS263" s="56">
        <v>3</v>
      </c>
      <c r="DT263" s="56">
        <v>2</v>
      </c>
      <c r="DU263" s="56">
        <v>3</v>
      </c>
      <c r="DV263" s="56">
        <v>3</v>
      </c>
      <c r="DW263" s="56">
        <v>3</v>
      </c>
      <c r="DX263" s="56">
        <v>3</v>
      </c>
      <c r="DY263" s="56">
        <v>3</v>
      </c>
      <c r="DZ263" s="56">
        <v>3</v>
      </c>
      <c r="EA263" s="56">
        <v>3</v>
      </c>
      <c r="EB263" s="56">
        <v>3</v>
      </c>
      <c r="EC263" s="56">
        <v>3</v>
      </c>
      <c r="ED263" s="56"/>
      <c r="EE263" s="56"/>
      <c r="EF263" s="56"/>
      <c r="EG263" s="56"/>
      <c r="EH263" s="56"/>
      <c r="EI263" s="56"/>
      <c r="EJ263" s="56"/>
      <c r="EK263" s="56"/>
      <c r="EL263" s="56"/>
      <c r="EM263" s="56"/>
      <c r="EN263" s="56"/>
      <c r="EO263" s="56"/>
      <c r="EP263" s="56"/>
      <c r="EQ263" s="56"/>
      <c r="ER263" s="56"/>
      <c r="ES263" s="56"/>
      <c r="ET263" s="56"/>
      <c r="EU263" s="56"/>
      <c r="EV263" s="56"/>
      <c r="EW263" s="56"/>
      <c r="EX263" s="56"/>
      <c r="EY263" s="56"/>
      <c r="EZ263" s="56"/>
      <c r="FA263" s="56"/>
      <c r="FB263" s="56"/>
      <c r="FC263" s="56"/>
      <c r="FD263" s="56"/>
      <c r="FE263" s="56"/>
      <c r="FF263" s="56"/>
      <c r="FG263" s="56"/>
      <c r="FH263" s="56"/>
      <c r="FI263" s="56"/>
    </row>
    <row r="264" spans="1:165" ht="15.75" customHeight="1">
      <c r="A264" s="31" t="s">
        <v>107</v>
      </c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7"/>
      <c r="AA264" s="57"/>
      <c r="AB264" s="56"/>
      <c r="AC264" s="56"/>
      <c r="AD264" s="56"/>
      <c r="AE264" s="56"/>
      <c r="AF264" s="56"/>
      <c r="AJ264" s="56"/>
      <c r="AK264" s="56"/>
      <c r="AL264" s="56"/>
      <c r="AM264" s="56"/>
      <c r="AN264" s="56"/>
      <c r="AO264" s="56"/>
      <c r="AP264" s="56"/>
      <c r="AQ264" s="56"/>
      <c r="AR264" s="56"/>
      <c r="AS264" s="56"/>
      <c r="AT264" s="56"/>
      <c r="AU264" s="56"/>
      <c r="AV264" s="56"/>
      <c r="AW264" s="56"/>
      <c r="AX264" s="56"/>
      <c r="AY264" s="56"/>
      <c r="AZ264" s="56"/>
      <c r="BA264" s="56"/>
      <c r="BB264" s="56"/>
      <c r="BC264" s="56"/>
      <c r="BD264" s="56">
        <v>1</v>
      </c>
      <c r="BE264" s="56">
        <v>1</v>
      </c>
      <c r="BF264" s="56">
        <v>1</v>
      </c>
      <c r="BG264" s="56">
        <v>1</v>
      </c>
      <c r="BH264" s="56">
        <v>1</v>
      </c>
      <c r="BI264" s="56">
        <v>1</v>
      </c>
      <c r="BJ264" s="56">
        <v>1</v>
      </c>
      <c r="BK264" s="56">
        <v>1</v>
      </c>
      <c r="BL264" s="56">
        <v>1</v>
      </c>
      <c r="BM264" s="56">
        <v>1</v>
      </c>
      <c r="BN264" s="56">
        <v>1</v>
      </c>
      <c r="BO264" s="56">
        <v>1</v>
      </c>
      <c r="BP264" s="56">
        <v>1</v>
      </c>
      <c r="BQ264" s="56">
        <v>1</v>
      </c>
      <c r="BR264" s="56">
        <v>1</v>
      </c>
      <c r="BS264" s="56">
        <v>1</v>
      </c>
      <c r="BT264" s="56">
        <v>1</v>
      </c>
      <c r="BU264" s="56">
        <v>1</v>
      </c>
      <c r="BV264" s="56">
        <v>1</v>
      </c>
      <c r="BW264" s="56">
        <v>1</v>
      </c>
      <c r="BX264" s="56">
        <v>1</v>
      </c>
      <c r="BY264" s="56">
        <v>1</v>
      </c>
      <c r="BZ264" s="56">
        <v>1</v>
      </c>
      <c r="CA264" s="56">
        <v>1</v>
      </c>
      <c r="CB264" s="56">
        <v>1</v>
      </c>
      <c r="CC264" s="56">
        <v>1</v>
      </c>
      <c r="CD264" s="56">
        <v>1</v>
      </c>
      <c r="CE264" s="56">
        <v>1</v>
      </c>
      <c r="CF264" s="56">
        <v>1</v>
      </c>
      <c r="CG264" s="56">
        <v>1</v>
      </c>
      <c r="CH264" s="56">
        <v>2</v>
      </c>
      <c r="CI264" s="56">
        <v>2</v>
      </c>
      <c r="CJ264" s="56">
        <v>2</v>
      </c>
      <c r="CK264" s="56">
        <v>2</v>
      </c>
      <c r="CL264" s="56">
        <v>2</v>
      </c>
      <c r="CM264" s="56">
        <v>2</v>
      </c>
      <c r="CN264" s="56">
        <v>2</v>
      </c>
      <c r="CO264" s="56">
        <v>2</v>
      </c>
      <c r="CP264" s="56">
        <v>2</v>
      </c>
      <c r="CQ264" s="56">
        <v>2</v>
      </c>
      <c r="CR264" s="56">
        <v>2</v>
      </c>
      <c r="CS264" s="56">
        <v>2</v>
      </c>
      <c r="CT264" s="56">
        <v>2</v>
      </c>
      <c r="CU264" s="56">
        <v>2</v>
      </c>
      <c r="CV264" s="56">
        <v>2</v>
      </c>
      <c r="CW264" s="56">
        <v>2</v>
      </c>
      <c r="CX264" s="56">
        <v>2</v>
      </c>
      <c r="CY264" s="56">
        <v>2</v>
      </c>
      <c r="CZ264" s="56">
        <v>2</v>
      </c>
      <c r="DA264" s="56">
        <v>2</v>
      </c>
      <c r="DB264" s="56">
        <v>2</v>
      </c>
      <c r="DC264" s="56">
        <v>2</v>
      </c>
      <c r="DD264" s="56">
        <v>2</v>
      </c>
      <c r="DE264" s="56">
        <v>2</v>
      </c>
      <c r="DF264" s="56">
        <v>2</v>
      </c>
      <c r="DG264" s="56">
        <v>2</v>
      </c>
      <c r="DH264" s="56">
        <v>2</v>
      </c>
      <c r="DI264" s="56">
        <v>2</v>
      </c>
      <c r="DJ264" s="56">
        <v>2</v>
      </c>
      <c r="DK264" s="56">
        <v>2</v>
      </c>
      <c r="DL264" s="56">
        <v>2</v>
      </c>
      <c r="DM264" s="56">
        <v>2</v>
      </c>
      <c r="DN264" s="56">
        <v>2</v>
      </c>
      <c r="DO264" s="56">
        <v>2</v>
      </c>
      <c r="DP264" s="56">
        <v>2</v>
      </c>
      <c r="DQ264" s="56">
        <v>2</v>
      </c>
      <c r="DR264" s="56">
        <v>2</v>
      </c>
      <c r="DS264" s="56">
        <v>2</v>
      </c>
      <c r="DT264" s="56">
        <v>2</v>
      </c>
      <c r="DU264" s="56">
        <v>2</v>
      </c>
      <c r="DV264" s="56">
        <v>2</v>
      </c>
      <c r="DW264" s="56">
        <v>2</v>
      </c>
      <c r="DX264" s="56">
        <v>2</v>
      </c>
      <c r="DY264" s="56">
        <v>2</v>
      </c>
      <c r="DZ264" s="56">
        <v>2</v>
      </c>
      <c r="EA264" s="56">
        <v>2</v>
      </c>
      <c r="EB264" s="56">
        <v>2</v>
      </c>
      <c r="EC264" s="56">
        <v>2</v>
      </c>
      <c r="ED264" s="56"/>
      <c r="EE264" s="56"/>
      <c r="EF264" s="56"/>
      <c r="EG264" s="56"/>
      <c r="EH264" s="56"/>
      <c r="EI264" s="56"/>
      <c r="EJ264" s="56"/>
      <c r="EK264" s="56"/>
      <c r="EL264" s="56"/>
      <c r="EM264" s="56"/>
      <c r="EN264" s="56"/>
      <c r="EO264" s="56"/>
      <c r="EP264" s="56"/>
      <c r="EQ264" s="56"/>
      <c r="ER264" s="56"/>
      <c r="ES264" s="56"/>
      <c r="ET264" s="56"/>
      <c r="EU264" s="56"/>
      <c r="EV264" s="56"/>
      <c r="EW264" s="56"/>
      <c r="EX264" s="56"/>
      <c r="EY264" s="56"/>
      <c r="EZ264" s="56"/>
      <c r="FA264" s="56"/>
      <c r="FB264" s="56"/>
      <c r="FC264" s="56"/>
      <c r="FD264" s="56"/>
      <c r="FE264" s="56"/>
      <c r="FF264" s="56"/>
      <c r="FG264" s="56"/>
      <c r="FH264" s="56"/>
      <c r="FI264" s="56"/>
    </row>
    <row r="265" spans="1:165" ht="15.75" customHeight="1">
      <c r="A265" s="63" t="s">
        <v>163</v>
      </c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7"/>
      <c r="AA265" s="57"/>
      <c r="AB265" s="56"/>
      <c r="AC265" s="56"/>
      <c r="AD265" s="56"/>
      <c r="AE265" s="56"/>
      <c r="AF265" s="56"/>
      <c r="AJ265" s="56">
        <v>4</v>
      </c>
      <c r="AK265" s="56">
        <v>4</v>
      </c>
      <c r="AL265" s="56">
        <v>4</v>
      </c>
      <c r="AM265" s="56">
        <v>4</v>
      </c>
      <c r="AN265" s="56">
        <v>4</v>
      </c>
      <c r="AO265" s="56">
        <v>4</v>
      </c>
      <c r="AP265" s="56">
        <v>4</v>
      </c>
      <c r="AQ265" s="56">
        <v>4</v>
      </c>
      <c r="AR265" s="56">
        <v>4</v>
      </c>
      <c r="AS265" s="56">
        <v>4</v>
      </c>
      <c r="AT265" s="56">
        <v>4</v>
      </c>
      <c r="AU265" s="56">
        <v>5</v>
      </c>
      <c r="AV265" s="56">
        <v>4</v>
      </c>
      <c r="AW265" s="56">
        <v>5</v>
      </c>
      <c r="AX265" s="56">
        <v>5</v>
      </c>
      <c r="AY265" s="56">
        <v>5</v>
      </c>
      <c r="AZ265" s="56">
        <v>5</v>
      </c>
      <c r="BA265" s="56">
        <v>5</v>
      </c>
      <c r="BB265" s="56">
        <v>5</v>
      </c>
      <c r="BC265" s="56">
        <v>5</v>
      </c>
      <c r="BD265" s="56">
        <v>5</v>
      </c>
      <c r="BE265" s="56">
        <v>5</v>
      </c>
      <c r="BF265" s="56">
        <v>5</v>
      </c>
      <c r="BG265" s="56">
        <v>5</v>
      </c>
      <c r="BH265" s="56">
        <v>6</v>
      </c>
      <c r="BI265" s="56">
        <v>5</v>
      </c>
      <c r="BJ265" s="56">
        <v>6</v>
      </c>
      <c r="BK265" s="56">
        <v>6</v>
      </c>
      <c r="BL265" s="56">
        <v>6</v>
      </c>
      <c r="BM265" s="56">
        <v>6</v>
      </c>
      <c r="BN265" s="56">
        <v>6</v>
      </c>
      <c r="BO265" s="56">
        <v>6</v>
      </c>
      <c r="BP265" s="56">
        <v>6</v>
      </c>
      <c r="BQ265" s="56">
        <v>6</v>
      </c>
      <c r="BR265" s="56">
        <v>6</v>
      </c>
      <c r="BS265" s="56">
        <v>5</v>
      </c>
      <c r="BT265" s="56">
        <v>6</v>
      </c>
      <c r="BU265" s="56">
        <v>6</v>
      </c>
      <c r="BV265" s="56">
        <v>6</v>
      </c>
      <c r="BW265" s="56">
        <v>6</v>
      </c>
      <c r="BX265" s="56">
        <v>6</v>
      </c>
      <c r="BY265" s="56">
        <v>6</v>
      </c>
      <c r="BZ265" s="56">
        <v>6</v>
      </c>
      <c r="CA265" s="56">
        <v>6</v>
      </c>
      <c r="CB265" s="56">
        <v>6</v>
      </c>
      <c r="CC265" s="56">
        <v>6</v>
      </c>
      <c r="CD265" s="56">
        <v>6</v>
      </c>
      <c r="CE265" s="56">
        <v>6</v>
      </c>
      <c r="CF265" s="56">
        <v>6</v>
      </c>
      <c r="CG265" s="56">
        <v>6</v>
      </c>
      <c r="CH265" s="56">
        <v>6</v>
      </c>
      <c r="CI265" s="56">
        <v>7</v>
      </c>
      <c r="CJ265" s="56">
        <v>6</v>
      </c>
      <c r="CK265" s="56">
        <v>7</v>
      </c>
      <c r="CL265" s="56">
        <v>7</v>
      </c>
      <c r="CM265" s="56">
        <v>7</v>
      </c>
      <c r="CN265" s="56">
        <v>7</v>
      </c>
      <c r="CO265" s="56">
        <v>7</v>
      </c>
      <c r="CP265" s="56">
        <v>6</v>
      </c>
      <c r="CQ265" s="56">
        <v>7</v>
      </c>
      <c r="CR265" s="56">
        <v>7</v>
      </c>
      <c r="CS265" s="56">
        <v>7</v>
      </c>
      <c r="CT265" s="56">
        <v>7</v>
      </c>
      <c r="CU265" s="56">
        <v>7</v>
      </c>
      <c r="CV265" s="56">
        <v>7</v>
      </c>
      <c r="CW265" s="56">
        <v>7</v>
      </c>
      <c r="CX265" s="56">
        <v>7</v>
      </c>
      <c r="CY265" s="56">
        <v>7</v>
      </c>
      <c r="CZ265" s="56">
        <v>7</v>
      </c>
      <c r="DA265" s="56">
        <v>7</v>
      </c>
      <c r="DB265" s="56">
        <v>8</v>
      </c>
      <c r="DC265" s="56">
        <v>8</v>
      </c>
      <c r="DD265" s="56">
        <v>8</v>
      </c>
      <c r="DE265" s="56">
        <v>8</v>
      </c>
      <c r="DF265" s="56">
        <v>8</v>
      </c>
      <c r="DG265" s="56">
        <v>8</v>
      </c>
      <c r="DH265" s="56">
        <v>8</v>
      </c>
      <c r="DI265" s="56">
        <v>9</v>
      </c>
      <c r="DJ265" s="56">
        <v>8</v>
      </c>
      <c r="DK265" s="56">
        <v>9</v>
      </c>
      <c r="DL265" s="56">
        <v>9</v>
      </c>
      <c r="DM265" s="56">
        <v>9</v>
      </c>
      <c r="DN265" s="56">
        <v>9</v>
      </c>
      <c r="DO265" s="56">
        <v>9</v>
      </c>
      <c r="DP265" s="56">
        <v>9</v>
      </c>
      <c r="DQ265" s="56">
        <v>9</v>
      </c>
      <c r="DR265" s="56">
        <v>9</v>
      </c>
      <c r="DS265" s="56">
        <v>9</v>
      </c>
      <c r="DT265" s="56">
        <v>9</v>
      </c>
      <c r="DU265" s="56">
        <v>9</v>
      </c>
      <c r="DV265" s="56">
        <v>9</v>
      </c>
      <c r="DW265" s="56">
        <v>9</v>
      </c>
      <c r="DX265" s="56">
        <v>9</v>
      </c>
      <c r="DY265" s="56">
        <v>9</v>
      </c>
      <c r="DZ265" s="56">
        <v>9</v>
      </c>
      <c r="EA265" s="56">
        <v>9</v>
      </c>
      <c r="EB265" s="56">
        <v>9</v>
      </c>
      <c r="EC265" s="56">
        <v>9</v>
      </c>
      <c r="ED265" s="56"/>
      <c r="EE265" s="56"/>
      <c r="EF265" s="56"/>
      <c r="EG265" s="56"/>
      <c r="EH265" s="56"/>
      <c r="EI265" s="56"/>
      <c r="EJ265" s="56"/>
      <c r="EK265" s="56"/>
      <c r="EL265" s="56"/>
      <c r="EM265" s="56"/>
      <c r="EN265" s="56"/>
      <c r="EO265" s="56"/>
      <c r="EP265" s="56"/>
      <c r="EQ265" s="56"/>
      <c r="ER265" s="56"/>
      <c r="ES265" s="56"/>
      <c r="ET265" s="56"/>
      <c r="EU265" s="56"/>
      <c r="EV265" s="56"/>
      <c r="EW265" s="56"/>
      <c r="EX265" s="56"/>
      <c r="EY265" s="56"/>
      <c r="EZ265" s="56"/>
      <c r="FA265" s="56"/>
      <c r="FB265" s="56"/>
      <c r="FC265" s="56"/>
      <c r="FD265" s="56"/>
      <c r="FE265" s="56"/>
      <c r="FF265" s="56"/>
      <c r="FG265" s="56"/>
      <c r="FH265" s="56"/>
      <c r="FI265" s="56"/>
    </row>
    <row r="266" spans="1:165" ht="15.75" customHeight="1">
      <c r="A266" s="63" t="s">
        <v>164</v>
      </c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7"/>
      <c r="AA266" s="57"/>
      <c r="AB266" s="56"/>
      <c r="AC266" s="56"/>
      <c r="AD266" s="56"/>
      <c r="AE266" s="56"/>
      <c r="AF266" s="56"/>
      <c r="AJ266" s="56">
        <v>4</v>
      </c>
      <c r="AK266" s="56">
        <v>4</v>
      </c>
      <c r="AL266" s="56">
        <v>4</v>
      </c>
      <c r="AM266" s="56">
        <v>4</v>
      </c>
      <c r="AN266" s="56">
        <v>4</v>
      </c>
      <c r="AO266" s="56">
        <v>4</v>
      </c>
      <c r="AP266" s="56">
        <v>4</v>
      </c>
      <c r="AQ266" s="56">
        <v>4</v>
      </c>
      <c r="AR266" s="56">
        <v>4</v>
      </c>
      <c r="AS266" s="56">
        <v>4</v>
      </c>
      <c r="AT266" s="56">
        <v>4</v>
      </c>
      <c r="AU266" s="56">
        <v>5</v>
      </c>
      <c r="AV266" s="56">
        <v>4</v>
      </c>
      <c r="AW266" s="56">
        <v>5</v>
      </c>
      <c r="AX266" s="56">
        <v>5</v>
      </c>
      <c r="AY266" s="56">
        <v>5</v>
      </c>
      <c r="AZ266" s="56">
        <v>5</v>
      </c>
      <c r="BA266" s="56">
        <v>5</v>
      </c>
      <c r="BB266" s="56">
        <v>5</v>
      </c>
      <c r="BC266" s="56">
        <v>5</v>
      </c>
      <c r="BD266" s="56">
        <v>5</v>
      </c>
      <c r="BE266" s="56">
        <v>5</v>
      </c>
      <c r="BF266" s="56">
        <v>5</v>
      </c>
      <c r="BG266" s="56">
        <v>5</v>
      </c>
      <c r="BH266" s="56">
        <v>6</v>
      </c>
      <c r="BI266" s="56">
        <v>5</v>
      </c>
      <c r="BJ266" s="56">
        <v>6</v>
      </c>
      <c r="BK266" s="56">
        <v>6</v>
      </c>
      <c r="BL266" s="56">
        <v>6</v>
      </c>
      <c r="BM266" s="56">
        <v>6</v>
      </c>
      <c r="BN266" s="56">
        <v>6</v>
      </c>
      <c r="BO266" s="56">
        <v>6</v>
      </c>
      <c r="BP266" s="56">
        <v>6</v>
      </c>
      <c r="BQ266" s="56">
        <v>6</v>
      </c>
      <c r="BR266" s="56">
        <v>6</v>
      </c>
      <c r="BS266" s="56">
        <v>5</v>
      </c>
      <c r="BT266" s="56">
        <v>6</v>
      </c>
      <c r="BU266" s="56">
        <v>6</v>
      </c>
      <c r="BV266" s="56">
        <v>6</v>
      </c>
      <c r="BW266" s="56">
        <v>6</v>
      </c>
      <c r="BX266" s="56">
        <v>6</v>
      </c>
      <c r="BY266" s="56">
        <v>6</v>
      </c>
      <c r="BZ266" s="56">
        <v>6</v>
      </c>
      <c r="CA266" s="56">
        <v>6</v>
      </c>
      <c r="CB266" s="56">
        <v>6</v>
      </c>
      <c r="CC266" s="56">
        <v>6</v>
      </c>
      <c r="CD266" s="56">
        <v>6</v>
      </c>
      <c r="CE266" s="56">
        <v>6</v>
      </c>
      <c r="CF266" s="56">
        <v>6</v>
      </c>
      <c r="CG266" s="56">
        <v>6</v>
      </c>
      <c r="CH266" s="56">
        <v>6</v>
      </c>
      <c r="CI266" s="56">
        <v>7</v>
      </c>
      <c r="CJ266" s="56">
        <v>6</v>
      </c>
      <c r="CK266" s="56">
        <v>7</v>
      </c>
      <c r="CL266" s="56">
        <v>7</v>
      </c>
      <c r="CM266" s="56">
        <v>7</v>
      </c>
      <c r="CN266" s="56">
        <v>7</v>
      </c>
      <c r="CO266" s="56">
        <v>7</v>
      </c>
      <c r="CP266" s="56">
        <v>6</v>
      </c>
      <c r="CQ266" s="56">
        <v>7</v>
      </c>
      <c r="CR266" s="56">
        <v>7</v>
      </c>
      <c r="CS266" s="56">
        <v>7</v>
      </c>
      <c r="CT266" s="56">
        <v>7</v>
      </c>
      <c r="CU266" s="56">
        <v>7</v>
      </c>
      <c r="CV266" s="56">
        <v>7</v>
      </c>
      <c r="CW266" s="56">
        <v>7</v>
      </c>
      <c r="CX266" s="56">
        <v>7</v>
      </c>
      <c r="CY266" s="56">
        <v>7</v>
      </c>
      <c r="CZ266" s="56">
        <v>7</v>
      </c>
      <c r="DA266" s="56">
        <v>7</v>
      </c>
      <c r="DB266" s="56">
        <v>8</v>
      </c>
      <c r="DC266" s="56">
        <v>8</v>
      </c>
      <c r="DD266" s="56">
        <v>8</v>
      </c>
      <c r="DE266" s="56">
        <v>8</v>
      </c>
      <c r="DF266" s="56">
        <v>8</v>
      </c>
      <c r="DG266" s="56">
        <v>8</v>
      </c>
      <c r="DH266" s="56">
        <v>8</v>
      </c>
      <c r="DI266" s="56">
        <v>9</v>
      </c>
      <c r="DJ266" s="56">
        <v>8</v>
      </c>
      <c r="DK266" s="56">
        <v>9</v>
      </c>
      <c r="DL266" s="56">
        <v>9</v>
      </c>
      <c r="DM266" s="56">
        <v>9</v>
      </c>
      <c r="DN266" s="56">
        <v>9</v>
      </c>
      <c r="DO266" s="56">
        <v>9</v>
      </c>
      <c r="DP266" s="56">
        <v>9</v>
      </c>
      <c r="DQ266" s="56">
        <v>9</v>
      </c>
      <c r="DR266" s="56">
        <v>9</v>
      </c>
      <c r="DS266" s="56">
        <v>9</v>
      </c>
      <c r="DT266" s="56">
        <v>9</v>
      </c>
      <c r="DU266" s="56">
        <v>9</v>
      </c>
      <c r="DV266" s="56">
        <v>9</v>
      </c>
      <c r="DW266" s="56">
        <v>9</v>
      </c>
      <c r="DX266" s="56">
        <v>9</v>
      </c>
      <c r="DY266" s="56">
        <v>9</v>
      </c>
      <c r="DZ266" s="56">
        <v>9</v>
      </c>
      <c r="EA266" s="56">
        <v>9</v>
      </c>
      <c r="EB266" s="56">
        <v>9</v>
      </c>
      <c r="EC266" s="56">
        <v>9</v>
      </c>
      <c r="ED266" s="56"/>
      <c r="EE266" s="56"/>
      <c r="EF266" s="56"/>
      <c r="EG266" s="56"/>
      <c r="EH266" s="56"/>
      <c r="EI266" s="56"/>
      <c r="EJ266" s="56"/>
      <c r="EK266" s="56"/>
      <c r="EL266" s="56"/>
      <c r="EM266" s="56"/>
      <c r="EN266" s="56"/>
      <c r="EO266" s="56"/>
      <c r="EP266" s="56"/>
      <c r="EQ266" s="56"/>
      <c r="ER266" s="56"/>
      <c r="ES266" s="56"/>
      <c r="ET266" s="56"/>
      <c r="EU266" s="56"/>
      <c r="EV266" s="56"/>
      <c r="EW266" s="56"/>
      <c r="EX266" s="56"/>
      <c r="EY266" s="56"/>
      <c r="EZ266" s="56"/>
      <c r="FA266" s="56"/>
      <c r="FB266" s="56"/>
      <c r="FC266" s="56"/>
      <c r="FD266" s="56"/>
      <c r="FE266" s="56"/>
      <c r="FF266" s="56"/>
      <c r="FG266" s="56"/>
      <c r="FH266" s="56"/>
      <c r="FI266" s="56"/>
    </row>
    <row r="267" spans="1:165" ht="15.75" customHeight="1">
      <c r="A267" s="63" t="s">
        <v>165</v>
      </c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7"/>
      <c r="AA267" s="57"/>
      <c r="AB267" s="56"/>
      <c r="AC267" s="56"/>
      <c r="AD267" s="56"/>
      <c r="AE267" s="56"/>
      <c r="AF267" s="56"/>
      <c r="AJ267" s="56">
        <v>4</v>
      </c>
      <c r="AK267" s="56">
        <v>5</v>
      </c>
      <c r="AL267" s="56">
        <v>4</v>
      </c>
      <c r="AM267" s="56">
        <v>5</v>
      </c>
      <c r="AN267" s="56">
        <v>6</v>
      </c>
      <c r="AO267" s="56">
        <v>5</v>
      </c>
      <c r="AP267" s="56">
        <v>4</v>
      </c>
      <c r="AQ267" s="56">
        <v>5</v>
      </c>
      <c r="AR267" s="56">
        <v>4</v>
      </c>
      <c r="AS267" s="56">
        <v>5</v>
      </c>
      <c r="AT267" s="56">
        <v>6</v>
      </c>
      <c r="AU267" s="56">
        <v>5</v>
      </c>
      <c r="AV267" s="56">
        <v>6</v>
      </c>
      <c r="AW267" s="56">
        <v>5</v>
      </c>
      <c r="AX267" s="56">
        <v>6</v>
      </c>
      <c r="AY267" s="56">
        <v>5</v>
      </c>
      <c r="AZ267" s="56">
        <v>6</v>
      </c>
      <c r="BA267" s="56">
        <v>7</v>
      </c>
      <c r="BB267" s="56">
        <v>6</v>
      </c>
      <c r="BC267" s="56">
        <v>7</v>
      </c>
      <c r="BD267" s="56">
        <v>6</v>
      </c>
      <c r="BE267" s="56">
        <v>7</v>
      </c>
      <c r="BF267" s="56">
        <v>6</v>
      </c>
      <c r="BG267" s="56">
        <v>7</v>
      </c>
      <c r="BH267" s="56">
        <v>6</v>
      </c>
      <c r="BI267" s="56">
        <v>7</v>
      </c>
      <c r="BJ267" s="56">
        <v>6</v>
      </c>
      <c r="BK267" s="56">
        <v>7</v>
      </c>
      <c r="BL267" s="56">
        <v>8</v>
      </c>
      <c r="BM267" s="56">
        <v>7</v>
      </c>
      <c r="BN267" s="56">
        <v>6</v>
      </c>
      <c r="BO267" s="56">
        <v>7</v>
      </c>
      <c r="BP267" s="56">
        <v>6</v>
      </c>
      <c r="BQ267" s="56">
        <v>7</v>
      </c>
      <c r="BR267" s="56">
        <v>6</v>
      </c>
      <c r="BS267" s="56">
        <v>7</v>
      </c>
      <c r="BT267" s="56">
        <v>6</v>
      </c>
      <c r="BU267" s="56">
        <v>7</v>
      </c>
      <c r="BV267" s="56">
        <v>6</v>
      </c>
      <c r="BW267" s="56">
        <v>7</v>
      </c>
      <c r="BX267" s="56">
        <v>6</v>
      </c>
      <c r="BY267" s="56">
        <v>7</v>
      </c>
      <c r="BZ267" s="56">
        <v>6</v>
      </c>
      <c r="CA267" s="56">
        <v>7</v>
      </c>
      <c r="CB267" s="56">
        <v>6</v>
      </c>
      <c r="CC267" s="56">
        <v>7</v>
      </c>
      <c r="CD267" s="56">
        <v>6</v>
      </c>
      <c r="CE267" s="56">
        <v>7</v>
      </c>
      <c r="CF267" s="56">
        <v>8</v>
      </c>
      <c r="CG267" s="56">
        <v>7</v>
      </c>
      <c r="CH267" s="56">
        <v>7</v>
      </c>
      <c r="CI267" s="56">
        <v>7</v>
      </c>
      <c r="CJ267" s="56">
        <v>8</v>
      </c>
      <c r="CK267" s="56">
        <v>7</v>
      </c>
      <c r="CL267" s="56">
        <v>8</v>
      </c>
      <c r="CM267" s="56">
        <v>7</v>
      </c>
      <c r="CN267" s="56">
        <v>8</v>
      </c>
      <c r="CO267" s="56">
        <v>7</v>
      </c>
      <c r="CP267" s="56">
        <v>8</v>
      </c>
      <c r="CQ267" s="56">
        <v>7</v>
      </c>
      <c r="CR267" s="56">
        <v>8</v>
      </c>
      <c r="CS267" s="56">
        <v>7</v>
      </c>
      <c r="CT267" s="56">
        <v>8</v>
      </c>
      <c r="CU267" s="56">
        <v>7</v>
      </c>
      <c r="CV267" s="56">
        <v>8</v>
      </c>
      <c r="CW267" s="56">
        <v>7</v>
      </c>
      <c r="CX267" s="56">
        <v>8</v>
      </c>
      <c r="CY267" s="56">
        <v>9</v>
      </c>
      <c r="CZ267" s="56">
        <v>8</v>
      </c>
      <c r="DA267" s="56">
        <v>9</v>
      </c>
      <c r="DB267" s="56">
        <v>8</v>
      </c>
      <c r="DC267" s="56">
        <v>9</v>
      </c>
      <c r="DD267" s="56">
        <v>8</v>
      </c>
      <c r="DE267" s="56">
        <v>9</v>
      </c>
      <c r="DF267" s="56">
        <v>8</v>
      </c>
      <c r="DG267" s="56">
        <v>9</v>
      </c>
      <c r="DH267" s="56">
        <v>10</v>
      </c>
      <c r="DI267" s="56">
        <v>9</v>
      </c>
      <c r="DJ267" s="56">
        <v>10</v>
      </c>
      <c r="DK267" s="56">
        <v>9</v>
      </c>
      <c r="DL267" s="56">
        <v>10</v>
      </c>
      <c r="DM267" s="56">
        <v>9</v>
      </c>
      <c r="DN267" s="56">
        <v>10</v>
      </c>
      <c r="DO267" s="56">
        <v>9</v>
      </c>
      <c r="DP267" s="56">
        <v>10</v>
      </c>
      <c r="DQ267" s="56">
        <v>9</v>
      </c>
      <c r="DR267" s="56">
        <v>10</v>
      </c>
      <c r="DS267" s="56">
        <v>9</v>
      </c>
      <c r="DT267" s="56">
        <v>10</v>
      </c>
      <c r="DU267" s="56">
        <v>9</v>
      </c>
      <c r="DV267" s="56">
        <v>10</v>
      </c>
      <c r="DW267" s="56">
        <v>9</v>
      </c>
      <c r="DX267" s="56">
        <v>10</v>
      </c>
      <c r="DY267" s="56">
        <v>9</v>
      </c>
      <c r="DZ267" s="56">
        <v>10</v>
      </c>
      <c r="EA267" s="56">
        <v>9</v>
      </c>
      <c r="EB267" s="56">
        <v>10</v>
      </c>
      <c r="EC267" s="56">
        <v>11</v>
      </c>
      <c r="ED267" s="56"/>
      <c r="EE267" s="56"/>
      <c r="EF267" s="56"/>
      <c r="EG267" s="56"/>
      <c r="EH267" s="56"/>
      <c r="EI267" s="56"/>
      <c r="EJ267" s="56"/>
      <c r="EK267" s="56"/>
      <c r="EL267" s="56"/>
      <c r="EM267" s="56"/>
      <c r="EN267" s="56"/>
      <c r="EO267" s="56"/>
      <c r="EP267" s="56"/>
      <c r="EQ267" s="56"/>
      <c r="ER267" s="56"/>
      <c r="ES267" s="56"/>
      <c r="ET267" s="56"/>
      <c r="EU267" s="56"/>
      <c r="EV267" s="56"/>
      <c r="EW267" s="56"/>
      <c r="EX267" s="56"/>
      <c r="EY267" s="56"/>
      <c r="EZ267" s="56"/>
      <c r="FA267" s="56"/>
      <c r="FB267" s="56"/>
      <c r="FC267" s="56"/>
      <c r="FD267" s="56"/>
      <c r="FE267" s="56"/>
      <c r="FF267" s="56"/>
      <c r="FG267" s="56"/>
      <c r="FH267" s="56"/>
      <c r="FI267" s="56"/>
    </row>
    <row r="268" spans="1:165" ht="15.75" customHeight="1">
      <c r="A268" s="63" t="s">
        <v>166</v>
      </c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7"/>
      <c r="AA268" s="57"/>
      <c r="AB268" s="56"/>
      <c r="AC268" s="56"/>
      <c r="AD268" s="56"/>
      <c r="AE268" s="56"/>
      <c r="AF268" s="56"/>
      <c r="AJ268" s="56">
        <f t="shared" ref="AJ268:CU268" si="220">(2*SUM(AJ252:AJ256))</f>
        <v>30</v>
      </c>
      <c r="AK268" s="56">
        <f t="shared" si="220"/>
        <v>32</v>
      </c>
      <c r="AL268" s="56">
        <f t="shared" si="220"/>
        <v>32</v>
      </c>
      <c r="AM268" s="56">
        <f t="shared" si="220"/>
        <v>32</v>
      </c>
      <c r="AN268" s="56">
        <f t="shared" si="220"/>
        <v>32</v>
      </c>
      <c r="AO268" s="56">
        <f t="shared" si="220"/>
        <v>34</v>
      </c>
      <c r="AP268" s="56">
        <f t="shared" si="220"/>
        <v>34</v>
      </c>
      <c r="AQ268" s="56">
        <f t="shared" si="220"/>
        <v>34</v>
      </c>
      <c r="AR268" s="56">
        <f t="shared" si="220"/>
        <v>36</v>
      </c>
      <c r="AS268" s="56">
        <f t="shared" si="220"/>
        <v>36</v>
      </c>
      <c r="AT268" s="56">
        <f t="shared" si="220"/>
        <v>36</v>
      </c>
      <c r="AU268" s="56">
        <f t="shared" si="220"/>
        <v>36</v>
      </c>
      <c r="AV268" s="56">
        <f t="shared" si="220"/>
        <v>38</v>
      </c>
      <c r="AW268" s="56">
        <f t="shared" si="220"/>
        <v>38</v>
      </c>
      <c r="AX268" s="56">
        <f t="shared" si="220"/>
        <v>38</v>
      </c>
      <c r="AY268" s="56">
        <f t="shared" si="220"/>
        <v>40</v>
      </c>
      <c r="AZ268" s="56">
        <f t="shared" si="220"/>
        <v>40</v>
      </c>
      <c r="BA268" s="56">
        <f t="shared" si="220"/>
        <v>40</v>
      </c>
      <c r="BB268" s="56">
        <f t="shared" si="220"/>
        <v>42</v>
      </c>
      <c r="BC268" s="56">
        <f t="shared" si="220"/>
        <v>42</v>
      </c>
      <c r="BD268" s="56">
        <f t="shared" si="220"/>
        <v>42</v>
      </c>
      <c r="BE268" s="56">
        <f t="shared" si="220"/>
        <v>42</v>
      </c>
      <c r="BF268" s="56">
        <f t="shared" si="220"/>
        <v>44</v>
      </c>
      <c r="BG268" s="56">
        <f t="shared" si="220"/>
        <v>44</v>
      </c>
      <c r="BH268" s="56">
        <f t="shared" si="220"/>
        <v>44</v>
      </c>
      <c r="BI268" s="56">
        <f t="shared" si="220"/>
        <v>46</v>
      </c>
      <c r="BJ268" s="56">
        <f t="shared" si="220"/>
        <v>46</v>
      </c>
      <c r="BK268" s="56">
        <f t="shared" si="220"/>
        <v>46</v>
      </c>
      <c r="BL268" s="56">
        <f t="shared" si="220"/>
        <v>48</v>
      </c>
      <c r="BM268" s="56">
        <f t="shared" si="220"/>
        <v>48</v>
      </c>
      <c r="BN268" s="56">
        <f t="shared" si="220"/>
        <v>48</v>
      </c>
      <c r="BO268" s="56">
        <f t="shared" si="220"/>
        <v>48</v>
      </c>
      <c r="BP268" s="56">
        <f t="shared" si="220"/>
        <v>50</v>
      </c>
      <c r="BQ268" s="56">
        <f t="shared" si="220"/>
        <v>50</v>
      </c>
      <c r="BR268" s="56">
        <f t="shared" si="220"/>
        <v>50</v>
      </c>
      <c r="BS268" s="56">
        <f t="shared" si="220"/>
        <v>52</v>
      </c>
      <c r="BT268" s="56">
        <f t="shared" si="220"/>
        <v>52</v>
      </c>
      <c r="BU268" s="56">
        <f t="shared" si="220"/>
        <v>52</v>
      </c>
      <c r="BV268" s="56">
        <f t="shared" si="220"/>
        <v>54</v>
      </c>
      <c r="BW268" s="56">
        <f t="shared" si="220"/>
        <v>54</v>
      </c>
      <c r="BX268" s="56">
        <f t="shared" si="220"/>
        <v>54</v>
      </c>
      <c r="BY268" s="56">
        <f t="shared" si="220"/>
        <v>54</v>
      </c>
      <c r="BZ268" s="56">
        <f t="shared" si="220"/>
        <v>56</v>
      </c>
      <c r="CA268" s="56">
        <f t="shared" si="220"/>
        <v>56</v>
      </c>
      <c r="CB268" s="56">
        <f t="shared" si="220"/>
        <v>56</v>
      </c>
      <c r="CC268" s="56">
        <f t="shared" si="220"/>
        <v>58</v>
      </c>
      <c r="CD268" s="56">
        <f t="shared" si="220"/>
        <v>58</v>
      </c>
      <c r="CE268" s="56">
        <f t="shared" si="220"/>
        <v>58</v>
      </c>
      <c r="CF268" s="56">
        <f t="shared" si="220"/>
        <v>60</v>
      </c>
      <c r="CG268" s="56">
        <f t="shared" si="220"/>
        <v>60</v>
      </c>
      <c r="CH268" s="56">
        <f t="shared" si="220"/>
        <v>60</v>
      </c>
      <c r="CI268" s="56">
        <f t="shared" si="220"/>
        <v>60</v>
      </c>
      <c r="CJ268" s="56">
        <f t="shared" si="220"/>
        <v>62</v>
      </c>
      <c r="CK268" s="56">
        <f t="shared" si="220"/>
        <v>62</v>
      </c>
      <c r="CL268" s="56">
        <f t="shared" si="220"/>
        <v>62</v>
      </c>
      <c r="CM268" s="56">
        <f t="shared" si="220"/>
        <v>64</v>
      </c>
      <c r="CN268" s="56">
        <f t="shared" si="220"/>
        <v>64</v>
      </c>
      <c r="CO268" s="56">
        <f t="shared" si="220"/>
        <v>64</v>
      </c>
      <c r="CP268" s="56">
        <f t="shared" si="220"/>
        <v>66</v>
      </c>
      <c r="CQ268" s="56">
        <f t="shared" si="220"/>
        <v>66</v>
      </c>
      <c r="CR268" s="56">
        <f t="shared" si="220"/>
        <v>66</v>
      </c>
      <c r="CS268" s="56">
        <f t="shared" si="220"/>
        <v>66</v>
      </c>
      <c r="CT268" s="56">
        <f t="shared" si="220"/>
        <v>68</v>
      </c>
      <c r="CU268" s="56">
        <f t="shared" si="220"/>
        <v>68</v>
      </c>
      <c r="CV268" s="56">
        <f t="shared" ref="CV268:EC268" si="221">(2*SUM(CV252:CV256))</f>
        <v>68</v>
      </c>
      <c r="CW268" s="56">
        <f t="shared" si="221"/>
        <v>70</v>
      </c>
      <c r="CX268" s="56">
        <f t="shared" si="221"/>
        <v>70</v>
      </c>
      <c r="CY268" s="56">
        <f t="shared" si="221"/>
        <v>70</v>
      </c>
      <c r="CZ268" s="56">
        <f t="shared" si="221"/>
        <v>72</v>
      </c>
      <c r="DA268" s="56">
        <f t="shared" si="221"/>
        <v>72</v>
      </c>
      <c r="DB268" s="56">
        <f t="shared" si="221"/>
        <v>72</v>
      </c>
      <c r="DC268" s="56">
        <f t="shared" si="221"/>
        <v>72</v>
      </c>
      <c r="DD268" s="56">
        <f t="shared" si="221"/>
        <v>74</v>
      </c>
      <c r="DE268" s="56">
        <f t="shared" si="221"/>
        <v>74</v>
      </c>
      <c r="DF268" s="56">
        <f t="shared" si="221"/>
        <v>74</v>
      </c>
      <c r="DG268" s="56">
        <f t="shared" si="221"/>
        <v>76</v>
      </c>
      <c r="DH268" s="56">
        <f t="shared" si="221"/>
        <v>76</v>
      </c>
      <c r="DI268" s="56">
        <f t="shared" si="221"/>
        <v>76</v>
      </c>
      <c r="DJ268" s="56">
        <f t="shared" si="221"/>
        <v>78</v>
      </c>
      <c r="DK268" s="56">
        <f t="shared" si="221"/>
        <v>78</v>
      </c>
      <c r="DL268" s="56">
        <f t="shared" si="221"/>
        <v>78</v>
      </c>
      <c r="DM268" s="56">
        <f t="shared" si="221"/>
        <v>78</v>
      </c>
      <c r="DN268" s="56">
        <f t="shared" si="221"/>
        <v>80</v>
      </c>
      <c r="DO268" s="56">
        <f t="shared" si="221"/>
        <v>80</v>
      </c>
      <c r="DP268" s="56">
        <f t="shared" si="221"/>
        <v>80</v>
      </c>
      <c r="DQ268" s="56">
        <f t="shared" si="221"/>
        <v>82</v>
      </c>
      <c r="DR268" s="56">
        <f t="shared" si="221"/>
        <v>82</v>
      </c>
      <c r="DS268" s="56">
        <f t="shared" si="221"/>
        <v>82</v>
      </c>
      <c r="DT268" s="56">
        <f t="shared" si="221"/>
        <v>84</v>
      </c>
      <c r="DU268" s="56">
        <f t="shared" si="221"/>
        <v>84</v>
      </c>
      <c r="DV268" s="56">
        <f t="shared" si="221"/>
        <v>84</v>
      </c>
      <c r="DW268" s="56">
        <f t="shared" si="221"/>
        <v>84</v>
      </c>
      <c r="DX268" s="56">
        <f t="shared" si="221"/>
        <v>86</v>
      </c>
      <c r="DY268" s="56">
        <f t="shared" si="221"/>
        <v>86</v>
      </c>
      <c r="DZ268" s="56">
        <f t="shared" si="221"/>
        <v>86</v>
      </c>
      <c r="EA268" s="56">
        <f t="shared" si="221"/>
        <v>88</v>
      </c>
      <c r="EB268" s="56">
        <f t="shared" si="221"/>
        <v>88</v>
      </c>
      <c r="EC268" s="56">
        <f t="shared" si="221"/>
        <v>88</v>
      </c>
      <c r="ED268" s="56"/>
      <c r="EE268" s="56"/>
      <c r="EF268" s="56"/>
      <c r="EG268" s="56"/>
      <c r="EH268" s="56"/>
      <c r="EI268" s="56"/>
      <c r="EJ268" s="56"/>
      <c r="EK268" s="56"/>
      <c r="EL268" s="56"/>
      <c r="EM268" s="56"/>
      <c r="EN268" s="56"/>
      <c r="EO268" s="56"/>
      <c r="EP268" s="56"/>
      <c r="EQ268" s="56"/>
      <c r="ER268" s="56"/>
      <c r="ES268" s="56"/>
      <c r="ET268" s="56"/>
      <c r="EU268" s="56"/>
      <c r="EV268" s="56"/>
      <c r="EW268" s="56"/>
      <c r="EX268" s="56"/>
      <c r="EY268" s="56"/>
      <c r="EZ268" s="56"/>
      <c r="FA268" s="56"/>
      <c r="FB268" s="56"/>
      <c r="FC268" s="56"/>
      <c r="FD268" s="56"/>
      <c r="FE268" s="56"/>
      <c r="FF268" s="56"/>
      <c r="FG268" s="56"/>
      <c r="FH268" s="56"/>
      <c r="FI268" s="56"/>
    </row>
    <row r="269" spans="1:165" ht="15.75" customHeight="1">
      <c r="A269" s="63" t="s">
        <v>167</v>
      </c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7"/>
      <c r="AA269" s="57"/>
      <c r="AB269" s="56"/>
      <c r="AC269" s="56"/>
      <c r="AD269" s="56"/>
      <c r="AE269" s="56"/>
      <c r="AF269" s="56"/>
      <c r="AG269" s="56"/>
      <c r="AH269" s="56"/>
      <c r="AI269" s="56"/>
      <c r="AJ269" s="56">
        <f t="shared" ref="AJ269:CU269" si="222">((2*AJ262)+(4*AJ263)+(8*AJ264))</f>
        <v>10</v>
      </c>
      <c r="AK269" s="56">
        <f t="shared" si="222"/>
        <v>8</v>
      </c>
      <c r="AL269" s="56">
        <f t="shared" si="222"/>
        <v>10</v>
      </c>
      <c r="AM269" s="56">
        <f t="shared" si="222"/>
        <v>10</v>
      </c>
      <c r="AN269" s="56">
        <f t="shared" si="222"/>
        <v>10</v>
      </c>
      <c r="AO269" s="56">
        <f t="shared" si="222"/>
        <v>10</v>
      </c>
      <c r="AP269" s="56">
        <f t="shared" si="222"/>
        <v>12</v>
      </c>
      <c r="AQ269" s="56">
        <f t="shared" si="222"/>
        <v>12</v>
      </c>
      <c r="AR269" s="56">
        <f t="shared" si="222"/>
        <v>12</v>
      </c>
      <c r="AS269" s="56">
        <f t="shared" si="222"/>
        <v>12</v>
      </c>
      <c r="AT269" s="56">
        <f t="shared" si="222"/>
        <v>12</v>
      </c>
      <c r="AU269" s="56">
        <f t="shared" si="222"/>
        <v>12</v>
      </c>
      <c r="AV269" s="56">
        <f t="shared" si="222"/>
        <v>12</v>
      </c>
      <c r="AW269" s="56">
        <f t="shared" si="222"/>
        <v>12</v>
      </c>
      <c r="AX269" s="56">
        <f t="shared" si="222"/>
        <v>12</v>
      </c>
      <c r="AY269" s="56">
        <f t="shared" si="222"/>
        <v>12</v>
      </c>
      <c r="AZ269" s="56">
        <f t="shared" si="222"/>
        <v>12</v>
      </c>
      <c r="BA269" s="56">
        <f t="shared" si="222"/>
        <v>12</v>
      </c>
      <c r="BB269" s="56">
        <f t="shared" si="222"/>
        <v>12</v>
      </c>
      <c r="BC269" s="56">
        <f t="shared" si="222"/>
        <v>12</v>
      </c>
      <c r="BD269" s="56">
        <f t="shared" si="222"/>
        <v>14</v>
      </c>
      <c r="BE269" s="56">
        <f t="shared" si="222"/>
        <v>14</v>
      </c>
      <c r="BF269" s="56">
        <f t="shared" si="222"/>
        <v>14</v>
      </c>
      <c r="BG269" s="56">
        <f t="shared" si="222"/>
        <v>14</v>
      </c>
      <c r="BH269" s="56">
        <f t="shared" si="222"/>
        <v>14</v>
      </c>
      <c r="BI269" s="56">
        <f t="shared" si="222"/>
        <v>14</v>
      </c>
      <c r="BJ269" s="56">
        <f t="shared" si="222"/>
        <v>14</v>
      </c>
      <c r="BK269" s="56">
        <f t="shared" si="222"/>
        <v>14</v>
      </c>
      <c r="BL269" s="56">
        <f t="shared" si="222"/>
        <v>14</v>
      </c>
      <c r="BM269" s="56">
        <f t="shared" si="222"/>
        <v>14</v>
      </c>
      <c r="BN269" s="56">
        <f t="shared" si="222"/>
        <v>16</v>
      </c>
      <c r="BO269" s="56">
        <f t="shared" si="222"/>
        <v>16</v>
      </c>
      <c r="BP269" s="56">
        <f t="shared" si="222"/>
        <v>16</v>
      </c>
      <c r="BQ269" s="56">
        <f t="shared" si="222"/>
        <v>16</v>
      </c>
      <c r="BR269" s="56">
        <f t="shared" si="222"/>
        <v>18</v>
      </c>
      <c r="BS269" s="56">
        <f t="shared" si="222"/>
        <v>18</v>
      </c>
      <c r="BT269" s="56">
        <f t="shared" si="222"/>
        <v>18</v>
      </c>
      <c r="BU269" s="56">
        <f t="shared" si="222"/>
        <v>18</v>
      </c>
      <c r="BV269" s="56">
        <f t="shared" si="222"/>
        <v>18</v>
      </c>
      <c r="BW269" s="56">
        <f t="shared" si="222"/>
        <v>18</v>
      </c>
      <c r="BX269" s="56">
        <f t="shared" si="222"/>
        <v>20</v>
      </c>
      <c r="BY269" s="56">
        <f t="shared" si="222"/>
        <v>20</v>
      </c>
      <c r="BZ269" s="56">
        <f t="shared" si="222"/>
        <v>20</v>
      </c>
      <c r="CA269" s="56">
        <f t="shared" si="222"/>
        <v>20</v>
      </c>
      <c r="CB269" s="56">
        <f t="shared" si="222"/>
        <v>22</v>
      </c>
      <c r="CC269" s="56">
        <f t="shared" si="222"/>
        <v>20</v>
      </c>
      <c r="CD269" s="56">
        <f t="shared" si="222"/>
        <v>22</v>
      </c>
      <c r="CE269" s="56">
        <f t="shared" si="222"/>
        <v>22</v>
      </c>
      <c r="CF269" s="56">
        <f t="shared" si="222"/>
        <v>22</v>
      </c>
      <c r="CG269" s="56">
        <f t="shared" si="222"/>
        <v>22</v>
      </c>
      <c r="CH269" s="56">
        <f t="shared" si="222"/>
        <v>22</v>
      </c>
      <c r="CI269" s="56">
        <f t="shared" si="222"/>
        <v>22</v>
      </c>
      <c r="CJ269" s="56">
        <f t="shared" si="222"/>
        <v>22</v>
      </c>
      <c r="CK269" s="56">
        <f t="shared" si="222"/>
        <v>22</v>
      </c>
      <c r="CL269" s="56">
        <f t="shared" si="222"/>
        <v>22</v>
      </c>
      <c r="CM269" s="56">
        <f t="shared" si="222"/>
        <v>22</v>
      </c>
      <c r="CN269" s="56">
        <f t="shared" si="222"/>
        <v>22</v>
      </c>
      <c r="CO269" s="56">
        <f t="shared" si="222"/>
        <v>24</v>
      </c>
      <c r="CP269" s="56">
        <f t="shared" si="222"/>
        <v>24</v>
      </c>
      <c r="CQ269" s="56">
        <f t="shared" si="222"/>
        <v>24</v>
      </c>
      <c r="CR269" s="56">
        <f t="shared" si="222"/>
        <v>24</v>
      </c>
      <c r="CS269" s="56">
        <f t="shared" si="222"/>
        <v>24</v>
      </c>
      <c r="CT269" s="56">
        <f t="shared" si="222"/>
        <v>24</v>
      </c>
      <c r="CU269" s="56">
        <f t="shared" si="222"/>
        <v>26</v>
      </c>
      <c r="CV269" s="56">
        <f t="shared" ref="CV269:EC269" si="223">((2*CV262)+(4*CV263)+(8*CV264))</f>
        <v>26</v>
      </c>
      <c r="CW269" s="56">
        <f t="shared" si="223"/>
        <v>26</v>
      </c>
      <c r="CX269" s="56">
        <f t="shared" si="223"/>
        <v>26</v>
      </c>
      <c r="CY269" s="56">
        <f t="shared" si="223"/>
        <v>26</v>
      </c>
      <c r="CZ269" s="56">
        <f t="shared" si="223"/>
        <v>26</v>
      </c>
      <c r="DA269" s="56">
        <f t="shared" si="223"/>
        <v>26</v>
      </c>
      <c r="DB269" s="56">
        <f t="shared" si="223"/>
        <v>26</v>
      </c>
      <c r="DC269" s="56">
        <f t="shared" si="223"/>
        <v>26</v>
      </c>
      <c r="DD269" s="56">
        <f t="shared" si="223"/>
        <v>26</v>
      </c>
      <c r="DE269" s="56">
        <f t="shared" si="223"/>
        <v>26</v>
      </c>
      <c r="DF269" s="56">
        <f t="shared" si="223"/>
        <v>28</v>
      </c>
      <c r="DG269" s="56">
        <f t="shared" si="223"/>
        <v>26</v>
      </c>
      <c r="DH269" s="56">
        <f t="shared" si="223"/>
        <v>26</v>
      </c>
      <c r="DI269" s="56">
        <f t="shared" si="223"/>
        <v>26</v>
      </c>
      <c r="DJ269" s="56">
        <f t="shared" si="223"/>
        <v>26</v>
      </c>
      <c r="DK269" s="56">
        <f t="shared" si="223"/>
        <v>26</v>
      </c>
      <c r="DL269" s="56">
        <f t="shared" si="223"/>
        <v>26</v>
      </c>
      <c r="DM269" s="56">
        <f t="shared" si="223"/>
        <v>28</v>
      </c>
      <c r="DN269" s="56">
        <f t="shared" si="223"/>
        <v>26</v>
      </c>
      <c r="DO269" s="56">
        <f t="shared" si="223"/>
        <v>28</v>
      </c>
      <c r="DP269" s="56">
        <f t="shared" si="223"/>
        <v>28</v>
      </c>
      <c r="DQ269" s="56">
        <f t="shared" si="223"/>
        <v>28</v>
      </c>
      <c r="DR269" s="56">
        <f t="shared" si="223"/>
        <v>28</v>
      </c>
      <c r="DS269" s="56">
        <f t="shared" si="223"/>
        <v>30</v>
      </c>
      <c r="DT269" s="56">
        <f t="shared" si="223"/>
        <v>28</v>
      </c>
      <c r="DU269" s="56">
        <f t="shared" si="223"/>
        <v>30</v>
      </c>
      <c r="DV269" s="56">
        <f t="shared" si="223"/>
        <v>30</v>
      </c>
      <c r="DW269" s="56">
        <f t="shared" si="223"/>
        <v>32</v>
      </c>
      <c r="DX269" s="56">
        <f t="shared" si="223"/>
        <v>30</v>
      </c>
      <c r="DY269" s="56">
        <f t="shared" si="223"/>
        <v>32</v>
      </c>
      <c r="DZ269" s="56">
        <f t="shared" si="223"/>
        <v>32</v>
      </c>
      <c r="EA269" s="56">
        <f t="shared" si="223"/>
        <v>32</v>
      </c>
      <c r="EB269" s="56">
        <f t="shared" si="223"/>
        <v>32</v>
      </c>
      <c r="EC269" s="56">
        <f t="shared" si="223"/>
        <v>32</v>
      </c>
      <c r="ED269" s="56"/>
      <c r="EE269" s="56"/>
      <c r="EF269" s="56"/>
      <c r="EG269" s="56"/>
      <c r="EH269" s="56"/>
      <c r="EI269" s="56"/>
      <c r="EJ269" s="56"/>
      <c r="EK269" s="56"/>
      <c r="EL269" s="56"/>
      <c r="EM269" s="56"/>
      <c r="EN269" s="56"/>
      <c r="EO269" s="56"/>
      <c r="EP269" s="56"/>
      <c r="EQ269" s="56"/>
      <c r="ER269" s="56"/>
      <c r="ES269" s="56"/>
      <c r="ET269" s="56"/>
      <c r="EU269" s="56"/>
      <c r="EV269" s="56"/>
      <c r="EW269" s="56"/>
      <c r="EX269" s="56"/>
      <c r="EY269" s="56"/>
      <c r="EZ269" s="56"/>
      <c r="FA269" s="56"/>
      <c r="FB269" s="56"/>
      <c r="FC269" s="56"/>
      <c r="FD269" s="56"/>
      <c r="FE269" s="56"/>
      <c r="FF269" s="56"/>
      <c r="FG269" s="56"/>
      <c r="FH269" s="56"/>
      <c r="FI269" s="56"/>
    </row>
    <row r="270" spans="1:165" ht="15.75" customHeight="1">
      <c r="A270" s="63" t="s">
        <v>168</v>
      </c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7"/>
      <c r="AA270" s="57"/>
      <c r="AB270" s="56"/>
      <c r="AC270" s="56"/>
      <c r="AD270" s="56"/>
      <c r="AE270" s="56"/>
      <c r="AF270" s="56"/>
      <c r="AJ270" s="56">
        <f t="shared" ref="AJ270:CU270" si="224">(AJ268+AJ269)</f>
        <v>40</v>
      </c>
      <c r="AK270" s="56">
        <f t="shared" si="224"/>
        <v>40</v>
      </c>
      <c r="AL270" s="56">
        <f t="shared" si="224"/>
        <v>42</v>
      </c>
      <c r="AM270" s="56">
        <f t="shared" si="224"/>
        <v>42</v>
      </c>
      <c r="AN270" s="56">
        <f t="shared" si="224"/>
        <v>42</v>
      </c>
      <c r="AO270" s="56">
        <f t="shared" si="224"/>
        <v>44</v>
      </c>
      <c r="AP270" s="56">
        <f t="shared" si="224"/>
        <v>46</v>
      </c>
      <c r="AQ270" s="56">
        <f t="shared" si="224"/>
        <v>46</v>
      </c>
      <c r="AR270" s="56">
        <f t="shared" si="224"/>
        <v>48</v>
      </c>
      <c r="AS270" s="56">
        <f t="shared" si="224"/>
        <v>48</v>
      </c>
      <c r="AT270" s="56">
        <f t="shared" si="224"/>
        <v>48</v>
      </c>
      <c r="AU270" s="56">
        <f t="shared" si="224"/>
        <v>48</v>
      </c>
      <c r="AV270" s="56">
        <f t="shared" si="224"/>
        <v>50</v>
      </c>
      <c r="AW270" s="56">
        <f t="shared" si="224"/>
        <v>50</v>
      </c>
      <c r="AX270" s="56">
        <f t="shared" si="224"/>
        <v>50</v>
      </c>
      <c r="AY270" s="56">
        <f t="shared" si="224"/>
        <v>52</v>
      </c>
      <c r="AZ270" s="56">
        <f t="shared" si="224"/>
        <v>52</v>
      </c>
      <c r="BA270" s="56">
        <f t="shared" si="224"/>
        <v>52</v>
      </c>
      <c r="BB270" s="56">
        <f t="shared" si="224"/>
        <v>54</v>
      </c>
      <c r="BC270" s="56">
        <f t="shared" si="224"/>
        <v>54</v>
      </c>
      <c r="BD270" s="56">
        <f t="shared" si="224"/>
        <v>56</v>
      </c>
      <c r="BE270" s="56">
        <f t="shared" si="224"/>
        <v>56</v>
      </c>
      <c r="BF270" s="56">
        <f t="shared" si="224"/>
        <v>58</v>
      </c>
      <c r="BG270" s="56">
        <f t="shared" si="224"/>
        <v>58</v>
      </c>
      <c r="BH270" s="56">
        <f t="shared" si="224"/>
        <v>58</v>
      </c>
      <c r="BI270" s="56">
        <f t="shared" si="224"/>
        <v>60</v>
      </c>
      <c r="BJ270" s="56">
        <f t="shared" si="224"/>
        <v>60</v>
      </c>
      <c r="BK270" s="56">
        <f t="shared" si="224"/>
        <v>60</v>
      </c>
      <c r="BL270" s="56">
        <f t="shared" si="224"/>
        <v>62</v>
      </c>
      <c r="BM270" s="56">
        <f t="shared" si="224"/>
        <v>62</v>
      </c>
      <c r="BN270" s="56">
        <f t="shared" si="224"/>
        <v>64</v>
      </c>
      <c r="BO270" s="56">
        <f t="shared" si="224"/>
        <v>64</v>
      </c>
      <c r="BP270" s="56">
        <f t="shared" si="224"/>
        <v>66</v>
      </c>
      <c r="BQ270" s="56">
        <f t="shared" si="224"/>
        <v>66</v>
      </c>
      <c r="BR270" s="56">
        <f t="shared" si="224"/>
        <v>68</v>
      </c>
      <c r="BS270" s="56">
        <f t="shared" si="224"/>
        <v>70</v>
      </c>
      <c r="BT270" s="56">
        <f t="shared" si="224"/>
        <v>70</v>
      </c>
      <c r="BU270" s="56">
        <f t="shared" si="224"/>
        <v>70</v>
      </c>
      <c r="BV270" s="56">
        <f t="shared" si="224"/>
        <v>72</v>
      </c>
      <c r="BW270" s="56">
        <f t="shared" si="224"/>
        <v>72</v>
      </c>
      <c r="BX270" s="56">
        <f t="shared" si="224"/>
        <v>74</v>
      </c>
      <c r="BY270" s="56">
        <f t="shared" si="224"/>
        <v>74</v>
      </c>
      <c r="BZ270" s="56">
        <f t="shared" si="224"/>
        <v>76</v>
      </c>
      <c r="CA270" s="56">
        <f t="shared" si="224"/>
        <v>76</v>
      </c>
      <c r="CB270" s="56">
        <f t="shared" si="224"/>
        <v>78</v>
      </c>
      <c r="CC270" s="56">
        <f t="shared" si="224"/>
        <v>78</v>
      </c>
      <c r="CD270" s="56">
        <f t="shared" si="224"/>
        <v>80</v>
      </c>
      <c r="CE270" s="56">
        <f t="shared" si="224"/>
        <v>80</v>
      </c>
      <c r="CF270" s="56">
        <f t="shared" si="224"/>
        <v>82</v>
      </c>
      <c r="CG270" s="56">
        <f t="shared" si="224"/>
        <v>82</v>
      </c>
      <c r="CH270" s="56">
        <f t="shared" si="224"/>
        <v>82</v>
      </c>
      <c r="CI270" s="56">
        <f t="shared" si="224"/>
        <v>82</v>
      </c>
      <c r="CJ270" s="56">
        <f t="shared" si="224"/>
        <v>84</v>
      </c>
      <c r="CK270" s="56">
        <f t="shared" si="224"/>
        <v>84</v>
      </c>
      <c r="CL270" s="56">
        <f t="shared" si="224"/>
        <v>84</v>
      </c>
      <c r="CM270" s="56">
        <f t="shared" si="224"/>
        <v>86</v>
      </c>
      <c r="CN270" s="56">
        <f t="shared" si="224"/>
        <v>86</v>
      </c>
      <c r="CO270" s="56">
        <f t="shared" si="224"/>
        <v>88</v>
      </c>
      <c r="CP270" s="56">
        <f t="shared" si="224"/>
        <v>90</v>
      </c>
      <c r="CQ270" s="56">
        <f t="shared" si="224"/>
        <v>90</v>
      </c>
      <c r="CR270" s="56">
        <f t="shared" si="224"/>
        <v>90</v>
      </c>
      <c r="CS270" s="56">
        <f t="shared" si="224"/>
        <v>90</v>
      </c>
      <c r="CT270" s="56">
        <f t="shared" si="224"/>
        <v>92</v>
      </c>
      <c r="CU270" s="56">
        <f t="shared" si="224"/>
        <v>94</v>
      </c>
      <c r="CV270" s="56">
        <f t="shared" ref="CV270:EC270" si="225">(CV268+CV269)</f>
        <v>94</v>
      </c>
      <c r="CW270" s="56">
        <f t="shared" si="225"/>
        <v>96</v>
      </c>
      <c r="CX270" s="56">
        <f t="shared" si="225"/>
        <v>96</v>
      </c>
      <c r="CY270" s="56">
        <f t="shared" si="225"/>
        <v>96</v>
      </c>
      <c r="CZ270" s="56">
        <f t="shared" si="225"/>
        <v>98</v>
      </c>
      <c r="DA270" s="56">
        <f t="shared" si="225"/>
        <v>98</v>
      </c>
      <c r="DB270" s="56">
        <f t="shared" si="225"/>
        <v>98</v>
      </c>
      <c r="DC270" s="56">
        <f t="shared" si="225"/>
        <v>98</v>
      </c>
      <c r="DD270" s="56">
        <f t="shared" si="225"/>
        <v>100</v>
      </c>
      <c r="DE270" s="56">
        <f t="shared" si="225"/>
        <v>100</v>
      </c>
      <c r="DF270" s="56">
        <f t="shared" si="225"/>
        <v>102</v>
      </c>
      <c r="DG270" s="56">
        <f t="shared" si="225"/>
        <v>102</v>
      </c>
      <c r="DH270" s="56">
        <f t="shared" si="225"/>
        <v>102</v>
      </c>
      <c r="DI270" s="56">
        <f t="shared" si="225"/>
        <v>102</v>
      </c>
      <c r="DJ270" s="56">
        <f t="shared" si="225"/>
        <v>104</v>
      </c>
      <c r="DK270" s="56">
        <f t="shared" si="225"/>
        <v>104</v>
      </c>
      <c r="DL270" s="56">
        <f t="shared" si="225"/>
        <v>104</v>
      </c>
      <c r="DM270" s="56">
        <f t="shared" si="225"/>
        <v>106</v>
      </c>
      <c r="DN270" s="56">
        <f t="shared" si="225"/>
        <v>106</v>
      </c>
      <c r="DO270" s="56">
        <f t="shared" si="225"/>
        <v>108</v>
      </c>
      <c r="DP270" s="56">
        <f t="shared" si="225"/>
        <v>108</v>
      </c>
      <c r="DQ270" s="56">
        <f t="shared" si="225"/>
        <v>110</v>
      </c>
      <c r="DR270" s="56">
        <f t="shared" si="225"/>
        <v>110</v>
      </c>
      <c r="DS270" s="56">
        <f t="shared" si="225"/>
        <v>112</v>
      </c>
      <c r="DT270" s="56">
        <f t="shared" si="225"/>
        <v>112</v>
      </c>
      <c r="DU270" s="56">
        <f t="shared" si="225"/>
        <v>114</v>
      </c>
      <c r="DV270" s="56">
        <f t="shared" si="225"/>
        <v>114</v>
      </c>
      <c r="DW270" s="56">
        <f t="shared" si="225"/>
        <v>116</v>
      </c>
      <c r="DX270" s="56">
        <f t="shared" si="225"/>
        <v>116</v>
      </c>
      <c r="DY270" s="56">
        <f t="shared" si="225"/>
        <v>118</v>
      </c>
      <c r="DZ270" s="56">
        <f t="shared" si="225"/>
        <v>118</v>
      </c>
      <c r="EA270" s="56">
        <f t="shared" si="225"/>
        <v>120</v>
      </c>
      <c r="EB270" s="56">
        <f t="shared" si="225"/>
        <v>120</v>
      </c>
      <c r="EC270" s="56">
        <f t="shared" si="225"/>
        <v>120</v>
      </c>
      <c r="ED270" s="56"/>
      <c r="EE270" s="56"/>
      <c r="EF270" s="56"/>
      <c r="EG270" s="56"/>
      <c r="EH270" s="56"/>
      <c r="EI270" s="56"/>
      <c r="EJ270" s="56"/>
      <c r="EK270" s="56"/>
      <c r="EL270" s="56"/>
      <c r="EM270" s="56"/>
      <c r="EN270" s="56"/>
      <c r="EO270" s="56"/>
      <c r="EP270" s="56"/>
      <c r="EQ270" s="56"/>
      <c r="ER270" s="56"/>
      <c r="ES270" s="56"/>
      <c r="ET270" s="56"/>
      <c r="EU270" s="56"/>
      <c r="EV270" s="56"/>
      <c r="EW270" s="56"/>
      <c r="EX270" s="56"/>
      <c r="EY270" s="56"/>
      <c r="EZ270" s="56"/>
      <c r="FA270" s="56"/>
      <c r="FB270" s="56"/>
      <c r="FC270" s="56"/>
      <c r="FD270" s="56"/>
      <c r="FE270" s="56"/>
      <c r="FF270" s="56"/>
      <c r="FG270" s="56"/>
      <c r="FH270" s="56"/>
      <c r="FI270" s="56"/>
    </row>
    <row r="271" spans="1:165" ht="15.75" customHeight="1">
      <c r="A271" s="63" t="s">
        <v>169</v>
      </c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7"/>
      <c r="AA271" s="57"/>
      <c r="AB271" s="56"/>
      <c r="AC271" s="56"/>
      <c r="AD271" s="56"/>
      <c r="AE271" s="56"/>
      <c r="AF271" s="56"/>
      <c r="AJ271" s="56">
        <f t="shared" ref="AJ271:CU271" si="226">(AJ251-SUM(AJ252:AJ256))</f>
        <v>0</v>
      </c>
      <c r="AK271" s="56">
        <f t="shared" si="226"/>
        <v>-1</v>
      </c>
      <c r="AL271" s="56">
        <f t="shared" si="226"/>
        <v>0</v>
      </c>
      <c r="AM271" s="56">
        <f t="shared" si="226"/>
        <v>0</v>
      </c>
      <c r="AN271" s="56">
        <f t="shared" si="226"/>
        <v>0</v>
      </c>
      <c r="AO271" s="56">
        <f t="shared" si="226"/>
        <v>0</v>
      </c>
      <c r="AP271" s="56">
        <f t="shared" si="226"/>
        <v>0</v>
      </c>
      <c r="AQ271" s="56">
        <f t="shared" si="226"/>
        <v>0</v>
      </c>
      <c r="AR271" s="56">
        <f t="shared" si="226"/>
        <v>0</v>
      </c>
      <c r="AS271" s="56">
        <f t="shared" si="226"/>
        <v>0</v>
      </c>
      <c r="AT271" s="56">
        <f t="shared" si="226"/>
        <v>0</v>
      </c>
      <c r="AU271" s="56">
        <f t="shared" si="226"/>
        <v>0</v>
      </c>
      <c r="AV271" s="56">
        <f t="shared" si="226"/>
        <v>0</v>
      </c>
      <c r="AW271" s="56">
        <f t="shared" si="226"/>
        <v>0</v>
      </c>
      <c r="AX271" s="56">
        <f t="shared" si="226"/>
        <v>0</v>
      </c>
      <c r="AY271" s="56">
        <f t="shared" si="226"/>
        <v>0</v>
      </c>
      <c r="AZ271" s="56">
        <f t="shared" si="226"/>
        <v>0</v>
      </c>
      <c r="BA271" s="56">
        <f t="shared" si="226"/>
        <v>0</v>
      </c>
      <c r="BB271" s="56">
        <f t="shared" si="226"/>
        <v>0</v>
      </c>
      <c r="BC271" s="56">
        <f t="shared" si="226"/>
        <v>0</v>
      </c>
      <c r="BD271" s="56">
        <f t="shared" si="226"/>
        <v>0</v>
      </c>
      <c r="BE271" s="56">
        <f t="shared" si="226"/>
        <v>0</v>
      </c>
      <c r="BF271" s="56">
        <f t="shared" si="226"/>
        <v>0</v>
      </c>
      <c r="BG271" s="56">
        <f t="shared" si="226"/>
        <v>0</v>
      </c>
      <c r="BH271" s="56">
        <f t="shared" si="226"/>
        <v>0</v>
      </c>
      <c r="BI271" s="56">
        <f t="shared" si="226"/>
        <v>0</v>
      </c>
      <c r="BJ271" s="56">
        <f t="shared" si="226"/>
        <v>0</v>
      </c>
      <c r="BK271" s="56">
        <f t="shared" si="226"/>
        <v>0</v>
      </c>
      <c r="BL271" s="56">
        <f t="shared" si="226"/>
        <v>0</v>
      </c>
      <c r="BM271" s="56">
        <f t="shared" si="226"/>
        <v>0</v>
      </c>
      <c r="BN271" s="56">
        <f t="shared" si="226"/>
        <v>0</v>
      </c>
      <c r="BO271" s="56">
        <f t="shared" si="226"/>
        <v>0</v>
      </c>
      <c r="BP271" s="56">
        <f t="shared" si="226"/>
        <v>0</v>
      </c>
      <c r="BQ271" s="56">
        <f t="shared" si="226"/>
        <v>0</v>
      </c>
      <c r="BR271" s="56">
        <f t="shared" si="226"/>
        <v>0</v>
      </c>
      <c r="BS271" s="56">
        <f t="shared" si="226"/>
        <v>0</v>
      </c>
      <c r="BT271" s="56">
        <f t="shared" si="226"/>
        <v>0</v>
      </c>
      <c r="BU271" s="56">
        <f t="shared" si="226"/>
        <v>0</v>
      </c>
      <c r="BV271" s="56">
        <f t="shared" si="226"/>
        <v>0</v>
      </c>
      <c r="BW271" s="56">
        <f t="shared" si="226"/>
        <v>0</v>
      </c>
      <c r="BX271" s="56">
        <f t="shared" si="226"/>
        <v>0</v>
      </c>
      <c r="BY271" s="56">
        <f t="shared" si="226"/>
        <v>0</v>
      </c>
      <c r="BZ271" s="56">
        <f t="shared" si="226"/>
        <v>0</v>
      </c>
      <c r="CA271" s="56">
        <f t="shared" si="226"/>
        <v>0</v>
      </c>
      <c r="CB271" s="56">
        <f t="shared" si="226"/>
        <v>0</v>
      </c>
      <c r="CC271" s="56">
        <f t="shared" si="226"/>
        <v>0</v>
      </c>
      <c r="CD271" s="56">
        <f t="shared" si="226"/>
        <v>0</v>
      </c>
      <c r="CE271" s="56">
        <f t="shared" si="226"/>
        <v>0</v>
      </c>
      <c r="CF271" s="56">
        <f t="shared" si="226"/>
        <v>0</v>
      </c>
      <c r="CG271" s="56">
        <f t="shared" si="226"/>
        <v>0</v>
      </c>
      <c r="CH271" s="56">
        <f t="shared" si="226"/>
        <v>0</v>
      </c>
      <c r="CI271" s="56">
        <f t="shared" si="226"/>
        <v>0</v>
      </c>
      <c r="CJ271" s="56">
        <f t="shared" si="226"/>
        <v>0</v>
      </c>
      <c r="CK271" s="56">
        <f t="shared" si="226"/>
        <v>0</v>
      </c>
      <c r="CL271" s="56">
        <f t="shared" si="226"/>
        <v>0</v>
      </c>
      <c r="CM271" s="56">
        <f t="shared" si="226"/>
        <v>0</v>
      </c>
      <c r="CN271" s="56">
        <f t="shared" si="226"/>
        <v>0</v>
      </c>
      <c r="CO271" s="56">
        <f t="shared" si="226"/>
        <v>0</v>
      </c>
      <c r="CP271" s="56">
        <f t="shared" si="226"/>
        <v>0</v>
      </c>
      <c r="CQ271" s="56">
        <f t="shared" si="226"/>
        <v>0</v>
      </c>
      <c r="CR271" s="56">
        <f t="shared" si="226"/>
        <v>0</v>
      </c>
      <c r="CS271" s="56">
        <f t="shared" si="226"/>
        <v>0</v>
      </c>
      <c r="CT271" s="56">
        <f t="shared" si="226"/>
        <v>0</v>
      </c>
      <c r="CU271" s="56">
        <f t="shared" si="226"/>
        <v>0</v>
      </c>
      <c r="CV271" s="56">
        <f t="shared" ref="CV271:EC271" si="227">(CV251-SUM(CV252:CV256))</f>
        <v>0</v>
      </c>
      <c r="CW271" s="56">
        <f t="shared" si="227"/>
        <v>0</v>
      </c>
      <c r="CX271" s="56">
        <f t="shared" si="227"/>
        <v>0</v>
      </c>
      <c r="CY271" s="56">
        <f t="shared" si="227"/>
        <v>0</v>
      </c>
      <c r="CZ271" s="56">
        <f t="shared" si="227"/>
        <v>0</v>
      </c>
      <c r="DA271" s="56">
        <f t="shared" si="227"/>
        <v>0</v>
      </c>
      <c r="DB271" s="56">
        <f t="shared" si="227"/>
        <v>0</v>
      </c>
      <c r="DC271" s="56">
        <f t="shared" si="227"/>
        <v>0</v>
      </c>
      <c r="DD271" s="56">
        <f t="shared" si="227"/>
        <v>0</v>
      </c>
      <c r="DE271" s="56">
        <f t="shared" si="227"/>
        <v>0</v>
      </c>
      <c r="DF271" s="56">
        <f t="shared" si="227"/>
        <v>0</v>
      </c>
      <c r="DG271" s="56">
        <f t="shared" si="227"/>
        <v>0</v>
      </c>
      <c r="DH271" s="56">
        <f t="shared" si="227"/>
        <v>0</v>
      </c>
      <c r="DI271" s="56">
        <f t="shared" si="227"/>
        <v>0</v>
      </c>
      <c r="DJ271" s="56">
        <f t="shared" si="227"/>
        <v>0</v>
      </c>
      <c r="DK271" s="56">
        <f t="shared" si="227"/>
        <v>0</v>
      </c>
      <c r="DL271" s="56">
        <f t="shared" si="227"/>
        <v>0</v>
      </c>
      <c r="DM271" s="56">
        <f t="shared" si="227"/>
        <v>0</v>
      </c>
      <c r="DN271" s="56">
        <f t="shared" si="227"/>
        <v>0</v>
      </c>
      <c r="DO271" s="56">
        <f t="shared" si="227"/>
        <v>0</v>
      </c>
      <c r="DP271" s="56">
        <f t="shared" si="227"/>
        <v>0</v>
      </c>
      <c r="DQ271" s="56">
        <f t="shared" si="227"/>
        <v>0</v>
      </c>
      <c r="DR271" s="56">
        <f t="shared" si="227"/>
        <v>0</v>
      </c>
      <c r="DS271" s="56">
        <f t="shared" si="227"/>
        <v>0</v>
      </c>
      <c r="DT271" s="56">
        <f t="shared" si="227"/>
        <v>0</v>
      </c>
      <c r="DU271" s="56">
        <f t="shared" si="227"/>
        <v>0</v>
      </c>
      <c r="DV271" s="56">
        <f t="shared" si="227"/>
        <v>0</v>
      </c>
      <c r="DW271" s="56">
        <f t="shared" si="227"/>
        <v>0</v>
      </c>
      <c r="DX271" s="56">
        <f t="shared" si="227"/>
        <v>0</v>
      </c>
      <c r="DY271" s="56">
        <f t="shared" si="227"/>
        <v>0</v>
      </c>
      <c r="DZ271" s="56">
        <f t="shared" si="227"/>
        <v>0</v>
      </c>
      <c r="EA271" s="56">
        <f t="shared" si="227"/>
        <v>0</v>
      </c>
      <c r="EB271" s="56">
        <f t="shared" si="227"/>
        <v>0</v>
      </c>
      <c r="EC271" s="56">
        <f t="shared" si="227"/>
        <v>0</v>
      </c>
      <c r="ED271" s="56"/>
      <c r="EE271" s="56"/>
      <c r="EF271" s="56"/>
      <c r="EG271" s="56"/>
      <c r="EH271" s="56"/>
      <c r="EI271" s="56"/>
      <c r="EJ271" s="56"/>
      <c r="EK271" s="56"/>
      <c r="EL271" s="56"/>
      <c r="EM271" s="56"/>
      <c r="EN271" s="56"/>
      <c r="EO271" s="56"/>
      <c r="EP271" s="56"/>
      <c r="EQ271" s="56"/>
      <c r="ER271" s="56"/>
      <c r="ES271" s="56"/>
      <c r="ET271" s="56"/>
      <c r="EU271" s="56"/>
      <c r="EV271" s="56"/>
      <c r="EW271" s="56"/>
      <c r="EX271" s="56"/>
      <c r="EY271" s="56"/>
      <c r="EZ271" s="56"/>
      <c r="FA271" s="56"/>
      <c r="FB271" s="56"/>
      <c r="FC271" s="56"/>
      <c r="FD271" s="56"/>
      <c r="FE271" s="56"/>
      <c r="FF271" s="56"/>
      <c r="FG271" s="56"/>
      <c r="FH271" s="56"/>
      <c r="FI271" s="56"/>
    </row>
    <row r="272" spans="1:165" s="29" customFormat="1" ht="15.75" customHeight="1">
      <c r="A272" s="64" t="s">
        <v>170</v>
      </c>
      <c r="C272" s="30"/>
      <c r="D272" s="30"/>
      <c r="E272" s="30"/>
      <c r="F272" s="30"/>
      <c r="G272" s="30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56"/>
      <c r="Y272" s="56"/>
      <c r="Z272" s="65"/>
      <c r="AA272" s="65"/>
      <c r="AB272" s="65"/>
      <c r="AC272" s="65"/>
      <c r="AD272" s="65"/>
      <c r="AE272" s="65"/>
      <c r="AF272" s="65"/>
      <c r="AG272" s="27"/>
      <c r="AH272" s="27"/>
      <c r="AI272" s="27"/>
      <c r="AJ272" s="65">
        <f t="shared" ref="AJ272:CU272" si="228">(AJ259-((SUM(AJ265:AJ267)/2)+(AJ262+(2*AJ263)+(4*AJ264))))</f>
        <v>0</v>
      </c>
      <c r="AK272" s="65">
        <f t="shared" si="228"/>
        <v>0.5</v>
      </c>
      <c r="AL272" s="65">
        <f t="shared" si="228"/>
        <v>0</v>
      </c>
      <c r="AM272" s="65">
        <f t="shared" si="228"/>
        <v>-0.5</v>
      </c>
      <c r="AN272" s="65">
        <f t="shared" si="228"/>
        <v>0</v>
      </c>
      <c r="AO272" s="65">
        <f t="shared" si="228"/>
        <v>0.5</v>
      </c>
      <c r="AP272" s="65">
        <f t="shared" si="228"/>
        <v>0</v>
      </c>
      <c r="AQ272" s="65">
        <f t="shared" si="228"/>
        <v>-0.5</v>
      </c>
      <c r="AR272" s="65">
        <f t="shared" si="228"/>
        <v>0</v>
      </c>
      <c r="AS272" s="65">
        <f t="shared" si="228"/>
        <v>0.5</v>
      </c>
      <c r="AT272" s="65">
        <f t="shared" si="228"/>
        <v>0</v>
      </c>
      <c r="AU272" s="65">
        <f t="shared" si="228"/>
        <v>-0.5</v>
      </c>
      <c r="AV272" s="65">
        <f t="shared" si="228"/>
        <v>0</v>
      </c>
      <c r="AW272" s="65">
        <f t="shared" si="228"/>
        <v>-0.5</v>
      </c>
      <c r="AX272" s="65">
        <f t="shared" si="228"/>
        <v>0</v>
      </c>
      <c r="AY272" s="65">
        <f t="shared" si="228"/>
        <v>0.5</v>
      </c>
      <c r="AZ272" s="65">
        <f t="shared" si="228"/>
        <v>0</v>
      </c>
      <c r="BA272" s="65">
        <f t="shared" si="228"/>
        <v>-0.5</v>
      </c>
      <c r="BB272" s="65">
        <f t="shared" si="228"/>
        <v>0</v>
      </c>
      <c r="BC272" s="65">
        <f t="shared" si="228"/>
        <v>0.5</v>
      </c>
      <c r="BD272" s="65">
        <f t="shared" si="228"/>
        <v>0</v>
      </c>
      <c r="BE272" s="65">
        <f t="shared" si="228"/>
        <v>-0.5</v>
      </c>
      <c r="BF272" s="65">
        <f t="shared" si="228"/>
        <v>0</v>
      </c>
      <c r="BG272" s="65">
        <f t="shared" si="228"/>
        <v>-0.5</v>
      </c>
      <c r="BH272" s="65">
        <f t="shared" si="228"/>
        <v>0</v>
      </c>
      <c r="BI272" s="65">
        <f t="shared" si="228"/>
        <v>0.5</v>
      </c>
      <c r="BJ272" s="65">
        <f t="shared" si="228"/>
        <v>0</v>
      </c>
      <c r="BK272" s="65">
        <f t="shared" si="228"/>
        <v>-0.5</v>
      </c>
      <c r="BL272" s="65">
        <f t="shared" si="228"/>
        <v>-1</v>
      </c>
      <c r="BM272" s="65">
        <f t="shared" si="228"/>
        <v>0.5</v>
      </c>
      <c r="BN272" s="65">
        <f t="shared" si="228"/>
        <v>0</v>
      </c>
      <c r="BO272" s="65">
        <f t="shared" si="228"/>
        <v>-0.5</v>
      </c>
      <c r="BP272" s="65">
        <f t="shared" si="228"/>
        <v>0</v>
      </c>
      <c r="BQ272" s="65">
        <f t="shared" si="228"/>
        <v>-0.5</v>
      </c>
      <c r="BR272" s="65">
        <f t="shared" si="228"/>
        <v>0</v>
      </c>
      <c r="BS272" s="65">
        <f t="shared" si="228"/>
        <v>0.5</v>
      </c>
      <c r="BT272" s="65">
        <f t="shared" si="228"/>
        <v>0</v>
      </c>
      <c r="BU272" s="65">
        <f t="shared" si="228"/>
        <v>-0.5</v>
      </c>
      <c r="BV272" s="65">
        <f t="shared" si="228"/>
        <v>0</v>
      </c>
      <c r="BW272" s="65">
        <f t="shared" si="228"/>
        <v>0.5</v>
      </c>
      <c r="BX272" s="65">
        <f t="shared" si="228"/>
        <v>0</v>
      </c>
      <c r="BY272" s="65">
        <f t="shared" si="228"/>
        <v>-0.5</v>
      </c>
      <c r="BZ272" s="65">
        <f t="shared" si="228"/>
        <v>0</v>
      </c>
      <c r="CA272" s="65">
        <f t="shared" si="228"/>
        <v>-0.5</v>
      </c>
      <c r="CB272" s="65">
        <f t="shared" si="228"/>
        <v>0</v>
      </c>
      <c r="CC272" s="65">
        <f t="shared" si="228"/>
        <v>0.5</v>
      </c>
      <c r="CD272" s="65">
        <f t="shared" si="228"/>
        <v>0</v>
      </c>
      <c r="CE272" s="65">
        <f t="shared" si="228"/>
        <v>-0.5</v>
      </c>
      <c r="CF272" s="65">
        <f t="shared" si="228"/>
        <v>-1</v>
      </c>
      <c r="CG272" s="65">
        <f t="shared" si="228"/>
        <v>0.5</v>
      </c>
      <c r="CH272" s="65">
        <f t="shared" si="228"/>
        <v>0.5</v>
      </c>
      <c r="CI272" s="65">
        <f t="shared" si="228"/>
        <v>-0.5</v>
      </c>
      <c r="CJ272" s="65">
        <f t="shared" si="228"/>
        <v>0</v>
      </c>
      <c r="CK272" s="65">
        <f t="shared" si="228"/>
        <v>-0.5</v>
      </c>
      <c r="CL272" s="65">
        <f t="shared" si="228"/>
        <v>0</v>
      </c>
      <c r="CM272" s="65">
        <f t="shared" si="228"/>
        <v>0.5</v>
      </c>
      <c r="CN272" s="65">
        <f t="shared" si="228"/>
        <v>0</v>
      </c>
      <c r="CO272" s="65">
        <f t="shared" si="228"/>
        <v>-0.5</v>
      </c>
      <c r="CP272" s="65">
        <f t="shared" si="228"/>
        <v>0</v>
      </c>
      <c r="CQ272" s="65">
        <f t="shared" si="228"/>
        <v>0.5</v>
      </c>
      <c r="CR272" s="65">
        <f t="shared" si="228"/>
        <v>0</v>
      </c>
      <c r="CS272" s="65">
        <f t="shared" si="228"/>
        <v>0.5</v>
      </c>
      <c r="CT272" s="65">
        <f t="shared" si="228"/>
        <v>0</v>
      </c>
      <c r="CU272" s="65">
        <f t="shared" si="228"/>
        <v>-0.5</v>
      </c>
      <c r="CV272" s="65">
        <f t="shared" ref="CV272:EC272" si="229">(CV259-((SUM(CV265:CV267)/2)+(CV262+(2*CV263)+(4*CV264))))</f>
        <v>0</v>
      </c>
      <c r="CW272" s="65">
        <f t="shared" si="229"/>
        <v>0.5</v>
      </c>
      <c r="CX272" s="65">
        <f t="shared" si="229"/>
        <v>0</v>
      </c>
      <c r="CY272" s="65">
        <f t="shared" si="229"/>
        <v>-0.5</v>
      </c>
      <c r="CZ272" s="65">
        <f t="shared" si="229"/>
        <v>0</v>
      </c>
      <c r="DA272" s="65">
        <f t="shared" si="229"/>
        <v>0.5</v>
      </c>
      <c r="DB272" s="65">
        <f t="shared" si="229"/>
        <v>0</v>
      </c>
      <c r="DC272" s="65">
        <f t="shared" si="229"/>
        <v>-0.5</v>
      </c>
      <c r="DD272" s="65">
        <f t="shared" si="229"/>
        <v>0</v>
      </c>
      <c r="DE272" s="65">
        <f t="shared" si="229"/>
        <v>-0.5</v>
      </c>
      <c r="DF272" s="65">
        <f t="shared" si="229"/>
        <v>0</v>
      </c>
      <c r="DG272" s="65">
        <f t="shared" si="229"/>
        <v>0.5</v>
      </c>
      <c r="DH272" s="65">
        <f t="shared" si="229"/>
        <v>0</v>
      </c>
      <c r="DI272" s="65">
        <f t="shared" si="229"/>
        <v>-0.5</v>
      </c>
      <c r="DJ272" s="65">
        <f t="shared" si="229"/>
        <v>0</v>
      </c>
      <c r="DK272" s="65">
        <f t="shared" si="229"/>
        <v>0.5</v>
      </c>
      <c r="DL272" s="65">
        <f t="shared" si="229"/>
        <v>0</v>
      </c>
      <c r="DM272" s="65">
        <f t="shared" si="229"/>
        <v>-0.5</v>
      </c>
      <c r="DN272" s="65">
        <f t="shared" si="229"/>
        <v>0</v>
      </c>
      <c r="DO272" s="65">
        <f t="shared" si="229"/>
        <v>-0.5</v>
      </c>
      <c r="DP272" s="65">
        <f t="shared" si="229"/>
        <v>0</v>
      </c>
      <c r="DQ272" s="65">
        <f t="shared" si="229"/>
        <v>0.5</v>
      </c>
      <c r="DR272" s="65">
        <f t="shared" si="229"/>
        <v>0</v>
      </c>
      <c r="DS272" s="65">
        <f t="shared" si="229"/>
        <v>-0.5</v>
      </c>
      <c r="DT272" s="65">
        <f t="shared" si="229"/>
        <v>0</v>
      </c>
      <c r="DU272" s="65">
        <f t="shared" si="229"/>
        <v>0.5</v>
      </c>
      <c r="DV272" s="65">
        <f t="shared" si="229"/>
        <v>0</v>
      </c>
      <c r="DW272" s="65">
        <f t="shared" si="229"/>
        <v>-0.5</v>
      </c>
      <c r="DX272" s="65">
        <f t="shared" si="229"/>
        <v>0</v>
      </c>
      <c r="DY272" s="65">
        <f t="shared" si="229"/>
        <v>-0.5</v>
      </c>
      <c r="DZ272" s="65">
        <f t="shared" si="229"/>
        <v>0</v>
      </c>
      <c r="EA272" s="65">
        <f t="shared" si="229"/>
        <v>0.5</v>
      </c>
      <c r="EB272" s="65">
        <f t="shared" si="229"/>
        <v>0</v>
      </c>
      <c r="EC272" s="65">
        <f t="shared" si="229"/>
        <v>-0.5</v>
      </c>
      <c r="ED272" s="56"/>
      <c r="EE272" s="56"/>
      <c r="EF272" s="56"/>
      <c r="EG272" s="56"/>
      <c r="EH272" s="56"/>
      <c r="EI272" s="56"/>
      <c r="EJ272" s="56"/>
      <c r="EK272" s="56"/>
      <c r="EL272" s="56"/>
      <c r="EM272" s="56"/>
      <c r="EN272" s="56"/>
      <c r="EO272" s="56"/>
      <c r="EP272" s="56"/>
      <c r="EQ272" s="56"/>
      <c r="ER272" s="56"/>
      <c r="ES272" s="56"/>
      <c r="ET272" s="56"/>
      <c r="EU272" s="56"/>
      <c r="EV272" s="56"/>
      <c r="EW272" s="56"/>
      <c r="EX272" s="56"/>
      <c r="EY272" s="56"/>
      <c r="EZ272" s="56"/>
      <c r="FA272" s="56"/>
      <c r="FB272" s="56"/>
      <c r="FC272" s="56"/>
      <c r="FD272" s="56"/>
      <c r="FE272" s="56"/>
      <c r="FF272" s="56"/>
      <c r="FG272" s="56"/>
      <c r="FH272" s="56"/>
      <c r="FI272" s="56"/>
    </row>
    <row r="273" spans="1:180" ht="15.75" customHeight="1">
      <c r="A273" s="63" t="s">
        <v>171</v>
      </c>
      <c r="AJ273" s="27">
        <f t="shared" ref="AJ273:CU273" si="230">(AJ249-AJ270)</f>
        <v>12</v>
      </c>
      <c r="AK273" s="27">
        <f t="shared" si="230"/>
        <v>13</v>
      </c>
      <c r="AL273" s="27">
        <f t="shared" si="230"/>
        <v>12</v>
      </c>
      <c r="AM273" s="27">
        <f t="shared" si="230"/>
        <v>13</v>
      </c>
      <c r="AN273" s="27">
        <f t="shared" si="230"/>
        <v>14</v>
      </c>
      <c r="AO273" s="27">
        <f t="shared" si="230"/>
        <v>13</v>
      </c>
      <c r="AP273" s="27">
        <f t="shared" si="230"/>
        <v>12</v>
      </c>
      <c r="AQ273" s="27">
        <f t="shared" si="230"/>
        <v>13</v>
      </c>
      <c r="AR273" s="27">
        <f t="shared" si="230"/>
        <v>12</v>
      </c>
      <c r="AS273" s="27">
        <f t="shared" si="230"/>
        <v>13</v>
      </c>
      <c r="AT273" s="27">
        <f t="shared" si="230"/>
        <v>14</v>
      </c>
      <c r="AU273" s="27">
        <f t="shared" si="230"/>
        <v>15</v>
      </c>
      <c r="AV273" s="27">
        <f t="shared" si="230"/>
        <v>14</v>
      </c>
      <c r="AW273" s="27">
        <f t="shared" si="230"/>
        <v>15</v>
      </c>
      <c r="AX273" s="27">
        <f t="shared" si="230"/>
        <v>16</v>
      </c>
      <c r="AY273" s="27">
        <f t="shared" si="230"/>
        <v>15</v>
      </c>
      <c r="AZ273" s="27">
        <f t="shared" si="230"/>
        <v>16</v>
      </c>
      <c r="BA273" s="27">
        <f t="shared" si="230"/>
        <v>17</v>
      </c>
      <c r="BB273" s="27">
        <f t="shared" si="230"/>
        <v>16</v>
      </c>
      <c r="BC273" s="27">
        <f t="shared" si="230"/>
        <v>17</v>
      </c>
      <c r="BD273" s="27">
        <f t="shared" si="230"/>
        <v>16</v>
      </c>
      <c r="BE273" s="27">
        <f t="shared" si="230"/>
        <v>17</v>
      </c>
      <c r="BF273" s="27">
        <f t="shared" si="230"/>
        <v>16</v>
      </c>
      <c r="BG273" s="27">
        <f t="shared" si="230"/>
        <v>17</v>
      </c>
      <c r="BH273" s="27">
        <f t="shared" si="230"/>
        <v>18</v>
      </c>
      <c r="BI273" s="27">
        <f t="shared" si="230"/>
        <v>17</v>
      </c>
      <c r="BJ273" s="27">
        <f t="shared" si="230"/>
        <v>18</v>
      </c>
      <c r="BK273" s="27">
        <f t="shared" si="230"/>
        <v>19</v>
      </c>
      <c r="BL273" s="27">
        <f t="shared" si="230"/>
        <v>18</v>
      </c>
      <c r="BM273" s="27">
        <f t="shared" si="230"/>
        <v>19</v>
      </c>
      <c r="BN273" s="27">
        <f t="shared" si="230"/>
        <v>18</v>
      </c>
      <c r="BO273" s="27">
        <f t="shared" si="230"/>
        <v>19</v>
      </c>
      <c r="BP273" s="27">
        <f t="shared" si="230"/>
        <v>18</v>
      </c>
      <c r="BQ273" s="27">
        <f t="shared" si="230"/>
        <v>19</v>
      </c>
      <c r="BR273" s="27">
        <f t="shared" si="230"/>
        <v>18</v>
      </c>
      <c r="BS273" s="27">
        <f t="shared" si="230"/>
        <v>17</v>
      </c>
      <c r="BT273" s="27">
        <f t="shared" si="230"/>
        <v>18</v>
      </c>
      <c r="BU273" s="27">
        <f t="shared" si="230"/>
        <v>19</v>
      </c>
      <c r="BV273" s="27">
        <f t="shared" si="230"/>
        <v>18</v>
      </c>
      <c r="BW273" s="27">
        <f t="shared" si="230"/>
        <v>19</v>
      </c>
      <c r="BX273" s="27">
        <f t="shared" si="230"/>
        <v>18</v>
      </c>
      <c r="BY273" s="27">
        <f t="shared" si="230"/>
        <v>19</v>
      </c>
      <c r="BZ273" s="27">
        <f t="shared" si="230"/>
        <v>18</v>
      </c>
      <c r="CA273" s="27">
        <f t="shared" si="230"/>
        <v>19</v>
      </c>
      <c r="CB273" s="27">
        <f t="shared" si="230"/>
        <v>18</v>
      </c>
      <c r="CC273" s="27">
        <f t="shared" si="230"/>
        <v>19</v>
      </c>
      <c r="CD273" s="27">
        <f t="shared" si="230"/>
        <v>18</v>
      </c>
      <c r="CE273" s="27">
        <f t="shared" si="230"/>
        <v>19</v>
      </c>
      <c r="CF273" s="27">
        <f t="shared" si="230"/>
        <v>18</v>
      </c>
      <c r="CG273" s="27">
        <f t="shared" si="230"/>
        <v>19</v>
      </c>
      <c r="CH273" s="27">
        <f t="shared" si="230"/>
        <v>20</v>
      </c>
      <c r="CI273" s="27">
        <f t="shared" si="230"/>
        <v>21</v>
      </c>
      <c r="CJ273" s="27">
        <f t="shared" si="230"/>
        <v>20</v>
      </c>
      <c r="CK273" s="27">
        <f t="shared" si="230"/>
        <v>21</v>
      </c>
      <c r="CL273" s="27">
        <f t="shared" si="230"/>
        <v>22</v>
      </c>
      <c r="CM273" s="27">
        <f t="shared" si="230"/>
        <v>21</v>
      </c>
      <c r="CN273" s="27">
        <f t="shared" si="230"/>
        <v>22</v>
      </c>
      <c r="CO273" s="27">
        <f t="shared" si="230"/>
        <v>21</v>
      </c>
      <c r="CP273" s="27">
        <f t="shared" si="230"/>
        <v>20</v>
      </c>
      <c r="CQ273" s="27">
        <f t="shared" si="230"/>
        <v>21</v>
      </c>
      <c r="CR273" s="27">
        <f t="shared" si="230"/>
        <v>22</v>
      </c>
      <c r="CS273" s="27">
        <f t="shared" si="230"/>
        <v>23</v>
      </c>
      <c r="CT273" s="27">
        <f t="shared" si="230"/>
        <v>22</v>
      </c>
      <c r="CU273" s="27">
        <f t="shared" si="230"/>
        <v>21</v>
      </c>
      <c r="CV273" s="27">
        <f t="shared" ref="CV273:EC273" si="231">(CV249-CV270)</f>
        <v>22</v>
      </c>
      <c r="CW273" s="27">
        <f t="shared" si="231"/>
        <v>21</v>
      </c>
      <c r="CX273" s="27">
        <f t="shared" si="231"/>
        <v>22</v>
      </c>
      <c r="CY273" s="27">
        <f t="shared" si="231"/>
        <v>23</v>
      </c>
      <c r="CZ273" s="27">
        <f t="shared" si="231"/>
        <v>22</v>
      </c>
      <c r="DA273" s="27">
        <f t="shared" si="231"/>
        <v>23</v>
      </c>
      <c r="DB273" s="27">
        <f t="shared" si="231"/>
        <v>24</v>
      </c>
      <c r="DC273" s="27">
        <f t="shared" si="231"/>
        <v>25</v>
      </c>
      <c r="DD273" s="27">
        <f t="shared" si="231"/>
        <v>24</v>
      </c>
      <c r="DE273" s="27">
        <f t="shared" si="231"/>
        <v>25</v>
      </c>
      <c r="DF273" s="27">
        <f t="shared" si="231"/>
        <v>24</v>
      </c>
      <c r="DG273" s="27">
        <f t="shared" si="231"/>
        <v>25</v>
      </c>
      <c r="DH273" s="27">
        <f t="shared" si="231"/>
        <v>26</v>
      </c>
      <c r="DI273" s="27">
        <f t="shared" si="231"/>
        <v>27</v>
      </c>
      <c r="DJ273" s="27">
        <f t="shared" si="231"/>
        <v>26</v>
      </c>
      <c r="DK273" s="27">
        <f t="shared" si="231"/>
        <v>27</v>
      </c>
      <c r="DL273" s="27">
        <f t="shared" si="231"/>
        <v>28</v>
      </c>
      <c r="DM273" s="27">
        <f t="shared" si="231"/>
        <v>27</v>
      </c>
      <c r="DN273" s="27">
        <f t="shared" si="231"/>
        <v>28</v>
      </c>
      <c r="DO273" s="27">
        <f t="shared" si="231"/>
        <v>27</v>
      </c>
      <c r="DP273" s="27">
        <f t="shared" si="231"/>
        <v>28</v>
      </c>
      <c r="DQ273" s="27">
        <f t="shared" si="231"/>
        <v>27</v>
      </c>
      <c r="DR273" s="27">
        <f t="shared" si="231"/>
        <v>28</v>
      </c>
      <c r="DS273" s="27">
        <f t="shared" si="231"/>
        <v>27</v>
      </c>
      <c r="DT273" s="27">
        <f t="shared" si="231"/>
        <v>28</v>
      </c>
      <c r="DU273" s="27">
        <f t="shared" si="231"/>
        <v>27</v>
      </c>
      <c r="DV273" s="27">
        <f t="shared" si="231"/>
        <v>28</v>
      </c>
      <c r="DW273" s="27">
        <f t="shared" si="231"/>
        <v>27</v>
      </c>
      <c r="DX273" s="27">
        <f t="shared" si="231"/>
        <v>28</v>
      </c>
      <c r="DY273" s="27">
        <f t="shared" si="231"/>
        <v>27</v>
      </c>
      <c r="DZ273" s="27">
        <f t="shared" si="231"/>
        <v>28</v>
      </c>
      <c r="EA273" s="27">
        <f t="shared" si="231"/>
        <v>27</v>
      </c>
      <c r="EB273" s="27">
        <f t="shared" si="231"/>
        <v>28</v>
      </c>
      <c r="EC273" s="27">
        <f t="shared" si="231"/>
        <v>29</v>
      </c>
    </row>
    <row r="274" spans="1:180" s="38" customFormat="1" ht="15.75" customHeight="1">
      <c r="C274" s="39"/>
      <c r="D274" s="39"/>
      <c r="E274" s="39"/>
      <c r="F274" s="39"/>
      <c r="G274" s="39"/>
      <c r="H274" s="68"/>
      <c r="I274" s="68"/>
      <c r="J274" s="68"/>
      <c r="K274" s="68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68"/>
      <c r="W274" s="68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  <c r="AV274" s="39"/>
      <c r="AW274" s="39"/>
      <c r="AX274" s="39"/>
      <c r="AY274" s="39"/>
      <c r="AZ274" s="39"/>
      <c r="BA274" s="39"/>
      <c r="BB274" s="39"/>
      <c r="BC274" s="39"/>
      <c r="BD274" s="39"/>
      <c r="BE274" s="39"/>
      <c r="BF274" s="39"/>
      <c r="BG274" s="39"/>
      <c r="BH274" s="39"/>
      <c r="BI274" s="39"/>
      <c r="BJ274" s="39"/>
      <c r="BK274" s="39"/>
      <c r="BL274" s="39"/>
      <c r="BM274" s="39"/>
      <c r="BN274" s="39"/>
      <c r="BO274" s="39"/>
      <c r="BP274" s="39"/>
      <c r="BQ274" s="39"/>
      <c r="BR274" s="39"/>
      <c r="BS274" s="39"/>
      <c r="BT274" s="39"/>
      <c r="BU274" s="39"/>
      <c r="BV274" s="39"/>
      <c r="BW274" s="39"/>
      <c r="BX274" s="39"/>
      <c r="BY274" s="39"/>
      <c r="BZ274" s="39"/>
      <c r="CA274" s="39"/>
      <c r="CB274" s="39"/>
      <c r="CC274" s="39"/>
      <c r="CD274" s="39"/>
      <c r="CE274" s="39"/>
      <c r="CF274" s="39"/>
      <c r="CG274" s="39"/>
      <c r="CH274" s="39"/>
      <c r="CI274" s="39"/>
      <c r="CJ274" s="39"/>
      <c r="CK274" s="39"/>
      <c r="CL274" s="39"/>
      <c r="CM274" s="39"/>
      <c r="CN274" s="39"/>
      <c r="CO274" s="39"/>
      <c r="CP274" s="39"/>
      <c r="CQ274" s="39"/>
      <c r="CR274" s="39"/>
      <c r="CS274" s="39"/>
      <c r="CT274" s="39"/>
      <c r="CU274" s="39"/>
      <c r="CV274" s="39"/>
      <c r="CW274" s="39"/>
      <c r="CX274" s="39"/>
      <c r="CY274" s="39"/>
      <c r="CZ274" s="39"/>
      <c r="DA274" s="39"/>
      <c r="DB274" s="39"/>
      <c r="DC274" s="39"/>
      <c r="DD274" s="39"/>
      <c r="DE274" s="39"/>
      <c r="DF274" s="39"/>
      <c r="DG274" s="39"/>
    </row>
    <row r="275" spans="1:180" ht="15.75" customHeight="1">
      <c r="A275" s="26" t="s">
        <v>172</v>
      </c>
      <c r="H275" s="56"/>
      <c r="I275" s="56"/>
      <c r="J275" s="56"/>
      <c r="K275" s="56"/>
      <c r="AN275" s="27">
        <f t="shared" ref="AN275:CY275" si="232">ROUND(AN279/$B$276,2)</f>
        <v>8.6199999999999992</v>
      </c>
      <c r="AO275" s="27">
        <f t="shared" si="232"/>
        <v>8.77</v>
      </c>
      <c r="AP275" s="27">
        <f t="shared" si="232"/>
        <v>8.92</v>
      </c>
      <c r="AQ275" s="27">
        <f t="shared" si="232"/>
        <v>9.08</v>
      </c>
      <c r="AR275" s="27">
        <f t="shared" si="232"/>
        <v>9.23</v>
      </c>
      <c r="AS275" s="27">
        <f t="shared" si="232"/>
        <v>9.3800000000000008</v>
      </c>
      <c r="AT275" s="27">
        <f t="shared" si="232"/>
        <v>9.5399999999999991</v>
      </c>
      <c r="AU275" s="27">
        <f t="shared" si="232"/>
        <v>9.69</v>
      </c>
      <c r="AV275" s="27">
        <f t="shared" si="232"/>
        <v>9.85</v>
      </c>
      <c r="AW275" s="27">
        <f t="shared" si="232"/>
        <v>10</v>
      </c>
      <c r="AX275" s="27">
        <f t="shared" si="232"/>
        <v>10.15</v>
      </c>
      <c r="AY275" s="27">
        <f t="shared" si="232"/>
        <v>10.31</v>
      </c>
      <c r="AZ275" s="27">
        <f t="shared" si="232"/>
        <v>10.46</v>
      </c>
      <c r="BA275" s="27">
        <f t="shared" si="232"/>
        <v>10.62</v>
      </c>
      <c r="BB275" s="27">
        <f t="shared" si="232"/>
        <v>10.77</v>
      </c>
      <c r="BC275" s="27">
        <f t="shared" si="232"/>
        <v>10.92</v>
      </c>
      <c r="BD275" s="27">
        <f t="shared" si="232"/>
        <v>11.08</v>
      </c>
      <c r="BE275" s="27">
        <f t="shared" si="232"/>
        <v>11.23</v>
      </c>
      <c r="BF275" s="27">
        <f t="shared" si="232"/>
        <v>11.38</v>
      </c>
      <c r="BG275" s="27">
        <f t="shared" si="232"/>
        <v>11.54</v>
      </c>
      <c r="BH275" s="27">
        <f t="shared" si="232"/>
        <v>11.69</v>
      </c>
      <c r="BI275" s="27">
        <f t="shared" si="232"/>
        <v>11.85</v>
      </c>
      <c r="BJ275" s="27">
        <f t="shared" si="232"/>
        <v>12</v>
      </c>
      <c r="BK275" s="27">
        <f t="shared" si="232"/>
        <v>12.15</v>
      </c>
      <c r="BL275" s="27">
        <f t="shared" si="232"/>
        <v>12.31</v>
      </c>
      <c r="BM275" s="27">
        <f t="shared" si="232"/>
        <v>12.46</v>
      </c>
      <c r="BN275" s="27">
        <f t="shared" si="232"/>
        <v>12.62</v>
      </c>
      <c r="BO275" s="27">
        <f t="shared" si="232"/>
        <v>12.77</v>
      </c>
      <c r="BP275" s="27">
        <f t="shared" si="232"/>
        <v>12.92</v>
      </c>
      <c r="BQ275" s="27">
        <f t="shared" si="232"/>
        <v>13.08</v>
      </c>
      <c r="BR275" s="27">
        <f t="shared" si="232"/>
        <v>13.23</v>
      </c>
      <c r="BS275" s="27">
        <f t="shared" si="232"/>
        <v>13.38</v>
      </c>
      <c r="BT275" s="27">
        <f t="shared" si="232"/>
        <v>13.54</v>
      </c>
      <c r="BU275" s="27">
        <f t="shared" si="232"/>
        <v>13.69</v>
      </c>
      <c r="BV275" s="27">
        <f t="shared" si="232"/>
        <v>13.85</v>
      </c>
      <c r="BW275" s="27">
        <f t="shared" si="232"/>
        <v>14</v>
      </c>
      <c r="BX275" s="27">
        <f t="shared" si="232"/>
        <v>14.15</v>
      </c>
      <c r="BY275" s="27">
        <f t="shared" si="232"/>
        <v>14.31</v>
      </c>
      <c r="BZ275" s="27">
        <f t="shared" si="232"/>
        <v>14.46</v>
      </c>
      <c r="CA275" s="27">
        <f t="shared" si="232"/>
        <v>14.62</v>
      </c>
      <c r="CB275" s="27">
        <f t="shared" si="232"/>
        <v>14.77</v>
      </c>
      <c r="CC275" s="27">
        <f t="shared" si="232"/>
        <v>14.92</v>
      </c>
      <c r="CD275" s="27">
        <f t="shared" si="232"/>
        <v>15.08</v>
      </c>
      <c r="CE275" s="27">
        <f t="shared" si="232"/>
        <v>15.23</v>
      </c>
      <c r="CF275" s="27">
        <f t="shared" si="232"/>
        <v>15.38</v>
      </c>
      <c r="CG275" s="27">
        <f t="shared" si="232"/>
        <v>15.54</v>
      </c>
      <c r="CH275" s="27">
        <f t="shared" si="232"/>
        <v>15.69</v>
      </c>
      <c r="CI275" s="27">
        <f t="shared" si="232"/>
        <v>15.85</v>
      </c>
      <c r="CJ275" s="27">
        <f t="shared" si="232"/>
        <v>16</v>
      </c>
      <c r="CK275" s="27">
        <f t="shared" si="232"/>
        <v>16.149999999999999</v>
      </c>
      <c r="CL275" s="27">
        <f t="shared" si="232"/>
        <v>16.309999999999999</v>
      </c>
      <c r="CM275" s="27">
        <f t="shared" si="232"/>
        <v>16.46</v>
      </c>
      <c r="CN275" s="27">
        <f t="shared" si="232"/>
        <v>16.62</v>
      </c>
      <c r="CO275" s="27">
        <f t="shared" si="232"/>
        <v>16.77</v>
      </c>
      <c r="CP275" s="27">
        <f t="shared" si="232"/>
        <v>16.920000000000002</v>
      </c>
      <c r="CQ275" s="27">
        <f t="shared" si="232"/>
        <v>17.079999999999998</v>
      </c>
      <c r="CR275" s="27">
        <f t="shared" si="232"/>
        <v>17.23</v>
      </c>
      <c r="CS275" s="27">
        <f t="shared" si="232"/>
        <v>17.38</v>
      </c>
      <c r="CT275" s="27">
        <f t="shared" si="232"/>
        <v>17.54</v>
      </c>
      <c r="CU275" s="27">
        <f t="shared" si="232"/>
        <v>17.690000000000001</v>
      </c>
      <c r="CV275" s="27">
        <f t="shared" si="232"/>
        <v>17.850000000000001</v>
      </c>
      <c r="CW275" s="27">
        <f t="shared" si="232"/>
        <v>18</v>
      </c>
      <c r="CX275" s="27">
        <f t="shared" si="232"/>
        <v>18.149999999999999</v>
      </c>
      <c r="CY275" s="27">
        <f t="shared" si="232"/>
        <v>18.309999999999999</v>
      </c>
      <c r="CZ275" s="27">
        <f t="shared" ref="CZ275:EJ275" si="233">ROUND(CZ279/$B$276,2)</f>
        <v>18.46</v>
      </c>
      <c r="DA275" s="27">
        <f t="shared" si="233"/>
        <v>18.62</v>
      </c>
      <c r="DB275" s="27">
        <f t="shared" si="233"/>
        <v>18.77</v>
      </c>
      <c r="DC275" s="27">
        <f t="shared" si="233"/>
        <v>18.920000000000002</v>
      </c>
      <c r="DD275" s="27">
        <f t="shared" si="233"/>
        <v>19.079999999999998</v>
      </c>
      <c r="DE275" s="27">
        <f t="shared" si="233"/>
        <v>19.23</v>
      </c>
      <c r="DF275" s="27">
        <f t="shared" si="233"/>
        <v>19.38</v>
      </c>
      <c r="DG275" s="27">
        <f t="shared" si="233"/>
        <v>19.54</v>
      </c>
      <c r="DH275" s="27">
        <f t="shared" si="233"/>
        <v>19.690000000000001</v>
      </c>
      <c r="DI275" s="27">
        <f t="shared" si="233"/>
        <v>19.850000000000001</v>
      </c>
      <c r="DJ275" s="27">
        <f t="shared" si="233"/>
        <v>20</v>
      </c>
      <c r="DK275" s="27">
        <f t="shared" si="233"/>
        <v>20.149999999999999</v>
      </c>
      <c r="DL275" s="27">
        <f t="shared" si="233"/>
        <v>20.309999999999999</v>
      </c>
      <c r="DM275" s="27">
        <f t="shared" si="233"/>
        <v>20.46</v>
      </c>
      <c r="DN275" s="27">
        <f t="shared" si="233"/>
        <v>20.62</v>
      </c>
      <c r="DO275" s="27">
        <f t="shared" si="233"/>
        <v>20.77</v>
      </c>
      <c r="DP275" s="27">
        <f t="shared" si="233"/>
        <v>20.92</v>
      </c>
      <c r="DQ275" s="27">
        <f t="shared" si="233"/>
        <v>21.08</v>
      </c>
      <c r="DR275" s="27">
        <f t="shared" si="233"/>
        <v>21.23</v>
      </c>
      <c r="DS275" s="27">
        <f t="shared" si="233"/>
        <v>21.38</v>
      </c>
      <c r="DT275" s="27">
        <f t="shared" si="233"/>
        <v>21.54</v>
      </c>
      <c r="DU275" s="27">
        <f t="shared" si="233"/>
        <v>21.69</v>
      </c>
      <c r="DV275" s="27">
        <f t="shared" si="233"/>
        <v>21.85</v>
      </c>
      <c r="DW275" s="27">
        <f t="shared" si="233"/>
        <v>22</v>
      </c>
      <c r="DX275" s="27">
        <f t="shared" si="233"/>
        <v>22.15</v>
      </c>
      <c r="DY275" s="27">
        <f t="shared" si="233"/>
        <v>22.31</v>
      </c>
      <c r="DZ275" s="27">
        <f t="shared" si="233"/>
        <v>22.46</v>
      </c>
      <c r="EA275" s="27">
        <f t="shared" si="233"/>
        <v>22.62</v>
      </c>
      <c r="EB275" s="27">
        <f t="shared" si="233"/>
        <v>22.77</v>
      </c>
      <c r="EC275" s="27">
        <f t="shared" si="233"/>
        <v>22.92</v>
      </c>
      <c r="ED275" s="27">
        <f t="shared" si="233"/>
        <v>23.08</v>
      </c>
      <c r="EE275" s="27">
        <f t="shared" si="233"/>
        <v>23.23</v>
      </c>
      <c r="EF275" s="27">
        <f t="shared" si="233"/>
        <v>23.38</v>
      </c>
      <c r="EG275" s="27">
        <f t="shared" si="233"/>
        <v>23.54</v>
      </c>
      <c r="EH275" s="27">
        <f t="shared" si="233"/>
        <v>23.69</v>
      </c>
      <c r="EI275" s="27">
        <f t="shared" si="233"/>
        <v>23.85</v>
      </c>
      <c r="EJ275" s="27">
        <f t="shared" si="233"/>
        <v>24</v>
      </c>
      <c r="EK275" s="27"/>
      <c r="EL275" s="27"/>
      <c r="EM275" s="27"/>
      <c r="EN275" s="27"/>
      <c r="EO275" s="27"/>
      <c r="EP275" s="27"/>
      <c r="EQ275" s="27"/>
      <c r="ER275" s="27"/>
      <c r="ES275" s="27"/>
      <c r="ET275" s="27"/>
      <c r="EU275" s="27"/>
      <c r="EV275" s="27"/>
      <c r="EW275" s="27"/>
      <c r="EX275" s="27"/>
      <c r="EY275" s="27"/>
      <c r="EZ275" s="27"/>
      <c r="FA275" s="27"/>
      <c r="FB275" s="27"/>
      <c r="FC275" s="27"/>
      <c r="FD275" s="27"/>
      <c r="FE275" s="27"/>
      <c r="FF275" s="27"/>
      <c r="FG275" s="27"/>
      <c r="FH275" s="27"/>
      <c r="FI275" s="27"/>
      <c r="FJ275" s="27"/>
      <c r="FK275" s="27"/>
      <c r="FL275" s="27"/>
      <c r="FM275" s="27"/>
      <c r="FN275" s="27"/>
      <c r="FO275" s="27"/>
      <c r="FP275" s="27"/>
      <c r="FQ275" s="27"/>
      <c r="FR275" s="27"/>
      <c r="FS275" s="27"/>
      <c r="FT275" s="27"/>
      <c r="FU275" s="27"/>
      <c r="FV275" s="27"/>
      <c r="FW275" s="27"/>
      <c r="FX275" s="27"/>
    </row>
    <row r="276" spans="1:180" ht="15.75" customHeight="1">
      <c r="A276" s="54" t="s">
        <v>47</v>
      </c>
      <c r="B276" s="58">
        <v>6.5</v>
      </c>
      <c r="C276" s="56"/>
      <c r="D276" s="56"/>
      <c r="E276" s="56"/>
      <c r="F276" s="56"/>
      <c r="G276" s="56"/>
      <c r="H276" s="56"/>
      <c r="I276" s="56"/>
      <c r="J276" s="56"/>
      <c r="K276" s="56"/>
      <c r="DH276" s="27"/>
      <c r="DI276" s="27"/>
      <c r="DJ276" s="27"/>
      <c r="DK276" s="27"/>
      <c r="DL276" s="27"/>
      <c r="DM276" s="27"/>
      <c r="DN276" s="27"/>
      <c r="DO276" s="27"/>
      <c r="DP276" s="27"/>
      <c r="DQ276" s="27"/>
      <c r="DR276" s="27"/>
      <c r="DS276" s="27"/>
      <c r="DT276" s="27"/>
      <c r="DU276" s="27"/>
      <c r="DV276" s="27"/>
      <c r="DW276" s="27"/>
      <c r="DX276" s="27"/>
      <c r="DY276" s="27"/>
      <c r="DZ276" s="27"/>
      <c r="EA276" s="27"/>
      <c r="EB276" s="27"/>
      <c r="EC276" s="27"/>
      <c r="ED276" s="27"/>
      <c r="EE276" s="27"/>
      <c r="EF276" s="27"/>
      <c r="EG276" s="27"/>
      <c r="EH276" s="27"/>
      <c r="EI276" s="27"/>
      <c r="EJ276" s="27"/>
      <c r="EK276" s="27"/>
      <c r="EL276" s="27"/>
      <c r="EM276" s="27"/>
      <c r="EN276" s="27"/>
      <c r="EO276" s="27"/>
      <c r="EP276" s="27"/>
      <c r="EQ276" s="27"/>
      <c r="ER276" s="27"/>
      <c r="ES276" s="27"/>
      <c r="ET276" s="27"/>
      <c r="EU276" s="27"/>
      <c r="EV276" s="27"/>
      <c r="EW276" s="27"/>
      <c r="EX276" s="27"/>
      <c r="EY276" s="27"/>
      <c r="EZ276" s="27"/>
      <c r="FA276" s="27"/>
      <c r="FB276" s="27"/>
      <c r="FC276" s="27"/>
      <c r="FD276" s="27"/>
      <c r="FE276" s="27"/>
      <c r="FF276" s="27"/>
      <c r="FG276" s="27"/>
      <c r="FH276" s="27"/>
      <c r="FI276" s="27"/>
      <c r="FJ276" s="27"/>
      <c r="FK276" s="27"/>
      <c r="FL276" s="27"/>
      <c r="FM276" s="27"/>
      <c r="FN276" s="27"/>
      <c r="FO276" s="27"/>
      <c r="FP276" s="27"/>
      <c r="FQ276" s="27"/>
      <c r="FR276" s="27"/>
      <c r="FS276" s="27"/>
      <c r="FT276" s="27"/>
      <c r="FU276" s="27"/>
      <c r="FV276" s="27"/>
      <c r="FW276" s="27"/>
      <c r="FX276" s="27"/>
    </row>
    <row r="277" spans="1:180" ht="15.75" customHeight="1">
      <c r="A277" s="54" t="s">
        <v>48</v>
      </c>
      <c r="B277" s="58">
        <v>8</v>
      </c>
      <c r="C277" s="56"/>
      <c r="D277" s="56"/>
      <c r="E277" s="56"/>
      <c r="F277" s="56"/>
      <c r="G277" s="56"/>
      <c r="H277" s="56"/>
      <c r="I277" s="56"/>
      <c r="J277" s="56"/>
      <c r="K277" s="56"/>
      <c r="DH277" s="27"/>
      <c r="DI277" s="27"/>
      <c r="DJ277" s="27"/>
      <c r="DK277" s="27"/>
      <c r="DL277" s="27"/>
      <c r="DM277" s="27"/>
      <c r="DN277" s="27"/>
      <c r="DO277" s="27"/>
      <c r="DP277" s="27"/>
      <c r="DQ277" s="27"/>
      <c r="DR277" s="27"/>
      <c r="DS277" s="27"/>
      <c r="DT277" s="27"/>
      <c r="DU277" s="27"/>
      <c r="DV277" s="27"/>
      <c r="DW277" s="27"/>
      <c r="DX277" s="27"/>
      <c r="DY277" s="27"/>
      <c r="DZ277" s="27"/>
      <c r="EA277" s="27"/>
      <c r="EB277" s="27"/>
      <c r="EC277" s="27"/>
      <c r="ED277" s="27"/>
      <c r="EE277" s="27"/>
      <c r="EF277" s="27"/>
      <c r="EG277" s="27"/>
      <c r="EH277" s="27"/>
      <c r="EI277" s="27"/>
      <c r="EJ277" s="27"/>
      <c r="EK277" s="27"/>
      <c r="EL277" s="27"/>
      <c r="EM277" s="27"/>
      <c r="EN277" s="27"/>
      <c r="EO277" s="27"/>
      <c r="EP277" s="27"/>
      <c r="EQ277" s="27"/>
      <c r="ER277" s="27"/>
      <c r="ES277" s="27"/>
      <c r="ET277" s="27"/>
      <c r="EU277" s="27"/>
      <c r="EV277" s="27"/>
      <c r="EW277" s="27"/>
      <c r="EX277" s="27"/>
      <c r="EY277" s="27"/>
      <c r="EZ277" s="27"/>
      <c r="FA277" s="27"/>
      <c r="FB277" s="27"/>
      <c r="FC277" s="27"/>
      <c r="FD277" s="27"/>
      <c r="FE277" s="27"/>
      <c r="FF277" s="27"/>
      <c r="FG277" s="27"/>
      <c r="FH277" s="27"/>
      <c r="FI277" s="27"/>
      <c r="FJ277" s="27"/>
      <c r="FK277" s="27"/>
      <c r="FL277" s="27"/>
      <c r="FM277" s="27"/>
      <c r="FN277" s="27"/>
      <c r="FO277" s="27"/>
      <c r="FP277" s="27"/>
      <c r="FQ277" s="27"/>
      <c r="FR277" s="27"/>
      <c r="FS277" s="27"/>
      <c r="FT277" s="27"/>
      <c r="FU277" s="27"/>
      <c r="FV277" s="27"/>
      <c r="FW277" s="27"/>
      <c r="FX277" s="27"/>
    </row>
    <row r="278" spans="1:180" s="36" customFormat="1" ht="14.15" customHeight="1">
      <c r="A278" s="50" t="s">
        <v>151</v>
      </c>
      <c r="B278" s="51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6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52">
        <f>ROUNDDOWN(0.75*($B$277*CB4),0)</f>
        <v>0</v>
      </c>
      <c r="CC278" s="37"/>
      <c r="CD278" s="37"/>
      <c r="CE278" s="37"/>
      <c r="CF278" s="37"/>
      <c r="CG278" s="37"/>
      <c r="CH278" s="37"/>
      <c r="CI278" s="37"/>
      <c r="CJ278" s="37"/>
      <c r="CK278" s="37"/>
      <c r="CL278" s="37"/>
      <c r="CM278" s="37"/>
      <c r="CN278" s="37"/>
      <c r="CO278" s="37"/>
      <c r="CP278" s="37"/>
      <c r="CQ278" s="37"/>
      <c r="CR278" s="37"/>
      <c r="CS278" s="37"/>
      <c r="CT278" s="37"/>
      <c r="CU278" s="37"/>
      <c r="CV278" s="37"/>
      <c r="CW278" s="37"/>
      <c r="CX278" s="37"/>
      <c r="CY278" s="37"/>
      <c r="CZ278" s="37"/>
      <c r="DA278" s="37"/>
      <c r="DB278" s="37"/>
      <c r="DC278" s="37"/>
      <c r="DD278" s="37"/>
      <c r="DE278" s="37"/>
      <c r="DF278" s="37"/>
      <c r="DG278" s="37"/>
      <c r="DH278" s="37"/>
      <c r="DI278" s="37"/>
      <c r="DJ278" s="37"/>
      <c r="DK278" s="37"/>
      <c r="DL278" s="37"/>
      <c r="DM278" s="37"/>
      <c r="DN278" s="37"/>
      <c r="DO278" s="37"/>
      <c r="DP278" s="37"/>
      <c r="DQ278" s="37"/>
      <c r="DR278" s="37"/>
      <c r="DS278" s="37"/>
      <c r="DT278" s="37"/>
      <c r="DU278" s="37"/>
      <c r="DV278" s="37"/>
      <c r="DW278" s="37"/>
      <c r="DX278" s="37"/>
      <c r="DY278" s="37"/>
      <c r="DZ278" s="37"/>
      <c r="EA278" s="37"/>
      <c r="EB278" s="37"/>
      <c r="EC278" s="37"/>
      <c r="ED278" s="37"/>
      <c r="EE278" s="37"/>
      <c r="EF278" s="37"/>
      <c r="EG278" s="37"/>
      <c r="EH278" s="37"/>
      <c r="EI278" s="37"/>
      <c r="EJ278" s="37"/>
      <c r="EK278" s="37"/>
      <c r="EL278" s="37"/>
      <c r="EM278" s="37"/>
      <c r="EN278" s="37"/>
      <c r="EO278" s="37"/>
      <c r="EP278" s="37"/>
      <c r="EQ278" s="37"/>
      <c r="ER278" s="37"/>
      <c r="ES278" s="37"/>
      <c r="ET278" s="37"/>
      <c r="EU278" s="37"/>
      <c r="EV278" s="37"/>
      <c r="EW278" s="37"/>
      <c r="EX278" s="37"/>
      <c r="EY278" s="37"/>
      <c r="EZ278" s="37"/>
      <c r="FA278" s="37"/>
      <c r="FB278" s="37"/>
      <c r="FC278" s="37"/>
      <c r="FD278" s="37"/>
      <c r="FE278" s="37"/>
      <c r="FF278" s="37"/>
      <c r="FG278" s="37"/>
      <c r="FH278" s="37"/>
      <c r="FI278" s="37"/>
      <c r="FJ278" s="37"/>
      <c r="FK278" s="37"/>
      <c r="FL278" s="37"/>
      <c r="FM278" s="37"/>
      <c r="FN278" s="37"/>
      <c r="FO278" s="37"/>
      <c r="FP278" s="37"/>
      <c r="FQ278" s="37"/>
      <c r="FR278" s="37"/>
      <c r="FS278" s="37"/>
      <c r="FT278" s="37"/>
      <c r="FU278" s="37"/>
      <c r="FV278" s="37"/>
      <c r="FW278" s="37"/>
      <c r="FX278" s="37"/>
    </row>
    <row r="279" spans="1:180" s="36" customFormat="1" ht="14.15" customHeight="1">
      <c r="A279" s="50" t="s">
        <v>137</v>
      </c>
      <c r="B279" s="51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27"/>
      <c r="AH279" s="27"/>
      <c r="AI279" s="27"/>
      <c r="AJ279" s="27"/>
      <c r="AK279" s="27"/>
      <c r="AL279" s="27"/>
      <c r="AM279" s="27"/>
      <c r="AN279" s="37">
        <f t="shared" ref="AN279:CA279" si="234">(AO279-1)</f>
        <v>56</v>
      </c>
      <c r="AO279" s="37">
        <f t="shared" si="234"/>
        <v>57</v>
      </c>
      <c r="AP279" s="37">
        <f t="shared" si="234"/>
        <v>58</v>
      </c>
      <c r="AQ279" s="37">
        <f t="shared" si="234"/>
        <v>59</v>
      </c>
      <c r="AR279" s="37">
        <f t="shared" si="234"/>
        <v>60</v>
      </c>
      <c r="AS279" s="37">
        <f t="shared" si="234"/>
        <v>61</v>
      </c>
      <c r="AT279" s="37">
        <f t="shared" si="234"/>
        <v>62</v>
      </c>
      <c r="AU279" s="37">
        <f t="shared" si="234"/>
        <v>63</v>
      </c>
      <c r="AV279" s="37">
        <f t="shared" si="234"/>
        <v>64</v>
      </c>
      <c r="AW279" s="37">
        <f t="shared" si="234"/>
        <v>65</v>
      </c>
      <c r="AX279" s="37">
        <f t="shared" si="234"/>
        <v>66</v>
      </c>
      <c r="AY279" s="37">
        <f t="shared" si="234"/>
        <v>67</v>
      </c>
      <c r="AZ279" s="37">
        <f t="shared" si="234"/>
        <v>68</v>
      </c>
      <c r="BA279" s="37">
        <f t="shared" si="234"/>
        <v>69</v>
      </c>
      <c r="BB279" s="37">
        <f t="shared" si="234"/>
        <v>70</v>
      </c>
      <c r="BC279" s="37">
        <f t="shared" si="234"/>
        <v>71</v>
      </c>
      <c r="BD279" s="37">
        <f t="shared" si="234"/>
        <v>72</v>
      </c>
      <c r="BE279" s="37">
        <f t="shared" si="234"/>
        <v>73</v>
      </c>
      <c r="BF279" s="37">
        <f t="shared" si="234"/>
        <v>74</v>
      </c>
      <c r="BG279" s="37">
        <f t="shared" si="234"/>
        <v>75</v>
      </c>
      <c r="BH279" s="37">
        <f t="shared" si="234"/>
        <v>76</v>
      </c>
      <c r="BI279" s="37">
        <f t="shared" si="234"/>
        <v>77</v>
      </c>
      <c r="BJ279" s="37">
        <f t="shared" si="234"/>
        <v>78</v>
      </c>
      <c r="BK279" s="37">
        <f t="shared" si="234"/>
        <v>79</v>
      </c>
      <c r="BL279" s="37">
        <f t="shared" si="234"/>
        <v>80</v>
      </c>
      <c r="BM279" s="37">
        <f t="shared" si="234"/>
        <v>81</v>
      </c>
      <c r="BN279" s="37">
        <f t="shared" si="234"/>
        <v>82</v>
      </c>
      <c r="BO279" s="37">
        <f t="shared" si="234"/>
        <v>83</v>
      </c>
      <c r="BP279" s="37">
        <f t="shared" si="234"/>
        <v>84</v>
      </c>
      <c r="BQ279" s="37">
        <f t="shared" si="234"/>
        <v>85</v>
      </c>
      <c r="BR279" s="37">
        <f t="shared" si="234"/>
        <v>86</v>
      </c>
      <c r="BS279" s="37">
        <f t="shared" si="234"/>
        <v>87</v>
      </c>
      <c r="BT279" s="37">
        <f t="shared" si="234"/>
        <v>88</v>
      </c>
      <c r="BU279" s="37">
        <f t="shared" si="234"/>
        <v>89</v>
      </c>
      <c r="BV279" s="37">
        <f t="shared" si="234"/>
        <v>90</v>
      </c>
      <c r="BW279" s="37">
        <f t="shared" si="234"/>
        <v>91</v>
      </c>
      <c r="BX279" s="37">
        <f t="shared" si="234"/>
        <v>92</v>
      </c>
      <c r="BY279" s="37">
        <f t="shared" si="234"/>
        <v>93</v>
      </c>
      <c r="BZ279" s="37">
        <f t="shared" si="234"/>
        <v>94</v>
      </c>
      <c r="CA279" s="37">
        <f t="shared" si="234"/>
        <v>95</v>
      </c>
      <c r="CB279" s="52">
        <v>96</v>
      </c>
      <c r="CC279" s="37">
        <f t="shared" ref="CC279:EJ279" si="235">(CB279+1)</f>
        <v>97</v>
      </c>
      <c r="CD279" s="37">
        <f t="shared" si="235"/>
        <v>98</v>
      </c>
      <c r="CE279" s="37">
        <f t="shared" si="235"/>
        <v>99</v>
      </c>
      <c r="CF279" s="37">
        <f t="shared" si="235"/>
        <v>100</v>
      </c>
      <c r="CG279" s="37">
        <f t="shared" si="235"/>
        <v>101</v>
      </c>
      <c r="CH279" s="37">
        <f t="shared" si="235"/>
        <v>102</v>
      </c>
      <c r="CI279" s="37">
        <f t="shared" si="235"/>
        <v>103</v>
      </c>
      <c r="CJ279" s="37">
        <f t="shared" si="235"/>
        <v>104</v>
      </c>
      <c r="CK279" s="37">
        <f t="shared" si="235"/>
        <v>105</v>
      </c>
      <c r="CL279" s="37">
        <f t="shared" si="235"/>
        <v>106</v>
      </c>
      <c r="CM279" s="37">
        <f t="shared" si="235"/>
        <v>107</v>
      </c>
      <c r="CN279" s="37">
        <f t="shared" si="235"/>
        <v>108</v>
      </c>
      <c r="CO279" s="37">
        <f t="shared" si="235"/>
        <v>109</v>
      </c>
      <c r="CP279" s="37">
        <f t="shared" si="235"/>
        <v>110</v>
      </c>
      <c r="CQ279" s="37">
        <f t="shared" si="235"/>
        <v>111</v>
      </c>
      <c r="CR279" s="37">
        <f t="shared" si="235"/>
        <v>112</v>
      </c>
      <c r="CS279" s="37">
        <f t="shared" si="235"/>
        <v>113</v>
      </c>
      <c r="CT279" s="37">
        <f t="shared" si="235"/>
        <v>114</v>
      </c>
      <c r="CU279" s="37">
        <f t="shared" si="235"/>
        <v>115</v>
      </c>
      <c r="CV279" s="37">
        <f t="shared" si="235"/>
        <v>116</v>
      </c>
      <c r="CW279" s="37">
        <f t="shared" si="235"/>
        <v>117</v>
      </c>
      <c r="CX279" s="37">
        <f t="shared" si="235"/>
        <v>118</v>
      </c>
      <c r="CY279" s="37">
        <f t="shared" si="235"/>
        <v>119</v>
      </c>
      <c r="CZ279" s="37">
        <f t="shared" si="235"/>
        <v>120</v>
      </c>
      <c r="DA279" s="37">
        <f t="shared" si="235"/>
        <v>121</v>
      </c>
      <c r="DB279" s="37">
        <f t="shared" si="235"/>
        <v>122</v>
      </c>
      <c r="DC279" s="37">
        <f t="shared" si="235"/>
        <v>123</v>
      </c>
      <c r="DD279" s="37">
        <f t="shared" si="235"/>
        <v>124</v>
      </c>
      <c r="DE279" s="37">
        <f t="shared" si="235"/>
        <v>125</v>
      </c>
      <c r="DF279" s="37">
        <f t="shared" si="235"/>
        <v>126</v>
      </c>
      <c r="DG279" s="37">
        <f t="shared" si="235"/>
        <v>127</v>
      </c>
      <c r="DH279" s="37">
        <f t="shared" si="235"/>
        <v>128</v>
      </c>
      <c r="DI279" s="37">
        <f t="shared" si="235"/>
        <v>129</v>
      </c>
      <c r="DJ279" s="37">
        <f t="shared" si="235"/>
        <v>130</v>
      </c>
      <c r="DK279" s="37">
        <f t="shared" si="235"/>
        <v>131</v>
      </c>
      <c r="DL279" s="37">
        <f t="shared" si="235"/>
        <v>132</v>
      </c>
      <c r="DM279" s="37">
        <f t="shared" si="235"/>
        <v>133</v>
      </c>
      <c r="DN279" s="37">
        <f t="shared" si="235"/>
        <v>134</v>
      </c>
      <c r="DO279" s="37">
        <f t="shared" si="235"/>
        <v>135</v>
      </c>
      <c r="DP279" s="37">
        <f t="shared" si="235"/>
        <v>136</v>
      </c>
      <c r="DQ279" s="37">
        <f t="shared" si="235"/>
        <v>137</v>
      </c>
      <c r="DR279" s="37">
        <f t="shared" si="235"/>
        <v>138</v>
      </c>
      <c r="DS279" s="37">
        <f t="shared" si="235"/>
        <v>139</v>
      </c>
      <c r="DT279" s="37">
        <f t="shared" si="235"/>
        <v>140</v>
      </c>
      <c r="DU279" s="37">
        <f t="shared" si="235"/>
        <v>141</v>
      </c>
      <c r="DV279" s="37">
        <f t="shared" si="235"/>
        <v>142</v>
      </c>
      <c r="DW279" s="37">
        <f t="shared" si="235"/>
        <v>143</v>
      </c>
      <c r="DX279" s="37">
        <f t="shared" si="235"/>
        <v>144</v>
      </c>
      <c r="DY279" s="37">
        <f t="shared" si="235"/>
        <v>145</v>
      </c>
      <c r="DZ279" s="37">
        <f t="shared" si="235"/>
        <v>146</v>
      </c>
      <c r="EA279" s="37">
        <f t="shared" si="235"/>
        <v>147</v>
      </c>
      <c r="EB279" s="37">
        <f t="shared" si="235"/>
        <v>148</v>
      </c>
      <c r="EC279" s="37">
        <f t="shared" si="235"/>
        <v>149</v>
      </c>
      <c r="ED279" s="37">
        <f t="shared" si="235"/>
        <v>150</v>
      </c>
      <c r="EE279" s="37">
        <f t="shared" si="235"/>
        <v>151</v>
      </c>
      <c r="EF279" s="37">
        <f t="shared" si="235"/>
        <v>152</v>
      </c>
      <c r="EG279" s="37">
        <f t="shared" si="235"/>
        <v>153</v>
      </c>
      <c r="EH279" s="37">
        <f t="shared" si="235"/>
        <v>154</v>
      </c>
      <c r="EI279" s="37">
        <f t="shared" si="235"/>
        <v>155</v>
      </c>
      <c r="EJ279" s="37">
        <f t="shared" si="235"/>
        <v>156</v>
      </c>
      <c r="EK279" s="37"/>
      <c r="EL279" s="37"/>
      <c r="EM279" s="37"/>
      <c r="EN279" s="37"/>
      <c r="EO279" s="37"/>
      <c r="EP279" s="37"/>
      <c r="EQ279" s="37"/>
      <c r="ER279" s="37"/>
      <c r="ES279" s="37"/>
      <c r="ET279" s="37"/>
      <c r="EU279" s="37"/>
      <c r="EV279" s="37"/>
      <c r="EW279" s="37"/>
      <c r="EX279" s="37"/>
      <c r="EY279" s="37"/>
      <c r="EZ279" s="37"/>
      <c r="FA279" s="37"/>
      <c r="FB279" s="37"/>
      <c r="FC279" s="37"/>
      <c r="FD279" s="37"/>
      <c r="FE279" s="37"/>
      <c r="FF279" s="37"/>
      <c r="FG279" s="37"/>
      <c r="FH279" s="37"/>
      <c r="FI279" s="37"/>
      <c r="FJ279" s="37"/>
      <c r="FK279" s="37"/>
      <c r="FL279" s="37"/>
      <c r="FM279" s="37"/>
      <c r="FN279" s="37"/>
      <c r="FO279" s="37"/>
      <c r="FP279" s="37"/>
      <c r="FQ279" s="37"/>
      <c r="FR279" s="37"/>
      <c r="FS279" s="37"/>
      <c r="FT279" s="37"/>
      <c r="FU279" s="37"/>
      <c r="FV279" s="37"/>
      <c r="FW279" s="37"/>
      <c r="FX279" s="37"/>
    </row>
    <row r="280" spans="1:180" s="36" customFormat="1" ht="14.15" customHeight="1">
      <c r="A280" s="50" t="s">
        <v>152</v>
      </c>
      <c r="B280" s="51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6"/>
      <c r="Y280" s="56"/>
      <c r="Z280" s="52"/>
      <c r="AA280" s="52"/>
      <c r="AB280" s="52"/>
      <c r="AC280" s="52"/>
      <c r="AD280" s="52"/>
      <c r="AE280" s="52"/>
      <c r="AF280" s="52"/>
      <c r="AG280" s="27"/>
      <c r="AH280" s="27"/>
      <c r="AI280" s="27"/>
      <c r="AJ280" s="27"/>
      <c r="AK280" s="27"/>
      <c r="AL280" s="27"/>
      <c r="AM280" s="27"/>
      <c r="AN280" s="52">
        <f t="shared" ref="AN280:BS280" si="236">ROUNDUP(Rows_for_Initial_Curve*AN278,0)</f>
        <v>0</v>
      </c>
      <c r="AO280" s="52">
        <f t="shared" si="236"/>
        <v>0</v>
      </c>
      <c r="AP280" s="52">
        <f t="shared" si="236"/>
        <v>0</v>
      </c>
      <c r="AQ280" s="52">
        <f t="shared" si="236"/>
        <v>0</v>
      </c>
      <c r="AR280" s="52">
        <f t="shared" si="236"/>
        <v>0</v>
      </c>
      <c r="AS280" s="52">
        <f t="shared" si="236"/>
        <v>0</v>
      </c>
      <c r="AT280" s="52">
        <f t="shared" si="236"/>
        <v>0</v>
      </c>
      <c r="AU280" s="52">
        <f t="shared" si="236"/>
        <v>0</v>
      </c>
      <c r="AV280" s="52">
        <f t="shared" si="236"/>
        <v>0</v>
      </c>
      <c r="AW280" s="52">
        <f t="shared" si="236"/>
        <v>0</v>
      </c>
      <c r="AX280" s="52">
        <f t="shared" si="236"/>
        <v>0</v>
      </c>
      <c r="AY280" s="52">
        <f t="shared" si="236"/>
        <v>0</v>
      </c>
      <c r="AZ280" s="52">
        <f t="shared" si="236"/>
        <v>0</v>
      </c>
      <c r="BA280" s="52">
        <f t="shared" si="236"/>
        <v>0</v>
      </c>
      <c r="BB280" s="52">
        <f t="shared" si="236"/>
        <v>0</v>
      </c>
      <c r="BC280" s="52">
        <f t="shared" si="236"/>
        <v>0</v>
      </c>
      <c r="BD280" s="52">
        <f t="shared" si="236"/>
        <v>0</v>
      </c>
      <c r="BE280" s="52">
        <f t="shared" si="236"/>
        <v>0</v>
      </c>
      <c r="BF280" s="52">
        <f t="shared" si="236"/>
        <v>0</v>
      </c>
      <c r="BG280" s="52">
        <f t="shared" si="236"/>
        <v>0</v>
      </c>
      <c r="BH280" s="52">
        <f t="shared" si="236"/>
        <v>0</v>
      </c>
      <c r="BI280" s="52">
        <f t="shared" si="236"/>
        <v>0</v>
      </c>
      <c r="BJ280" s="52">
        <f t="shared" si="236"/>
        <v>0</v>
      </c>
      <c r="BK280" s="52">
        <f t="shared" si="236"/>
        <v>0</v>
      </c>
      <c r="BL280" s="52">
        <f t="shared" si="236"/>
        <v>0</v>
      </c>
      <c r="BM280" s="52">
        <f t="shared" si="236"/>
        <v>0</v>
      </c>
      <c r="BN280" s="52">
        <f t="shared" si="236"/>
        <v>0</v>
      </c>
      <c r="BO280" s="52">
        <f t="shared" si="236"/>
        <v>0</v>
      </c>
      <c r="BP280" s="52">
        <f t="shared" si="236"/>
        <v>0</v>
      </c>
      <c r="BQ280" s="52">
        <f t="shared" si="236"/>
        <v>0</v>
      </c>
      <c r="BR280" s="52">
        <f t="shared" si="236"/>
        <v>0</v>
      </c>
      <c r="BS280" s="52">
        <f t="shared" si="236"/>
        <v>0</v>
      </c>
      <c r="BT280" s="52">
        <f t="shared" ref="BT280:CY280" si="237">ROUNDUP(Rows_for_Initial_Curve*BT278,0)</f>
        <v>0</v>
      </c>
      <c r="BU280" s="52">
        <f t="shared" si="237"/>
        <v>0</v>
      </c>
      <c r="BV280" s="52">
        <f t="shared" si="237"/>
        <v>0</v>
      </c>
      <c r="BW280" s="52">
        <f t="shared" si="237"/>
        <v>0</v>
      </c>
      <c r="BX280" s="52">
        <f t="shared" si="237"/>
        <v>0</v>
      </c>
      <c r="BY280" s="52">
        <f t="shared" si="237"/>
        <v>0</v>
      </c>
      <c r="BZ280" s="52">
        <f t="shared" si="237"/>
        <v>0</v>
      </c>
      <c r="CA280" s="52">
        <f t="shared" si="237"/>
        <v>0</v>
      </c>
      <c r="CB280" s="52">
        <f t="shared" si="237"/>
        <v>0</v>
      </c>
      <c r="CC280" s="52">
        <f t="shared" si="237"/>
        <v>0</v>
      </c>
      <c r="CD280" s="52">
        <f t="shared" si="237"/>
        <v>0</v>
      </c>
      <c r="CE280" s="52">
        <f t="shared" si="237"/>
        <v>0</v>
      </c>
      <c r="CF280" s="52">
        <f t="shared" si="237"/>
        <v>0</v>
      </c>
      <c r="CG280" s="52">
        <f t="shared" si="237"/>
        <v>0</v>
      </c>
      <c r="CH280" s="52">
        <f t="shared" si="237"/>
        <v>0</v>
      </c>
      <c r="CI280" s="52">
        <f t="shared" si="237"/>
        <v>0</v>
      </c>
      <c r="CJ280" s="52">
        <f t="shared" si="237"/>
        <v>0</v>
      </c>
      <c r="CK280" s="52">
        <f t="shared" si="237"/>
        <v>0</v>
      </c>
      <c r="CL280" s="52">
        <f t="shared" si="237"/>
        <v>0</v>
      </c>
      <c r="CM280" s="52">
        <f t="shared" si="237"/>
        <v>0</v>
      </c>
      <c r="CN280" s="52">
        <f t="shared" si="237"/>
        <v>0</v>
      </c>
      <c r="CO280" s="52">
        <f t="shared" si="237"/>
        <v>0</v>
      </c>
      <c r="CP280" s="52">
        <f t="shared" si="237"/>
        <v>0</v>
      </c>
      <c r="CQ280" s="52">
        <f t="shared" si="237"/>
        <v>0</v>
      </c>
      <c r="CR280" s="52">
        <f t="shared" si="237"/>
        <v>0</v>
      </c>
      <c r="CS280" s="52">
        <f t="shared" si="237"/>
        <v>0</v>
      </c>
      <c r="CT280" s="52">
        <f t="shared" si="237"/>
        <v>0</v>
      </c>
      <c r="CU280" s="52">
        <f t="shared" si="237"/>
        <v>0</v>
      </c>
      <c r="CV280" s="52">
        <f t="shared" si="237"/>
        <v>0</v>
      </c>
      <c r="CW280" s="52">
        <f t="shared" si="237"/>
        <v>0</v>
      </c>
      <c r="CX280" s="52">
        <f t="shared" si="237"/>
        <v>0</v>
      </c>
      <c r="CY280" s="52">
        <f t="shared" si="237"/>
        <v>0</v>
      </c>
      <c r="CZ280" s="52">
        <f t="shared" ref="CZ280:EJ280" si="238">ROUNDUP(Rows_for_Initial_Curve*CZ278,0)</f>
        <v>0</v>
      </c>
      <c r="DA280" s="52">
        <f t="shared" si="238"/>
        <v>0</v>
      </c>
      <c r="DB280" s="52">
        <f t="shared" si="238"/>
        <v>0</v>
      </c>
      <c r="DC280" s="52">
        <f t="shared" si="238"/>
        <v>0</v>
      </c>
      <c r="DD280" s="52">
        <f t="shared" si="238"/>
        <v>0</v>
      </c>
      <c r="DE280" s="52">
        <f t="shared" si="238"/>
        <v>0</v>
      </c>
      <c r="DF280" s="52">
        <f t="shared" si="238"/>
        <v>0</v>
      </c>
      <c r="DG280" s="52">
        <f t="shared" si="238"/>
        <v>0</v>
      </c>
      <c r="DH280" s="52">
        <f t="shared" si="238"/>
        <v>0</v>
      </c>
      <c r="DI280" s="52">
        <f t="shared" si="238"/>
        <v>0</v>
      </c>
      <c r="DJ280" s="52">
        <f t="shared" si="238"/>
        <v>0</v>
      </c>
      <c r="DK280" s="52">
        <f t="shared" si="238"/>
        <v>0</v>
      </c>
      <c r="DL280" s="52">
        <f t="shared" si="238"/>
        <v>0</v>
      </c>
      <c r="DM280" s="52">
        <f t="shared" si="238"/>
        <v>0</v>
      </c>
      <c r="DN280" s="52">
        <f t="shared" si="238"/>
        <v>0</v>
      </c>
      <c r="DO280" s="52">
        <f t="shared" si="238"/>
        <v>0</v>
      </c>
      <c r="DP280" s="52">
        <f t="shared" si="238"/>
        <v>0</v>
      </c>
      <c r="DQ280" s="52">
        <f t="shared" si="238"/>
        <v>0</v>
      </c>
      <c r="DR280" s="52">
        <f t="shared" si="238"/>
        <v>0</v>
      </c>
      <c r="DS280" s="52">
        <f t="shared" si="238"/>
        <v>0</v>
      </c>
      <c r="DT280" s="52">
        <f t="shared" si="238"/>
        <v>0</v>
      </c>
      <c r="DU280" s="52">
        <f t="shared" si="238"/>
        <v>0</v>
      </c>
      <c r="DV280" s="52">
        <f t="shared" si="238"/>
        <v>0</v>
      </c>
      <c r="DW280" s="52">
        <f t="shared" si="238"/>
        <v>0</v>
      </c>
      <c r="DX280" s="52">
        <f t="shared" si="238"/>
        <v>0</v>
      </c>
      <c r="DY280" s="52">
        <f t="shared" si="238"/>
        <v>0</v>
      </c>
      <c r="DZ280" s="52">
        <f t="shared" si="238"/>
        <v>0</v>
      </c>
      <c r="EA280" s="52">
        <f t="shared" si="238"/>
        <v>0</v>
      </c>
      <c r="EB280" s="52">
        <f t="shared" si="238"/>
        <v>0</v>
      </c>
      <c r="EC280" s="52">
        <f t="shared" si="238"/>
        <v>0</v>
      </c>
      <c r="ED280" s="52">
        <f t="shared" si="238"/>
        <v>0</v>
      </c>
      <c r="EE280" s="52">
        <f t="shared" si="238"/>
        <v>0</v>
      </c>
      <c r="EF280" s="52">
        <f t="shared" si="238"/>
        <v>0</v>
      </c>
      <c r="EG280" s="52">
        <f t="shared" si="238"/>
        <v>0</v>
      </c>
      <c r="EH280" s="52">
        <f t="shared" si="238"/>
        <v>0</v>
      </c>
      <c r="EI280" s="52">
        <f t="shared" si="238"/>
        <v>0</v>
      </c>
      <c r="EJ280" s="52">
        <f t="shared" si="238"/>
        <v>0</v>
      </c>
      <c r="EK280" s="52"/>
      <c r="EL280" s="52"/>
      <c r="EM280" s="52"/>
      <c r="EN280" s="52"/>
      <c r="EO280" s="52"/>
      <c r="EP280" s="52"/>
      <c r="EQ280" s="52"/>
      <c r="ER280" s="52"/>
      <c r="ES280" s="52"/>
      <c r="ET280" s="52"/>
      <c r="EU280" s="52"/>
      <c r="EV280" s="52"/>
      <c r="EW280" s="52"/>
      <c r="EX280" s="52"/>
      <c r="EY280" s="52"/>
      <c r="EZ280" s="52"/>
      <c r="FA280" s="52"/>
      <c r="FB280" s="52"/>
      <c r="FC280" s="52"/>
      <c r="FD280" s="52"/>
      <c r="FE280" s="52"/>
      <c r="FF280" s="52"/>
      <c r="FG280" s="52"/>
      <c r="FH280" s="52"/>
      <c r="FI280" s="52"/>
      <c r="FJ280" s="52"/>
      <c r="FK280" s="52"/>
      <c r="FL280" s="52"/>
      <c r="FM280" s="52"/>
      <c r="FN280" s="52"/>
      <c r="FO280" s="52"/>
      <c r="FP280" s="52"/>
      <c r="FQ280" s="52"/>
      <c r="FR280" s="52"/>
      <c r="FS280" s="52"/>
      <c r="FT280" s="52"/>
      <c r="FU280" s="52"/>
      <c r="FV280" s="52"/>
      <c r="FW280" s="52"/>
      <c r="FX280" s="52"/>
    </row>
    <row r="281" spans="1:180" s="36" customFormat="1" ht="14.15" customHeight="1">
      <c r="A281" s="50" t="s">
        <v>173</v>
      </c>
      <c r="B281" s="51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6"/>
      <c r="Y281" s="56"/>
      <c r="Z281" s="52"/>
      <c r="AA281" s="52"/>
      <c r="AB281" s="52"/>
      <c r="AC281" s="52"/>
      <c r="AD281" s="52"/>
      <c r="AE281" s="52"/>
      <c r="AF281" s="52"/>
      <c r="AG281" s="27"/>
      <c r="AH281" s="27"/>
      <c r="AI281" s="27"/>
      <c r="AJ281" s="27"/>
      <c r="AK281" s="27"/>
      <c r="AL281" s="27"/>
      <c r="AM281" s="27"/>
      <c r="AN281" s="52">
        <f t="shared" ref="AN281:BS281" si="239">ROUNDDOWN(Percent_of_Stitches_Intial_BO*AN279,0)</f>
        <v>16</v>
      </c>
      <c r="AO281" s="52">
        <f t="shared" si="239"/>
        <v>17</v>
      </c>
      <c r="AP281" s="52">
        <f t="shared" si="239"/>
        <v>17</v>
      </c>
      <c r="AQ281" s="52">
        <f t="shared" si="239"/>
        <v>17</v>
      </c>
      <c r="AR281" s="52">
        <f t="shared" si="239"/>
        <v>18</v>
      </c>
      <c r="AS281" s="52">
        <f t="shared" si="239"/>
        <v>18</v>
      </c>
      <c r="AT281" s="52">
        <f t="shared" si="239"/>
        <v>18</v>
      </c>
      <c r="AU281" s="52">
        <f t="shared" si="239"/>
        <v>18</v>
      </c>
      <c r="AV281" s="52">
        <f t="shared" si="239"/>
        <v>19</v>
      </c>
      <c r="AW281" s="52">
        <f t="shared" si="239"/>
        <v>19</v>
      </c>
      <c r="AX281" s="52">
        <f t="shared" si="239"/>
        <v>19</v>
      </c>
      <c r="AY281" s="52">
        <f t="shared" si="239"/>
        <v>20</v>
      </c>
      <c r="AZ281" s="52">
        <f t="shared" si="239"/>
        <v>20</v>
      </c>
      <c r="BA281" s="52">
        <f t="shared" si="239"/>
        <v>20</v>
      </c>
      <c r="BB281" s="52">
        <f t="shared" si="239"/>
        <v>21</v>
      </c>
      <c r="BC281" s="52">
        <f t="shared" si="239"/>
        <v>21</v>
      </c>
      <c r="BD281" s="52">
        <f t="shared" si="239"/>
        <v>21</v>
      </c>
      <c r="BE281" s="52">
        <f t="shared" si="239"/>
        <v>21</v>
      </c>
      <c r="BF281" s="52">
        <f t="shared" si="239"/>
        <v>22</v>
      </c>
      <c r="BG281" s="52">
        <f t="shared" si="239"/>
        <v>22</v>
      </c>
      <c r="BH281" s="52">
        <f t="shared" si="239"/>
        <v>22</v>
      </c>
      <c r="BI281" s="52">
        <f t="shared" si="239"/>
        <v>23</v>
      </c>
      <c r="BJ281" s="52">
        <f t="shared" si="239"/>
        <v>23</v>
      </c>
      <c r="BK281" s="52">
        <f t="shared" si="239"/>
        <v>23</v>
      </c>
      <c r="BL281" s="52">
        <f t="shared" si="239"/>
        <v>24</v>
      </c>
      <c r="BM281" s="52">
        <f t="shared" si="239"/>
        <v>24</v>
      </c>
      <c r="BN281" s="52">
        <f t="shared" si="239"/>
        <v>24</v>
      </c>
      <c r="BO281" s="52">
        <f t="shared" si="239"/>
        <v>24</v>
      </c>
      <c r="BP281" s="52">
        <f t="shared" si="239"/>
        <v>25</v>
      </c>
      <c r="BQ281" s="52">
        <f t="shared" si="239"/>
        <v>25</v>
      </c>
      <c r="BR281" s="52">
        <f t="shared" si="239"/>
        <v>25</v>
      </c>
      <c r="BS281" s="52">
        <f t="shared" si="239"/>
        <v>26</v>
      </c>
      <c r="BT281" s="52">
        <f t="shared" ref="BT281:CY281" si="240">ROUNDDOWN(Percent_of_Stitches_Intial_BO*BT279,0)</f>
        <v>26</v>
      </c>
      <c r="BU281" s="52">
        <f t="shared" si="240"/>
        <v>26</v>
      </c>
      <c r="BV281" s="52">
        <f t="shared" si="240"/>
        <v>27</v>
      </c>
      <c r="BW281" s="52">
        <f t="shared" si="240"/>
        <v>27</v>
      </c>
      <c r="BX281" s="52">
        <f t="shared" si="240"/>
        <v>27</v>
      </c>
      <c r="BY281" s="52">
        <f t="shared" si="240"/>
        <v>27</v>
      </c>
      <c r="BZ281" s="52">
        <f t="shared" si="240"/>
        <v>28</v>
      </c>
      <c r="CA281" s="52">
        <f t="shared" si="240"/>
        <v>28</v>
      </c>
      <c r="CB281" s="52">
        <f t="shared" si="240"/>
        <v>28</v>
      </c>
      <c r="CC281" s="52">
        <f t="shared" si="240"/>
        <v>29</v>
      </c>
      <c r="CD281" s="52">
        <f t="shared" si="240"/>
        <v>29</v>
      </c>
      <c r="CE281" s="52">
        <f t="shared" si="240"/>
        <v>29</v>
      </c>
      <c r="CF281" s="52">
        <f t="shared" si="240"/>
        <v>30</v>
      </c>
      <c r="CG281" s="52">
        <f t="shared" si="240"/>
        <v>30</v>
      </c>
      <c r="CH281" s="52">
        <f t="shared" si="240"/>
        <v>30</v>
      </c>
      <c r="CI281" s="52">
        <f t="shared" si="240"/>
        <v>30</v>
      </c>
      <c r="CJ281" s="52">
        <f t="shared" si="240"/>
        <v>31</v>
      </c>
      <c r="CK281" s="52">
        <f t="shared" si="240"/>
        <v>31</v>
      </c>
      <c r="CL281" s="52">
        <f t="shared" si="240"/>
        <v>31</v>
      </c>
      <c r="CM281" s="52">
        <f t="shared" si="240"/>
        <v>32</v>
      </c>
      <c r="CN281" s="52">
        <f t="shared" si="240"/>
        <v>32</v>
      </c>
      <c r="CO281" s="52">
        <f t="shared" si="240"/>
        <v>32</v>
      </c>
      <c r="CP281" s="52">
        <f t="shared" si="240"/>
        <v>33</v>
      </c>
      <c r="CQ281" s="52">
        <f t="shared" si="240"/>
        <v>33</v>
      </c>
      <c r="CR281" s="52">
        <f t="shared" si="240"/>
        <v>33</v>
      </c>
      <c r="CS281" s="52">
        <f t="shared" si="240"/>
        <v>33</v>
      </c>
      <c r="CT281" s="52">
        <f t="shared" si="240"/>
        <v>34</v>
      </c>
      <c r="CU281" s="52">
        <f t="shared" si="240"/>
        <v>34</v>
      </c>
      <c r="CV281" s="52">
        <f t="shared" si="240"/>
        <v>34</v>
      </c>
      <c r="CW281" s="52">
        <f t="shared" si="240"/>
        <v>35</v>
      </c>
      <c r="CX281" s="52">
        <f t="shared" si="240"/>
        <v>35</v>
      </c>
      <c r="CY281" s="52">
        <f t="shared" si="240"/>
        <v>35</v>
      </c>
      <c r="CZ281" s="52">
        <f t="shared" ref="CZ281:EJ281" si="241">ROUNDDOWN(Percent_of_Stitches_Intial_BO*CZ279,0)</f>
        <v>36</v>
      </c>
      <c r="DA281" s="52">
        <f t="shared" si="241"/>
        <v>36</v>
      </c>
      <c r="DB281" s="52">
        <f t="shared" si="241"/>
        <v>36</v>
      </c>
      <c r="DC281" s="52">
        <f t="shared" si="241"/>
        <v>36</v>
      </c>
      <c r="DD281" s="52">
        <f t="shared" si="241"/>
        <v>37</v>
      </c>
      <c r="DE281" s="52">
        <f t="shared" si="241"/>
        <v>37</v>
      </c>
      <c r="DF281" s="52">
        <f t="shared" si="241"/>
        <v>37</v>
      </c>
      <c r="DG281" s="52">
        <f t="shared" si="241"/>
        <v>38</v>
      </c>
      <c r="DH281" s="52">
        <f t="shared" si="241"/>
        <v>38</v>
      </c>
      <c r="DI281" s="52">
        <f t="shared" si="241"/>
        <v>38</v>
      </c>
      <c r="DJ281" s="52">
        <f t="shared" si="241"/>
        <v>39</v>
      </c>
      <c r="DK281" s="52">
        <f t="shared" si="241"/>
        <v>39</v>
      </c>
      <c r="DL281" s="52">
        <f t="shared" si="241"/>
        <v>39</v>
      </c>
      <c r="DM281" s="52">
        <f t="shared" si="241"/>
        <v>39</v>
      </c>
      <c r="DN281" s="52">
        <f t="shared" si="241"/>
        <v>40</v>
      </c>
      <c r="DO281" s="52">
        <f t="shared" si="241"/>
        <v>40</v>
      </c>
      <c r="DP281" s="52">
        <f t="shared" si="241"/>
        <v>40</v>
      </c>
      <c r="DQ281" s="52">
        <f t="shared" si="241"/>
        <v>41</v>
      </c>
      <c r="DR281" s="52">
        <f t="shared" si="241"/>
        <v>41</v>
      </c>
      <c r="DS281" s="52">
        <f t="shared" si="241"/>
        <v>41</v>
      </c>
      <c r="DT281" s="52">
        <f t="shared" si="241"/>
        <v>42</v>
      </c>
      <c r="DU281" s="52">
        <f t="shared" si="241"/>
        <v>42</v>
      </c>
      <c r="DV281" s="52">
        <f t="shared" si="241"/>
        <v>42</v>
      </c>
      <c r="DW281" s="52">
        <f t="shared" si="241"/>
        <v>42</v>
      </c>
      <c r="DX281" s="52">
        <f t="shared" si="241"/>
        <v>43</v>
      </c>
      <c r="DY281" s="52">
        <f t="shared" si="241"/>
        <v>43</v>
      </c>
      <c r="DZ281" s="52">
        <f t="shared" si="241"/>
        <v>43</v>
      </c>
      <c r="EA281" s="52">
        <f t="shared" si="241"/>
        <v>44</v>
      </c>
      <c r="EB281" s="52">
        <f t="shared" si="241"/>
        <v>44</v>
      </c>
      <c r="EC281" s="52">
        <f t="shared" si="241"/>
        <v>44</v>
      </c>
      <c r="ED281" s="52">
        <f t="shared" si="241"/>
        <v>45</v>
      </c>
      <c r="EE281" s="52">
        <f t="shared" si="241"/>
        <v>45</v>
      </c>
      <c r="EF281" s="52">
        <f t="shared" si="241"/>
        <v>45</v>
      </c>
      <c r="EG281" s="52">
        <f t="shared" si="241"/>
        <v>45</v>
      </c>
      <c r="EH281" s="52">
        <f t="shared" si="241"/>
        <v>46</v>
      </c>
      <c r="EI281" s="52">
        <f t="shared" si="241"/>
        <v>46</v>
      </c>
      <c r="EJ281" s="52">
        <f t="shared" si="241"/>
        <v>46</v>
      </c>
      <c r="EK281" s="52"/>
      <c r="EL281" s="52"/>
      <c r="EM281" s="52"/>
      <c r="EN281" s="52"/>
      <c r="EO281" s="52"/>
      <c r="EP281" s="52"/>
      <c r="EQ281" s="52"/>
      <c r="ER281" s="52"/>
      <c r="ES281" s="52"/>
      <c r="ET281" s="52"/>
      <c r="EU281" s="52"/>
      <c r="EV281" s="52"/>
      <c r="EW281" s="52"/>
      <c r="EX281" s="52"/>
      <c r="EY281" s="52"/>
      <c r="EZ281" s="52"/>
      <c r="FA281" s="52"/>
      <c r="FB281" s="52"/>
      <c r="FC281" s="52"/>
      <c r="FD281" s="52"/>
      <c r="FE281" s="52"/>
      <c r="FF281" s="52"/>
      <c r="FG281" s="52"/>
      <c r="FH281" s="52"/>
      <c r="FI281" s="52"/>
      <c r="FJ281" s="52"/>
      <c r="FK281" s="52"/>
      <c r="FL281" s="52"/>
      <c r="FM281" s="52"/>
      <c r="FN281" s="52"/>
      <c r="FO281" s="52"/>
      <c r="FP281" s="52"/>
      <c r="FQ281" s="52"/>
      <c r="FR281" s="52"/>
      <c r="FS281" s="52"/>
      <c r="FT281" s="52"/>
      <c r="FU281" s="52"/>
      <c r="FV281" s="52"/>
      <c r="FW281" s="52"/>
      <c r="FX281" s="52"/>
    </row>
    <row r="282" spans="1:180" ht="15.75" customHeight="1">
      <c r="A282" s="26" t="s">
        <v>154</v>
      </c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7"/>
      <c r="AA282" s="57"/>
      <c r="AB282" s="56"/>
      <c r="AC282" s="56"/>
      <c r="AD282" s="56"/>
      <c r="AE282" s="56"/>
      <c r="AF282" s="56"/>
      <c r="AN282" s="27">
        <v>6</v>
      </c>
      <c r="AO282" s="27">
        <v>6</v>
      </c>
      <c r="AP282" s="27">
        <v>6</v>
      </c>
      <c r="AQ282" s="27">
        <v>6</v>
      </c>
      <c r="AR282" s="27">
        <v>7</v>
      </c>
      <c r="AS282" s="27">
        <v>7</v>
      </c>
      <c r="AT282" s="27">
        <v>7</v>
      </c>
      <c r="AU282" s="27">
        <v>7</v>
      </c>
      <c r="AV282" s="27">
        <v>7</v>
      </c>
      <c r="AW282" s="27">
        <v>7</v>
      </c>
      <c r="AX282" s="27">
        <v>7</v>
      </c>
      <c r="AY282" s="27">
        <v>8</v>
      </c>
      <c r="AZ282" s="27">
        <v>8</v>
      </c>
      <c r="BA282" s="27">
        <v>8</v>
      </c>
      <c r="BB282" s="27">
        <v>8</v>
      </c>
      <c r="BC282" s="27">
        <v>8</v>
      </c>
      <c r="BD282" s="27">
        <v>8</v>
      </c>
      <c r="BE282" s="27">
        <v>8</v>
      </c>
      <c r="BF282" s="27">
        <v>9</v>
      </c>
      <c r="BG282" s="27">
        <v>9</v>
      </c>
      <c r="BH282" s="27">
        <v>9</v>
      </c>
      <c r="BI282" s="27">
        <v>9</v>
      </c>
      <c r="BJ282" s="27">
        <v>9</v>
      </c>
      <c r="BK282" s="27">
        <v>9</v>
      </c>
      <c r="BL282" s="27">
        <v>10</v>
      </c>
      <c r="BM282" s="27">
        <v>10</v>
      </c>
      <c r="BN282" s="27">
        <v>10</v>
      </c>
      <c r="BO282" s="27">
        <v>10</v>
      </c>
      <c r="BP282" s="27">
        <v>10</v>
      </c>
      <c r="BQ282" s="27">
        <v>10</v>
      </c>
      <c r="BR282" s="27">
        <v>10</v>
      </c>
      <c r="BS282" s="27">
        <v>10</v>
      </c>
      <c r="BT282" s="27">
        <v>10</v>
      </c>
      <c r="BU282" s="27">
        <v>10</v>
      </c>
      <c r="BV282" s="27">
        <v>10</v>
      </c>
      <c r="BW282" s="27">
        <v>10</v>
      </c>
      <c r="BX282" s="27">
        <v>10</v>
      </c>
      <c r="BY282" s="27">
        <v>10</v>
      </c>
      <c r="BZ282" s="27">
        <v>11</v>
      </c>
      <c r="CA282" s="27">
        <v>11</v>
      </c>
      <c r="CB282" s="27">
        <v>11</v>
      </c>
      <c r="CC282" s="27">
        <v>11</v>
      </c>
      <c r="CD282" s="27">
        <v>11</v>
      </c>
      <c r="CE282" s="27">
        <v>11</v>
      </c>
      <c r="CF282" s="27">
        <v>11</v>
      </c>
      <c r="CG282" s="27">
        <v>11</v>
      </c>
      <c r="CH282" s="27">
        <v>11</v>
      </c>
      <c r="CI282" s="27">
        <v>11</v>
      </c>
      <c r="CJ282" s="27">
        <v>12</v>
      </c>
      <c r="CK282" s="27">
        <v>12</v>
      </c>
      <c r="CL282" s="27">
        <v>12</v>
      </c>
      <c r="CM282" s="27">
        <v>12</v>
      </c>
      <c r="CN282" s="27">
        <v>12</v>
      </c>
      <c r="CO282" s="27">
        <v>12</v>
      </c>
      <c r="CP282" s="27">
        <v>12</v>
      </c>
      <c r="CQ282" s="27">
        <v>12</v>
      </c>
      <c r="CR282" s="27">
        <v>12</v>
      </c>
      <c r="CS282" s="27">
        <v>12</v>
      </c>
      <c r="CT282" s="27">
        <v>12</v>
      </c>
      <c r="CU282" s="27">
        <v>12</v>
      </c>
      <c r="CV282" s="27">
        <v>12</v>
      </c>
      <c r="CW282" s="27">
        <v>12</v>
      </c>
      <c r="CX282" s="27">
        <v>12</v>
      </c>
      <c r="CY282" s="27">
        <v>12</v>
      </c>
      <c r="CZ282" s="27">
        <v>12</v>
      </c>
      <c r="DA282" s="27">
        <v>12</v>
      </c>
      <c r="DB282" s="27">
        <v>12</v>
      </c>
      <c r="DC282" s="27">
        <v>12</v>
      </c>
      <c r="DD282" s="27">
        <v>12</v>
      </c>
      <c r="DE282" s="27">
        <v>12</v>
      </c>
      <c r="DF282" s="27">
        <v>12</v>
      </c>
      <c r="DG282" s="27">
        <v>12</v>
      </c>
      <c r="DH282" s="27">
        <v>13</v>
      </c>
      <c r="DI282" s="27">
        <v>13</v>
      </c>
      <c r="DJ282" s="27">
        <v>14</v>
      </c>
      <c r="DK282" s="27">
        <v>14</v>
      </c>
      <c r="DL282" s="27">
        <v>14</v>
      </c>
      <c r="DM282" s="27">
        <v>14</v>
      </c>
      <c r="DN282" s="27">
        <v>14</v>
      </c>
      <c r="DO282" s="27">
        <v>14</v>
      </c>
      <c r="DP282" s="27">
        <v>14</v>
      </c>
      <c r="DQ282" s="27">
        <v>14</v>
      </c>
      <c r="DR282" s="27">
        <v>14</v>
      </c>
      <c r="DS282" s="27">
        <v>14</v>
      </c>
      <c r="DT282" s="27">
        <v>14</v>
      </c>
      <c r="DU282" s="27">
        <v>14</v>
      </c>
      <c r="DV282" s="27">
        <v>14</v>
      </c>
      <c r="DW282" s="27">
        <v>14</v>
      </c>
      <c r="DX282" s="56">
        <v>14</v>
      </c>
      <c r="DY282" s="56">
        <v>14</v>
      </c>
      <c r="DZ282" s="56">
        <v>14</v>
      </c>
      <c r="EA282" s="56">
        <v>14</v>
      </c>
      <c r="EB282" s="56">
        <v>14</v>
      </c>
      <c r="EC282" s="56">
        <v>14</v>
      </c>
      <c r="ED282" s="56">
        <v>15</v>
      </c>
      <c r="EE282" s="56">
        <v>15</v>
      </c>
      <c r="EF282" s="56">
        <v>15</v>
      </c>
      <c r="EG282" s="56">
        <v>15</v>
      </c>
      <c r="EH282" s="56">
        <v>15</v>
      </c>
      <c r="EI282" s="56">
        <v>15</v>
      </c>
      <c r="EJ282" s="56">
        <v>15</v>
      </c>
    </row>
    <row r="283" spans="1:180" ht="15.75" customHeight="1">
      <c r="A283" s="26" t="s">
        <v>155</v>
      </c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7"/>
      <c r="AA283" s="57"/>
      <c r="AB283" s="56"/>
      <c r="AC283" s="56"/>
      <c r="AD283" s="56"/>
      <c r="AE283" s="56"/>
      <c r="AF283" s="56"/>
      <c r="AN283" s="27">
        <v>4</v>
      </c>
      <c r="AO283" s="27">
        <v>5</v>
      </c>
      <c r="AP283" s="27">
        <v>5</v>
      </c>
      <c r="AQ283" s="27">
        <v>5</v>
      </c>
      <c r="AR283" s="27">
        <v>4</v>
      </c>
      <c r="AS283" s="27">
        <v>4</v>
      </c>
      <c r="AT283" s="27">
        <v>4</v>
      </c>
      <c r="AU283" s="27">
        <v>4</v>
      </c>
      <c r="AV283" s="27">
        <v>5</v>
      </c>
      <c r="AW283" s="27">
        <v>5</v>
      </c>
      <c r="AX283" s="27">
        <v>5</v>
      </c>
      <c r="AY283" s="27">
        <v>5</v>
      </c>
      <c r="AZ283" s="27">
        <v>5</v>
      </c>
      <c r="BA283" s="27">
        <v>5</v>
      </c>
      <c r="BB283" s="27">
        <v>6</v>
      </c>
      <c r="BC283" s="27">
        <v>6</v>
      </c>
      <c r="BD283" s="27">
        <v>6</v>
      </c>
      <c r="BE283" s="27">
        <v>6</v>
      </c>
      <c r="BF283" s="27">
        <v>6</v>
      </c>
      <c r="BG283" s="27">
        <v>6</v>
      </c>
      <c r="BH283" s="27">
        <v>6</v>
      </c>
      <c r="BI283" s="27">
        <v>7</v>
      </c>
      <c r="BJ283" s="27">
        <v>7</v>
      </c>
      <c r="BK283" s="27">
        <v>7</v>
      </c>
      <c r="BL283" s="27">
        <v>7</v>
      </c>
      <c r="BM283" s="27">
        <v>7</v>
      </c>
      <c r="BN283" s="27">
        <v>7</v>
      </c>
      <c r="BO283" s="27">
        <v>7</v>
      </c>
      <c r="BP283" s="27">
        <v>7</v>
      </c>
      <c r="BQ283" s="27">
        <v>7</v>
      </c>
      <c r="BR283" s="27">
        <v>7</v>
      </c>
      <c r="BS283" s="27">
        <v>7</v>
      </c>
      <c r="BT283" s="27">
        <v>7</v>
      </c>
      <c r="BU283" s="27">
        <v>7</v>
      </c>
      <c r="BV283" s="27">
        <v>8</v>
      </c>
      <c r="BW283" s="27">
        <v>8</v>
      </c>
      <c r="BX283" s="27">
        <v>8</v>
      </c>
      <c r="BY283" s="27">
        <v>8</v>
      </c>
      <c r="BZ283" s="27">
        <v>8</v>
      </c>
      <c r="CA283" s="27">
        <v>8</v>
      </c>
      <c r="CB283" s="27">
        <v>8</v>
      </c>
      <c r="CC283" s="27">
        <v>9</v>
      </c>
      <c r="CD283" s="27">
        <v>9</v>
      </c>
      <c r="CE283" s="27">
        <v>9</v>
      </c>
      <c r="CF283" s="27">
        <v>9</v>
      </c>
      <c r="CG283" s="27">
        <v>9</v>
      </c>
      <c r="CH283" s="27">
        <v>9</v>
      </c>
      <c r="CI283" s="27">
        <v>9</v>
      </c>
      <c r="CJ283" s="27">
        <v>9</v>
      </c>
      <c r="CK283" s="27">
        <v>9</v>
      </c>
      <c r="CL283" s="27">
        <v>9</v>
      </c>
      <c r="CM283" s="27">
        <v>9</v>
      </c>
      <c r="CN283" s="27">
        <v>9</v>
      </c>
      <c r="CO283" s="27">
        <v>9</v>
      </c>
      <c r="CP283" s="27">
        <v>9</v>
      </c>
      <c r="CQ283" s="27">
        <v>9</v>
      </c>
      <c r="CR283" s="27">
        <v>9</v>
      </c>
      <c r="CS283" s="27">
        <v>9</v>
      </c>
      <c r="CT283" s="27">
        <v>9</v>
      </c>
      <c r="CU283" s="27">
        <v>9</v>
      </c>
      <c r="CV283" s="27">
        <v>9</v>
      </c>
      <c r="CW283" s="27">
        <v>9</v>
      </c>
      <c r="CX283" s="27">
        <v>9</v>
      </c>
      <c r="CY283" s="27">
        <v>9</v>
      </c>
      <c r="CZ283" s="27">
        <v>9</v>
      </c>
      <c r="DA283" s="27">
        <v>9</v>
      </c>
      <c r="DB283" s="27">
        <v>9</v>
      </c>
      <c r="DC283" s="27">
        <v>9</v>
      </c>
      <c r="DD283" s="27">
        <v>10</v>
      </c>
      <c r="DE283" s="27">
        <v>10</v>
      </c>
      <c r="DF283" s="27">
        <v>10</v>
      </c>
      <c r="DG283" s="27">
        <v>10</v>
      </c>
      <c r="DH283" s="27">
        <v>10</v>
      </c>
      <c r="DI283" s="27">
        <v>10</v>
      </c>
      <c r="DJ283" s="27">
        <v>10</v>
      </c>
      <c r="DK283" s="27">
        <v>10</v>
      </c>
      <c r="DL283" s="27">
        <v>10</v>
      </c>
      <c r="DM283" s="27">
        <v>10</v>
      </c>
      <c r="DN283" s="27">
        <v>11</v>
      </c>
      <c r="DO283" s="27">
        <v>11</v>
      </c>
      <c r="DP283" s="27">
        <v>11</v>
      </c>
      <c r="DQ283" s="27">
        <v>11</v>
      </c>
      <c r="DR283" s="27">
        <v>11</v>
      </c>
      <c r="DS283" s="27">
        <v>11</v>
      </c>
      <c r="DT283" s="27">
        <v>11</v>
      </c>
      <c r="DU283" s="27">
        <v>11</v>
      </c>
      <c r="DV283" s="27">
        <v>11</v>
      </c>
      <c r="DW283" s="27">
        <v>11</v>
      </c>
      <c r="DX283" s="56">
        <v>11</v>
      </c>
      <c r="DY283" s="56">
        <v>11</v>
      </c>
      <c r="DZ283" s="56">
        <v>11</v>
      </c>
      <c r="EA283" s="56">
        <v>12</v>
      </c>
      <c r="EB283" s="56">
        <v>12</v>
      </c>
      <c r="EC283" s="56">
        <v>12</v>
      </c>
      <c r="ED283" s="56">
        <v>12</v>
      </c>
      <c r="EE283" s="56">
        <v>12</v>
      </c>
      <c r="EF283" s="56">
        <v>12</v>
      </c>
      <c r="EG283" s="56">
        <v>12</v>
      </c>
      <c r="EH283" s="56">
        <v>13</v>
      </c>
      <c r="EI283" s="56">
        <v>13</v>
      </c>
      <c r="EJ283" s="56">
        <v>13</v>
      </c>
    </row>
    <row r="284" spans="1:180" ht="15.75" customHeight="1">
      <c r="A284" s="26" t="s">
        <v>156</v>
      </c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7"/>
      <c r="AA284" s="57"/>
      <c r="AB284" s="56"/>
      <c r="AC284" s="56"/>
      <c r="AD284" s="56"/>
      <c r="AE284" s="56"/>
      <c r="AF284" s="56"/>
      <c r="AN284" s="27">
        <v>2</v>
      </c>
      <c r="AO284" s="27">
        <v>2</v>
      </c>
      <c r="AP284" s="27">
        <v>2</v>
      </c>
      <c r="AQ284" s="27">
        <v>2</v>
      </c>
      <c r="AR284" s="27">
        <v>3</v>
      </c>
      <c r="AS284" s="27">
        <v>3</v>
      </c>
      <c r="AT284" s="27">
        <v>3</v>
      </c>
      <c r="AU284" s="27">
        <v>3</v>
      </c>
      <c r="AV284" s="27">
        <v>3</v>
      </c>
      <c r="AW284" s="27">
        <v>3</v>
      </c>
      <c r="AX284" s="27">
        <v>3</v>
      </c>
      <c r="AY284" s="27">
        <v>3</v>
      </c>
      <c r="AZ284" s="27">
        <v>3</v>
      </c>
      <c r="BA284" s="27">
        <v>3</v>
      </c>
      <c r="BB284" s="27">
        <v>3</v>
      </c>
      <c r="BC284" s="27">
        <v>3</v>
      </c>
      <c r="BD284" s="27">
        <v>3</v>
      </c>
      <c r="BE284" s="27">
        <v>3</v>
      </c>
      <c r="BF284" s="27">
        <v>3</v>
      </c>
      <c r="BG284" s="27">
        <v>3</v>
      </c>
      <c r="BH284" s="27">
        <v>3</v>
      </c>
      <c r="BI284" s="27">
        <v>3</v>
      </c>
      <c r="BJ284" s="27">
        <v>3</v>
      </c>
      <c r="BK284" s="27">
        <v>3</v>
      </c>
      <c r="BL284" s="27">
        <v>3</v>
      </c>
      <c r="BM284" s="27">
        <v>3</v>
      </c>
      <c r="BN284" s="27">
        <v>3</v>
      </c>
      <c r="BO284" s="27">
        <v>3</v>
      </c>
      <c r="BP284" s="27">
        <v>4</v>
      </c>
      <c r="BQ284" s="27">
        <v>4</v>
      </c>
      <c r="BR284" s="27">
        <v>4</v>
      </c>
      <c r="BS284" s="27">
        <v>5</v>
      </c>
      <c r="BT284" s="27">
        <v>5</v>
      </c>
      <c r="BU284" s="27">
        <v>5</v>
      </c>
      <c r="BV284" s="27">
        <v>5</v>
      </c>
      <c r="BW284" s="27">
        <v>5</v>
      </c>
      <c r="BX284" s="27">
        <v>5</v>
      </c>
      <c r="BY284" s="27">
        <v>5</v>
      </c>
      <c r="BZ284" s="27">
        <v>5</v>
      </c>
      <c r="CA284" s="27">
        <v>5</v>
      </c>
      <c r="CB284" s="27">
        <v>5</v>
      </c>
      <c r="CC284" s="27">
        <v>5</v>
      </c>
      <c r="CD284" s="27">
        <v>5</v>
      </c>
      <c r="CE284" s="27">
        <v>5</v>
      </c>
      <c r="CF284" s="27">
        <v>6</v>
      </c>
      <c r="CG284" s="27">
        <v>6</v>
      </c>
      <c r="CH284" s="27">
        <v>6</v>
      </c>
      <c r="CI284" s="27">
        <v>6</v>
      </c>
      <c r="CJ284" s="27">
        <v>6</v>
      </c>
      <c r="CK284" s="27">
        <v>6</v>
      </c>
      <c r="CL284" s="27">
        <v>6</v>
      </c>
      <c r="CM284" s="27">
        <v>7</v>
      </c>
      <c r="CN284" s="27">
        <v>7</v>
      </c>
      <c r="CO284" s="27">
        <v>7</v>
      </c>
      <c r="CP284" s="27">
        <v>7</v>
      </c>
      <c r="CQ284" s="27">
        <v>7</v>
      </c>
      <c r="CR284" s="27">
        <v>7</v>
      </c>
      <c r="CS284" s="27">
        <v>7</v>
      </c>
      <c r="CT284" s="27">
        <v>7</v>
      </c>
      <c r="CU284" s="27">
        <v>7</v>
      </c>
      <c r="CV284" s="27">
        <v>7</v>
      </c>
      <c r="CW284" s="27">
        <v>7</v>
      </c>
      <c r="CX284" s="27">
        <v>7</v>
      </c>
      <c r="CY284" s="27">
        <v>7</v>
      </c>
      <c r="CZ284" s="27">
        <v>7</v>
      </c>
      <c r="DA284" s="27">
        <v>7</v>
      </c>
      <c r="DB284" s="27">
        <v>7</v>
      </c>
      <c r="DC284" s="27">
        <v>7</v>
      </c>
      <c r="DD284" s="27">
        <v>7</v>
      </c>
      <c r="DE284" s="27">
        <v>7</v>
      </c>
      <c r="DF284" s="27">
        <v>7</v>
      </c>
      <c r="DG284" s="27">
        <v>7</v>
      </c>
      <c r="DH284" s="27">
        <v>7</v>
      </c>
      <c r="DI284" s="27">
        <v>7</v>
      </c>
      <c r="DJ284" s="27">
        <v>7</v>
      </c>
      <c r="DK284" s="27">
        <v>7</v>
      </c>
      <c r="DL284" s="27">
        <v>7</v>
      </c>
      <c r="DM284" s="27">
        <v>7</v>
      </c>
      <c r="DN284" s="27">
        <v>7</v>
      </c>
      <c r="DO284" s="27">
        <v>7</v>
      </c>
      <c r="DP284" s="27">
        <v>7</v>
      </c>
      <c r="DQ284" s="27">
        <v>8</v>
      </c>
      <c r="DR284" s="27">
        <v>8</v>
      </c>
      <c r="DS284" s="27">
        <v>8</v>
      </c>
      <c r="DT284" s="27">
        <v>8</v>
      </c>
      <c r="DU284" s="27">
        <v>7</v>
      </c>
      <c r="DV284" s="27">
        <v>7</v>
      </c>
      <c r="DW284" s="27">
        <v>7</v>
      </c>
      <c r="DX284" s="56">
        <v>8</v>
      </c>
      <c r="DY284" s="56">
        <v>8</v>
      </c>
      <c r="DZ284" s="56">
        <v>8</v>
      </c>
      <c r="EA284" s="56">
        <v>8</v>
      </c>
      <c r="EB284" s="56">
        <v>8</v>
      </c>
      <c r="EC284" s="56">
        <v>8</v>
      </c>
      <c r="ED284" s="56">
        <v>8</v>
      </c>
      <c r="EE284" s="56">
        <v>8</v>
      </c>
      <c r="EF284" s="56">
        <v>8</v>
      </c>
      <c r="EG284" s="56">
        <v>8</v>
      </c>
      <c r="EH284" s="56">
        <v>8</v>
      </c>
      <c r="EI284" s="56">
        <v>8</v>
      </c>
      <c r="EJ284" s="56">
        <v>8</v>
      </c>
    </row>
    <row r="285" spans="1:180" ht="15.75" customHeight="1">
      <c r="A285" s="26" t="s">
        <v>157</v>
      </c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7"/>
      <c r="AA285" s="57"/>
      <c r="AB285" s="56"/>
      <c r="AC285" s="56"/>
      <c r="AD285" s="56"/>
      <c r="AE285" s="56"/>
      <c r="AF285" s="56"/>
      <c r="CP285" s="27">
        <v>3</v>
      </c>
      <c r="CQ285" s="27">
        <v>3</v>
      </c>
      <c r="CR285" s="27">
        <v>3</v>
      </c>
      <c r="CS285" s="27">
        <v>4</v>
      </c>
      <c r="CT285" s="27">
        <v>4</v>
      </c>
      <c r="CU285" s="27">
        <v>4</v>
      </c>
      <c r="CV285" s="27">
        <v>4</v>
      </c>
      <c r="CW285" s="27">
        <v>5</v>
      </c>
      <c r="CX285" s="27">
        <v>5</v>
      </c>
      <c r="CY285" s="27">
        <v>5</v>
      </c>
      <c r="CZ285" s="27">
        <v>5</v>
      </c>
      <c r="DA285" s="27">
        <v>5</v>
      </c>
      <c r="DB285" s="27">
        <v>5</v>
      </c>
      <c r="DC285" s="27">
        <v>5</v>
      </c>
      <c r="DD285" s="27">
        <v>5</v>
      </c>
      <c r="DE285" s="27">
        <v>5</v>
      </c>
      <c r="DF285" s="27">
        <v>5</v>
      </c>
      <c r="DG285" s="27">
        <v>5</v>
      </c>
      <c r="DH285" s="27">
        <v>5</v>
      </c>
      <c r="DI285" s="27">
        <v>5</v>
      </c>
      <c r="DJ285" s="27">
        <v>5</v>
      </c>
      <c r="DK285" s="27">
        <v>5</v>
      </c>
      <c r="DL285" s="27">
        <v>5</v>
      </c>
      <c r="DM285" s="27">
        <v>5</v>
      </c>
      <c r="DN285" s="27">
        <v>5</v>
      </c>
      <c r="DO285" s="27">
        <v>5</v>
      </c>
      <c r="DP285" s="27">
        <v>5</v>
      </c>
      <c r="DQ285" s="27">
        <v>5</v>
      </c>
      <c r="DR285" s="27">
        <v>5</v>
      </c>
      <c r="DS285" s="27">
        <v>5</v>
      </c>
      <c r="DT285" s="27">
        <v>5</v>
      </c>
      <c r="DU285" s="27">
        <v>5</v>
      </c>
      <c r="DV285" s="27">
        <v>5</v>
      </c>
      <c r="DW285" s="27">
        <v>5</v>
      </c>
      <c r="DX285" s="56">
        <v>6</v>
      </c>
      <c r="DY285" s="56">
        <v>6</v>
      </c>
      <c r="DZ285" s="56">
        <v>6</v>
      </c>
      <c r="EA285" s="56">
        <v>6</v>
      </c>
      <c r="EB285" s="56">
        <v>6</v>
      </c>
      <c r="EC285" s="56">
        <v>6</v>
      </c>
      <c r="ED285" s="56">
        <v>6</v>
      </c>
      <c r="EE285" s="56">
        <v>6</v>
      </c>
      <c r="EF285" s="56">
        <v>6</v>
      </c>
      <c r="EG285" s="56">
        <v>6</v>
      </c>
      <c r="EH285" s="56">
        <v>6</v>
      </c>
      <c r="EI285" s="56">
        <v>6</v>
      </c>
      <c r="EJ285" s="56">
        <v>6</v>
      </c>
    </row>
    <row r="286" spans="1:180" ht="15.75" customHeight="1">
      <c r="A286" s="26" t="s">
        <v>158</v>
      </c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7"/>
      <c r="AA286" s="57"/>
      <c r="AB286" s="56"/>
      <c r="AC286" s="56"/>
      <c r="AD286" s="56"/>
      <c r="AE286" s="56"/>
      <c r="AF286" s="56"/>
      <c r="AN286" s="27">
        <v>4</v>
      </c>
      <c r="AO286" s="27">
        <v>4</v>
      </c>
      <c r="AP286" s="27">
        <v>4</v>
      </c>
      <c r="AQ286" s="27">
        <v>4</v>
      </c>
      <c r="AR286" s="27">
        <v>4</v>
      </c>
      <c r="AS286" s="27">
        <v>4</v>
      </c>
      <c r="AT286" s="27">
        <v>4</v>
      </c>
      <c r="AU286" s="27">
        <v>4</v>
      </c>
      <c r="AV286" s="27">
        <v>4</v>
      </c>
      <c r="AW286" s="27">
        <v>4</v>
      </c>
      <c r="AX286" s="27">
        <v>4</v>
      </c>
      <c r="AY286" s="27">
        <v>4</v>
      </c>
      <c r="AZ286" s="27">
        <v>4</v>
      </c>
      <c r="BA286" s="27">
        <v>4</v>
      </c>
      <c r="BB286" s="27">
        <v>4</v>
      </c>
      <c r="BC286" s="27">
        <v>4</v>
      </c>
      <c r="BD286" s="27">
        <v>4</v>
      </c>
      <c r="BE286" s="27">
        <v>4</v>
      </c>
      <c r="BF286" s="27">
        <v>4</v>
      </c>
      <c r="BG286" s="27">
        <v>4</v>
      </c>
      <c r="BH286" s="27">
        <v>4</v>
      </c>
      <c r="BI286" s="27">
        <v>4</v>
      </c>
      <c r="BJ286" s="27">
        <v>4</v>
      </c>
      <c r="BK286" s="27">
        <v>4</v>
      </c>
      <c r="BL286" s="27">
        <v>4</v>
      </c>
      <c r="BM286" s="27">
        <v>4</v>
      </c>
      <c r="BN286" s="27">
        <v>4</v>
      </c>
      <c r="BO286" s="27">
        <v>4</v>
      </c>
      <c r="BP286" s="27">
        <v>4</v>
      </c>
      <c r="BQ286" s="27">
        <v>4</v>
      </c>
      <c r="BR286" s="27">
        <v>4</v>
      </c>
      <c r="BS286" s="27">
        <v>4</v>
      </c>
      <c r="BT286" s="27">
        <v>4</v>
      </c>
      <c r="BU286" s="27">
        <v>4</v>
      </c>
      <c r="BV286" s="27">
        <v>4</v>
      </c>
      <c r="BW286" s="27">
        <v>4</v>
      </c>
      <c r="BX286" s="27">
        <v>4</v>
      </c>
      <c r="BY286" s="27">
        <v>4</v>
      </c>
      <c r="BZ286" s="27">
        <v>4</v>
      </c>
      <c r="CA286" s="27">
        <v>4</v>
      </c>
      <c r="CB286" s="27">
        <v>4</v>
      </c>
      <c r="CC286" s="27">
        <v>4</v>
      </c>
      <c r="CD286" s="27">
        <v>4</v>
      </c>
      <c r="CE286" s="27">
        <v>4</v>
      </c>
      <c r="CF286" s="27">
        <v>4</v>
      </c>
      <c r="CG286" s="27">
        <v>4</v>
      </c>
      <c r="CH286" s="27">
        <v>4</v>
      </c>
      <c r="CI286" s="27">
        <v>4</v>
      </c>
      <c r="CJ286" s="27">
        <v>4</v>
      </c>
      <c r="CK286" s="27">
        <v>4</v>
      </c>
      <c r="CL286" s="27">
        <v>4</v>
      </c>
      <c r="CM286" s="27">
        <v>4</v>
      </c>
      <c r="CN286" s="27">
        <v>4</v>
      </c>
      <c r="CO286" s="27">
        <v>4</v>
      </c>
      <c r="CP286" s="27">
        <v>2</v>
      </c>
      <c r="CQ286" s="27">
        <v>2</v>
      </c>
      <c r="CR286" s="27">
        <v>2</v>
      </c>
      <c r="CS286" s="27">
        <v>2</v>
      </c>
      <c r="CT286" s="27">
        <v>2</v>
      </c>
      <c r="CU286" s="27">
        <v>2</v>
      </c>
      <c r="CV286" s="27">
        <v>2</v>
      </c>
      <c r="CW286" s="27">
        <v>2</v>
      </c>
      <c r="CX286" s="27">
        <v>2</v>
      </c>
      <c r="CY286" s="27">
        <v>2</v>
      </c>
      <c r="CZ286" s="27">
        <v>3</v>
      </c>
      <c r="DA286" s="27">
        <v>3</v>
      </c>
      <c r="DB286" s="27">
        <v>3</v>
      </c>
      <c r="DC286" s="27">
        <v>3</v>
      </c>
      <c r="DD286" s="27">
        <v>3</v>
      </c>
      <c r="DE286" s="27">
        <v>3</v>
      </c>
      <c r="DF286" s="27">
        <v>3</v>
      </c>
      <c r="DG286" s="27">
        <v>3</v>
      </c>
      <c r="DH286" s="27">
        <v>3</v>
      </c>
      <c r="DI286" s="27">
        <v>3</v>
      </c>
      <c r="DJ286" s="27">
        <v>3</v>
      </c>
      <c r="DK286" s="27">
        <v>3</v>
      </c>
      <c r="DL286" s="27">
        <v>3</v>
      </c>
      <c r="DM286" s="27">
        <v>3</v>
      </c>
      <c r="DN286" s="27">
        <v>3</v>
      </c>
      <c r="DO286" s="27">
        <v>3</v>
      </c>
      <c r="DP286" s="27">
        <v>3</v>
      </c>
      <c r="DQ286" s="27">
        <v>3</v>
      </c>
      <c r="DR286" s="27">
        <v>3</v>
      </c>
      <c r="DS286" s="27">
        <v>3</v>
      </c>
      <c r="DT286" s="27">
        <v>4</v>
      </c>
      <c r="DU286" s="27">
        <v>4</v>
      </c>
      <c r="DV286" s="27">
        <v>4</v>
      </c>
      <c r="DW286" s="27">
        <v>4</v>
      </c>
      <c r="DX286" s="56">
        <v>4</v>
      </c>
      <c r="DY286" s="56">
        <v>4</v>
      </c>
      <c r="DZ286" s="56">
        <v>4</v>
      </c>
      <c r="EA286" s="56">
        <v>4</v>
      </c>
      <c r="EB286" s="56">
        <v>4</v>
      </c>
      <c r="EC286" s="56">
        <v>4</v>
      </c>
      <c r="ED286" s="56">
        <v>4</v>
      </c>
      <c r="EE286" s="56">
        <v>4</v>
      </c>
      <c r="EF286" s="56">
        <v>4</v>
      </c>
      <c r="EG286" s="56">
        <v>4</v>
      </c>
      <c r="EH286" s="56">
        <v>4</v>
      </c>
      <c r="EI286" s="56">
        <v>4</v>
      </c>
      <c r="EJ286" s="56">
        <v>4</v>
      </c>
    </row>
    <row r="287" spans="1:180" s="35" customFormat="1" ht="15.75" customHeight="1">
      <c r="A287" s="35" t="s">
        <v>159</v>
      </c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  <c r="AA287" s="59"/>
      <c r="AB287" s="59"/>
      <c r="AC287" s="59"/>
      <c r="AD287" s="59"/>
      <c r="AE287" s="59"/>
      <c r="AF287" s="59"/>
      <c r="AG287" s="56"/>
      <c r="AH287" s="56"/>
      <c r="AI287" s="27"/>
      <c r="AJ287" s="27"/>
      <c r="AK287" s="27"/>
      <c r="AL287" s="27"/>
      <c r="AM287" s="27"/>
      <c r="AN287" s="59">
        <f t="shared" ref="AN287:CO287" si="242">((2*3)+(2*AN286))</f>
        <v>14</v>
      </c>
      <c r="AO287" s="59">
        <f t="shared" si="242"/>
        <v>14</v>
      </c>
      <c r="AP287" s="59">
        <f t="shared" si="242"/>
        <v>14</v>
      </c>
      <c r="AQ287" s="59">
        <f t="shared" si="242"/>
        <v>14</v>
      </c>
      <c r="AR287" s="59">
        <f t="shared" si="242"/>
        <v>14</v>
      </c>
      <c r="AS287" s="59">
        <f t="shared" si="242"/>
        <v>14</v>
      </c>
      <c r="AT287" s="59">
        <f t="shared" si="242"/>
        <v>14</v>
      </c>
      <c r="AU287" s="59">
        <f t="shared" si="242"/>
        <v>14</v>
      </c>
      <c r="AV287" s="59">
        <f t="shared" si="242"/>
        <v>14</v>
      </c>
      <c r="AW287" s="59">
        <f t="shared" si="242"/>
        <v>14</v>
      </c>
      <c r="AX287" s="59">
        <f t="shared" si="242"/>
        <v>14</v>
      </c>
      <c r="AY287" s="59">
        <f t="shared" si="242"/>
        <v>14</v>
      </c>
      <c r="AZ287" s="59">
        <f t="shared" si="242"/>
        <v>14</v>
      </c>
      <c r="BA287" s="59">
        <f t="shared" si="242"/>
        <v>14</v>
      </c>
      <c r="BB287" s="59">
        <f t="shared" si="242"/>
        <v>14</v>
      </c>
      <c r="BC287" s="59">
        <f t="shared" si="242"/>
        <v>14</v>
      </c>
      <c r="BD287" s="59">
        <f t="shared" si="242"/>
        <v>14</v>
      </c>
      <c r="BE287" s="59">
        <f t="shared" si="242"/>
        <v>14</v>
      </c>
      <c r="BF287" s="59">
        <f t="shared" si="242"/>
        <v>14</v>
      </c>
      <c r="BG287" s="59">
        <f t="shared" si="242"/>
        <v>14</v>
      </c>
      <c r="BH287" s="59">
        <f t="shared" si="242"/>
        <v>14</v>
      </c>
      <c r="BI287" s="59">
        <f t="shared" si="242"/>
        <v>14</v>
      </c>
      <c r="BJ287" s="59">
        <f t="shared" si="242"/>
        <v>14</v>
      </c>
      <c r="BK287" s="59">
        <f t="shared" si="242"/>
        <v>14</v>
      </c>
      <c r="BL287" s="59">
        <f t="shared" si="242"/>
        <v>14</v>
      </c>
      <c r="BM287" s="59">
        <f t="shared" si="242"/>
        <v>14</v>
      </c>
      <c r="BN287" s="59">
        <f t="shared" si="242"/>
        <v>14</v>
      </c>
      <c r="BO287" s="59">
        <f t="shared" si="242"/>
        <v>14</v>
      </c>
      <c r="BP287" s="59">
        <f t="shared" si="242"/>
        <v>14</v>
      </c>
      <c r="BQ287" s="59">
        <f t="shared" si="242"/>
        <v>14</v>
      </c>
      <c r="BR287" s="59">
        <f t="shared" si="242"/>
        <v>14</v>
      </c>
      <c r="BS287" s="59">
        <f t="shared" si="242"/>
        <v>14</v>
      </c>
      <c r="BT287" s="59">
        <f t="shared" si="242"/>
        <v>14</v>
      </c>
      <c r="BU287" s="59">
        <f t="shared" si="242"/>
        <v>14</v>
      </c>
      <c r="BV287" s="59">
        <f t="shared" si="242"/>
        <v>14</v>
      </c>
      <c r="BW287" s="59">
        <f t="shared" si="242"/>
        <v>14</v>
      </c>
      <c r="BX287" s="59">
        <f t="shared" si="242"/>
        <v>14</v>
      </c>
      <c r="BY287" s="59">
        <f t="shared" si="242"/>
        <v>14</v>
      </c>
      <c r="BZ287" s="59">
        <f t="shared" si="242"/>
        <v>14</v>
      </c>
      <c r="CA287" s="59">
        <f t="shared" si="242"/>
        <v>14</v>
      </c>
      <c r="CB287" s="59">
        <f t="shared" si="242"/>
        <v>14</v>
      </c>
      <c r="CC287" s="59">
        <f t="shared" si="242"/>
        <v>14</v>
      </c>
      <c r="CD287" s="59">
        <f t="shared" si="242"/>
        <v>14</v>
      </c>
      <c r="CE287" s="59">
        <f t="shared" si="242"/>
        <v>14</v>
      </c>
      <c r="CF287" s="59">
        <f t="shared" si="242"/>
        <v>14</v>
      </c>
      <c r="CG287" s="59">
        <f t="shared" si="242"/>
        <v>14</v>
      </c>
      <c r="CH287" s="59">
        <f t="shared" si="242"/>
        <v>14</v>
      </c>
      <c r="CI287" s="59">
        <f t="shared" si="242"/>
        <v>14</v>
      </c>
      <c r="CJ287" s="59">
        <f t="shared" si="242"/>
        <v>14</v>
      </c>
      <c r="CK287" s="59">
        <f t="shared" si="242"/>
        <v>14</v>
      </c>
      <c r="CL287" s="59">
        <f t="shared" si="242"/>
        <v>14</v>
      </c>
      <c r="CM287" s="59">
        <f t="shared" si="242"/>
        <v>14</v>
      </c>
      <c r="CN287" s="59">
        <f t="shared" si="242"/>
        <v>14</v>
      </c>
      <c r="CO287" s="59">
        <f t="shared" si="242"/>
        <v>14</v>
      </c>
      <c r="CP287" s="59">
        <f t="shared" ref="CP287:EJ287" si="243">((2*4)+(2*CP286))</f>
        <v>12</v>
      </c>
      <c r="CQ287" s="59">
        <f t="shared" si="243"/>
        <v>12</v>
      </c>
      <c r="CR287" s="59">
        <f t="shared" si="243"/>
        <v>12</v>
      </c>
      <c r="CS287" s="59">
        <f t="shared" si="243"/>
        <v>12</v>
      </c>
      <c r="CT287" s="59">
        <f t="shared" si="243"/>
        <v>12</v>
      </c>
      <c r="CU287" s="59">
        <f t="shared" si="243"/>
        <v>12</v>
      </c>
      <c r="CV287" s="59">
        <f t="shared" si="243"/>
        <v>12</v>
      </c>
      <c r="CW287" s="59">
        <f t="shared" si="243"/>
        <v>12</v>
      </c>
      <c r="CX287" s="59">
        <f t="shared" si="243"/>
        <v>12</v>
      </c>
      <c r="CY287" s="59">
        <f t="shared" si="243"/>
        <v>12</v>
      </c>
      <c r="CZ287" s="59">
        <f t="shared" si="243"/>
        <v>14</v>
      </c>
      <c r="DA287" s="59">
        <f t="shared" si="243"/>
        <v>14</v>
      </c>
      <c r="DB287" s="59">
        <f t="shared" si="243"/>
        <v>14</v>
      </c>
      <c r="DC287" s="59">
        <f t="shared" si="243"/>
        <v>14</v>
      </c>
      <c r="DD287" s="59">
        <f t="shared" si="243"/>
        <v>14</v>
      </c>
      <c r="DE287" s="59">
        <f t="shared" si="243"/>
        <v>14</v>
      </c>
      <c r="DF287" s="59">
        <f t="shared" si="243"/>
        <v>14</v>
      </c>
      <c r="DG287" s="59">
        <f t="shared" si="243"/>
        <v>14</v>
      </c>
      <c r="DH287" s="59">
        <f t="shared" si="243"/>
        <v>14</v>
      </c>
      <c r="DI287" s="59">
        <f t="shared" si="243"/>
        <v>14</v>
      </c>
      <c r="DJ287" s="59">
        <f t="shared" si="243"/>
        <v>14</v>
      </c>
      <c r="DK287" s="59">
        <f t="shared" si="243"/>
        <v>14</v>
      </c>
      <c r="DL287" s="59">
        <f t="shared" si="243"/>
        <v>14</v>
      </c>
      <c r="DM287" s="59">
        <f t="shared" si="243"/>
        <v>14</v>
      </c>
      <c r="DN287" s="59">
        <f t="shared" si="243"/>
        <v>14</v>
      </c>
      <c r="DO287" s="59">
        <f t="shared" si="243"/>
        <v>14</v>
      </c>
      <c r="DP287" s="59">
        <f t="shared" si="243"/>
        <v>14</v>
      </c>
      <c r="DQ287" s="59">
        <f t="shared" si="243"/>
        <v>14</v>
      </c>
      <c r="DR287" s="59">
        <f t="shared" si="243"/>
        <v>14</v>
      </c>
      <c r="DS287" s="59">
        <f t="shared" si="243"/>
        <v>14</v>
      </c>
      <c r="DT287" s="59">
        <f t="shared" si="243"/>
        <v>16</v>
      </c>
      <c r="DU287" s="59">
        <f t="shared" si="243"/>
        <v>16</v>
      </c>
      <c r="DV287" s="59">
        <f t="shared" si="243"/>
        <v>16</v>
      </c>
      <c r="DW287" s="59">
        <f t="shared" si="243"/>
        <v>16</v>
      </c>
      <c r="DX287" s="59">
        <f t="shared" si="243"/>
        <v>16</v>
      </c>
      <c r="DY287" s="59">
        <f t="shared" si="243"/>
        <v>16</v>
      </c>
      <c r="DZ287" s="59">
        <f t="shared" si="243"/>
        <v>16</v>
      </c>
      <c r="EA287" s="59">
        <f t="shared" si="243"/>
        <v>16</v>
      </c>
      <c r="EB287" s="59">
        <f t="shared" si="243"/>
        <v>16</v>
      </c>
      <c r="EC287" s="59">
        <f t="shared" si="243"/>
        <v>16</v>
      </c>
      <c r="ED287" s="59">
        <f t="shared" si="243"/>
        <v>16</v>
      </c>
      <c r="EE287" s="59">
        <f t="shared" si="243"/>
        <v>16</v>
      </c>
      <c r="EF287" s="59">
        <f t="shared" si="243"/>
        <v>16</v>
      </c>
      <c r="EG287" s="59">
        <f t="shared" si="243"/>
        <v>16</v>
      </c>
      <c r="EH287" s="59">
        <f t="shared" si="243"/>
        <v>16</v>
      </c>
      <c r="EI287" s="59">
        <f t="shared" si="243"/>
        <v>16</v>
      </c>
      <c r="EJ287" s="59">
        <f t="shared" si="243"/>
        <v>16</v>
      </c>
      <c r="EK287" s="59"/>
    </row>
    <row r="288" spans="1:180" ht="15.75" customHeight="1">
      <c r="A288" s="60" t="s">
        <v>100</v>
      </c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N288" s="56">
        <f t="shared" ref="AN288:CY288" si="244">(AN287+AN291)</f>
        <v>39</v>
      </c>
      <c r="AO288" s="56">
        <f t="shared" si="244"/>
        <v>37</v>
      </c>
      <c r="AP288" s="56">
        <f t="shared" si="244"/>
        <v>39</v>
      </c>
      <c r="AQ288" s="56">
        <f t="shared" si="244"/>
        <v>39</v>
      </c>
      <c r="AR288" s="56">
        <f t="shared" si="244"/>
        <v>39</v>
      </c>
      <c r="AS288" s="56">
        <f t="shared" si="244"/>
        <v>39</v>
      </c>
      <c r="AT288" s="56">
        <f t="shared" si="244"/>
        <v>41</v>
      </c>
      <c r="AU288" s="56">
        <f t="shared" si="244"/>
        <v>41</v>
      </c>
      <c r="AV288" s="56">
        <f t="shared" si="244"/>
        <v>41</v>
      </c>
      <c r="AW288" s="56">
        <f t="shared" si="244"/>
        <v>41</v>
      </c>
      <c r="AX288" s="56">
        <f t="shared" si="244"/>
        <v>41</v>
      </c>
      <c r="AY288" s="56">
        <f t="shared" si="244"/>
        <v>41</v>
      </c>
      <c r="AZ288" s="56">
        <f t="shared" si="244"/>
        <v>37</v>
      </c>
      <c r="BA288" s="56">
        <f t="shared" si="244"/>
        <v>37</v>
      </c>
      <c r="BB288" s="56">
        <f t="shared" si="244"/>
        <v>37</v>
      </c>
      <c r="BC288" s="56">
        <f t="shared" si="244"/>
        <v>37</v>
      </c>
      <c r="BD288" s="56">
        <f t="shared" si="244"/>
        <v>37</v>
      </c>
      <c r="BE288" s="56">
        <f t="shared" si="244"/>
        <v>37</v>
      </c>
      <c r="BF288" s="56">
        <f t="shared" si="244"/>
        <v>37</v>
      </c>
      <c r="BG288" s="56">
        <f t="shared" si="244"/>
        <v>39</v>
      </c>
      <c r="BH288" s="56">
        <f t="shared" si="244"/>
        <v>39</v>
      </c>
      <c r="BI288" s="56">
        <f t="shared" si="244"/>
        <v>39</v>
      </c>
      <c r="BJ288" s="56">
        <f t="shared" si="244"/>
        <v>39</v>
      </c>
      <c r="BK288" s="56">
        <f t="shared" si="244"/>
        <v>39</v>
      </c>
      <c r="BL288" s="56">
        <f t="shared" si="244"/>
        <v>39</v>
      </c>
      <c r="BM288" s="56">
        <f t="shared" si="244"/>
        <v>39</v>
      </c>
      <c r="BN288" s="56">
        <f t="shared" si="244"/>
        <v>39</v>
      </c>
      <c r="BO288" s="56">
        <f t="shared" si="244"/>
        <v>39</v>
      </c>
      <c r="BP288" s="56">
        <f t="shared" si="244"/>
        <v>39</v>
      </c>
      <c r="BQ288" s="56">
        <f t="shared" si="244"/>
        <v>39</v>
      </c>
      <c r="BR288" s="56">
        <f t="shared" si="244"/>
        <v>39</v>
      </c>
      <c r="BS288" s="56">
        <f t="shared" si="244"/>
        <v>39</v>
      </c>
      <c r="BT288" s="56">
        <f t="shared" si="244"/>
        <v>39</v>
      </c>
      <c r="BU288" s="56">
        <f t="shared" si="244"/>
        <v>39</v>
      </c>
      <c r="BV288" s="56">
        <f t="shared" si="244"/>
        <v>39</v>
      </c>
      <c r="BW288" s="56">
        <f t="shared" si="244"/>
        <v>39</v>
      </c>
      <c r="BX288" s="56">
        <f t="shared" si="244"/>
        <v>39</v>
      </c>
      <c r="BY288" s="56">
        <f t="shared" si="244"/>
        <v>39</v>
      </c>
      <c r="BZ288" s="56">
        <f t="shared" si="244"/>
        <v>37</v>
      </c>
      <c r="CA288" s="56">
        <f t="shared" si="244"/>
        <v>39</v>
      </c>
      <c r="CB288" s="56">
        <f t="shared" si="244"/>
        <v>39</v>
      </c>
      <c r="CC288" s="56">
        <f t="shared" si="244"/>
        <v>39</v>
      </c>
      <c r="CD288" s="56">
        <f t="shared" si="244"/>
        <v>39</v>
      </c>
      <c r="CE288" s="56">
        <f t="shared" si="244"/>
        <v>41</v>
      </c>
      <c r="CF288" s="56">
        <f t="shared" si="244"/>
        <v>39</v>
      </c>
      <c r="CG288" s="56">
        <f t="shared" si="244"/>
        <v>41</v>
      </c>
      <c r="CH288" s="56">
        <f t="shared" si="244"/>
        <v>39</v>
      </c>
      <c r="CI288" s="56">
        <f t="shared" si="244"/>
        <v>39</v>
      </c>
      <c r="CJ288" s="56">
        <f t="shared" si="244"/>
        <v>41</v>
      </c>
      <c r="CK288" s="56">
        <f t="shared" si="244"/>
        <v>39</v>
      </c>
      <c r="CL288" s="56">
        <f t="shared" si="244"/>
        <v>41</v>
      </c>
      <c r="CM288" s="56">
        <f t="shared" si="244"/>
        <v>39</v>
      </c>
      <c r="CN288" s="56">
        <f t="shared" si="244"/>
        <v>41</v>
      </c>
      <c r="CO288" s="56">
        <f t="shared" si="244"/>
        <v>41</v>
      </c>
      <c r="CP288" s="56">
        <f t="shared" si="244"/>
        <v>37</v>
      </c>
      <c r="CQ288" s="56">
        <f t="shared" si="244"/>
        <v>37</v>
      </c>
      <c r="CR288" s="56">
        <f t="shared" si="244"/>
        <v>35</v>
      </c>
      <c r="CS288" s="56">
        <f t="shared" si="244"/>
        <v>33</v>
      </c>
      <c r="CT288" s="56">
        <f t="shared" si="244"/>
        <v>35</v>
      </c>
      <c r="CU288" s="56">
        <f t="shared" si="244"/>
        <v>35</v>
      </c>
      <c r="CV288" s="56">
        <f t="shared" si="244"/>
        <v>37</v>
      </c>
      <c r="CW288" s="56">
        <f t="shared" si="244"/>
        <v>37</v>
      </c>
      <c r="CX288" s="56">
        <f t="shared" si="244"/>
        <v>37</v>
      </c>
      <c r="CY288" s="56">
        <f t="shared" si="244"/>
        <v>37</v>
      </c>
      <c r="CZ288" s="56">
        <f t="shared" ref="CZ288:EJ288" si="245">(CZ287+CZ291)</f>
        <v>41</v>
      </c>
      <c r="DA288" s="56">
        <f t="shared" si="245"/>
        <v>41</v>
      </c>
      <c r="DB288" s="56">
        <f t="shared" si="245"/>
        <v>41</v>
      </c>
      <c r="DC288" s="56">
        <f t="shared" si="245"/>
        <v>41</v>
      </c>
      <c r="DD288" s="56">
        <f t="shared" si="245"/>
        <v>41</v>
      </c>
      <c r="DE288" s="56">
        <f t="shared" si="245"/>
        <v>41</v>
      </c>
      <c r="DF288" s="56">
        <f t="shared" si="245"/>
        <v>41</v>
      </c>
      <c r="DG288" s="56">
        <f t="shared" si="245"/>
        <v>41</v>
      </c>
      <c r="DH288" s="56">
        <f t="shared" si="245"/>
        <v>41</v>
      </c>
      <c r="DI288" s="56">
        <f t="shared" si="245"/>
        <v>41</v>
      </c>
      <c r="DJ288" s="56">
        <f t="shared" si="245"/>
        <v>41</v>
      </c>
      <c r="DK288" s="56">
        <f t="shared" si="245"/>
        <v>41</v>
      </c>
      <c r="DL288" s="56">
        <f t="shared" si="245"/>
        <v>41</v>
      </c>
      <c r="DM288" s="56">
        <f t="shared" si="245"/>
        <v>43</v>
      </c>
      <c r="DN288" s="56">
        <f t="shared" si="245"/>
        <v>43</v>
      </c>
      <c r="DO288" s="56">
        <f t="shared" si="245"/>
        <v>43</v>
      </c>
      <c r="DP288" s="56">
        <f t="shared" si="245"/>
        <v>43</v>
      </c>
      <c r="DQ288" s="56">
        <f t="shared" si="245"/>
        <v>43</v>
      </c>
      <c r="DR288" s="56">
        <f t="shared" si="245"/>
        <v>43</v>
      </c>
      <c r="DS288" s="56">
        <f t="shared" si="245"/>
        <v>45</v>
      </c>
      <c r="DT288" s="56">
        <f t="shared" si="245"/>
        <v>47</v>
      </c>
      <c r="DU288" s="56">
        <f t="shared" si="245"/>
        <v>47</v>
      </c>
      <c r="DV288" s="56">
        <f t="shared" si="245"/>
        <v>47</v>
      </c>
      <c r="DW288" s="56">
        <f t="shared" si="245"/>
        <v>47</v>
      </c>
      <c r="DX288" s="56">
        <f t="shared" si="245"/>
        <v>47</v>
      </c>
      <c r="DY288" s="56">
        <f t="shared" si="245"/>
        <v>47</v>
      </c>
      <c r="DZ288" s="56">
        <f t="shared" si="245"/>
        <v>47</v>
      </c>
      <c r="EA288" s="56">
        <f t="shared" si="245"/>
        <v>47</v>
      </c>
      <c r="EB288" s="56">
        <f t="shared" si="245"/>
        <v>47</v>
      </c>
      <c r="EC288" s="56">
        <f t="shared" si="245"/>
        <v>47</v>
      </c>
      <c r="ED288" s="56">
        <f t="shared" si="245"/>
        <v>47</v>
      </c>
      <c r="EE288" s="56">
        <f t="shared" si="245"/>
        <v>47</v>
      </c>
      <c r="EF288" s="56">
        <f t="shared" si="245"/>
        <v>49</v>
      </c>
      <c r="EG288" s="56">
        <f t="shared" si="245"/>
        <v>49</v>
      </c>
      <c r="EH288" s="56">
        <f t="shared" si="245"/>
        <v>49</v>
      </c>
      <c r="EI288" s="56">
        <f t="shared" si="245"/>
        <v>49</v>
      </c>
      <c r="EJ288" s="56">
        <f t="shared" si="245"/>
        <v>49</v>
      </c>
    </row>
    <row r="289" spans="1:180" s="33" customFormat="1" ht="15.75" customHeight="1">
      <c r="A289" s="61" t="s">
        <v>160</v>
      </c>
      <c r="C289" s="34"/>
      <c r="D289" s="34"/>
      <c r="E289" s="34"/>
      <c r="F289" s="34"/>
      <c r="G289" s="34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56"/>
      <c r="Y289" s="56"/>
      <c r="Z289" s="62"/>
      <c r="AA289" s="62"/>
      <c r="AB289" s="62"/>
      <c r="AC289" s="62"/>
      <c r="AD289" s="62"/>
      <c r="AE289" s="62"/>
      <c r="AF289" s="62"/>
      <c r="AG289" s="27"/>
      <c r="AH289" s="27"/>
      <c r="AI289" s="27"/>
      <c r="AJ289" s="27"/>
      <c r="AK289" s="27"/>
      <c r="AL289" s="27"/>
      <c r="AM289" s="27"/>
      <c r="AN289" s="62">
        <f t="shared" ref="AN289:BS289" si="246">ROUNDUP(Stitches_at_Final_BO*AN279,0)</f>
        <v>12</v>
      </c>
      <c r="AO289" s="62">
        <f t="shared" si="246"/>
        <v>12</v>
      </c>
      <c r="AP289" s="62">
        <f t="shared" si="246"/>
        <v>12</v>
      </c>
      <c r="AQ289" s="62">
        <f t="shared" si="246"/>
        <v>12</v>
      </c>
      <c r="AR289" s="62">
        <f t="shared" si="246"/>
        <v>12</v>
      </c>
      <c r="AS289" s="62">
        <f t="shared" si="246"/>
        <v>13</v>
      </c>
      <c r="AT289" s="62">
        <f t="shared" si="246"/>
        <v>13</v>
      </c>
      <c r="AU289" s="62">
        <f t="shared" si="246"/>
        <v>13</v>
      </c>
      <c r="AV289" s="62">
        <f t="shared" si="246"/>
        <v>13</v>
      </c>
      <c r="AW289" s="62">
        <f t="shared" si="246"/>
        <v>13</v>
      </c>
      <c r="AX289" s="62">
        <f t="shared" si="246"/>
        <v>14</v>
      </c>
      <c r="AY289" s="62">
        <f t="shared" si="246"/>
        <v>14</v>
      </c>
      <c r="AZ289" s="62">
        <f t="shared" si="246"/>
        <v>14</v>
      </c>
      <c r="BA289" s="62">
        <f t="shared" si="246"/>
        <v>14</v>
      </c>
      <c r="BB289" s="62">
        <f t="shared" si="246"/>
        <v>14</v>
      </c>
      <c r="BC289" s="62">
        <f t="shared" si="246"/>
        <v>15</v>
      </c>
      <c r="BD289" s="62">
        <f t="shared" si="246"/>
        <v>15</v>
      </c>
      <c r="BE289" s="62">
        <f t="shared" si="246"/>
        <v>15</v>
      </c>
      <c r="BF289" s="62">
        <f t="shared" si="246"/>
        <v>15</v>
      </c>
      <c r="BG289" s="62">
        <f t="shared" si="246"/>
        <v>15</v>
      </c>
      <c r="BH289" s="62">
        <f t="shared" si="246"/>
        <v>16</v>
      </c>
      <c r="BI289" s="62">
        <f t="shared" si="246"/>
        <v>16</v>
      </c>
      <c r="BJ289" s="62">
        <f t="shared" si="246"/>
        <v>16</v>
      </c>
      <c r="BK289" s="62">
        <f t="shared" si="246"/>
        <v>16</v>
      </c>
      <c r="BL289" s="62">
        <f t="shared" si="246"/>
        <v>16</v>
      </c>
      <c r="BM289" s="62">
        <f t="shared" si="246"/>
        <v>17</v>
      </c>
      <c r="BN289" s="62">
        <f t="shared" si="246"/>
        <v>17</v>
      </c>
      <c r="BO289" s="62">
        <f t="shared" si="246"/>
        <v>17</v>
      </c>
      <c r="BP289" s="62">
        <f t="shared" si="246"/>
        <v>17</v>
      </c>
      <c r="BQ289" s="62">
        <f t="shared" si="246"/>
        <v>17</v>
      </c>
      <c r="BR289" s="62">
        <f t="shared" si="246"/>
        <v>18</v>
      </c>
      <c r="BS289" s="62">
        <f t="shared" si="246"/>
        <v>18</v>
      </c>
      <c r="BT289" s="62">
        <f t="shared" ref="BT289:CY289" si="247">ROUNDUP(Stitches_at_Final_BO*BT279,0)</f>
        <v>18</v>
      </c>
      <c r="BU289" s="62">
        <f t="shared" si="247"/>
        <v>18</v>
      </c>
      <c r="BV289" s="62">
        <f t="shared" si="247"/>
        <v>18</v>
      </c>
      <c r="BW289" s="62">
        <f t="shared" si="247"/>
        <v>19</v>
      </c>
      <c r="BX289" s="62">
        <f t="shared" si="247"/>
        <v>19</v>
      </c>
      <c r="BY289" s="62">
        <f t="shared" si="247"/>
        <v>19</v>
      </c>
      <c r="BZ289" s="62">
        <f t="shared" si="247"/>
        <v>19</v>
      </c>
      <c r="CA289" s="62">
        <f t="shared" si="247"/>
        <v>19</v>
      </c>
      <c r="CB289" s="62">
        <f t="shared" si="247"/>
        <v>20</v>
      </c>
      <c r="CC289" s="62">
        <f t="shared" si="247"/>
        <v>20</v>
      </c>
      <c r="CD289" s="62">
        <f t="shared" si="247"/>
        <v>20</v>
      </c>
      <c r="CE289" s="62">
        <f t="shared" si="247"/>
        <v>20</v>
      </c>
      <c r="CF289" s="62">
        <f t="shared" si="247"/>
        <v>20</v>
      </c>
      <c r="CG289" s="62">
        <f t="shared" si="247"/>
        <v>21</v>
      </c>
      <c r="CH289" s="62">
        <f t="shared" si="247"/>
        <v>21</v>
      </c>
      <c r="CI289" s="62">
        <f t="shared" si="247"/>
        <v>21</v>
      </c>
      <c r="CJ289" s="62">
        <f t="shared" si="247"/>
        <v>21</v>
      </c>
      <c r="CK289" s="62">
        <f t="shared" si="247"/>
        <v>21</v>
      </c>
      <c r="CL289" s="62">
        <f t="shared" si="247"/>
        <v>22</v>
      </c>
      <c r="CM289" s="62">
        <f t="shared" si="247"/>
        <v>22</v>
      </c>
      <c r="CN289" s="62">
        <f t="shared" si="247"/>
        <v>22</v>
      </c>
      <c r="CO289" s="62">
        <f t="shared" si="247"/>
        <v>22</v>
      </c>
      <c r="CP289" s="62">
        <f t="shared" si="247"/>
        <v>22</v>
      </c>
      <c r="CQ289" s="62">
        <f t="shared" si="247"/>
        <v>23</v>
      </c>
      <c r="CR289" s="62">
        <f t="shared" si="247"/>
        <v>23</v>
      </c>
      <c r="CS289" s="62">
        <f t="shared" si="247"/>
        <v>23</v>
      </c>
      <c r="CT289" s="62">
        <f t="shared" si="247"/>
        <v>23</v>
      </c>
      <c r="CU289" s="62">
        <f t="shared" si="247"/>
        <v>23</v>
      </c>
      <c r="CV289" s="62">
        <f t="shared" si="247"/>
        <v>24</v>
      </c>
      <c r="CW289" s="62">
        <f t="shared" si="247"/>
        <v>24</v>
      </c>
      <c r="CX289" s="62">
        <f t="shared" si="247"/>
        <v>24</v>
      </c>
      <c r="CY289" s="62">
        <f t="shared" si="247"/>
        <v>24</v>
      </c>
      <c r="CZ289" s="62">
        <f t="shared" ref="CZ289:EJ289" si="248">ROUNDUP(Stitches_at_Final_BO*CZ279,0)</f>
        <v>24</v>
      </c>
      <c r="DA289" s="62">
        <f t="shared" si="248"/>
        <v>25</v>
      </c>
      <c r="DB289" s="62">
        <f t="shared" si="248"/>
        <v>25</v>
      </c>
      <c r="DC289" s="62">
        <f t="shared" si="248"/>
        <v>25</v>
      </c>
      <c r="DD289" s="62">
        <f t="shared" si="248"/>
        <v>25</v>
      </c>
      <c r="DE289" s="62">
        <f t="shared" si="248"/>
        <v>25</v>
      </c>
      <c r="DF289" s="62">
        <f t="shared" si="248"/>
        <v>26</v>
      </c>
      <c r="DG289" s="62">
        <f t="shared" si="248"/>
        <v>26</v>
      </c>
      <c r="DH289" s="62">
        <f t="shared" si="248"/>
        <v>26</v>
      </c>
      <c r="DI289" s="62">
        <f t="shared" si="248"/>
        <v>26</v>
      </c>
      <c r="DJ289" s="62">
        <f t="shared" si="248"/>
        <v>26</v>
      </c>
      <c r="DK289" s="62">
        <f t="shared" si="248"/>
        <v>27</v>
      </c>
      <c r="DL289" s="62">
        <f t="shared" si="248"/>
        <v>27</v>
      </c>
      <c r="DM289" s="62">
        <f t="shared" si="248"/>
        <v>27</v>
      </c>
      <c r="DN289" s="62">
        <f t="shared" si="248"/>
        <v>27</v>
      </c>
      <c r="DO289" s="62">
        <f t="shared" si="248"/>
        <v>27</v>
      </c>
      <c r="DP289" s="62">
        <f t="shared" si="248"/>
        <v>28</v>
      </c>
      <c r="DQ289" s="62">
        <f t="shared" si="248"/>
        <v>28</v>
      </c>
      <c r="DR289" s="62">
        <f t="shared" si="248"/>
        <v>28</v>
      </c>
      <c r="DS289" s="62">
        <f t="shared" si="248"/>
        <v>28</v>
      </c>
      <c r="DT289" s="62">
        <f t="shared" si="248"/>
        <v>28</v>
      </c>
      <c r="DU289" s="62">
        <f t="shared" si="248"/>
        <v>29</v>
      </c>
      <c r="DV289" s="62">
        <f t="shared" si="248"/>
        <v>29</v>
      </c>
      <c r="DW289" s="62">
        <f t="shared" si="248"/>
        <v>29</v>
      </c>
      <c r="DX289" s="62">
        <f t="shared" si="248"/>
        <v>29</v>
      </c>
      <c r="DY289" s="62">
        <f t="shared" si="248"/>
        <v>29</v>
      </c>
      <c r="DZ289" s="62">
        <f t="shared" si="248"/>
        <v>30</v>
      </c>
      <c r="EA289" s="62">
        <f t="shared" si="248"/>
        <v>30</v>
      </c>
      <c r="EB289" s="62">
        <f t="shared" si="248"/>
        <v>30</v>
      </c>
      <c r="EC289" s="62">
        <f t="shared" si="248"/>
        <v>30</v>
      </c>
      <c r="ED289" s="62">
        <f t="shared" si="248"/>
        <v>30</v>
      </c>
      <c r="EE289" s="62">
        <f t="shared" si="248"/>
        <v>31</v>
      </c>
      <c r="EF289" s="62">
        <f t="shared" si="248"/>
        <v>31</v>
      </c>
      <c r="EG289" s="62">
        <f t="shared" si="248"/>
        <v>31</v>
      </c>
      <c r="EH289" s="62">
        <f t="shared" si="248"/>
        <v>31</v>
      </c>
      <c r="EI289" s="62">
        <f t="shared" si="248"/>
        <v>31</v>
      </c>
      <c r="EJ289" s="62">
        <f t="shared" si="248"/>
        <v>32</v>
      </c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</row>
    <row r="290" spans="1:180" s="33" customFormat="1" ht="15.75" customHeight="1">
      <c r="A290" s="61" t="s">
        <v>161</v>
      </c>
      <c r="C290" s="34"/>
      <c r="D290" s="34"/>
      <c r="E290" s="34"/>
      <c r="F290" s="34"/>
      <c r="G290" s="34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56"/>
      <c r="Y290" s="56"/>
      <c r="Z290" s="62"/>
      <c r="AA290" s="62"/>
      <c r="AB290" s="62"/>
      <c r="AC290" s="62"/>
      <c r="AD290" s="62"/>
      <c r="AE290" s="62"/>
      <c r="AF290" s="62"/>
      <c r="AG290" s="27"/>
      <c r="AH290" s="27"/>
      <c r="AI290" s="27"/>
      <c r="AJ290" s="27"/>
      <c r="AK290" s="27"/>
      <c r="AL290" s="27"/>
      <c r="AM290" s="27"/>
      <c r="AN290" s="62">
        <f t="shared" ref="AN290:BS290" si="249">ROUNDUP(Rows_for_Final_BO*AN278,0)</f>
        <v>0</v>
      </c>
      <c r="AO290" s="62">
        <f t="shared" si="249"/>
        <v>0</v>
      </c>
      <c r="AP290" s="62">
        <f t="shared" si="249"/>
        <v>0</v>
      </c>
      <c r="AQ290" s="62">
        <f t="shared" si="249"/>
        <v>0</v>
      </c>
      <c r="AR290" s="62">
        <f t="shared" si="249"/>
        <v>0</v>
      </c>
      <c r="AS290" s="62">
        <f t="shared" si="249"/>
        <v>0</v>
      </c>
      <c r="AT290" s="62">
        <f t="shared" si="249"/>
        <v>0</v>
      </c>
      <c r="AU290" s="62">
        <f t="shared" si="249"/>
        <v>0</v>
      </c>
      <c r="AV290" s="62">
        <f t="shared" si="249"/>
        <v>0</v>
      </c>
      <c r="AW290" s="62">
        <f t="shared" si="249"/>
        <v>0</v>
      </c>
      <c r="AX290" s="62">
        <f t="shared" si="249"/>
        <v>0</v>
      </c>
      <c r="AY290" s="62">
        <f t="shared" si="249"/>
        <v>0</v>
      </c>
      <c r="AZ290" s="62">
        <f t="shared" si="249"/>
        <v>0</v>
      </c>
      <c r="BA290" s="62">
        <f t="shared" si="249"/>
        <v>0</v>
      </c>
      <c r="BB290" s="62">
        <f t="shared" si="249"/>
        <v>0</v>
      </c>
      <c r="BC290" s="62">
        <f t="shared" si="249"/>
        <v>0</v>
      </c>
      <c r="BD290" s="62">
        <f t="shared" si="249"/>
        <v>0</v>
      </c>
      <c r="BE290" s="62">
        <f t="shared" si="249"/>
        <v>0</v>
      </c>
      <c r="BF290" s="62">
        <f t="shared" si="249"/>
        <v>0</v>
      </c>
      <c r="BG290" s="62">
        <f t="shared" si="249"/>
        <v>0</v>
      </c>
      <c r="BH290" s="62">
        <f t="shared" si="249"/>
        <v>0</v>
      </c>
      <c r="BI290" s="62">
        <f t="shared" si="249"/>
        <v>0</v>
      </c>
      <c r="BJ290" s="62">
        <f t="shared" si="249"/>
        <v>0</v>
      </c>
      <c r="BK290" s="62">
        <f t="shared" si="249"/>
        <v>0</v>
      </c>
      <c r="BL290" s="62">
        <f t="shared" si="249"/>
        <v>0</v>
      </c>
      <c r="BM290" s="62">
        <f t="shared" si="249"/>
        <v>0</v>
      </c>
      <c r="BN290" s="62">
        <f t="shared" si="249"/>
        <v>0</v>
      </c>
      <c r="BO290" s="62">
        <f t="shared" si="249"/>
        <v>0</v>
      </c>
      <c r="BP290" s="62">
        <f t="shared" si="249"/>
        <v>0</v>
      </c>
      <c r="BQ290" s="62">
        <f t="shared" si="249"/>
        <v>0</v>
      </c>
      <c r="BR290" s="62">
        <f t="shared" si="249"/>
        <v>0</v>
      </c>
      <c r="BS290" s="62">
        <f t="shared" si="249"/>
        <v>0</v>
      </c>
      <c r="BT290" s="62">
        <f t="shared" ref="BT290:CY290" si="250">ROUNDUP(Rows_for_Final_BO*BT278,0)</f>
        <v>0</v>
      </c>
      <c r="BU290" s="62">
        <f t="shared" si="250"/>
        <v>0</v>
      </c>
      <c r="BV290" s="62">
        <f t="shared" si="250"/>
        <v>0</v>
      </c>
      <c r="BW290" s="62">
        <f t="shared" si="250"/>
        <v>0</v>
      </c>
      <c r="BX290" s="62">
        <f t="shared" si="250"/>
        <v>0</v>
      </c>
      <c r="BY290" s="62">
        <f t="shared" si="250"/>
        <v>0</v>
      </c>
      <c r="BZ290" s="62">
        <f t="shared" si="250"/>
        <v>0</v>
      </c>
      <c r="CA290" s="62">
        <f t="shared" si="250"/>
        <v>0</v>
      </c>
      <c r="CB290" s="62">
        <f t="shared" si="250"/>
        <v>0</v>
      </c>
      <c r="CC290" s="62">
        <f t="shared" si="250"/>
        <v>0</v>
      </c>
      <c r="CD290" s="62">
        <f t="shared" si="250"/>
        <v>0</v>
      </c>
      <c r="CE290" s="62">
        <f t="shared" si="250"/>
        <v>0</v>
      </c>
      <c r="CF290" s="62">
        <f t="shared" si="250"/>
        <v>0</v>
      </c>
      <c r="CG290" s="62">
        <f t="shared" si="250"/>
        <v>0</v>
      </c>
      <c r="CH290" s="62">
        <f t="shared" si="250"/>
        <v>0</v>
      </c>
      <c r="CI290" s="62">
        <f t="shared" si="250"/>
        <v>0</v>
      </c>
      <c r="CJ290" s="62">
        <f t="shared" si="250"/>
        <v>0</v>
      </c>
      <c r="CK290" s="62">
        <f t="shared" si="250"/>
        <v>0</v>
      </c>
      <c r="CL290" s="62">
        <f t="shared" si="250"/>
        <v>0</v>
      </c>
      <c r="CM290" s="62">
        <f t="shared" si="250"/>
        <v>0</v>
      </c>
      <c r="CN290" s="62">
        <f t="shared" si="250"/>
        <v>0</v>
      </c>
      <c r="CO290" s="62">
        <f t="shared" si="250"/>
        <v>0</v>
      </c>
      <c r="CP290" s="62">
        <f t="shared" si="250"/>
        <v>0</v>
      </c>
      <c r="CQ290" s="62">
        <f t="shared" si="250"/>
        <v>0</v>
      </c>
      <c r="CR290" s="62">
        <f t="shared" si="250"/>
        <v>0</v>
      </c>
      <c r="CS290" s="62">
        <f t="shared" si="250"/>
        <v>0</v>
      </c>
      <c r="CT290" s="62">
        <f t="shared" si="250"/>
        <v>0</v>
      </c>
      <c r="CU290" s="62">
        <f t="shared" si="250"/>
        <v>0</v>
      </c>
      <c r="CV290" s="62">
        <f t="shared" si="250"/>
        <v>0</v>
      </c>
      <c r="CW290" s="62">
        <f t="shared" si="250"/>
        <v>0</v>
      </c>
      <c r="CX290" s="62">
        <f t="shared" si="250"/>
        <v>0</v>
      </c>
      <c r="CY290" s="62">
        <f t="shared" si="250"/>
        <v>0</v>
      </c>
      <c r="CZ290" s="62">
        <f t="shared" ref="CZ290:EJ290" si="251">ROUNDUP(Rows_for_Final_BO*CZ278,0)</f>
        <v>0</v>
      </c>
      <c r="DA290" s="62">
        <f t="shared" si="251"/>
        <v>0</v>
      </c>
      <c r="DB290" s="62">
        <f t="shared" si="251"/>
        <v>0</v>
      </c>
      <c r="DC290" s="62">
        <f t="shared" si="251"/>
        <v>0</v>
      </c>
      <c r="DD290" s="62">
        <f t="shared" si="251"/>
        <v>0</v>
      </c>
      <c r="DE290" s="62">
        <f t="shared" si="251"/>
        <v>0</v>
      </c>
      <c r="DF290" s="62">
        <f t="shared" si="251"/>
        <v>0</v>
      </c>
      <c r="DG290" s="62">
        <f t="shared" si="251"/>
        <v>0</v>
      </c>
      <c r="DH290" s="62">
        <f t="shared" si="251"/>
        <v>0</v>
      </c>
      <c r="DI290" s="62">
        <f t="shared" si="251"/>
        <v>0</v>
      </c>
      <c r="DJ290" s="62">
        <f t="shared" si="251"/>
        <v>0</v>
      </c>
      <c r="DK290" s="62">
        <f t="shared" si="251"/>
        <v>0</v>
      </c>
      <c r="DL290" s="62">
        <f t="shared" si="251"/>
        <v>0</v>
      </c>
      <c r="DM290" s="62">
        <f t="shared" si="251"/>
        <v>0</v>
      </c>
      <c r="DN290" s="62">
        <f t="shared" si="251"/>
        <v>0</v>
      </c>
      <c r="DO290" s="62">
        <f t="shared" si="251"/>
        <v>0</v>
      </c>
      <c r="DP290" s="62">
        <f t="shared" si="251"/>
        <v>0</v>
      </c>
      <c r="DQ290" s="62">
        <f t="shared" si="251"/>
        <v>0</v>
      </c>
      <c r="DR290" s="62">
        <f t="shared" si="251"/>
        <v>0</v>
      </c>
      <c r="DS290" s="62">
        <f t="shared" si="251"/>
        <v>0</v>
      </c>
      <c r="DT290" s="62">
        <f t="shared" si="251"/>
        <v>0</v>
      </c>
      <c r="DU290" s="62">
        <f t="shared" si="251"/>
        <v>0</v>
      </c>
      <c r="DV290" s="62">
        <f t="shared" si="251"/>
        <v>0</v>
      </c>
      <c r="DW290" s="62">
        <f t="shared" si="251"/>
        <v>0</v>
      </c>
      <c r="DX290" s="62">
        <f t="shared" si="251"/>
        <v>0</v>
      </c>
      <c r="DY290" s="62">
        <f t="shared" si="251"/>
        <v>0</v>
      </c>
      <c r="DZ290" s="62">
        <f t="shared" si="251"/>
        <v>0</v>
      </c>
      <c r="EA290" s="62">
        <f t="shared" si="251"/>
        <v>0</v>
      </c>
      <c r="EB290" s="62">
        <f t="shared" si="251"/>
        <v>0</v>
      </c>
      <c r="EC290" s="62">
        <f t="shared" si="251"/>
        <v>0</v>
      </c>
      <c r="ED290" s="62">
        <f t="shared" si="251"/>
        <v>0</v>
      </c>
      <c r="EE290" s="62">
        <f t="shared" si="251"/>
        <v>0</v>
      </c>
      <c r="EF290" s="62">
        <f t="shared" si="251"/>
        <v>0</v>
      </c>
      <c r="EG290" s="62">
        <f t="shared" si="251"/>
        <v>0</v>
      </c>
      <c r="EH290" s="62">
        <f t="shared" si="251"/>
        <v>0</v>
      </c>
      <c r="EI290" s="62">
        <f t="shared" si="251"/>
        <v>0</v>
      </c>
      <c r="EJ290" s="62">
        <f t="shared" si="251"/>
        <v>0</v>
      </c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</row>
    <row r="291" spans="1:180" s="33" customFormat="1" ht="15.75" customHeight="1">
      <c r="A291" s="35" t="s">
        <v>162</v>
      </c>
      <c r="C291" s="34"/>
      <c r="D291" s="34"/>
      <c r="E291" s="34"/>
      <c r="F291" s="34"/>
      <c r="G291" s="34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56"/>
      <c r="Y291" s="56"/>
      <c r="Z291" s="62"/>
      <c r="AA291" s="62"/>
      <c r="AB291" s="62"/>
      <c r="AC291" s="62"/>
      <c r="AD291" s="62"/>
      <c r="AE291" s="62"/>
      <c r="AF291" s="62"/>
      <c r="AG291" s="27"/>
      <c r="AH291" s="27"/>
      <c r="AI291" s="27"/>
      <c r="AJ291" s="27"/>
      <c r="AK291" s="27"/>
      <c r="AL291" s="27"/>
      <c r="AM291" s="27"/>
      <c r="AN291" s="62">
        <f t="shared" ref="AN291:CY291" si="252">(AN287+((2*SUM(AN292:AN294))+3))</f>
        <v>25</v>
      </c>
      <c r="AO291" s="62">
        <f t="shared" si="252"/>
        <v>23</v>
      </c>
      <c r="AP291" s="62">
        <f t="shared" si="252"/>
        <v>25</v>
      </c>
      <c r="AQ291" s="62">
        <f t="shared" si="252"/>
        <v>25</v>
      </c>
      <c r="AR291" s="62">
        <f t="shared" si="252"/>
        <v>25</v>
      </c>
      <c r="AS291" s="62">
        <f t="shared" si="252"/>
        <v>25</v>
      </c>
      <c r="AT291" s="62">
        <f t="shared" si="252"/>
        <v>27</v>
      </c>
      <c r="AU291" s="62">
        <f t="shared" si="252"/>
        <v>27</v>
      </c>
      <c r="AV291" s="62">
        <f t="shared" si="252"/>
        <v>27</v>
      </c>
      <c r="AW291" s="62">
        <f t="shared" si="252"/>
        <v>27</v>
      </c>
      <c r="AX291" s="62">
        <f t="shared" si="252"/>
        <v>27</v>
      </c>
      <c r="AY291" s="62">
        <f t="shared" si="252"/>
        <v>27</v>
      </c>
      <c r="AZ291" s="62">
        <f t="shared" si="252"/>
        <v>23</v>
      </c>
      <c r="BA291" s="62">
        <f t="shared" si="252"/>
        <v>23</v>
      </c>
      <c r="BB291" s="62">
        <f t="shared" si="252"/>
        <v>23</v>
      </c>
      <c r="BC291" s="62">
        <f t="shared" si="252"/>
        <v>23</v>
      </c>
      <c r="BD291" s="62">
        <f t="shared" si="252"/>
        <v>23</v>
      </c>
      <c r="BE291" s="62">
        <f t="shared" si="252"/>
        <v>23</v>
      </c>
      <c r="BF291" s="62">
        <f t="shared" si="252"/>
        <v>23</v>
      </c>
      <c r="BG291" s="62">
        <f t="shared" si="252"/>
        <v>25</v>
      </c>
      <c r="BH291" s="62">
        <f t="shared" si="252"/>
        <v>25</v>
      </c>
      <c r="BI291" s="62">
        <f t="shared" si="252"/>
        <v>25</v>
      </c>
      <c r="BJ291" s="62">
        <f t="shared" si="252"/>
        <v>25</v>
      </c>
      <c r="BK291" s="62">
        <f t="shared" si="252"/>
        <v>25</v>
      </c>
      <c r="BL291" s="62">
        <f t="shared" si="252"/>
        <v>25</v>
      </c>
      <c r="BM291" s="62">
        <f t="shared" si="252"/>
        <v>25</v>
      </c>
      <c r="BN291" s="62">
        <f t="shared" si="252"/>
        <v>25</v>
      </c>
      <c r="BO291" s="62">
        <f t="shared" si="252"/>
        <v>25</v>
      </c>
      <c r="BP291" s="62">
        <f t="shared" si="252"/>
        <v>25</v>
      </c>
      <c r="BQ291" s="62">
        <f t="shared" si="252"/>
        <v>25</v>
      </c>
      <c r="BR291" s="62">
        <f t="shared" si="252"/>
        <v>25</v>
      </c>
      <c r="BS291" s="62">
        <f t="shared" si="252"/>
        <v>25</v>
      </c>
      <c r="BT291" s="62">
        <f t="shared" si="252"/>
        <v>25</v>
      </c>
      <c r="BU291" s="62">
        <f t="shared" si="252"/>
        <v>25</v>
      </c>
      <c r="BV291" s="62">
        <f t="shared" si="252"/>
        <v>25</v>
      </c>
      <c r="BW291" s="62">
        <f t="shared" si="252"/>
        <v>25</v>
      </c>
      <c r="BX291" s="62">
        <f t="shared" si="252"/>
        <v>25</v>
      </c>
      <c r="BY291" s="62">
        <f t="shared" si="252"/>
        <v>25</v>
      </c>
      <c r="BZ291" s="62">
        <f t="shared" si="252"/>
        <v>23</v>
      </c>
      <c r="CA291" s="62">
        <f t="shared" si="252"/>
        <v>25</v>
      </c>
      <c r="CB291" s="62">
        <f t="shared" si="252"/>
        <v>25</v>
      </c>
      <c r="CC291" s="62">
        <f t="shared" si="252"/>
        <v>25</v>
      </c>
      <c r="CD291" s="62">
        <f t="shared" si="252"/>
        <v>25</v>
      </c>
      <c r="CE291" s="62">
        <f t="shared" si="252"/>
        <v>27</v>
      </c>
      <c r="CF291" s="62">
        <f t="shared" si="252"/>
        <v>25</v>
      </c>
      <c r="CG291" s="62">
        <f t="shared" si="252"/>
        <v>27</v>
      </c>
      <c r="CH291" s="62">
        <f t="shared" si="252"/>
        <v>25</v>
      </c>
      <c r="CI291" s="62">
        <f t="shared" si="252"/>
        <v>25</v>
      </c>
      <c r="CJ291" s="62">
        <f t="shared" si="252"/>
        <v>27</v>
      </c>
      <c r="CK291" s="62">
        <f t="shared" si="252"/>
        <v>25</v>
      </c>
      <c r="CL291" s="62">
        <f t="shared" si="252"/>
        <v>27</v>
      </c>
      <c r="CM291" s="62">
        <f t="shared" si="252"/>
        <v>25</v>
      </c>
      <c r="CN291" s="62">
        <f t="shared" si="252"/>
        <v>27</v>
      </c>
      <c r="CO291" s="62">
        <f t="shared" si="252"/>
        <v>27</v>
      </c>
      <c r="CP291" s="62">
        <f t="shared" si="252"/>
        <v>25</v>
      </c>
      <c r="CQ291" s="62">
        <f t="shared" si="252"/>
        <v>25</v>
      </c>
      <c r="CR291" s="62">
        <f t="shared" si="252"/>
        <v>23</v>
      </c>
      <c r="CS291" s="62">
        <f t="shared" si="252"/>
        <v>21</v>
      </c>
      <c r="CT291" s="62">
        <f t="shared" si="252"/>
        <v>23</v>
      </c>
      <c r="CU291" s="62">
        <f t="shared" si="252"/>
        <v>23</v>
      </c>
      <c r="CV291" s="62">
        <f t="shared" si="252"/>
        <v>25</v>
      </c>
      <c r="CW291" s="62">
        <f t="shared" si="252"/>
        <v>25</v>
      </c>
      <c r="CX291" s="62">
        <f t="shared" si="252"/>
        <v>25</v>
      </c>
      <c r="CY291" s="62">
        <f t="shared" si="252"/>
        <v>25</v>
      </c>
      <c r="CZ291" s="62">
        <f t="shared" ref="CZ291:EJ291" si="253">(CZ287+((2*SUM(CZ292:CZ294))+3))</f>
        <v>27</v>
      </c>
      <c r="DA291" s="62">
        <f t="shared" si="253"/>
        <v>27</v>
      </c>
      <c r="DB291" s="62">
        <f t="shared" si="253"/>
        <v>27</v>
      </c>
      <c r="DC291" s="62">
        <f t="shared" si="253"/>
        <v>27</v>
      </c>
      <c r="DD291" s="62">
        <f t="shared" si="253"/>
        <v>27</v>
      </c>
      <c r="DE291" s="62">
        <f t="shared" si="253"/>
        <v>27</v>
      </c>
      <c r="DF291" s="62">
        <f t="shared" si="253"/>
        <v>27</v>
      </c>
      <c r="DG291" s="62">
        <f t="shared" si="253"/>
        <v>27</v>
      </c>
      <c r="DH291" s="62">
        <f t="shared" si="253"/>
        <v>27</v>
      </c>
      <c r="DI291" s="62">
        <f t="shared" si="253"/>
        <v>27</v>
      </c>
      <c r="DJ291" s="62">
        <f t="shared" si="253"/>
        <v>27</v>
      </c>
      <c r="DK291" s="62">
        <f t="shared" si="253"/>
        <v>27</v>
      </c>
      <c r="DL291" s="62">
        <f t="shared" si="253"/>
        <v>27</v>
      </c>
      <c r="DM291" s="62">
        <f t="shared" si="253"/>
        <v>29</v>
      </c>
      <c r="DN291" s="62">
        <f t="shared" si="253"/>
        <v>29</v>
      </c>
      <c r="DO291" s="62">
        <f t="shared" si="253"/>
        <v>29</v>
      </c>
      <c r="DP291" s="62">
        <f t="shared" si="253"/>
        <v>29</v>
      </c>
      <c r="DQ291" s="62">
        <f t="shared" si="253"/>
        <v>29</v>
      </c>
      <c r="DR291" s="62">
        <f t="shared" si="253"/>
        <v>29</v>
      </c>
      <c r="DS291" s="62">
        <f t="shared" si="253"/>
        <v>31</v>
      </c>
      <c r="DT291" s="62">
        <f t="shared" si="253"/>
        <v>31</v>
      </c>
      <c r="DU291" s="62">
        <f t="shared" si="253"/>
        <v>31</v>
      </c>
      <c r="DV291" s="62">
        <f t="shared" si="253"/>
        <v>31</v>
      </c>
      <c r="DW291" s="62">
        <f t="shared" si="253"/>
        <v>31</v>
      </c>
      <c r="DX291" s="62">
        <f t="shared" si="253"/>
        <v>31</v>
      </c>
      <c r="DY291" s="62">
        <f t="shared" si="253"/>
        <v>31</v>
      </c>
      <c r="DZ291" s="62">
        <f t="shared" si="253"/>
        <v>31</v>
      </c>
      <c r="EA291" s="62">
        <f t="shared" si="253"/>
        <v>31</v>
      </c>
      <c r="EB291" s="62">
        <f t="shared" si="253"/>
        <v>31</v>
      </c>
      <c r="EC291" s="62">
        <f t="shared" si="253"/>
        <v>31</v>
      </c>
      <c r="ED291" s="62">
        <f t="shared" si="253"/>
        <v>31</v>
      </c>
      <c r="EE291" s="62">
        <f t="shared" si="253"/>
        <v>31</v>
      </c>
      <c r="EF291" s="62">
        <f t="shared" si="253"/>
        <v>33</v>
      </c>
      <c r="EG291" s="62">
        <f t="shared" si="253"/>
        <v>33</v>
      </c>
      <c r="EH291" s="62">
        <f t="shared" si="253"/>
        <v>33</v>
      </c>
      <c r="EI291" s="62">
        <f t="shared" si="253"/>
        <v>33</v>
      </c>
      <c r="EJ291" s="62">
        <f t="shared" si="253"/>
        <v>33</v>
      </c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</row>
    <row r="292" spans="1:180" ht="15.75" customHeight="1">
      <c r="A292" s="32" t="s">
        <v>103</v>
      </c>
      <c r="B292" s="58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7"/>
      <c r="AA292" s="57"/>
      <c r="AB292" s="56"/>
      <c r="AC292" s="56"/>
      <c r="AD292" s="56"/>
      <c r="AE292" s="56"/>
      <c r="AF292" s="56"/>
      <c r="AN292" s="27">
        <v>2</v>
      </c>
      <c r="AO292" s="27">
        <v>1</v>
      </c>
      <c r="AP292" s="27">
        <v>2</v>
      </c>
      <c r="AQ292" s="27">
        <v>2</v>
      </c>
      <c r="AR292" s="27">
        <v>2</v>
      </c>
      <c r="AS292" s="27">
        <v>2</v>
      </c>
      <c r="AT292" s="27">
        <v>3</v>
      </c>
      <c r="AU292" s="27">
        <v>3</v>
      </c>
      <c r="AV292" s="27">
        <v>3</v>
      </c>
      <c r="AW292" s="27">
        <v>3</v>
      </c>
      <c r="AX292" s="27">
        <v>3</v>
      </c>
      <c r="AY292" s="27">
        <v>3</v>
      </c>
      <c r="AZ292" s="27">
        <v>1</v>
      </c>
      <c r="BA292" s="27">
        <v>1</v>
      </c>
      <c r="BB292" s="27">
        <v>1</v>
      </c>
      <c r="BC292" s="27">
        <v>1</v>
      </c>
      <c r="BD292" s="27">
        <v>1</v>
      </c>
      <c r="BE292" s="27">
        <v>1</v>
      </c>
      <c r="BF292" s="27">
        <v>1</v>
      </c>
      <c r="BG292" s="27">
        <v>2</v>
      </c>
      <c r="BH292" s="27">
        <v>2</v>
      </c>
      <c r="BI292" s="27">
        <v>2</v>
      </c>
      <c r="BJ292" s="27">
        <v>2</v>
      </c>
      <c r="BK292" s="27">
        <v>2</v>
      </c>
      <c r="BL292" s="27">
        <v>2</v>
      </c>
      <c r="BM292" s="27">
        <v>2</v>
      </c>
      <c r="BN292" s="27">
        <v>2</v>
      </c>
      <c r="BO292" s="27">
        <v>2</v>
      </c>
      <c r="BP292" s="27">
        <v>2</v>
      </c>
      <c r="BQ292" s="27">
        <v>2</v>
      </c>
      <c r="BR292" s="27">
        <v>2</v>
      </c>
      <c r="BS292" s="27">
        <v>2</v>
      </c>
      <c r="BT292" s="27">
        <v>2</v>
      </c>
      <c r="BU292" s="27">
        <v>2</v>
      </c>
      <c r="BV292" s="27">
        <v>2</v>
      </c>
      <c r="BW292" s="27">
        <v>2</v>
      </c>
      <c r="BX292" s="27">
        <v>2</v>
      </c>
      <c r="BY292" s="27">
        <v>1</v>
      </c>
      <c r="CA292" s="27">
        <v>1</v>
      </c>
      <c r="CB292" s="27">
        <v>1</v>
      </c>
      <c r="CC292" s="27">
        <v>1</v>
      </c>
      <c r="CD292" s="27">
        <v>1</v>
      </c>
      <c r="CE292" s="27">
        <v>2</v>
      </c>
      <c r="CF292" s="27">
        <v>1</v>
      </c>
      <c r="CG292" s="27">
        <v>2</v>
      </c>
      <c r="CH292" s="27">
        <v>1</v>
      </c>
      <c r="CI292" s="27">
        <v>1</v>
      </c>
      <c r="CJ292" s="27">
        <v>2</v>
      </c>
      <c r="CK292" s="27">
        <v>1</v>
      </c>
      <c r="CL292" s="27">
        <v>2</v>
      </c>
      <c r="CM292" s="27">
        <v>1</v>
      </c>
      <c r="CN292" s="27">
        <v>2</v>
      </c>
      <c r="CO292" s="27">
        <v>2</v>
      </c>
      <c r="CP292" s="27">
        <v>2</v>
      </c>
      <c r="CQ292" s="27">
        <v>2</v>
      </c>
      <c r="CR292" s="27">
        <v>1</v>
      </c>
      <c r="CT292" s="27">
        <v>1</v>
      </c>
      <c r="CU292" s="27">
        <v>1</v>
      </c>
      <c r="CV292" s="27">
        <v>2</v>
      </c>
      <c r="CW292" s="27">
        <v>2</v>
      </c>
      <c r="CX292" s="27">
        <v>2</v>
      </c>
      <c r="CY292" s="27">
        <v>2</v>
      </c>
      <c r="CZ292" s="27">
        <v>2</v>
      </c>
      <c r="DA292" s="27">
        <v>2</v>
      </c>
      <c r="DB292" s="27">
        <v>2</v>
      </c>
      <c r="DC292" s="27">
        <v>2</v>
      </c>
      <c r="DD292" s="27">
        <v>1</v>
      </c>
      <c r="DE292" s="27">
        <v>1</v>
      </c>
      <c r="DF292" s="27">
        <v>1</v>
      </c>
      <c r="DG292" s="27">
        <v>1</v>
      </c>
      <c r="DH292" s="27">
        <v>1</v>
      </c>
      <c r="DI292" s="27">
        <v>1</v>
      </c>
      <c r="DJ292" s="27">
        <v>1</v>
      </c>
      <c r="DK292" s="27">
        <v>1</v>
      </c>
      <c r="DL292" s="27">
        <v>1</v>
      </c>
      <c r="DM292" s="27">
        <v>2</v>
      </c>
      <c r="DN292" s="27">
        <v>2</v>
      </c>
      <c r="DO292" s="27">
        <v>2</v>
      </c>
      <c r="DP292" s="27">
        <v>2</v>
      </c>
      <c r="DQ292" s="27">
        <v>2</v>
      </c>
      <c r="DR292" s="27">
        <v>2</v>
      </c>
      <c r="DS292" s="27">
        <v>3</v>
      </c>
      <c r="DT292" s="27">
        <v>2</v>
      </c>
      <c r="DU292" s="27">
        <v>1</v>
      </c>
      <c r="DV292" s="27">
        <v>1</v>
      </c>
      <c r="DW292" s="27">
        <v>1</v>
      </c>
      <c r="DX292" s="27">
        <v>2</v>
      </c>
      <c r="DY292" s="27">
        <v>2</v>
      </c>
      <c r="DZ292" s="27">
        <v>1</v>
      </c>
      <c r="EA292" s="27">
        <v>1</v>
      </c>
      <c r="EB292" s="27">
        <v>1</v>
      </c>
      <c r="EC292" s="27">
        <v>1</v>
      </c>
      <c r="ED292" s="27">
        <v>1</v>
      </c>
      <c r="EE292" s="27">
        <v>1</v>
      </c>
      <c r="EF292" s="27">
        <v>2</v>
      </c>
      <c r="EG292" s="27">
        <v>2</v>
      </c>
      <c r="EH292" s="27">
        <v>2</v>
      </c>
      <c r="EI292" s="27">
        <v>2</v>
      </c>
      <c r="EJ292" s="27">
        <v>2</v>
      </c>
    </row>
    <row r="293" spans="1:180" ht="15.75" customHeight="1">
      <c r="A293" s="31" t="s">
        <v>105</v>
      </c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7"/>
      <c r="AA293" s="57"/>
      <c r="AB293" s="56"/>
      <c r="AC293" s="56"/>
      <c r="AD293" s="56"/>
      <c r="AE293" s="56"/>
      <c r="AF293" s="56"/>
      <c r="AN293" s="27">
        <v>2</v>
      </c>
      <c r="AO293" s="27">
        <v>2</v>
      </c>
      <c r="AP293" s="27">
        <v>2</v>
      </c>
      <c r="AQ293" s="27">
        <v>2</v>
      </c>
      <c r="AR293" s="27">
        <v>2</v>
      </c>
      <c r="AS293" s="27">
        <v>2</v>
      </c>
      <c r="AT293" s="27">
        <v>2</v>
      </c>
      <c r="AU293" s="27">
        <v>2</v>
      </c>
      <c r="AV293" s="27">
        <v>2</v>
      </c>
      <c r="AW293" s="27">
        <v>2</v>
      </c>
      <c r="AX293" s="27">
        <v>2</v>
      </c>
      <c r="AY293" s="27">
        <v>2</v>
      </c>
      <c r="AZ293" s="27">
        <v>1</v>
      </c>
      <c r="BA293" s="27">
        <v>1</v>
      </c>
      <c r="BB293" s="27">
        <v>1</v>
      </c>
      <c r="BC293" s="27">
        <v>1</v>
      </c>
      <c r="BD293" s="27">
        <v>1</v>
      </c>
      <c r="BE293" s="27">
        <v>1</v>
      </c>
      <c r="BF293" s="27">
        <v>1</v>
      </c>
      <c r="BG293" s="27">
        <v>1</v>
      </c>
      <c r="BH293" s="27">
        <v>1</v>
      </c>
      <c r="BI293" s="27">
        <v>1</v>
      </c>
      <c r="BJ293" s="27">
        <v>1</v>
      </c>
      <c r="BK293" s="27">
        <v>1</v>
      </c>
      <c r="BL293" s="27">
        <v>1</v>
      </c>
      <c r="BM293" s="27">
        <v>1</v>
      </c>
      <c r="BN293" s="27">
        <v>1</v>
      </c>
      <c r="BO293" s="27">
        <v>1</v>
      </c>
      <c r="BP293" s="27">
        <v>1</v>
      </c>
      <c r="BQ293" s="27">
        <v>1</v>
      </c>
      <c r="BR293" s="27">
        <v>1</v>
      </c>
      <c r="BS293" s="27">
        <v>1</v>
      </c>
      <c r="BT293" s="27">
        <v>1</v>
      </c>
      <c r="BU293" s="27">
        <v>1</v>
      </c>
      <c r="BV293" s="27">
        <v>1</v>
      </c>
      <c r="BW293" s="27">
        <v>1</v>
      </c>
      <c r="BX293" s="27">
        <v>1</v>
      </c>
      <c r="BY293" s="27">
        <v>2</v>
      </c>
      <c r="BZ293" s="27">
        <v>2</v>
      </c>
      <c r="CA293" s="27">
        <v>2</v>
      </c>
      <c r="CB293" s="27">
        <v>2</v>
      </c>
      <c r="CC293" s="27">
        <v>2</v>
      </c>
      <c r="CD293" s="27">
        <v>2</v>
      </c>
      <c r="CE293" s="27">
        <v>2</v>
      </c>
      <c r="CF293" s="27">
        <v>2</v>
      </c>
      <c r="CG293" s="27">
        <v>2</v>
      </c>
      <c r="CH293" s="27">
        <v>2</v>
      </c>
      <c r="CI293" s="27">
        <v>2</v>
      </c>
      <c r="CJ293" s="27">
        <v>2</v>
      </c>
      <c r="CK293" s="27">
        <v>2</v>
      </c>
      <c r="CL293" s="27">
        <v>2</v>
      </c>
      <c r="CM293" s="27">
        <v>2</v>
      </c>
      <c r="CN293" s="27">
        <v>2</v>
      </c>
      <c r="CO293" s="27">
        <v>2</v>
      </c>
      <c r="CP293" s="27">
        <v>2</v>
      </c>
      <c r="CQ293" s="27">
        <v>2</v>
      </c>
      <c r="CR293" s="27">
        <v>1</v>
      </c>
      <c r="CS293" s="27">
        <v>1</v>
      </c>
      <c r="CT293" s="27">
        <v>1</v>
      </c>
      <c r="CU293" s="27">
        <v>1</v>
      </c>
      <c r="CV293" s="27">
        <v>1</v>
      </c>
      <c r="CW293" s="27">
        <v>1</v>
      </c>
      <c r="CX293" s="27">
        <v>1</v>
      </c>
      <c r="CY293" s="27">
        <v>1</v>
      </c>
      <c r="CZ293" s="27">
        <v>1</v>
      </c>
      <c r="DA293" s="27">
        <v>1</v>
      </c>
      <c r="DB293" s="27">
        <v>1</v>
      </c>
      <c r="DC293" s="27">
        <v>1</v>
      </c>
      <c r="DD293" s="27">
        <v>2</v>
      </c>
      <c r="DE293" s="27">
        <v>2</v>
      </c>
      <c r="DF293" s="27">
        <v>2</v>
      </c>
      <c r="DG293" s="27">
        <v>2</v>
      </c>
      <c r="DH293" s="27">
        <v>2</v>
      </c>
      <c r="DI293" s="27">
        <v>2</v>
      </c>
      <c r="DJ293" s="27">
        <v>2</v>
      </c>
      <c r="DK293" s="27">
        <v>2</v>
      </c>
      <c r="DL293" s="27">
        <v>2</v>
      </c>
      <c r="DM293" s="27">
        <v>2</v>
      </c>
      <c r="DN293" s="27">
        <v>2</v>
      </c>
      <c r="DO293" s="27">
        <v>2</v>
      </c>
      <c r="DP293" s="27">
        <v>2</v>
      </c>
      <c r="DQ293" s="27">
        <v>2</v>
      </c>
      <c r="DR293" s="27">
        <v>2</v>
      </c>
      <c r="DS293" s="27">
        <v>2</v>
      </c>
      <c r="DT293" s="27">
        <v>2</v>
      </c>
      <c r="DU293" s="27">
        <v>3</v>
      </c>
      <c r="DV293" s="27">
        <v>3</v>
      </c>
      <c r="DW293" s="27">
        <v>3</v>
      </c>
      <c r="DX293" s="27">
        <v>2</v>
      </c>
      <c r="DY293" s="27">
        <v>2</v>
      </c>
      <c r="DZ293" s="27">
        <v>3</v>
      </c>
      <c r="EA293" s="27">
        <v>3</v>
      </c>
      <c r="EB293" s="27">
        <v>3</v>
      </c>
      <c r="EC293" s="27">
        <v>3</v>
      </c>
      <c r="ED293" s="27">
        <v>3</v>
      </c>
      <c r="EE293" s="27">
        <v>3</v>
      </c>
      <c r="EF293" s="27">
        <v>3</v>
      </c>
      <c r="EG293" s="27">
        <v>3</v>
      </c>
      <c r="EH293" s="27">
        <v>3</v>
      </c>
      <c r="EI293" s="27">
        <v>3</v>
      </c>
      <c r="EJ293" s="27">
        <v>3</v>
      </c>
    </row>
    <row r="294" spans="1:180" ht="15.75" customHeight="1">
      <c r="A294" s="31" t="s">
        <v>107</v>
      </c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7"/>
      <c r="AA294" s="57"/>
      <c r="AB294" s="56"/>
      <c r="AC294" s="56"/>
      <c r="AD294" s="56"/>
      <c r="AE294" s="56"/>
      <c r="AF294" s="56"/>
      <c r="AZ294" s="27">
        <v>1</v>
      </c>
      <c r="BA294" s="27">
        <v>1</v>
      </c>
      <c r="BB294" s="27">
        <v>1</v>
      </c>
      <c r="BC294" s="27">
        <v>1</v>
      </c>
      <c r="BD294" s="27">
        <v>1</v>
      </c>
      <c r="BE294" s="27">
        <v>1</v>
      </c>
      <c r="BF294" s="27">
        <v>1</v>
      </c>
      <c r="BG294" s="27">
        <v>1</v>
      </c>
      <c r="BH294" s="27">
        <v>1</v>
      </c>
      <c r="BI294" s="27">
        <v>1</v>
      </c>
      <c r="BJ294" s="27">
        <v>1</v>
      </c>
      <c r="BK294" s="27">
        <v>1</v>
      </c>
      <c r="BL294" s="27">
        <v>1</v>
      </c>
      <c r="BM294" s="27">
        <v>1</v>
      </c>
      <c r="BN294" s="27">
        <v>1</v>
      </c>
      <c r="BO294" s="27">
        <v>1</v>
      </c>
      <c r="BP294" s="27">
        <v>1</v>
      </c>
      <c r="BQ294" s="27">
        <v>1</v>
      </c>
      <c r="BR294" s="27">
        <v>1</v>
      </c>
      <c r="BS294" s="27">
        <v>1</v>
      </c>
      <c r="BT294" s="27">
        <v>1</v>
      </c>
      <c r="BU294" s="27">
        <v>1</v>
      </c>
      <c r="BV294" s="27">
        <v>1</v>
      </c>
      <c r="BW294" s="27">
        <v>1</v>
      </c>
      <c r="BX294" s="27">
        <v>1</v>
      </c>
      <c r="BY294" s="27">
        <v>1</v>
      </c>
      <c r="BZ294" s="27">
        <v>1</v>
      </c>
      <c r="CA294" s="27">
        <v>1</v>
      </c>
      <c r="CB294" s="27">
        <v>1</v>
      </c>
      <c r="CC294" s="27">
        <v>1</v>
      </c>
      <c r="CD294" s="27">
        <v>1</v>
      </c>
      <c r="CE294" s="27">
        <v>1</v>
      </c>
      <c r="CF294" s="27">
        <v>1</v>
      </c>
      <c r="CG294" s="27">
        <v>1</v>
      </c>
      <c r="CH294" s="27">
        <v>1</v>
      </c>
      <c r="CI294" s="27">
        <v>1</v>
      </c>
      <c r="CJ294" s="27">
        <v>1</v>
      </c>
      <c r="CK294" s="27">
        <v>1</v>
      </c>
      <c r="CL294" s="27">
        <v>1</v>
      </c>
      <c r="CM294" s="27">
        <v>1</v>
      </c>
      <c r="CN294" s="27">
        <v>1</v>
      </c>
      <c r="CO294" s="27">
        <v>1</v>
      </c>
      <c r="CP294" s="27">
        <v>1</v>
      </c>
      <c r="CQ294" s="27">
        <v>1</v>
      </c>
      <c r="CR294" s="27">
        <v>2</v>
      </c>
      <c r="CS294" s="27">
        <v>2</v>
      </c>
      <c r="CT294" s="27">
        <v>2</v>
      </c>
      <c r="CU294" s="27">
        <v>2</v>
      </c>
      <c r="CV294" s="27">
        <v>2</v>
      </c>
      <c r="CW294" s="27">
        <v>2</v>
      </c>
      <c r="CX294" s="27">
        <v>2</v>
      </c>
      <c r="CY294" s="27">
        <v>2</v>
      </c>
      <c r="CZ294" s="27">
        <v>2</v>
      </c>
      <c r="DA294" s="27">
        <v>2</v>
      </c>
      <c r="DB294" s="27">
        <v>2</v>
      </c>
      <c r="DC294" s="27">
        <v>2</v>
      </c>
      <c r="DD294" s="27">
        <v>2</v>
      </c>
      <c r="DE294" s="27">
        <v>2</v>
      </c>
      <c r="DF294" s="27">
        <v>2</v>
      </c>
      <c r="DG294" s="27">
        <v>2</v>
      </c>
      <c r="DH294" s="27">
        <v>2</v>
      </c>
      <c r="DI294" s="27">
        <v>2</v>
      </c>
      <c r="DJ294" s="27">
        <v>2</v>
      </c>
      <c r="DK294" s="27">
        <v>2</v>
      </c>
      <c r="DL294" s="27">
        <v>2</v>
      </c>
      <c r="DM294" s="27">
        <v>2</v>
      </c>
      <c r="DN294" s="27">
        <v>2</v>
      </c>
      <c r="DO294" s="27">
        <v>2</v>
      </c>
      <c r="DP294" s="27">
        <v>2</v>
      </c>
      <c r="DQ294" s="27">
        <v>2</v>
      </c>
      <c r="DR294" s="27">
        <v>2</v>
      </c>
      <c r="DS294" s="27">
        <v>2</v>
      </c>
      <c r="DT294" s="27">
        <v>2</v>
      </c>
      <c r="DU294" s="27">
        <v>2</v>
      </c>
      <c r="DV294" s="27">
        <v>2</v>
      </c>
      <c r="DW294" s="27">
        <v>2</v>
      </c>
      <c r="DX294" s="27">
        <v>2</v>
      </c>
      <c r="DY294" s="27">
        <v>2</v>
      </c>
      <c r="DZ294" s="27">
        <v>2</v>
      </c>
      <c r="EA294" s="27">
        <v>2</v>
      </c>
      <c r="EB294" s="27">
        <v>2</v>
      </c>
      <c r="EC294" s="27">
        <v>2</v>
      </c>
      <c r="ED294" s="27">
        <v>2</v>
      </c>
      <c r="EE294" s="27">
        <v>2</v>
      </c>
      <c r="EF294" s="27">
        <v>2</v>
      </c>
      <c r="EG294" s="27">
        <v>2</v>
      </c>
      <c r="EH294" s="27">
        <v>2</v>
      </c>
      <c r="EI294" s="27">
        <v>2</v>
      </c>
      <c r="EJ294" s="27">
        <v>2</v>
      </c>
    </row>
    <row r="295" spans="1:180" ht="15.75" customHeight="1">
      <c r="A295" s="63" t="s">
        <v>163</v>
      </c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7"/>
      <c r="AA295" s="57"/>
      <c r="AB295" s="56"/>
      <c r="AC295" s="56"/>
      <c r="AD295" s="56"/>
      <c r="AE295" s="56"/>
      <c r="AF295" s="56"/>
      <c r="AN295" s="27">
        <v>4</v>
      </c>
      <c r="AO295" s="27">
        <v>4</v>
      </c>
      <c r="AP295" s="27">
        <v>4</v>
      </c>
      <c r="AQ295" s="27">
        <v>4</v>
      </c>
      <c r="AR295" s="27">
        <v>4</v>
      </c>
      <c r="AS295" s="27">
        <v>4</v>
      </c>
      <c r="AT295" s="27">
        <v>4</v>
      </c>
      <c r="AU295" s="27">
        <v>4</v>
      </c>
      <c r="AV295" s="27">
        <v>4</v>
      </c>
      <c r="AW295" s="27">
        <v>4</v>
      </c>
      <c r="AX295" s="27">
        <v>4</v>
      </c>
      <c r="AY295" s="27">
        <v>4</v>
      </c>
      <c r="AZ295" s="27">
        <v>4</v>
      </c>
      <c r="BA295" s="27">
        <v>5</v>
      </c>
      <c r="BB295" s="27">
        <v>4</v>
      </c>
      <c r="BC295" s="27">
        <v>5</v>
      </c>
      <c r="BD295" s="27">
        <v>5</v>
      </c>
      <c r="BE295" s="27">
        <v>5</v>
      </c>
      <c r="BF295" s="27">
        <v>5</v>
      </c>
      <c r="BG295" s="27">
        <v>5</v>
      </c>
      <c r="BH295" s="27">
        <v>5</v>
      </c>
      <c r="BI295" s="27">
        <v>5</v>
      </c>
      <c r="BJ295" s="27">
        <v>5</v>
      </c>
      <c r="BK295" s="27">
        <v>5</v>
      </c>
      <c r="BL295" s="27">
        <v>5</v>
      </c>
      <c r="BM295" s="27">
        <v>5</v>
      </c>
      <c r="BN295" s="27">
        <v>6</v>
      </c>
      <c r="BO295" s="27">
        <v>6</v>
      </c>
      <c r="BP295" s="27">
        <v>6</v>
      </c>
      <c r="BQ295" s="27">
        <v>6</v>
      </c>
      <c r="BR295" s="27">
        <v>6</v>
      </c>
      <c r="BS295" s="27">
        <v>6</v>
      </c>
      <c r="BT295" s="27">
        <v>6</v>
      </c>
      <c r="BU295" s="27">
        <v>7</v>
      </c>
      <c r="BV295" s="27">
        <v>6</v>
      </c>
      <c r="BW295" s="27">
        <v>7</v>
      </c>
      <c r="BX295" s="27">
        <v>7</v>
      </c>
      <c r="BY295" s="27">
        <v>7</v>
      </c>
      <c r="BZ295" s="27">
        <v>7</v>
      </c>
      <c r="CA295" s="27">
        <v>7</v>
      </c>
      <c r="CB295" s="27">
        <v>7</v>
      </c>
      <c r="CC295" s="27">
        <v>7</v>
      </c>
      <c r="CD295" s="27">
        <v>7</v>
      </c>
      <c r="CE295" s="27">
        <v>7</v>
      </c>
      <c r="CF295" s="27">
        <v>7</v>
      </c>
      <c r="CG295" s="27">
        <v>7</v>
      </c>
      <c r="CH295" s="27">
        <v>8</v>
      </c>
      <c r="CI295" s="27">
        <v>8</v>
      </c>
      <c r="CJ295" s="27">
        <v>8</v>
      </c>
      <c r="CK295" s="27">
        <v>8</v>
      </c>
      <c r="CL295" s="27">
        <v>8</v>
      </c>
      <c r="CM295" s="27">
        <v>8</v>
      </c>
      <c r="CN295" s="27">
        <v>8</v>
      </c>
      <c r="CO295" s="27">
        <v>8</v>
      </c>
      <c r="CP295" s="27">
        <v>8</v>
      </c>
      <c r="CQ295" s="27">
        <v>8</v>
      </c>
      <c r="CR295" s="27">
        <v>8</v>
      </c>
      <c r="CS295" s="27">
        <v>8</v>
      </c>
      <c r="CT295" s="27">
        <v>8</v>
      </c>
      <c r="CU295" s="27">
        <v>8</v>
      </c>
      <c r="CV295" s="27">
        <v>8</v>
      </c>
      <c r="CW295" s="27">
        <v>8</v>
      </c>
      <c r="CX295" s="27">
        <v>8</v>
      </c>
      <c r="CY295" s="27">
        <v>8</v>
      </c>
      <c r="CZ295" s="27">
        <v>8</v>
      </c>
      <c r="DA295" s="27">
        <v>8</v>
      </c>
      <c r="DB295" s="27">
        <v>8</v>
      </c>
      <c r="DC295" s="27">
        <v>9</v>
      </c>
      <c r="DD295" s="27">
        <v>8</v>
      </c>
      <c r="DE295" s="27">
        <v>8</v>
      </c>
      <c r="DF295" s="27">
        <v>8</v>
      </c>
      <c r="DG295" s="27">
        <v>9</v>
      </c>
      <c r="DH295" s="27">
        <v>8</v>
      </c>
      <c r="DI295" s="27">
        <v>9</v>
      </c>
      <c r="DJ295" s="27">
        <v>8</v>
      </c>
      <c r="DK295" s="27">
        <v>9</v>
      </c>
      <c r="DL295" s="27">
        <v>9</v>
      </c>
      <c r="DM295" s="27">
        <v>9</v>
      </c>
      <c r="DN295" s="27">
        <v>8</v>
      </c>
      <c r="DO295" s="27">
        <v>9</v>
      </c>
      <c r="DP295" s="27">
        <v>9</v>
      </c>
      <c r="DQ295" s="27">
        <v>9</v>
      </c>
      <c r="DR295" s="27">
        <v>9</v>
      </c>
      <c r="DS295" s="27">
        <v>9</v>
      </c>
      <c r="DT295" s="27">
        <v>9</v>
      </c>
      <c r="DU295" s="27">
        <v>9</v>
      </c>
      <c r="DV295" s="27">
        <v>10</v>
      </c>
      <c r="DW295" s="27">
        <v>10</v>
      </c>
      <c r="DX295" s="27">
        <v>10</v>
      </c>
      <c r="DY295" s="27">
        <v>10</v>
      </c>
      <c r="DZ295" s="27">
        <v>10</v>
      </c>
      <c r="EA295" s="27">
        <v>9</v>
      </c>
      <c r="EB295" s="27">
        <v>10</v>
      </c>
      <c r="EC295" s="27">
        <v>10</v>
      </c>
      <c r="ED295" s="27">
        <v>10</v>
      </c>
      <c r="EE295" s="27">
        <v>10</v>
      </c>
      <c r="EF295" s="27">
        <v>10</v>
      </c>
      <c r="EG295" s="27">
        <v>10</v>
      </c>
      <c r="EH295" s="27">
        <v>10</v>
      </c>
      <c r="EI295" s="27">
        <v>10</v>
      </c>
      <c r="EJ295" s="27">
        <v>10</v>
      </c>
    </row>
    <row r="296" spans="1:180" ht="15.75" customHeight="1">
      <c r="A296" s="63" t="s">
        <v>164</v>
      </c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7"/>
      <c r="AA296" s="57"/>
      <c r="AB296" s="56"/>
      <c r="AC296" s="56"/>
      <c r="AD296" s="56"/>
      <c r="AE296" s="56"/>
      <c r="AF296" s="56"/>
      <c r="AN296" s="27">
        <v>4</v>
      </c>
      <c r="AO296" s="27">
        <v>4</v>
      </c>
      <c r="AP296" s="27">
        <v>4</v>
      </c>
      <c r="AQ296" s="27">
        <v>4</v>
      </c>
      <c r="AR296" s="27">
        <v>4</v>
      </c>
      <c r="AS296" s="27">
        <v>4</v>
      </c>
      <c r="AT296" s="27">
        <v>4</v>
      </c>
      <c r="AU296" s="27">
        <v>4</v>
      </c>
      <c r="AV296" s="27">
        <v>4</v>
      </c>
      <c r="AW296" s="27">
        <v>4</v>
      </c>
      <c r="AX296" s="27">
        <v>4</v>
      </c>
      <c r="AY296" s="27">
        <v>4</v>
      </c>
      <c r="AZ296" s="27">
        <v>4</v>
      </c>
      <c r="BA296" s="27">
        <v>5</v>
      </c>
      <c r="BB296" s="27">
        <v>4</v>
      </c>
      <c r="BC296" s="27">
        <v>5</v>
      </c>
      <c r="BD296" s="27">
        <v>5</v>
      </c>
      <c r="BE296" s="27">
        <v>5</v>
      </c>
      <c r="BF296" s="27">
        <v>5</v>
      </c>
      <c r="BG296" s="27">
        <v>5</v>
      </c>
      <c r="BH296" s="27">
        <v>5</v>
      </c>
      <c r="BI296" s="27">
        <v>5</v>
      </c>
      <c r="BJ296" s="27">
        <v>5</v>
      </c>
      <c r="BK296" s="27">
        <v>5</v>
      </c>
      <c r="BL296" s="27">
        <v>5</v>
      </c>
      <c r="BM296" s="27">
        <v>5</v>
      </c>
      <c r="BN296" s="27">
        <v>6</v>
      </c>
      <c r="BO296" s="27">
        <v>6</v>
      </c>
      <c r="BP296" s="27">
        <v>6</v>
      </c>
      <c r="BQ296" s="27">
        <v>6</v>
      </c>
      <c r="BR296" s="27">
        <v>6</v>
      </c>
      <c r="BS296" s="27">
        <v>6</v>
      </c>
      <c r="BT296" s="27">
        <v>6</v>
      </c>
      <c r="BU296" s="27">
        <v>7</v>
      </c>
      <c r="BV296" s="27">
        <v>6</v>
      </c>
      <c r="BW296" s="27">
        <v>7</v>
      </c>
      <c r="BX296" s="27">
        <v>7</v>
      </c>
      <c r="BY296" s="27">
        <v>7</v>
      </c>
      <c r="BZ296" s="27">
        <v>7</v>
      </c>
      <c r="CA296" s="27">
        <v>7</v>
      </c>
      <c r="CB296" s="27">
        <v>7</v>
      </c>
      <c r="CC296" s="27">
        <v>7</v>
      </c>
      <c r="CD296" s="27">
        <v>7</v>
      </c>
      <c r="CE296" s="27">
        <v>7</v>
      </c>
      <c r="CF296" s="27">
        <v>7</v>
      </c>
      <c r="CG296" s="27">
        <v>7</v>
      </c>
      <c r="CH296" s="27">
        <v>8</v>
      </c>
      <c r="CI296" s="27">
        <v>8</v>
      </c>
      <c r="CJ296" s="27">
        <v>8</v>
      </c>
      <c r="CK296" s="27">
        <v>8</v>
      </c>
      <c r="CL296" s="27">
        <v>8</v>
      </c>
      <c r="CM296" s="27">
        <v>8</v>
      </c>
      <c r="CN296" s="27">
        <v>8</v>
      </c>
      <c r="CO296" s="27">
        <v>8</v>
      </c>
      <c r="CP296" s="27">
        <v>8</v>
      </c>
      <c r="CQ296" s="27">
        <v>8</v>
      </c>
      <c r="CR296" s="27">
        <v>8</v>
      </c>
      <c r="CS296" s="27">
        <v>8</v>
      </c>
      <c r="CT296" s="27">
        <v>8</v>
      </c>
      <c r="CU296" s="27">
        <v>8</v>
      </c>
      <c r="CV296" s="27">
        <v>8</v>
      </c>
      <c r="CW296" s="27">
        <v>8</v>
      </c>
      <c r="CX296" s="27">
        <v>8</v>
      </c>
      <c r="CY296" s="27">
        <v>8</v>
      </c>
      <c r="CZ296" s="27">
        <v>8</v>
      </c>
      <c r="DA296" s="27">
        <v>8</v>
      </c>
      <c r="DB296" s="27">
        <v>8</v>
      </c>
      <c r="DC296" s="27">
        <v>9</v>
      </c>
      <c r="DD296" s="27">
        <v>8</v>
      </c>
      <c r="DE296" s="27">
        <v>8</v>
      </c>
      <c r="DF296" s="27">
        <v>8</v>
      </c>
      <c r="DG296" s="27">
        <v>9</v>
      </c>
      <c r="DH296" s="27">
        <v>8</v>
      </c>
      <c r="DI296" s="27">
        <v>9</v>
      </c>
      <c r="DJ296" s="27">
        <v>8</v>
      </c>
      <c r="DK296" s="27">
        <v>9</v>
      </c>
      <c r="DL296" s="27">
        <v>9</v>
      </c>
      <c r="DM296" s="27">
        <v>9</v>
      </c>
      <c r="DN296" s="27">
        <v>8</v>
      </c>
      <c r="DO296" s="27">
        <v>9</v>
      </c>
      <c r="DP296" s="27">
        <v>9</v>
      </c>
      <c r="DQ296" s="27">
        <v>9</v>
      </c>
      <c r="DR296" s="27">
        <v>9</v>
      </c>
      <c r="DS296" s="27">
        <v>9</v>
      </c>
      <c r="DT296" s="27">
        <v>9</v>
      </c>
      <c r="DU296" s="27">
        <v>9</v>
      </c>
      <c r="DV296" s="27">
        <v>10</v>
      </c>
      <c r="DW296" s="27">
        <v>10</v>
      </c>
      <c r="DX296" s="27">
        <v>10</v>
      </c>
      <c r="DY296" s="27">
        <v>10</v>
      </c>
      <c r="DZ296" s="27">
        <v>10</v>
      </c>
      <c r="EA296" s="27">
        <v>9</v>
      </c>
      <c r="EB296" s="27">
        <v>10</v>
      </c>
      <c r="EC296" s="27">
        <v>10</v>
      </c>
      <c r="ED296" s="27">
        <v>10</v>
      </c>
      <c r="EE296" s="27">
        <v>10</v>
      </c>
      <c r="EF296" s="27">
        <v>10</v>
      </c>
      <c r="EG296" s="27">
        <v>10</v>
      </c>
      <c r="EH296" s="27">
        <v>10</v>
      </c>
      <c r="EI296" s="27">
        <v>10</v>
      </c>
      <c r="EJ296" s="27">
        <v>10</v>
      </c>
    </row>
    <row r="297" spans="1:180" ht="15.75" customHeight="1">
      <c r="A297" s="63" t="s">
        <v>165</v>
      </c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7"/>
      <c r="AA297" s="57"/>
      <c r="AB297" s="56"/>
      <c r="AC297" s="56"/>
      <c r="AD297" s="56"/>
      <c r="AE297" s="56"/>
      <c r="AF297" s="56"/>
      <c r="AN297" s="27">
        <v>4</v>
      </c>
      <c r="AO297" s="27">
        <v>5</v>
      </c>
      <c r="AP297" s="27">
        <v>4</v>
      </c>
      <c r="AQ297" s="27">
        <v>5</v>
      </c>
      <c r="AR297" s="27">
        <v>4</v>
      </c>
      <c r="AS297" s="27">
        <v>5</v>
      </c>
      <c r="AT297" s="27">
        <v>4</v>
      </c>
      <c r="AU297" s="27">
        <v>5</v>
      </c>
      <c r="AV297" s="27">
        <v>4</v>
      </c>
      <c r="AW297" s="27">
        <v>5</v>
      </c>
      <c r="AX297" s="27">
        <v>6</v>
      </c>
      <c r="AY297" s="27">
        <v>5</v>
      </c>
      <c r="AZ297" s="27">
        <v>6</v>
      </c>
      <c r="BA297" s="27">
        <v>5</v>
      </c>
      <c r="BB297" s="27">
        <v>6</v>
      </c>
      <c r="BC297" s="27">
        <v>5</v>
      </c>
      <c r="BD297" s="27">
        <v>6</v>
      </c>
      <c r="BE297" s="27">
        <v>6</v>
      </c>
      <c r="BF297" s="27">
        <v>6</v>
      </c>
      <c r="BG297" s="27">
        <v>5</v>
      </c>
      <c r="BH297" s="27">
        <v>6</v>
      </c>
      <c r="BI297" s="27">
        <v>5</v>
      </c>
      <c r="BJ297" s="27">
        <v>6</v>
      </c>
      <c r="BK297" s="27">
        <v>7</v>
      </c>
      <c r="BL297" s="27">
        <v>6</v>
      </c>
      <c r="BM297" s="27">
        <v>7</v>
      </c>
      <c r="BN297" s="27">
        <v>6</v>
      </c>
      <c r="BO297" s="27">
        <v>7</v>
      </c>
      <c r="BP297" s="27">
        <v>6</v>
      </c>
      <c r="BQ297" s="27">
        <v>7</v>
      </c>
      <c r="BR297" s="27">
        <v>8</v>
      </c>
      <c r="BS297" s="27">
        <v>7</v>
      </c>
      <c r="BT297" s="27">
        <v>8</v>
      </c>
      <c r="BU297" s="27">
        <v>7</v>
      </c>
      <c r="BV297" s="27">
        <v>8</v>
      </c>
      <c r="BW297" s="27">
        <v>7</v>
      </c>
      <c r="BX297" s="27">
        <v>8</v>
      </c>
      <c r="BY297" s="27">
        <v>7</v>
      </c>
      <c r="BZ297" s="27">
        <v>8</v>
      </c>
      <c r="CA297" s="27">
        <v>7</v>
      </c>
      <c r="CB297" s="27">
        <v>8</v>
      </c>
      <c r="CC297" s="27">
        <v>7</v>
      </c>
      <c r="CD297" s="27">
        <v>8</v>
      </c>
      <c r="CE297" s="27">
        <v>7</v>
      </c>
      <c r="CF297" s="27">
        <v>8</v>
      </c>
      <c r="CG297" s="27">
        <v>7</v>
      </c>
      <c r="CH297" s="27">
        <v>8</v>
      </c>
      <c r="CI297" s="27">
        <v>9</v>
      </c>
      <c r="CJ297" s="27">
        <v>8</v>
      </c>
      <c r="CK297" s="27">
        <v>9</v>
      </c>
      <c r="CL297" s="27">
        <v>8</v>
      </c>
      <c r="CM297" s="27">
        <v>9</v>
      </c>
      <c r="CN297" s="27">
        <v>8</v>
      </c>
      <c r="CO297" s="27">
        <v>9</v>
      </c>
      <c r="CP297" s="27">
        <v>8</v>
      </c>
      <c r="CQ297" s="27">
        <v>9</v>
      </c>
      <c r="CR297" s="27">
        <v>8</v>
      </c>
      <c r="CS297" s="27">
        <v>9</v>
      </c>
      <c r="CT297" s="27">
        <v>8</v>
      </c>
      <c r="CU297" s="27">
        <v>9</v>
      </c>
      <c r="CV297" s="27">
        <v>8</v>
      </c>
      <c r="CW297" s="27">
        <v>9</v>
      </c>
      <c r="CX297" s="27">
        <v>8</v>
      </c>
      <c r="CY297" s="27">
        <v>9</v>
      </c>
      <c r="CZ297" s="27">
        <v>8</v>
      </c>
      <c r="DA297" s="27">
        <v>9</v>
      </c>
      <c r="DB297" s="27">
        <v>10</v>
      </c>
      <c r="DC297" s="27">
        <v>9</v>
      </c>
      <c r="DD297" s="27">
        <v>8</v>
      </c>
      <c r="DE297" s="27">
        <v>9</v>
      </c>
      <c r="DF297" s="27">
        <v>10</v>
      </c>
      <c r="DG297" s="27">
        <v>9</v>
      </c>
      <c r="DH297" s="27">
        <v>10</v>
      </c>
      <c r="DI297" s="27">
        <v>9</v>
      </c>
      <c r="DJ297" s="27">
        <v>10</v>
      </c>
      <c r="DK297" s="27">
        <v>9</v>
      </c>
      <c r="DL297" s="27">
        <v>10</v>
      </c>
      <c r="DM297" s="27">
        <v>9</v>
      </c>
      <c r="DN297" s="27">
        <v>10</v>
      </c>
      <c r="DO297" s="27">
        <v>9</v>
      </c>
      <c r="DP297" s="27">
        <v>10</v>
      </c>
      <c r="DQ297" s="27">
        <v>9</v>
      </c>
      <c r="DR297" s="27">
        <v>10</v>
      </c>
      <c r="DS297" s="27">
        <v>9</v>
      </c>
      <c r="DT297" s="27">
        <v>10</v>
      </c>
      <c r="DU297" s="27">
        <v>11</v>
      </c>
      <c r="DV297" s="27">
        <v>10</v>
      </c>
      <c r="DW297" s="27">
        <v>11</v>
      </c>
      <c r="DX297" s="27">
        <v>10</v>
      </c>
      <c r="DY297" s="27">
        <v>11</v>
      </c>
      <c r="DZ297" s="27">
        <v>10</v>
      </c>
      <c r="EA297" s="27">
        <v>11</v>
      </c>
      <c r="EB297" s="27">
        <v>10</v>
      </c>
      <c r="EC297" s="27">
        <v>11</v>
      </c>
      <c r="ED297" s="27">
        <v>10</v>
      </c>
      <c r="EE297" s="27">
        <v>11</v>
      </c>
      <c r="EF297" s="27">
        <v>10</v>
      </c>
      <c r="EG297" s="27">
        <v>11</v>
      </c>
      <c r="EH297" s="27">
        <v>10</v>
      </c>
      <c r="EI297" s="27">
        <v>11</v>
      </c>
      <c r="EJ297" s="27">
        <v>12</v>
      </c>
    </row>
    <row r="298" spans="1:180" ht="15.75" customHeight="1">
      <c r="A298" s="63" t="s">
        <v>166</v>
      </c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7"/>
      <c r="AA298" s="57"/>
      <c r="AB298" s="56"/>
      <c r="AC298" s="56"/>
      <c r="AD298" s="56"/>
      <c r="AE298" s="56"/>
      <c r="AF298" s="56"/>
      <c r="AN298" s="56">
        <f t="shared" ref="AN298:CY298" si="254">(2*SUM(AN282:AN286))</f>
        <v>32</v>
      </c>
      <c r="AO298" s="56">
        <f t="shared" si="254"/>
        <v>34</v>
      </c>
      <c r="AP298" s="56">
        <f t="shared" si="254"/>
        <v>34</v>
      </c>
      <c r="AQ298" s="56">
        <f t="shared" si="254"/>
        <v>34</v>
      </c>
      <c r="AR298" s="56">
        <f t="shared" si="254"/>
        <v>36</v>
      </c>
      <c r="AS298" s="56">
        <f t="shared" si="254"/>
        <v>36</v>
      </c>
      <c r="AT298" s="56">
        <f t="shared" si="254"/>
        <v>36</v>
      </c>
      <c r="AU298" s="56">
        <f t="shared" si="254"/>
        <v>36</v>
      </c>
      <c r="AV298" s="56">
        <f t="shared" si="254"/>
        <v>38</v>
      </c>
      <c r="AW298" s="56">
        <f t="shared" si="254"/>
        <v>38</v>
      </c>
      <c r="AX298" s="56">
        <f t="shared" si="254"/>
        <v>38</v>
      </c>
      <c r="AY298" s="56">
        <f t="shared" si="254"/>
        <v>40</v>
      </c>
      <c r="AZ298" s="56">
        <f t="shared" si="254"/>
        <v>40</v>
      </c>
      <c r="BA298" s="56">
        <f t="shared" si="254"/>
        <v>40</v>
      </c>
      <c r="BB298" s="56">
        <f t="shared" si="254"/>
        <v>42</v>
      </c>
      <c r="BC298" s="56">
        <f t="shared" si="254"/>
        <v>42</v>
      </c>
      <c r="BD298" s="56">
        <f t="shared" si="254"/>
        <v>42</v>
      </c>
      <c r="BE298" s="56">
        <f t="shared" si="254"/>
        <v>42</v>
      </c>
      <c r="BF298" s="56">
        <f t="shared" si="254"/>
        <v>44</v>
      </c>
      <c r="BG298" s="56">
        <f t="shared" si="254"/>
        <v>44</v>
      </c>
      <c r="BH298" s="56">
        <f t="shared" si="254"/>
        <v>44</v>
      </c>
      <c r="BI298" s="56">
        <f t="shared" si="254"/>
        <v>46</v>
      </c>
      <c r="BJ298" s="56">
        <f t="shared" si="254"/>
        <v>46</v>
      </c>
      <c r="BK298" s="56">
        <f t="shared" si="254"/>
        <v>46</v>
      </c>
      <c r="BL298" s="56">
        <f t="shared" si="254"/>
        <v>48</v>
      </c>
      <c r="BM298" s="56">
        <f t="shared" si="254"/>
        <v>48</v>
      </c>
      <c r="BN298" s="56">
        <f t="shared" si="254"/>
        <v>48</v>
      </c>
      <c r="BO298" s="56">
        <f t="shared" si="254"/>
        <v>48</v>
      </c>
      <c r="BP298" s="56">
        <f t="shared" si="254"/>
        <v>50</v>
      </c>
      <c r="BQ298" s="56">
        <f t="shared" si="254"/>
        <v>50</v>
      </c>
      <c r="BR298" s="56">
        <f t="shared" si="254"/>
        <v>50</v>
      </c>
      <c r="BS298" s="56">
        <f t="shared" si="254"/>
        <v>52</v>
      </c>
      <c r="BT298" s="56">
        <f t="shared" si="254"/>
        <v>52</v>
      </c>
      <c r="BU298" s="56">
        <f t="shared" si="254"/>
        <v>52</v>
      </c>
      <c r="BV298" s="56">
        <f t="shared" si="254"/>
        <v>54</v>
      </c>
      <c r="BW298" s="56">
        <f t="shared" si="254"/>
        <v>54</v>
      </c>
      <c r="BX298" s="56">
        <f t="shared" si="254"/>
        <v>54</v>
      </c>
      <c r="BY298" s="56">
        <f t="shared" si="254"/>
        <v>54</v>
      </c>
      <c r="BZ298" s="56">
        <f t="shared" si="254"/>
        <v>56</v>
      </c>
      <c r="CA298" s="56">
        <f t="shared" si="254"/>
        <v>56</v>
      </c>
      <c r="CB298" s="56">
        <f t="shared" si="254"/>
        <v>56</v>
      </c>
      <c r="CC298" s="56">
        <f t="shared" si="254"/>
        <v>58</v>
      </c>
      <c r="CD298" s="56">
        <f t="shared" si="254"/>
        <v>58</v>
      </c>
      <c r="CE298" s="56">
        <f t="shared" si="254"/>
        <v>58</v>
      </c>
      <c r="CF298" s="56">
        <f t="shared" si="254"/>
        <v>60</v>
      </c>
      <c r="CG298" s="56">
        <f t="shared" si="254"/>
        <v>60</v>
      </c>
      <c r="CH298" s="56">
        <f t="shared" si="254"/>
        <v>60</v>
      </c>
      <c r="CI298" s="56">
        <f t="shared" si="254"/>
        <v>60</v>
      </c>
      <c r="CJ298" s="56">
        <f t="shared" si="254"/>
        <v>62</v>
      </c>
      <c r="CK298" s="56">
        <f t="shared" si="254"/>
        <v>62</v>
      </c>
      <c r="CL298" s="56">
        <f t="shared" si="254"/>
        <v>62</v>
      </c>
      <c r="CM298" s="56">
        <f t="shared" si="254"/>
        <v>64</v>
      </c>
      <c r="CN298" s="56">
        <f t="shared" si="254"/>
        <v>64</v>
      </c>
      <c r="CO298" s="56">
        <f t="shared" si="254"/>
        <v>64</v>
      </c>
      <c r="CP298" s="56">
        <f t="shared" si="254"/>
        <v>66</v>
      </c>
      <c r="CQ298" s="56">
        <f t="shared" si="254"/>
        <v>66</v>
      </c>
      <c r="CR298" s="56">
        <f t="shared" si="254"/>
        <v>66</v>
      </c>
      <c r="CS298" s="56">
        <f t="shared" si="254"/>
        <v>68</v>
      </c>
      <c r="CT298" s="56">
        <f t="shared" si="254"/>
        <v>68</v>
      </c>
      <c r="CU298" s="56">
        <f t="shared" si="254"/>
        <v>68</v>
      </c>
      <c r="CV298" s="56">
        <f t="shared" si="254"/>
        <v>68</v>
      </c>
      <c r="CW298" s="56">
        <f t="shared" si="254"/>
        <v>70</v>
      </c>
      <c r="CX298" s="56">
        <f t="shared" si="254"/>
        <v>70</v>
      </c>
      <c r="CY298" s="56">
        <f t="shared" si="254"/>
        <v>70</v>
      </c>
      <c r="CZ298" s="56">
        <f t="shared" ref="CZ298:EJ298" si="255">(2*SUM(CZ282:CZ286))</f>
        <v>72</v>
      </c>
      <c r="DA298" s="56">
        <f t="shared" si="255"/>
        <v>72</v>
      </c>
      <c r="DB298" s="56">
        <f t="shared" si="255"/>
        <v>72</v>
      </c>
      <c r="DC298" s="56">
        <f t="shared" si="255"/>
        <v>72</v>
      </c>
      <c r="DD298" s="56">
        <f t="shared" si="255"/>
        <v>74</v>
      </c>
      <c r="DE298" s="56">
        <f t="shared" si="255"/>
        <v>74</v>
      </c>
      <c r="DF298" s="56">
        <f t="shared" si="255"/>
        <v>74</v>
      </c>
      <c r="DG298" s="56">
        <f t="shared" si="255"/>
        <v>74</v>
      </c>
      <c r="DH298" s="56">
        <f t="shared" si="255"/>
        <v>76</v>
      </c>
      <c r="DI298" s="56">
        <f t="shared" si="255"/>
        <v>76</v>
      </c>
      <c r="DJ298" s="56">
        <f t="shared" si="255"/>
        <v>78</v>
      </c>
      <c r="DK298" s="56">
        <f t="shared" si="255"/>
        <v>78</v>
      </c>
      <c r="DL298" s="56">
        <f t="shared" si="255"/>
        <v>78</v>
      </c>
      <c r="DM298" s="56">
        <f t="shared" si="255"/>
        <v>78</v>
      </c>
      <c r="DN298" s="56">
        <f t="shared" si="255"/>
        <v>80</v>
      </c>
      <c r="DO298" s="56">
        <f t="shared" si="255"/>
        <v>80</v>
      </c>
      <c r="DP298" s="56">
        <f t="shared" si="255"/>
        <v>80</v>
      </c>
      <c r="DQ298" s="56">
        <f t="shared" si="255"/>
        <v>82</v>
      </c>
      <c r="DR298" s="56">
        <f t="shared" si="255"/>
        <v>82</v>
      </c>
      <c r="DS298" s="56">
        <f t="shared" si="255"/>
        <v>82</v>
      </c>
      <c r="DT298" s="56">
        <f t="shared" si="255"/>
        <v>84</v>
      </c>
      <c r="DU298" s="56">
        <f t="shared" si="255"/>
        <v>82</v>
      </c>
      <c r="DV298" s="56">
        <f t="shared" si="255"/>
        <v>82</v>
      </c>
      <c r="DW298" s="56">
        <f t="shared" si="255"/>
        <v>82</v>
      </c>
      <c r="DX298" s="56">
        <f t="shared" si="255"/>
        <v>86</v>
      </c>
      <c r="DY298" s="56">
        <f t="shared" si="255"/>
        <v>86</v>
      </c>
      <c r="DZ298" s="56">
        <f t="shared" si="255"/>
        <v>86</v>
      </c>
      <c r="EA298" s="56">
        <f t="shared" si="255"/>
        <v>88</v>
      </c>
      <c r="EB298" s="56">
        <f t="shared" si="255"/>
        <v>88</v>
      </c>
      <c r="EC298" s="56">
        <f t="shared" si="255"/>
        <v>88</v>
      </c>
      <c r="ED298" s="56">
        <f t="shared" si="255"/>
        <v>90</v>
      </c>
      <c r="EE298" s="56">
        <f t="shared" si="255"/>
        <v>90</v>
      </c>
      <c r="EF298" s="56">
        <f t="shared" si="255"/>
        <v>90</v>
      </c>
      <c r="EG298" s="56">
        <f t="shared" si="255"/>
        <v>90</v>
      </c>
      <c r="EH298" s="56">
        <f t="shared" si="255"/>
        <v>92</v>
      </c>
      <c r="EI298" s="56">
        <f t="shared" si="255"/>
        <v>92</v>
      </c>
      <c r="EJ298" s="56">
        <f t="shared" si="255"/>
        <v>92</v>
      </c>
      <c r="EK298" s="56"/>
      <c r="EL298" s="56"/>
      <c r="EM298" s="56"/>
      <c r="EN298" s="56"/>
      <c r="EO298" s="56"/>
      <c r="EP298" s="56"/>
      <c r="EQ298" s="56"/>
      <c r="ER298" s="56"/>
      <c r="ES298" s="56"/>
      <c r="ET298" s="56"/>
      <c r="EU298" s="56"/>
      <c r="EV298" s="56"/>
      <c r="EW298" s="56"/>
      <c r="EX298" s="56"/>
      <c r="EY298" s="56"/>
      <c r="EZ298" s="56"/>
      <c r="FA298" s="56"/>
      <c r="FB298" s="56"/>
      <c r="FC298" s="56"/>
      <c r="FD298" s="56"/>
      <c r="FE298" s="56"/>
      <c r="FF298" s="56"/>
      <c r="FG298" s="56"/>
      <c r="FH298" s="56"/>
      <c r="FI298" s="56"/>
      <c r="FJ298" s="56"/>
      <c r="FK298" s="56"/>
      <c r="FL298" s="56"/>
      <c r="FM298" s="56"/>
      <c r="FN298" s="56"/>
      <c r="FO298" s="56"/>
      <c r="FP298" s="56"/>
      <c r="FQ298" s="56"/>
      <c r="FR298" s="56"/>
      <c r="FS298" s="56"/>
      <c r="FT298" s="56"/>
      <c r="FU298" s="56"/>
      <c r="FV298" s="56"/>
      <c r="FW298" s="56"/>
      <c r="FX298" s="56"/>
    </row>
    <row r="299" spans="1:180" ht="15.75" customHeight="1">
      <c r="A299" s="63" t="s">
        <v>167</v>
      </c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7"/>
      <c r="AA299" s="57"/>
      <c r="AB299" s="56"/>
      <c r="AC299" s="56"/>
      <c r="AD299" s="56"/>
      <c r="AE299" s="56"/>
      <c r="AF299" s="56"/>
      <c r="AG299" s="56"/>
      <c r="AH299" s="56"/>
      <c r="AI299" s="56"/>
      <c r="AN299" s="56">
        <f t="shared" ref="AN299:CY299" si="256">((2*AN292)+(4*AN293)+(8*AN294))</f>
        <v>12</v>
      </c>
      <c r="AO299" s="56">
        <f t="shared" si="256"/>
        <v>10</v>
      </c>
      <c r="AP299" s="56">
        <f t="shared" si="256"/>
        <v>12</v>
      </c>
      <c r="AQ299" s="56">
        <f t="shared" si="256"/>
        <v>12</v>
      </c>
      <c r="AR299" s="56">
        <f t="shared" si="256"/>
        <v>12</v>
      </c>
      <c r="AS299" s="56">
        <f t="shared" si="256"/>
        <v>12</v>
      </c>
      <c r="AT299" s="56">
        <f t="shared" si="256"/>
        <v>14</v>
      </c>
      <c r="AU299" s="56">
        <f t="shared" si="256"/>
        <v>14</v>
      </c>
      <c r="AV299" s="56">
        <f t="shared" si="256"/>
        <v>14</v>
      </c>
      <c r="AW299" s="56">
        <f t="shared" si="256"/>
        <v>14</v>
      </c>
      <c r="AX299" s="56">
        <f t="shared" si="256"/>
        <v>14</v>
      </c>
      <c r="AY299" s="56">
        <f t="shared" si="256"/>
        <v>14</v>
      </c>
      <c r="AZ299" s="56">
        <f t="shared" si="256"/>
        <v>14</v>
      </c>
      <c r="BA299" s="56">
        <f t="shared" si="256"/>
        <v>14</v>
      </c>
      <c r="BB299" s="56">
        <f t="shared" si="256"/>
        <v>14</v>
      </c>
      <c r="BC299" s="56">
        <f t="shared" si="256"/>
        <v>14</v>
      </c>
      <c r="BD299" s="56">
        <f t="shared" si="256"/>
        <v>14</v>
      </c>
      <c r="BE299" s="56">
        <f t="shared" si="256"/>
        <v>14</v>
      </c>
      <c r="BF299" s="56">
        <f t="shared" si="256"/>
        <v>14</v>
      </c>
      <c r="BG299" s="56">
        <f t="shared" si="256"/>
        <v>16</v>
      </c>
      <c r="BH299" s="56">
        <f t="shared" si="256"/>
        <v>16</v>
      </c>
      <c r="BI299" s="56">
        <f t="shared" si="256"/>
        <v>16</v>
      </c>
      <c r="BJ299" s="56">
        <f t="shared" si="256"/>
        <v>16</v>
      </c>
      <c r="BK299" s="56">
        <f t="shared" si="256"/>
        <v>16</v>
      </c>
      <c r="BL299" s="56">
        <f t="shared" si="256"/>
        <v>16</v>
      </c>
      <c r="BM299" s="56">
        <f t="shared" si="256"/>
        <v>16</v>
      </c>
      <c r="BN299" s="56">
        <f t="shared" si="256"/>
        <v>16</v>
      </c>
      <c r="BO299" s="56">
        <f t="shared" si="256"/>
        <v>16</v>
      </c>
      <c r="BP299" s="56">
        <f t="shared" si="256"/>
        <v>16</v>
      </c>
      <c r="BQ299" s="56">
        <f t="shared" si="256"/>
        <v>16</v>
      </c>
      <c r="BR299" s="56">
        <f t="shared" si="256"/>
        <v>16</v>
      </c>
      <c r="BS299" s="56">
        <f t="shared" si="256"/>
        <v>16</v>
      </c>
      <c r="BT299" s="56">
        <f t="shared" si="256"/>
        <v>16</v>
      </c>
      <c r="BU299" s="56">
        <f t="shared" si="256"/>
        <v>16</v>
      </c>
      <c r="BV299" s="56">
        <f t="shared" si="256"/>
        <v>16</v>
      </c>
      <c r="BW299" s="56">
        <f t="shared" si="256"/>
        <v>16</v>
      </c>
      <c r="BX299" s="56">
        <f t="shared" si="256"/>
        <v>16</v>
      </c>
      <c r="BY299" s="56">
        <f t="shared" si="256"/>
        <v>18</v>
      </c>
      <c r="BZ299" s="56">
        <f t="shared" si="256"/>
        <v>16</v>
      </c>
      <c r="CA299" s="56">
        <f t="shared" si="256"/>
        <v>18</v>
      </c>
      <c r="CB299" s="56">
        <f t="shared" si="256"/>
        <v>18</v>
      </c>
      <c r="CC299" s="56">
        <f t="shared" si="256"/>
        <v>18</v>
      </c>
      <c r="CD299" s="56">
        <f t="shared" si="256"/>
        <v>18</v>
      </c>
      <c r="CE299" s="56">
        <f t="shared" si="256"/>
        <v>20</v>
      </c>
      <c r="CF299" s="56">
        <f t="shared" si="256"/>
        <v>18</v>
      </c>
      <c r="CG299" s="56">
        <f t="shared" si="256"/>
        <v>20</v>
      </c>
      <c r="CH299" s="56">
        <f t="shared" si="256"/>
        <v>18</v>
      </c>
      <c r="CI299" s="56">
        <f t="shared" si="256"/>
        <v>18</v>
      </c>
      <c r="CJ299" s="56">
        <f t="shared" si="256"/>
        <v>20</v>
      </c>
      <c r="CK299" s="56">
        <f t="shared" si="256"/>
        <v>18</v>
      </c>
      <c r="CL299" s="56">
        <f t="shared" si="256"/>
        <v>20</v>
      </c>
      <c r="CM299" s="56">
        <f t="shared" si="256"/>
        <v>18</v>
      </c>
      <c r="CN299" s="56">
        <f t="shared" si="256"/>
        <v>20</v>
      </c>
      <c r="CO299" s="56">
        <f t="shared" si="256"/>
        <v>20</v>
      </c>
      <c r="CP299" s="56">
        <f t="shared" si="256"/>
        <v>20</v>
      </c>
      <c r="CQ299" s="56">
        <f t="shared" si="256"/>
        <v>20</v>
      </c>
      <c r="CR299" s="56">
        <f t="shared" si="256"/>
        <v>22</v>
      </c>
      <c r="CS299" s="56">
        <f t="shared" si="256"/>
        <v>20</v>
      </c>
      <c r="CT299" s="56">
        <f t="shared" si="256"/>
        <v>22</v>
      </c>
      <c r="CU299" s="56">
        <f t="shared" si="256"/>
        <v>22</v>
      </c>
      <c r="CV299" s="56">
        <f t="shared" si="256"/>
        <v>24</v>
      </c>
      <c r="CW299" s="56">
        <f t="shared" si="256"/>
        <v>24</v>
      </c>
      <c r="CX299" s="56">
        <f t="shared" si="256"/>
        <v>24</v>
      </c>
      <c r="CY299" s="56">
        <f t="shared" si="256"/>
        <v>24</v>
      </c>
      <c r="CZ299" s="56">
        <f t="shared" ref="CZ299:EJ299" si="257">((2*CZ292)+(4*CZ293)+(8*CZ294))</f>
        <v>24</v>
      </c>
      <c r="DA299" s="56">
        <f t="shared" si="257"/>
        <v>24</v>
      </c>
      <c r="DB299" s="56">
        <f t="shared" si="257"/>
        <v>24</v>
      </c>
      <c r="DC299" s="56">
        <f t="shared" si="257"/>
        <v>24</v>
      </c>
      <c r="DD299" s="56">
        <f t="shared" si="257"/>
        <v>26</v>
      </c>
      <c r="DE299" s="56">
        <f t="shared" si="257"/>
        <v>26</v>
      </c>
      <c r="DF299" s="56">
        <f t="shared" si="257"/>
        <v>26</v>
      </c>
      <c r="DG299" s="56">
        <f t="shared" si="257"/>
        <v>26</v>
      </c>
      <c r="DH299" s="56">
        <f t="shared" si="257"/>
        <v>26</v>
      </c>
      <c r="DI299" s="56">
        <f t="shared" si="257"/>
        <v>26</v>
      </c>
      <c r="DJ299" s="56">
        <f t="shared" si="257"/>
        <v>26</v>
      </c>
      <c r="DK299" s="56">
        <f t="shared" si="257"/>
        <v>26</v>
      </c>
      <c r="DL299" s="56">
        <f t="shared" si="257"/>
        <v>26</v>
      </c>
      <c r="DM299" s="56">
        <f t="shared" si="257"/>
        <v>28</v>
      </c>
      <c r="DN299" s="56">
        <f t="shared" si="257"/>
        <v>28</v>
      </c>
      <c r="DO299" s="56">
        <f t="shared" si="257"/>
        <v>28</v>
      </c>
      <c r="DP299" s="56">
        <f t="shared" si="257"/>
        <v>28</v>
      </c>
      <c r="DQ299" s="56">
        <f t="shared" si="257"/>
        <v>28</v>
      </c>
      <c r="DR299" s="56">
        <f t="shared" si="257"/>
        <v>28</v>
      </c>
      <c r="DS299" s="56">
        <f t="shared" si="257"/>
        <v>30</v>
      </c>
      <c r="DT299" s="56">
        <f t="shared" si="257"/>
        <v>28</v>
      </c>
      <c r="DU299" s="56">
        <f t="shared" si="257"/>
        <v>30</v>
      </c>
      <c r="DV299" s="56">
        <f t="shared" si="257"/>
        <v>30</v>
      </c>
      <c r="DW299" s="56">
        <f t="shared" si="257"/>
        <v>30</v>
      </c>
      <c r="DX299" s="56">
        <f t="shared" si="257"/>
        <v>28</v>
      </c>
      <c r="DY299" s="56">
        <f t="shared" si="257"/>
        <v>28</v>
      </c>
      <c r="DZ299" s="56">
        <f t="shared" si="257"/>
        <v>30</v>
      </c>
      <c r="EA299" s="56">
        <f t="shared" si="257"/>
        <v>30</v>
      </c>
      <c r="EB299" s="56">
        <f t="shared" si="257"/>
        <v>30</v>
      </c>
      <c r="EC299" s="56">
        <f t="shared" si="257"/>
        <v>30</v>
      </c>
      <c r="ED299" s="56">
        <f t="shared" si="257"/>
        <v>30</v>
      </c>
      <c r="EE299" s="56">
        <f t="shared" si="257"/>
        <v>30</v>
      </c>
      <c r="EF299" s="56">
        <f t="shared" si="257"/>
        <v>32</v>
      </c>
      <c r="EG299" s="56">
        <f t="shared" si="257"/>
        <v>32</v>
      </c>
      <c r="EH299" s="56">
        <f t="shared" si="257"/>
        <v>32</v>
      </c>
      <c r="EI299" s="56">
        <f t="shared" si="257"/>
        <v>32</v>
      </c>
      <c r="EJ299" s="56">
        <f t="shared" si="257"/>
        <v>32</v>
      </c>
      <c r="EK299" s="56"/>
      <c r="EL299" s="56"/>
      <c r="EM299" s="56"/>
      <c r="EN299" s="56"/>
      <c r="EO299" s="56"/>
      <c r="EP299" s="56"/>
      <c r="EQ299" s="56"/>
      <c r="ER299" s="56"/>
      <c r="ES299" s="56"/>
      <c r="ET299" s="56"/>
      <c r="EU299" s="56"/>
      <c r="EV299" s="56"/>
      <c r="EW299" s="56"/>
      <c r="EX299" s="56"/>
      <c r="EY299" s="56"/>
      <c r="EZ299" s="56"/>
      <c r="FA299" s="56"/>
      <c r="FB299" s="56"/>
      <c r="FC299" s="56"/>
      <c r="FD299" s="56"/>
      <c r="FE299" s="56"/>
      <c r="FF299" s="56"/>
      <c r="FG299" s="56"/>
      <c r="FH299" s="56"/>
      <c r="FI299" s="56"/>
      <c r="FJ299" s="56"/>
      <c r="FK299" s="56"/>
      <c r="FL299" s="56"/>
      <c r="FM299" s="56"/>
      <c r="FN299" s="56"/>
      <c r="FO299" s="56"/>
      <c r="FP299" s="56"/>
      <c r="FQ299" s="56"/>
      <c r="FR299" s="56"/>
      <c r="FS299" s="56"/>
      <c r="FT299" s="56"/>
      <c r="FU299" s="56"/>
      <c r="FV299" s="56"/>
      <c r="FW299" s="56"/>
      <c r="FX299" s="56"/>
    </row>
    <row r="300" spans="1:180" ht="15.75" customHeight="1">
      <c r="A300" s="63" t="s">
        <v>168</v>
      </c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7"/>
      <c r="AA300" s="57"/>
      <c r="AB300" s="56"/>
      <c r="AC300" s="56"/>
      <c r="AD300" s="56"/>
      <c r="AE300" s="56"/>
      <c r="AF300" s="56"/>
      <c r="AN300" s="56">
        <f t="shared" ref="AN300:CY300" si="258">(AN298+AN299)</f>
        <v>44</v>
      </c>
      <c r="AO300" s="56">
        <f t="shared" si="258"/>
        <v>44</v>
      </c>
      <c r="AP300" s="56">
        <f t="shared" si="258"/>
        <v>46</v>
      </c>
      <c r="AQ300" s="56">
        <f t="shared" si="258"/>
        <v>46</v>
      </c>
      <c r="AR300" s="56">
        <f t="shared" si="258"/>
        <v>48</v>
      </c>
      <c r="AS300" s="56">
        <f t="shared" si="258"/>
        <v>48</v>
      </c>
      <c r="AT300" s="56">
        <f t="shared" si="258"/>
        <v>50</v>
      </c>
      <c r="AU300" s="56">
        <f t="shared" si="258"/>
        <v>50</v>
      </c>
      <c r="AV300" s="56">
        <f t="shared" si="258"/>
        <v>52</v>
      </c>
      <c r="AW300" s="56">
        <f t="shared" si="258"/>
        <v>52</v>
      </c>
      <c r="AX300" s="56">
        <f t="shared" si="258"/>
        <v>52</v>
      </c>
      <c r="AY300" s="56">
        <f t="shared" si="258"/>
        <v>54</v>
      </c>
      <c r="AZ300" s="56">
        <f t="shared" si="258"/>
        <v>54</v>
      </c>
      <c r="BA300" s="56">
        <f t="shared" si="258"/>
        <v>54</v>
      </c>
      <c r="BB300" s="56">
        <f t="shared" si="258"/>
        <v>56</v>
      </c>
      <c r="BC300" s="56">
        <f t="shared" si="258"/>
        <v>56</v>
      </c>
      <c r="BD300" s="56">
        <f t="shared" si="258"/>
        <v>56</v>
      </c>
      <c r="BE300" s="56">
        <f t="shared" si="258"/>
        <v>56</v>
      </c>
      <c r="BF300" s="56">
        <f t="shared" si="258"/>
        <v>58</v>
      </c>
      <c r="BG300" s="56">
        <f t="shared" si="258"/>
        <v>60</v>
      </c>
      <c r="BH300" s="56">
        <f t="shared" si="258"/>
        <v>60</v>
      </c>
      <c r="BI300" s="56">
        <f t="shared" si="258"/>
        <v>62</v>
      </c>
      <c r="BJ300" s="56">
        <f t="shared" si="258"/>
        <v>62</v>
      </c>
      <c r="BK300" s="56">
        <f t="shared" si="258"/>
        <v>62</v>
      </c>
      <c r="BL300" s="56">
        <f t="shared" si="258"/>
        <v>64</v>
      </c>
      <c r="BM300" s="56">
        <f t="shared" si="258"/>
        <v>64</v>
      </c>
      <c r="BN300" s="56">
        <f t="shared" si="258"/>
        <v>64</v>
      </c>
      <c r="BO300" s="56">
        <f t="shared" si="258"/>
        <v>64</v>
      </c>
      <c r="BP300" s="56">
        <f t="shared" si="258"/>
        <v>66</v>
      </c>
      <c r="BQ300" s="56">
        <f t="shared" si="258"/>
        <v>66</v>
      </c>
      <c r="BR300" s="56">
        <f t="shared" si="258"/>
        <v>66</v>
      </c>
      <c r="BS300" s="56">
        <f t="shared" si="258"/>
        <v>68</v>
      </c>
      <c r="BT300" s="56">
        <f t="shared" si="258"/>
        <v>68</v>
      </c>
      <c r="BU300" s="56">
        <f t="shared" si="258"/>
        <v>68</v>
      </c>
      <c r="BV300" s="56">
        <f t="shared" si="258"/>
        <v>70</v>
      </c>
      <c r="BW300" s="56">
        <f t="shared" si="258"/>
        <v>70</v>
      </c>
      <c r="BX300" s="56">
        <f t="shared" si="258"/>
        <v>70</v>
      </c>
      <c r="BY300" s="56">
        <f t="shared" si="258"/>
        <v>72</v>
      </c>
      <c r="BZ300" s="56">
        <f t="shared" si="258"/>
        <v>72</v>
      </c>
      <c r="CA300" s="56">
        <f t="shared" si="258"/>
        <v>74</v>
      </c>
      <c r="CB300" s="56">
        <f t="shared" si="258"/>
        <v>74</v>
      </c>
      <c r="CC300" s="56">
        <f t="shared" si="258"/>
        <v>76</v>
      </c>
      <c r="CD300" s="56">
        <f t="shared" si="258"/>
        <v>76</v>
      </c>
      <c r="CE300" s="56">
        <f t="shared" si="258"/>
        <v>78</v>
      </c>
      <c r="CF300" s="56">
        <f t="shared" si="258"/>
        <v>78</v>
      </c>
      <c r="CG300" s="56">
        <f t="shared" si="258"/>
        <v>80</v>
      </c>
      <c r="CH300" s="56">
        <f t="shared" si="258"/>
        <v>78</v>
      </c>
      <c r="CI300" s="56">
        <f t="shared" si="258"/>
        <v>78</v>
      </c>
      <c r="CJ300" s="56">
        <f t="shared" si="258"/>
        <v>82</v>
      </c>
      <c r="CK300" s="56">
        <f t="shared" si="258"/>
        <v>80</v>
      </c>
      <c r="CL300" s="56">
        <f t="shared" si="258"/>
        <v>82</v>
      </c>
      <c r="CM300" s="56">
        <f t="shared" si="258"/>
        <v>82</v>
      </c>
      <c r="CN300" s="56">
        <f t="shared" si="258"/>
        <v>84</v>
      </c>
      <c r="CO300" s="56">
        <f t="shared" si="258"/>
        <v>84</v>
      </c>
      <c r="CP300" s="56">
        <f t="shared" si="258"/>
        <v>86</v>
      </c>
      <c r="CQ300" s="56">
        <f t="shared" si="258"/>
        <v>86</v>
      </c>
      <c r="CR300" s="56">
        <f t="shared" si="258"/>
        <v>88</v>
      </c>
      <c r="CS300" s="56">
        <f t="shared" si="258"/>
        <v>88</v>
      </c>
      <c r="CT300" s="56">
        <f t="shared" si="258"/>
        <v>90</v>
      </c>
      <c r="CU300" s="56">
        <f t="shared" si="258"/>
        <v>90</v>
      </c>
      <c r="CV300" s="56">
        <f t="shared" si="258"/>
        <v>92</v>
      </c>
      <c r="CW300" s="56">
        <f t="shared" si="258"/>
        <v>94</v>
      </c>
      <c r="CX300" s="56">
        <f t="shared" si="258"/>
        <v>94</v>
      </c>
      <c r="CY300" s="56">
        <f t="shared" si="258"/>
        <v>94</v>
      </c>
      <c r="CZ300" s="56">
        <f t="shared" ref="CZ300:EJ300" si="259">(CZ298+CZ299)</f>
        <v>96</v>
      </c>
      <c r="DA300" s="56">
        <f t="shared" si="259"/>
        <v>96</v>
      </c>
      <c r="DB300" s="56">
        <f t="shared" si="259"/>
        <v>96</v>
      </c>
      <c r="DC300" s="56">
        <f t="shared" si="259"/>
        <v>96</v>
      </c>
      <c r="DD300" s="56">
        <f t="shared" si="259"/>
        <v>100</v>
      </c>
      <c r="DE300" s="56">
        <f t="shared" si="259"/>
        <v>100</v>
      </c>
      <c r="DF300" s="56">
        <f t="shared" si="259"/>
        <v>100</v>
      </c>
      <c r="DG300" s="56">
        <f t="shared" si="259"/>
        <v>100</v>
      </c>
      <c r="DH300" s="56">
        <f t="shared" si="259"/>
        <v>102</v>
      </c>
      <c r="DI300" s="56">
        <f t="shared" si="259"/>
        <v>102</v>
      </c>
      <c r="DJ300" s="56">
        <f t="shared" si="259"/>
        <v>104</v>
      </c>
      <c r="DK300" s="56">
        <f t="shared" si="259"/>
        <v>104</v>
      </c>
      <c r="DL300" s="56">
        <f t="shared" si="259"/>
        <v>104</v>
      </c>
      <c r="DM300" s="56">
        <f t="shared" si="259"/>
        <v>106</v>
      </c>
      <c r="DN300" s="56">
        <f t="shared" si="259"/>
        <v>108</v>
      </c>
      <c r="DO300" s="56">
        <f t="shared" si="259"/>
        <v>108</v>
      </c>
      <c r="DP300" s="56">
        <f t="shared" si="259"/>
        <v>108</v>
      </c>
      <c r="DQ300" s="56">
        <f t="shared" si="259"/>
        <v>110</v>
      </c>
      <c r="DR300" s="56">
        <f t="shared" si="259"/>
        <v>110</v>
      </c>
      <c r="DS300" s="56">
        <f t="shared" si="259"/>
        <v>112</v>
      </c>
      <c r="DT300" s="56">
        <f t="shared" si="259"/>
        <v>112</v>
      </c>
      <c r="DU300" s="56">
        <f t="shared" si="259"/>
        <v>112</v>
      </c>
      <c r="DV300" s="56">
        <f t="shared" si="259"/>
        <v>112</v>
      </c>
      <c r="DW300" s="56">
        <f t="shared" si="259"/>
        <v>112</v>
      </c>
      <c r="DX300" s="56">
        <f t="shared" si="259"/>
        <v>114</v>
      </c>
      <c r="DY300" s="56">
        <f t="shared" si="259"/>
        <v>114</v>
      </c>
      <c r="DZ300" s="56">
        <f t="shared" si="259"/>
        <v>116</v>
      </c>
      <c r="EA300" s="56">
        <f t="shared" si="259"/>
        <v>118</v>
      </c>
      <c r="EB300" s="56">
        <f t="shared" si="259"/>
        <v>118</v>
      </c>
      <c r="EC300" s="56">
        <f t="shared" si="259"/>
        <v>118</v>
      </c>
      <c r="ED300" s="56">
        <f t="shared" si="259"/>
        <v>120</v>
      </c>
      <c r="EE300" s="56">
        <f t="shared" si="259"/>
        <v>120</v>
      </c>
      <c r="EF300" s="56">
        <f t="shared" si="259"/>
        <v>122</v>
      </c>
      <c r="EG300" s="56">
        <f t="shared" si="259"/>
        <v>122</v>
      </c>
      <c r="EH300" s="56">
        <f t="shared" si="259"/>
        <v>124</v>
      </c>
      <c r="EI300" s="56">
        <f t="shared" si="259"/>
        <v>124</v>
      </c>
      <c r="EJ300" s="56">
        <f t="shared" si="259"/>
        <v>124</v>
      </c>
      <c r="EK300" s="56"/>
      <c r="EL300" s="56"/>
      <c r="EM300" s="56"/>
      <c r="EN300" s="56"/>
      <c r="EO300" s="56"/>
      <c r="EP300" s="56"/>
      <c r="EQ300" s="56"/>
      <c r="ER300" s="56"/>
      <c r="ES300" s="56"/>
      <c r="ET300" s="56"/>
      <c r="EU300" s="56"/>
      <c r="EV300" s="56"/>
      <c r="EW300" s="56"/>
      <c r="EX300" s="56"/>
      <c r="EY300" s="56"/>
      <c r="EZ300" s="56"/>
      <c r="FA300" s="56"/>
      <c r="FB300" s="56"/>
      <c r="FC300" s="56"/>
      <c r="FD300" s="56"/>
      <c r="FE300" s="56"/>
      <c r="FF300" s="56"/>
      <c r="FG300" s="56"/>
      <c r="FH300" s="56"/>
      <c r="FI300" s="56"/>
      <c r="FJ300" s="56"/>
      <c r="FK300" s="56"/>
      <c r="FL300" s="56"/>
      <c r="FM300" s="56"/>
      <c r="FN300" s="56"/>
      <c r="FO300" s="56"/>
      <c r="FP300" s="56"/>
      <c r="FQ300" s="56"/>
      <c r="FR300" s="56"/>
      <c r="FS300" s="56"/>
      <c r="FT300" s="56"/>
      <c r="FU300" s="56"/>
      <c r="FV300" s="56"/>
      <c r="FW300" s="56"/>
      <c r="FX300" s="56"/>
    </row>
    <row r="301" spans="1:180" ht="15.75" customHeight="1">
      <c r="A301" s="63" t="s">
        <v>169</v>
      </c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7"/>
      <c r="AA301" s="57"/>
      <c r="AB301" s="56"/>
      <c r="AC301" s="56"/>
      <c r="AD301" s="56"/>
      <c r="AE301" s="56"/>
      <c r="AF301" s="56"/>
      <c r="AN301" s="56">
        <f t="shared" ref="AN301:CY301" si="260">(AN281-SUM(AN282:AN286))</f>
        <v>0</v>
      </c>
      <c r="AO301" s="56">
        <f t="shared" si="260"/>
        <v>0</v>
      </c>
      <c r="AP301" s="56">
        <f t="shared" si="260"/>
        <v>0</v>
      </c>
      <c r="AQ301" s="56">
        <f t="shared" si="260"/>
        <v>0</v>
      </c>
      <c r="AR301" s="56">
        <f t="shared" si="260"/>
        <v>0</v>
      </c>
      <c r="AS301" s="56">
        <f t="shared" si="260"/>
        <v>0</v>
      </c>
      <c r="AT301" s="56">
        <f t="shared" si="260"/>
        <v>0</v>
      </c>
      <c r="AU301" s="56">
        <f t="shared" si="260"/>
        <v>0</v>
      </c>
      <c r="AV301" s="56">
        <f t="shared" si="260"/>
        <v>0</v>
      </c>
      <c r="AW301" s="56">
        <f t="shared" si="260"/>
        <v>0</v>
      </c>
      <c r="AX301" s="56">
        <f t="shared" si="260"/>
        <v>0</v>
      </c>
      <c r="AY301" s="56">
        <f t="shared" si="260"/>
        <v>0</v>
      </c>
      <c r="AZ301" s="56">
        <f t="shared" si="260"/>
        <v>0</v>
      </c>
      <c r="BA301" s="56">
        <f t="shared" si="260"/>
        <v>0</v>
      </c>
      <c r="BB301" s="56">
        <f t="shared" si="260"/>
        <v>0</v>
      </c>
      <c r="BC301" s="56">
        <f t="shared" si="260"/>
        <v>0</v>
      </c>
      <c r="BD301" s="56">
        <f t="shared" si="260"/>
        <v>0</v>
      </c>
      <c r="BE301" s="56">
        <f t="shared" si="260"/>
        <v>0</v>
      </c>
      <c r="BF301" s="56">
        <f t="shared" si="260"/>
        <v>0</v>
      </c>
      <c r="BG301" s="56">
        <f t="shared" si="260"/>
        <v>0</v>
      </c>
      <c r="BH301" s="56">
        <f t="shared" si="260"/>
        <v>0</v>
      </c>
      <c r="BI301" s="56">
        <f t="shared" si="260"/>
        <v>0</v>
      </c>
      <c r="BJ301" s="56">
        <f t="shared" si="260"/>
        <v>0</v>
      </c>
      <c r="BK301" s="56">
        <f t="shared" si="260"/>
        <v>0</v>
      </c>
      <c r="BL301" s="56">
        <f t="shared" si="260"/>
        <v>0</v>
      </c>
      <c r="BM301" s="56">
        <f t="shared" si="260"/>
        <v>0</v>
      </c>
      <c r="BN301" s="56">
        <f t="shared" si="260"/>
        <v>0</v>
      </c>
      <c r="BO301" s="56">
        <f t="shared" si="260"/>
        <v>0</v>
      </c>
      <c r="BP301" s="56">
        <f t="shared" si="260"/>
        <v>0</v>
      </c>
      <c r="BQ301" s="56">
        <f t="shared" si="260"/>
        <v>0</v>
      </c>
      <c r="BR301" s="56">
        <f t="shared" si="260"/>
        <v>0</v>
      </c>
      <c r="BS301" s="56">
        <f t="shared" si="260"/>
        <v>0</v>
      </c>
      <c r="BT301" s="56">
        <f t="shared" si="260"/>
        <v>0</v>
      </c>
      <c r="BU301" s="56">
        <f t="shared" si="260"/>
        <v>0</v>
      </c>
      <c r="BV301" s="56">
        <f t="shared" si="260"/>
        <v>0</v>
      </c>
      <c r="BW301" s="56">
        <f t="shared" si="260"/>
        <v>0</v>
      </c>
      <c r="BX301" s="56">
        <f t="shared" si="260"/>
        <v>0</v>
      </c>
      <c r="BY301" s="56">
        <f t="shared" si="260"/>
        <v>0</v>
      </c>
      <c r="BZ301" s="56">
        <f t="shared" si="260"/>
        <v>0</v>
      </c>
      <c r="CA301" s="56">
        <f t="shared" si="260"/>
        <v>0</v>
      </c>
      <c r="CB301" s="56">
        <f t="shared" si="260"/>
        <v>0</v>
      </c>
      <c r="CC301" s="56">
        <f t="shared" si="260"/>
        <v>0</v>
      </c>
      <c r="CD301" s="56">
        <f t="shared" si="260"/>
        <v>0</v>
      </c>
      <c r="CE301" s="56">
        <f t="shared" si="260"/>
        <v>0</v>
      </c>
      <c r="CF301" s="56">
        <f t="shared" si="260"/>
        <v>0</v>
      </c>
      <c r="CG301" s="56">
        <f t="shared" si="260"/>
        <v>0</v>
      </c>
      <c r="CH301" s="56">
        <f t="shared" si="260"/>
        <v>0</v>
      </c>
      <c r="CI301" s="56">
        <f t="shared" si="260"/>
        <v>0</v>
      </c>
      <c r="CJ301" s="56">
        <f t="shared" si="260"/>
        <v>0</v>
      </c>
      <c r="CK301" s="56">
        <f t="shared" si="260"/>
        <v>0</v>
      </c>
      <c r="CL301" s="56">
        <f t="shared" si="260"/>
        <v>0</v>
      </c>
      <c r="CM301" s="56">
        <f t="shared" si="260"/>
        <v>0</v>
      </c>
      <c r="CN301" s="56">
        <f t="shared" si="260"/>
        <v>0</v>
      </c>
      <c r="CO301" s="56">
        <f t="shared" si="260"/>
        <v>0</v>
      </c>
      <c r="CP301" s="56">
        <f t="shared" si="260"/>
        <v>0</v>
      </c>
      <c r="CQ301" s="56">
        <f t="shared" si="260"/>
        <v>0</v>
      </c>
      <c r="CR301" s="56">
        <f t="shared" si="260"/>
        <v>0</v>
      </c>
      <c r="CS301" s="56">
        <f t="shared" si="260"/>
        <v>-1</v>
      </c>
      <c r="CT301" s="56">
        <f t="shared" si="260"/>
        <v>0</v>
      </c>
      <c r="CU301" s="56">
        <f t="shared" si="260"/>
        <v>0</v>
      </c>
      <c r="CV301" s="56">
        <f t="shared" si="260"/>
        <v>0</v>
      </c>
      <c r="CW301" s="56">
        <f t="shared" si="260"/>
        <v>0</v>
      </c>
      <c r="CX301" s="56">
        <f t="shared" si="260"/>
        <v>0</v>
      </c>
      <c r="CY301" s="56">
        <f t="shared" si="260"/>
        <v>0</v>
      </c>
      <c r="CZ301" s="56">
        <f t="shared" ref="CZ301:EJ301" si="261">(CZ281-SUM(CZ282:CZ286))</f>
        <v>0</v>
      </c>
      <c r="DA301" s="56">
        <f t="shared" si="261"/>
        <v>0</v>
      </c>
      <c r="DB301" s="56">
        <f t="shared" si="261"/>
        <v>0</v>
      </c>
      <c r="DC301" s="56">
        <f t="shared" si="261"/>
        <v>0</v>
      </c>
      <c r="DD301" s="56">
        <f t="shared" si="261"/>
        <v>0</v>
      </c>
      <c r="DE301" s="56">
        <f t="shared" si="261"/>
        <v>0</v>
      </c>
      <c r="DF301" s="56">
        <f t="shared" si="261"/>
        <v>0</v>
      </c>
      <c r="DG301" s="56">
        <f t="shared" si="261"/>
        <v>1</v>
      </c>
      <c r="DH301" s="56">
        <f t="shared" si="261"/>
        <v>0</v>
      </c>
      <c r="DI301" s="56">
        <f t="shared" si="261"/>
        <v>0</v>
      </c>
      <c r="DJ301" s="56">
        <f t="shared" si="261"/>
        <v>0</v>
      </c>
      <c r="DK301" s="56">
        <f t="shared" si="261"/>
        <v>0</v>
      </c>
      <c r="DL301" s="56">
        <f t="shared" si="261"/>
        <v>0</v>
      </c>
      <c r="DM301" s="56">
        <f t="shared" si="261"/>
        <v>0</v>
      </c>
      <c r="DN301" s="56">
        <f t="shared" si="261"/>
        <v>0</v>
      </c>
      <c r="DO301" s="56">
        <f t="shared" si="261"/>
        <v>0</v>
      </c>
      <c r="DP301" s="56">
        <f t="shared" si="261"/>
        <v>0</v>
      </c>
      <c r="DQ301" s="56">
        <f t="shared" si="261"/>
        <v>0</v>
      </c>
      <c r="DR301" s="56">
        <f t="shared" si="261"/>
        <v>0</v>
      </c>
      <c r="DS301" s="56">
        <f t="shared" si="261"/>
        <v>0</v>
      </c>
      <c r="DT301" s="56">
        <f t="shared" si="261"/>
        <v>0</v>
      </c>
      <c r="DU301" s="56">
        <f t="shared" si="261"/>
        <v>1</v>
      </c>
      <c r="DV301" s="56">
        <f t="shared" si="261"/>
        <v>1</v>
      </c>
      <c r="DW301" s="56">
        <f t="shared" si="261"/>
        <v>1</v>
      </c>
      <c r="DX301" s="56">
        <f t="shared" si="261"/>
        <v>0</v>
      </c>
      <c r="DY301" s="56">
        <f t="shared" si="261"/>
        <v>0</v>
      </c>
      <c r="DZ301" s="56">
        <f t="shared" si="261"/>
        <v>0</v>
      </c>
      <c r="EA301" s="56">
        <f t="shared" si="261"/>
        <v>0</v>
      </c>
      <c r="EB301" s="56">
        <f t="shared" si="261"/>
        <v>0</v>
      </c>
      <c r="EC301" s="56">
        <f t="shared" si="261"/>
        <v>0</v>
      </c>
      <c r="ED301" s="56">
        <f t="shared" si="261"/>
        <v>0</v>
      </c>
      <c r="EE301" s="56">
        <f t="shared" si="261"/>
        <v>0</v>
      </c>
      <c r="EF301" s="56">
        <f t="shared" si="261"/>
        <v>0</v>
      </c>
      <c r="EG301" s="56">
        <f t="shared" si="261"/>
        <v>0</v>
      </c>
      <c r="EH301" s="56">
        <f t="shared" si="261"/>
        <v>0</v>
      </c>
      <c r="EI301" s="56">
        <f t="shared" si="261"/>
        <v>0</v>
      </c>
      <c r="EJ301" s="56">
        <f t="shared" si="261"/>
        <v>0</v>
      </c>
      <c r="EK301" s="56"/>
      <c r="EL301" s="56"/>
      <c r="EM301" s="56"/>
      <c r="EN301" s="56"/>
      <c r="EO301" s="56"/>
      <c r="EP301" s="56"/>
      <c r="EQ301" s="56"/>
      <c r="ER301" s="56"/>
      <c r="ES301" s="56"/>
      <c r="ET301" s="56"/>
      <c r="EU301" s="56"/>
      <c r="EV301" s="56"/>
      <c r="EW301" s="56"/>
      <c r="EX301" s="56"/>
      <c r="EY301" s="56"/>
      <c r="EZ301" s="56"/>
      <c r="FA301" s="56"/>
      <c r="FB301" s="56"/>
      <c r="FC301" s="56"/>
      <c r="FD301" s="56"/>
      <c r="FE301" s="56"/>
      <c r="FF301" s="56"/>
      <c r="FG301" s="56"/>
      <c r="FH301" s="56"/>
      <c r="FI301" s="56"/>
      <c r="FJ301" s="56"/>
      <c r="FK301" s="56"/>
      <c r="FL301" s="56"/>
      <c r="FM301" s="56"/>
      <c r="FN301" s="56"/>
      <c r="FO301" s="56"/>
      <c r="FP301" s="56"/>
      <c r="FQ301" s="56"/>
      <c r="FR301" s="56"/>
      <c r="FS301" s="56"/>
      <c r="FT301" s="56"/>
      <c r="FU301" s="56"/>
      <c r="FV301" s="56"/>
      <c r="FW301" s="56"/>
      <c r="FX301" s="56"/>
    </row>
    <row r="302" spans="1:180" s="29" customFormat="1" ht="15.75" customHeight="1">
      <c r="A302" s="64" t="s">
        <v>170</v>
      </c>
      <c r="C302" s="30"/>
      <c r="D302" s="30"/>
      <c r="E302" s="30"/>
      <c r="F302" s="30"/>
      <c r="G302" s="30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56"/>
      <c r="Y302" s="56"/>
      <c r="Z302" s="65"/>
      <c r="AA302" s="65"/>
      <c r="AB302" s="65"/>
      <c r="AC302" s="65"/>
      <c r="AD302" s="65"/>
      <c r="AE302" s="65"/>
      <c r="AF302" s="65"/>
      <c r="AG302" s="27"/>
      <c r="AH302" s="27"/>
      <c r="AI302" s="27"/>
      <c r="AJ302" s="27"/>
      <c r="AK302" s="27"/>
      <c r="AL302" s="27"/>
      <c r="AM302" s="27"/>
      <c r="AN302" s="65">
        <f t="shared" ref="AN302:CY302" si="262">(AN289-((SUM(AN295:AN297)/2)+(AN292+(2*AN293)+(4*AN294))))</f>
        <v>0</v>
      </c>
      <c r="AO302" s="65">
        <f t="shared" si="262"/>
        <v>0.5</v>
      </c>
      <c r="AP302" s="65">
        <f t="shared" si="262"/>
        <v>0</v>
      </c>
      <c r="AQ302" s="65">
        <f t="shared" si="262"/>
        <v>-0.5</v>
      </c>
      <c r="AR302" s="65">
        <f t="shared" si="262"/>
        <v>0</v>
      </c>
      <c r="AS302" s="65">
        <f t="shared" si="262"/>
        <v>0.5</v>
      </c>
      <c r="AT302" s="65">
        <f t="shared" si="262"/>
        <v>0</v>
      </c>
      <c r="AU302" s="65">
        <f t="shared" si="262"/>
        <v>-0.5</v>
      </c>
      <c r="AV302" s="65">
        <f t="shared" si="262"/>
        <v>0</v>
      </c>
      <c r="AW302" s="65">
        <f t="shared" si="262"/>
        <v>-0.5</v>
      </c>
      <c r="AX302" s="65">
        <f t="shared" si="262"/>
        <v>0</v>
      </c>
      <c r="AY302" s="65">
        <f t="shared" si="262"/>
        <v>0.5</v>
      </c>
      <c r="AZ302" s="65">
        <f t="shared" si="262"/>
        <v>0</v>
      </c>
      <c r="BA302" s="65">
        <f t="shared" si="262"/>
        <v>-0.5</v>
      </c>
      <c r="BB302" s="65">
        <f t="shared" si="262"/>
        <v>0</v>
      </c>
      <c r="BC302" s="65">
        <f t="shared" si="262"/>
        <v>0.5</v>
      </c>
      <c r="BD302" s="65">
        <f t="shared" si="262"/>
        <v>0</v>
      </c>
      <c r="BE302" s="65">
        <f t="shared" si="262"/>
        <v>0</v>
      </c>
      <c r="BF302" s="65">
        <f t="shared" si="262"/>
        <v>0</v>
      </c>
      <c r="BG302" s="65">
        <f t="shared" si="262"/>
        <v>-0.5</v>
      </c>
      <c r="BH302" s="65">
        <f t="shared" si="262"/>
        <v>0</v>
      </c>
      <c r="BI302" s="65">
        <f t="shared" si="262"/>
        <v>0.5</v>
      </c>
      <c r="BJ302" s="65">
        <f t="shared" si="262"/>
        <v>0</v>
      </c>
      <c r="BK302" s="65">
        <f t="shared" si="262"/>
        <v>-0.5</v>
      </c>
      <c r="BL302" s="65">
        <f t="shared" si="262"/>
        <v>0</v>
      </c>
      <c r="BM302" s="65">
        <f t="shared" si="262"/>
        <v>0.5</v>
      </c>
      <c r="BN302" s="65">
        <f t="shared" si="262"/>
        <v>0</v>
      </c>
      <c r="BO302" s="65">
        <f t="shared" si="262"/>
        <v>-0.5</v>
      </c>
      <c r="BP302" s="65">
        <f t="shared" si="262"/>
        <v>0</v>
      </c>
      <c r="BQ302" s="65">
        <f t="shared" si="262"/>
        <v>-0.5</v>
      </c>
      <c r="BR302" s="65">
        <f t="shared" si="262"/>
        <v>0</v>
      </c>
      <c r="BS302" s="65">
        <f t="shared" si="262"/>
        <v>0.5</v>
      </c>
      <c r="BT302" s="65">
        <f t="shared" si="262"/>
        <v>0</v>
      </c>
      <c r="BU302" s="65">
        <f t="shared" si="262"/>
        <v>-0.5</v>
      </c>
      <c r="BV302" s="65">
        <f t="shared" si="262"/>
        <v>0</v>
      </c>
      <c r="BW302" s="65">
        <f t="shared" si="262"/>
        <v>0.5</v>
      </c>
      <c r="BX302" s="65">
        <f t="shared" si="262"/>
        <v>0</v>
      </c>
      <c r="BY302" s="65">
        <f t="shared" si="262"/>
        <v>-0.5</v>
      </c>
      <c r="BZ302" s="65">
        <f t="shared" si="262"/>
        <v>0</v>
      </c>
      <c r="CA302" s="65">
        <f t="shared" si="262"/>
        <v>-0.5</v>
      </c>
      <c r="CB302" s="65">
        <f t="shared" si="262"/>
        <v>0</v>
      </c>
      <c r="CC302" s="65">
        <f t="shared" si="262"/>
        <v>0.5</v>
      </c>
      <c r="CD302" s="65">
        <f t="shared" si="262"/>
        <v>0</v>
      </c>
      <c r="CE302" s="65">
        <f t="shared" si="262"/>
        <v>-0.5</v>
      </c>
      <c r="CF302" s="65">
        <f t="shared" si="262"/>
        <v>0</v>
      </c>
      <c r="CG302" s="65">
        <f t="shared" si="262"/>
        <v>0.5</v>
      </c>
      <c r="CH302" s="65">
        <f t="shared" si="262"/>
        <v>0</v>
      </c>
      <c r="CI302" s="65">
        <f t="shared" si="262"/>
        <v>-0.5</v>
      </c>
      <c r="CJ302" s="65">
        <f t="shared" si="262"/>
        <v>-1</v>
      </c>
      <c r="CK302" s="65">
        <f t="shared" si="262"/>
        <v>-0.5</v>
      </c>
      <c r="CL302" s="65">
        <f t="shared" si="262"/>
        <v>0</v>
      </c>
      <c r="CM302" s="65">
        <f t="shared" si="262"/>
        <v>0.5</v>
      </c>
      <c r="CN302" s="65">
        <f t="shared" si="262"/>
        <v>0</v>
      </c>
      <c r="CO302" s="65">
        <f t="shared" si="262"/>
        <v>-0.5</v>
      </c>
      <c r="CP302" s="65">
        <f t="shared" si="262"/>
        <v>0</v>
      </c>
      <c r="CQ302" s="65">
        <f t="shared" si="262"/>
        <v>0.5</v>
      </c>
      <c r="CR302" s="65">
        <f t="shared" si="262"/>
        <v>0</v>
      </c>
      <c r="CS302" s="65">
        <f t="shared" si="262"/>
        <v>0.5</v>
      </c>
      <c r="CT302" s="65">
        <f t="shared" si="262"/>
        <v>0</v>
      </c>
      <c r="CU302" s="65">
        <f t="shared" si="262"/>
        <v>-0.5</v>
      </c>
      <c r="CV302" s="65">
        <f t="shared" si="262"/>
        <v>0</v>
      </c>
      <c r="CW302" s="65">
        <f t="shared" si="262"/>
        <v>-0.5</v>
      </c>
      <c r="CX302" s="65">
        <f t="shared" si="262"/>
        <v>0</v>
      </c>
      <c r="CY302" s="65">
        <f t="shared" si="262"/>
        <v>-0.5</v>
      </c>
      <c r="CZ302" s="65">
        <f t="shared" ref="CZ302:EJ302" si="263">(CZ289-((SUM(CZ295:CZ297)/2)+(CZ292+(2*CZ293)+(4*CZ294))))</f>
        <v>0</v>
      </c>
      <c r="DA302" s="65">
        <f t="shared" si="263"/>
        <v>0.5</v>
      </c>
      <c r="DB302" s="65">
        <f t="shared" si="263"/>
        <v>0</v>
      </c>
      <c r="DC302" s="65">
        <f t="shared" si="263"/>
        <v>-0.5</v>
      </c>
      <c r="DD302" s="65">
        <f t="shared" si="263"/>
        <v>0</v>
      </c>
      <c r="DE302" s="65">
        <f t="shared" si="263"/>
        <v>-0.5</v>
      </c>
      <c r="DF302" s="65">
        <f t="shared" si="263"/>
        <v>0</v>
      </c>
      <c r="DG302" s="65">
        <f t="shared" si="263"/>
        <v>-0.5</v>
      </c>
      <c r="DH302" s="65">
        <f t="shared" si="263"/>
        <v>0</v>
      </c>
      <c r="DI302" s="65">
        <f t="shared" si="263"/>
        <v>-0.5</v>
      </c>
      <c r="DJ302" s="65">
        <f t="shared" si="263"/>
        <v>0</v>
      </c>
      <c r="DK302" s="65">
        <f t="shared" si="263"/>
        <v>0.5</v>
      </c>
      <c r="DL302" s="65">
        <f t="shared" si="263"/>
        <v>0</v>
      </c>
      <c r="DM302" s="65">
        <f t="shared" si="263"/>
        <v>-0.5</v>
      </c>
      <c r="DN302" s="65">
        <f t="shared" si="263"/>
        <v>0</v>
      </c>
      <c r="DO302" s="65">
        <f t="shared" si="263"/>
        <v>-0.5</v>
      </c>
      <c r="DP302" s="65">
        <f t="shared" si="263"/>
        <v>0</v>
      </c>
      <c r="DQ302" s="65">
        <f t="shared" si="263"/>
        <v>0.5</v>
      </c>
      <c r="DR302" s="65">
        <f t="shared" si="263"/>
        <v>0</v>
      </c>
      <c r="DS302" s="65">
        <f t="shared" si="263"/>
        <v>-0.5</v>
      </c>
      <c r="DT302" s="65">
        <f t="shared" si="263"/>
        <v>0</v>
      </c>
      <c r="DU302" s="65">
        <f t="shared" si="263"/>
        <v>-0.5</v>
      </c>
      <c r="DV302" s="65">
        <f t="shared" si="263"/>
        <v>-1</v>
      </c>
      <c r="DW302" s="65">
        <f t="shared" si="263"/>
        <v>-1.5</v>
      </c>
      <c r="DX302" s="65">
        <f t="shared" si="263"/>
        <v>0</v>
      </c>
      <c r="DY302" s="65">
        <f t="shared" si="263"/>
        <v>-0.5</v>
      </c>
      <c r="DZ302" s="65">
        <f t="shared" si="263"/>
        <v>0</v>
      </c>
      <c r="EA302" s="65">
        <f t="shared" si="263"/>
        <v>0.5</v>
      </c>
      <c r="EB302" s="65">
        <f t="shared" si="263"/>
        <v>0</v>
      </c>
      <c r="EC302" s="65">
        <f t="shared" si="263"/>
        <v>-0.5</v>
      </c>
      <c r="ED302" s="65">
        <f t="shared" si="263"/>
        <v>0</v>
      </c>
      <c r="EE302" s="65">
        <f t="shared" si="263"/>
        <v>0.5</v>
      </c>
      <c r="EF302" s="65">
        <f t="shared" si="263"/>
        <v>0</v>
      </c>
      <c r="EG302" s="65">
        <f t="shared" si="263"/>
        <v>-0.5</v>
      </c>
      <c r="EH302" s="65">
        <f t="shared" si="263"/>
        <v>0</v>
      </c>
      <c r="EI302" s="65">
        <f t="shared" si="263"/>
        <v>-0.5</v>
      </c>
      <c r="EJ302" s="65">
        <f t="shared" si="263"/>
        <v>0</v>
      </c>
      <c r="EK302" s="65"/>
      <c r="EL302" s="65"/>
      <c r="EM302" s="65"/>
      <c r="EN302" s="65"/>
      <c r="EO302" s="65"/>
      <c r="EP302" s="65"/>
      <c r="EQ302" s="65"/>
      <c r="ER302" s="65"/>
      <c r="ES302" s="65"/>
      <c r="ET302" s="65"/>
      <c r="EU302" s="65"/>
      <c r="EV302" s="65"/>
      <c r="EW302" s="65"/>
      <c r="EX302" s="65"/>
      <c r="EY302" s="65"/>
      <c r="EZ302" s="65"/>
      <c r="FA302" s="65"/>
      <c r="FB302" s="65"/>
      <c r="FC302" s="65"/>
      <c r="FD302" s="65"/>
      <c r="FE302" s="65"/>
      <c r="FF302" s="65"/>
      <c r="FG302" s="65"/>
      <c r="FH302" s="65"/>
      <c r="FI302" s="65"/>
      <c r="FJ302" s="65"/>
      <c r="FK302" s="65"/>
      <c r="FL302" s="65"/>
      <c r="FM302" s="65"/>
      <c r="FN302" s="65"/>
      <c r="FO302" s="65"/>
      <c r="FP302" s="65"/>
      <c r="FQ302" s="65"/>
      <c r="FR302" s="65"/>
      <c r="FS302" s="65"/>
      <c r="FT302" s="65"/>
      <c r="FU302" s="65"/>
      <c r="FV302" s="65"/>
      <c r="FW302" s="65"/>
      <c r="FX302" s="65"/>
    </row>
    <row r="303" spans="1:180" ht="15.75" customHeight="1">
      <c r="A303" s="63" t="s">
        <v>171</v>
      </c>
      <c r="AN303" s="26">
        <f t="shared" ref="AN303:CY303" si="264">(AN279-AN300)</f>
        <v>12</v>
      </c>
      <c r="AO303" s="26">
        <f t="shared" si="264"/>
        <v>13</v>
      </c>
      <c r="AP303" s="26">
        <f t="shared" si="264"/>
        <v>12</v>
      </c>
      <c r="AQ303" s="26">
        <f t="shared" si="264"/>
        <v>13</v>
      </c>
      <c r="AR303" s="26">
        <f t="shared" si="264"/>
        <v>12</v>
      </c>
      <c r="AS303" s="26">
        <f t="shared" si="264"/>
        <v>13</v>
      </c>
      <c r="AT303" s="26">
        <f t="shared" si="264"/>
        <v>12</v>
      </c>
      <c r="AU303" s="26">
        <f t="shared" si="264"/>
        <v>13</v>
      </c>
      <c r="AV303" s="26">
        <f t="shared" si="264"/>
        <v>12</v>
      </c>
      <c r="AW303" s="26">
        <f t="shared" si="264"/>
        <v>13</v>
      </c>
      <c r="AX303" s="26">
        <f t="shared" si="264"/>
        <v>14</v>
      </c>
      <c r="AY303" s="26">
        <f t="shared" si="264"/>
        <v>13</v>
      </c>
      <c r="AZ303" s="26">
        <f t="shared" si="264"/>
        <v>14</v>
      </c>
      <c r="BA303" s="26">
        <f t="shared" si="264"/>
        <v>15</v>
      </c>
      <c r="BB303" s="26">
        <f t="shared" si="264"/>
        <v>14</v>
      </c>
      <c r="BC303" s="26">
        <f t="shared" si="264"/>
        <v>15</v>
      </c>
      <c r="BD303" s="26">
        <f t="shared" si="264"/>
        <v>16</v>
      </c>
      <c r="BE303" s="26">
        <f t="shared" si="264"/>
        <v>17</v>
      </c>
      <c r="BF303" s="26">
        <f t="shared" si="264"/>
        <v>16</v>
      </c>
      <c r="BG303" s="26">
        <f t="shared" si="264"/>
        <v>15</v>
      </c>
      <c r="BH303" s="26">
        <f t="shared" si="264"/>
        <v>16</v>
      </c>
      <c r="BI303" s="26">
        <f t="shared" si="264"/>
        <v>15</v>
      </c>
      <c r="BJ303" s="26">
        <f t="shared" si="264"/>
        <v>16</v>
      </c>
      <c r="BK303" s="26">
        <f t="shared" si="264"/>
        <v>17</v>
      </c>
      <c r="BL303" s="26">
        <f t="shared" si="264"/>
        <v>16</v>
      </c>
      <c r="BM303" s="26">
        <f t="shared" si="264"/>
        <v>17</v>
      </c>
      <c r="BN303" s="26">
        <f t="shared" si="264"/>
        <v>18</v>
      </c>
      <c r="BO303" s="26">
        <f t="shared" si="264"/>
        <v>19</v>
      </c>
      <c r="BP303" s="26">
        <f t="shared" si="264"/>
        <v>18</v>
      </c>
      <c r="BQ303" s="26">
        <f t="shared" si="264"/>
        <v>19</v>
      </c>
      <c r="BR303" s="26">
        <f t="shared" si="264"/>
        <v>20</v>
      </c>
      <c r="BS303" s="26">
        <f t="shared" si="264"/>
        <v>19</v>
      </c>
      <c r="BT303" s="26">
        <f t="shared" si="264"/>
        <v>20</v>
      </c>
      <c r="BU303" s="26">
        <f t="shared" si="264"/>
        <v>21</v>
      </c>
      <c r="BV303" s="26">
        <f t="shared" si="264"/>
        <v>20</v>
      </c>
      <c r="BW303" s="26">
        <f t="shared" si="264"/>
        <v>21</v>
      </c>
      <c r="BX303" s="26">
        <f t="shared" si="264"/>
        <v>22</v>
      </c>
      <c r="BY303" s="26">
        <f t="shared" si="264"/>
        <v>21</v>
      </c>
      <c r="BZ303" s="26">
        <f t="shared" si="264"/>
        <v>22</v>
      </c>
      <c r="CA303" s="26">
        <f t="shared" si="264"/>
        <v>21</v>
      </c>
      <c r="CB303" s="26">
        <f t="shared" si="264"/>
        <v>22</v>
      </c>
      <c r="CC303" s="26">
        <f t="shared" si="264"/>
        <v>21</v>
      </c>
      <c r="CD303" s="26">
        <f t="shared" si="264"/>
        <v>22</v>
      </c>
      <c r="CE303" s="26">
        <f t="shared" si="264"/>
        <v>21</v>
      </c>
      <c r="CF303" s="26">
        <f t="shared" si="264"/>
        <v>22</v>
      </c>
      <c r="CG303" s="26">
        <f t="shared" si="264"/>
        <v>21</v>
      </c>
      <c r="CH303" s="26">
        <f t="shared" si="264"/>
        <v>24</v>
      </c>
      <c r="CI303" s="26">
        <f t="shared" si="264"/>
        <v>25</v>
      </c>
      <c r="CJ303" s="26">
        <f t="shared" si="264"/>
        <v>22</v>
      </c>
      <c r="CK303" s="26">
        <f t="shared" si="264"/>
        <v>25</v>
      </c>
      <c r="CL303" s="26">
        <f t="shared" si="264"/>
        <v>24</v>
      </c>
      <c r="CM303" s="26">
        <f t="shared" si="264"/>
        <v>25</v>
      </c>
      <c r="CN303" s="26">
        <f t="shared" si="264"/>
        <v>24</v>
      </c>
      <c r="CO303" s="26">
        <f t="shared" si="264"/>
        <v>25</v>
      </c>
      <c r="CP303" s="26">
        <f t="shared" si="264"/>
        <v>24</v>
      </c>
      <c r="CQ303" s="26">
        <f t="shared" si="264"/>
        <v>25</v>
      </c>
      <c r="CR303" s="26">
        <f t="shared" si="264"/>
        <v>24</v>
      </c>
      <c r="CS303" s="26">
        <f t="shared" si="264"/>
        <v>25</v>
      </c>
      <c r="CT303" s="26">
        <f t="shared" si="264"/>
        <v>24</v>
      </c>
      <c r="CU303" s="26">
        <f t="shared" si="264"/>
        <v>25</v>
      </c>
      <c r="CV303" s="26">
        <f t="shared" si="264"/>
        <v>24</v>
      </c>
      <c r="CW303" s="26">
        <f t="shared" si="264"/>
        <v>23</v>
      </c>
      <c r="CX303" s="26">
        <f t="shared" si="264"/>
        <v>24</v>
      </c>
      <c r="CY303" s="26">
        <f t="shared" si="264"/>
        <v>25</v>
      </c>
      <c r="CZ303" s="26">
        <f t="shared" ref="CZ303:EJ303" si="265">(CZ279-CZ300)</f>
        <v>24</v>
      </c>
      <c r="DA303" s="26">
        <f t="shared" si="265"/>
        <v>25</v>
      </c>
      <c r="DB303" s="26">
        <f t="shared" si="265"/>
        <v>26</v>
      </c>
      <c r="DC303" s="26">
        <f t="shared" si="265"/>
        <v>27</v>
      </c>
      <c r="DD303" s="26">
        <f t="shared" si="265"/>
        <v>24</v>
      </c>
      <c r="DE303" s="26">
        <f t="shared" si="265"/>
        <v>25</v>
      </c>
      <c r="DF303" s="26">
        <f t="shared" si="265"/>
        <v>26</v>
      </c>
      <c r="DG303" s="26">
        <f t="shared" si="265"/>
        <v>27</v>
      </c>
      <c r="DH303" s="26">
        <f t="shared" si="265"/>
        <v>26</v>
      </c>
      <c r="DI303" s="26">
        <f t="shared" si="265"/>
        <v>27</v>
      </c>
      <c r="DJ303" s="26">
        <f t="shared" si="265"/>
        <v>26</v>
      </c>
      <c r="DK303" s="26">
        <f t="shared" si="265"/>
        <v>27</v>
      </c>
      <c r="DL303" s="26">
        <f t="shared" si="265"/>
        <v>28</v>
      </c>
      <c r="DM303" s="26">
        <f t="shared" si="265"/>
        <v>27</v>
      </c>
      <c r="DN303" s="26">
        <f t="shared" si="265"/>
        <v>26</v>
      </c>
      <c r="DO303" s="26">
        <f t="shared" si="265"/>
        <v>27</v>
      </c>
      <c r="DP303" s="26">
        <f t="shared" si="265"/>
        <v>28</v>
      </c>
      <c r="DQ303" s="26">
        <f t="shared" si="265"/>
        <v>27</v>
      </c>
      <c r="DR303" s="26">
        <f t="shared" si="265"/>
        <v>28</v>
      </c>
      <c r="DS303" s="26">
        <f t="shared" si="265"/>
        <v>27</v>
      </c>
      <c r="DT303" s="26">
        <f t="shared" si="265"/>
        <v>28</v>
      </c>
      <c r="DU303" s="26">
        <f t="shared" si="265"/>
        <v>29</v>
      </c>
      <c r="DV303" s="26">
        <f t="shared" si="265"/>
        <v>30</v>
      </c>
      <c r="DW303" s="26">
        <f t="shared" si="265"/>
        <v>31</v>
      </c>
      <c r="DX303" s="26">
        <f t="shared" si="265"/>
        <v>30</v>
      </c>
      <c r="DY303" s="26">
        <f t="shared" si="265"/>
        <v>31</v>
      </c>
      <c r="DZ303" s="26">
        <f t="shared" si="265"/>
        <v>30</v>
      </c>
      <c r="EA303" s="26">
        <f t="shared" si="265"/>
        <v>29</v>
      </c>
      <c r="EB303" s="26">
        <f t="shared" si="265"/>
        <v>30</v>
      </c>
      <c r="EC303" s="26">
        <f t="shared" si="265"/>
        <v>31</v>
      </c>
      <c r="ED303" s="26">
        <f t="shared" si="265"/>
        <v>30</v>
      </c>
      <c r="EE303" s="26">
        <f t="shared" si="265"/>
        <v>31</v>
      </c>
      <c r="EF303" s="26">
        <f t="shared" si="265"/>
        <v>30</v>
      </c>
      <c r="EG303" s="26">
        <f t="shared" si="265"/>
        <v>31</v>
      </c>
      <c r="EH303" s="26">
        <f t="shared" si="265"/>
        <v>30</v>
      </c>
      <c r="EI303" s="26">
        <f t="shared" si="265"/>
        <v>31</v>
      </c>
      <c r="EJ303" s="26">
        <f t="shared" si="265"/>
        <v>32</v>
      </c>
    </row>
    <row r="304" spans="1:180" s="38" customFormat="1" ht="15.75" customHeight="1">
      <c r="C304" s="39"/>
      <c r="D304" s="39"/>
      <c r="E304" s="39"/>
      <c r="F304" s="39"/>
      <c r="G304" s="39"/>
      <c r="H304" s="68"/>
      <c r="I304" s="68"/>
      <c r="J304" s="68"/>
      <c r="K304" s="68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68"/>
      <c r="W304" s="68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  <c r="AV304" s="39"/>
      <c r="AW304" s="39"/>
      <c r="AX304" s="39"/>
      <c r="AY304" s="39"/>
      <c r="AZ304" s="39"/>
      <c r="BA304" s="39"/>
      <c r="BB304" s="39"/>
      <c r="BC304" s="39"/>
      <c r="BD304" s="39"/>
      <c r="BE304" s="39"/>
      <c r="BF304" s="39"/>
      <c r="BG304" s="39"/>
      <c r="BH304" s="39"/>
      <c r="BI304" s="39"/>
      <c r="BJ304" s="39"/>
      <c r="BK304" s="39"/>
      <c r="BL304" s="39"/>
      <c r="BM304" s="39"/>
      <c r="BN304" s="39"/>
      <c r="BO304" s="39"/>
      <c r="BP304" s="39"/>
      <c r="BQ304" s="39"/>
      <c r="BR304" s="39"/>
      <c r="BS304" s="39"/>
      <c r="BT304" s="39"/>
      <c r="BU304" s="39"/>
      <c r="BV304" s="39"/>
      <c r="BW304" s="39"/>
      <c r="BX304" s="39"/>
      <c r="BY304" s="39"/>
      <c r="BZ304" s="39"/>
      <c r="CA304" s="39"/>
      <c r="CB304" s="39"/>
      <c r="CC304" s="39"/>
      <c r="CD304" s="39"/>
      <c r="CE304" s="39"/>
      <c r="CF304" s="39"/>
      <c r="CG304" s="39"/>
      <c r="CH304" s="39"/>
      <c r="CI304" s="39"/>
      <c r="CJ304" s="39"/>
      <c r="CK304" s="39"/>
      <c r="CL304" s="39"/>
      <c r="CM304" s="39"/>
      <c r="CN304" s="39"/>
      <c r="CO304" s="39"/>
      <c r="CP304" s="39"/>
      <c r="CQ304" s="39"/>
      <c r="CR304" s="39"/>
      <c r="CS304" s="39"/>
      <c r="CT304" s="39"/>
      <c r="CU304" s="39"/>
      <c r="CV304" s="39"/>
      <c r="CW304" s="39"/>
      <c r="CX304" s="39"/>
      <c r="CY304" s="39"/>
      <c r="CZ304" s="39"/>
      <c r="DA304" s="39"/>
      <c r="DB304" s="39"/>
      <c r="DC304" s="39"/>
      <c r="DD304" s="39"/>
      <c r="DE304" s="39"/>
      <c r="DF304" s="39"/>
      <c r="DG304" s="39"/>
    </row>
    <row r="305" spans="1:165" ht="15.75" customHeight="1">
      <c r="A305" s="26" t="s">
        <v>172</v>
      </c>
      <c r="H305" s="56"/>
      <c r="I305" s="56"/>
      <c r="J305" s="56"/>
      <c r="K305" s="56"/>
      <c r="V305" s="56"/>
      <c r="W305" s="56"/>
      <c r="AR305" s="27">
        <f t="shared" ref="AR305:DC305" si="266">ROUND(AR309/$B$306,2)</f>
        <v>8.57</v>
      </c>
      <c r="AS305" s="27">
        <f t="shared" si="266"/>
        <v>8.7100000000000009</v>
      </c>
      <c r="AT305" s="27">
        <f t="shared" si="266"/>
        <v>8.86</v>
      </c>
      <c r="AU305" s="27">
        <f t="shared" si="266"/>
        <v>9</v>
      </c>
      <c r="AV305" s="27">
        <f t="shared" si="266"/>
        <v>9.14</v>
      </c>
      <c r="AW305" s="27">
        <f t="shared" si="266"/>
        <v>9.2899999999999991</v>
      </c>
      <c r="AX305" s="27">
        <f t="shared" si="266"/>
        <v>9.43</v>
      </c>
      <c r="AY305" s="27">
        <f t="shared" si="266"/>
        <v>9.57</v>
      </c>
      <c r="AZ305" s="27">
        <f t="shared" si="266"/>
        <v>9.7100000000000009</v>
      </c>
      <c r="BA305" s="27">
        <f t="shared" si="266"/>
        <v>9.86</v>
      </c>
      <c r="BB305" s="27">
        <f t="shared" si="266"/>
        <v>10</v>
      </c>
      <c r="BC305" s="27">
        <f t="shared" si="266"/>
        <v>10.14</v>
      </c>
      <c r="BD305" s="27">
        <f t="shared" si="266"/>
        <v>10.29</v>
      </c>
      <c r="BE305" s="27">
        <f t="shared" si="266"/>
        <v>10.43</v>
      </c>
      <c r="BF305" s="27">
        <f t="shared" si="266"/>
        <v>10.57</v>
      </c>
      <c r="BG305" s="27">
        <f t="shared" si="266"/>
        <v>10.71</v>
      </c>
      <c r="BH305" s="27">
        <f t="shared" si="266"/>
        <v>10.86</v>
      </c>
      <c r="BI305" s="27">
        <f t="shared" si="266"/>
        <v>11</v>
      </c>
      <c r="BJ305" s="27">
        <f t="shared" si="266"/>
        <v>11.14</v>
      </c>
      <c r="BK305" s="27">
        <f t="shared" si="266"/>
        <v>11.29</v>
      </c>
      <c r="BL305" s="27">
        <f t="shared" si="266"/>
        <v>11.43</v>
      </c>
      <c r="BM305" s="27">
        <f t="shared" si="266"/>
        <v>11.57</v>
      </c>
      <c r="BN305" s="27">
        <f t="shared" si="266"/>
        <v>11.71</v>
      </c>
      <c r="BO305" s="27">
        <f t="shared" si="266"/>
        <v>11.86</v>
      </c>
      <c r="BP305" s="27">
        <f t="shared" si="266"/>
        <v>12</v>
      </c>
      <c r="BQ305" s="27">
        <f t="shared" si="266"/>
        <v>12.14</v>
      </c>
      <c r="BR305" s="27">
        <f t="shared" si="266"/>
        <v>12.29</v>
      </c>
      <c r="BS305" s="27">
        <f t="shared" si="266"/>
        <v>12.43</v>
      </c>
      <c r="BT305" s="27">
        <f t="shared" si="266"/>
        <v>12.57</v>
      </c>
      <c r="BU305" s="27">
        <f t="shared" si="266"/>
        <v>12.71</v>
      </c>
      <c r="BV305" s="27">
        <f t="shared" si="266"/>
        <v>12.86</v>
      </c>
      <c r="BW305" s="27">
        <f t="shared" si="266"/>
        <v>13</v>
      </c>
      <c r="BX305" s="27">
        <f t="shared" si="266"/>
        <v>13.14</v>
      </c>
      <c r="BY305" s="27">
        <f t="shared" si="266"/>
        <v>13.29</v>
      </c>
      <c r="BZ305" s="27">
        <f t="shared" si="266"/>
        <v>13.43</v>
      </c>
      <c r="CA305" s="27">
        <f t="shared" si="266"/>
        <v>13.57</v>
      </c>
      <c r="CB305" s="27">
        <f t="shared" si="266"/>
        <v>13.71</v>
      </c>
      <c r="CC305" s="27">
        <f t="shared" si="266"/>
        <v>13.86</v>
      </c>
      <c r="CD305" s="27">
        <f t="shared" si="266"/>
        <v>14</v>
      </c>
      <c r="CE305" s="27">
        <f t="shared" si="266"/>
        <v>14.14</v>
      </c>
      <c r="CF305" s="27">
        <f t="shared" si="266"/>
        <v>14.29</v>
      </c>
      <c r="CG305" s="27">
        <f t="shared" si="266"/>
        <v>14.43</v>
      </c>
      <c r="CH305" s="27">
        <f t="shared" si="266"/>
        <v>14.57</v>
      </c>
      <c r="CI305" s="27">
        <f t="shared" si="266"/>
        <v>14.71</v>
      </c>
      <c r="CJ305" s="27">
        <f t="shared" si="266"/>
        <v>14.86</v>
      </c>
      <c r="CK305" s="27">
        <f t="shared" si="266"/>
        <v>15</v>
      </c>
      <c r="CL305" s="27">
        <f t="shared" si="266"/>
        <v>15.14</v>
      </c>
      <c r="CM305" s="27">
        <f t="shared" si="266"/>
        <v>15.29</v>
      </c>
      <c r="CN305" s="27">
        <f t="shared" si="266"/>
        <v>15.43</v>
      </c>
      <c r="CO305" s="27">
        <f t="shared" si="266"/>
        <v>15.57</v>
      </c>
      <c r="CP305" s="27">
        <f t="shared" si="266"/>
        <v>15.71</v>
      </c>
      <c r="CQ305" s="27">
        <f t="shared" si="266"/>
        <v>15.86</v>
      </c>
      <c r="CR305" s="27">
        <f t="shared" si="266"/>
        <v>16</v>
      </c>
      <c r="CS305" s="27">
        <f t="shared" si="266"/>
        <v>16.14</v>
      </c>
      <c r="CT305" s="27">
        <f t="shared" si="266"/>
        <v>16.29</v>
      </c>
      <c r="CU305" s="27">
        <f t="shared" si="266"/>
        <v>16.43</v>
      </c>
      <c r="CV305" s="27">
        <f t="shared" si="266"/>
        <v>16.57</v>
      </c>
      <c r="CW305" s="27">
        <f t="shared" si="266"/>
        <v>16.71</v>
      </c>
      <c r="CX305" s="27">
        <f t="shared" si="266"/>
        <v>16.86</v>
      </c>
      <c r="CY305" s="27">
        <f t="shared" si="266"/>
        <v>17</v>
      </c>
      <c r="CZ305" s="27">
        <f t="shared" si="266"/>
        <v>17.14</v>
      </c>
      <c r="DA305" s="27">
        <f t="shared" si="266"/>
        <v>17.29</v>
      </c>
      <c r="DB305" s="27">
        <f t="shared" si="266"/>
        <v>17.43</v>
      </c>
      <c r="DC305" s="27">
        <f t="shared" si="266"/>
        <v>17.57</v>
      </c>
      <c r="DD305" s="27">
        <f t="shared" ref="DD305:EV305" si="267">ROUND(DD309/$B$306,2)</f>
        <v>17.71</v>
      </c>
      <c r="DE305" s="27">
        <f t="shared" si="267"/>
        <v>17.86</v>
      </c>
      <c r="DF305" s="27">
        <f t="shared" si="267"/>
        <v>18</v>
      </c>
      <c r="DG305" s="27">
        <f t="shared" si="267"/>
        <v>18.14</v>
      </c>
      <c r="DH305" s="27">
        <f t="shared" si="267"/>
        <v>18.29</v>
      </c>
      <c r="DI305" s="27">
        <f t="shared" si="267"/>
        <v>18.43</v>
      </c>
      <c r="DJ305" s="27">
        <f t="shared" si="267"/>
        <v>18.57</v>
      </c>
      <c r="DK305" s="27">
        <f t="shared" si="267"/>
        <v>18.71</v>
      </c>
      <c r="DL305" s="27">
        <f t="shared" si="267"/>
        <v>18.86</v>
      </c>
      <c r="DM305" s="27">
        <f t="shared" si="267"/>
        <v>19</v>
      </c>
      <c r="DN305" s="27">
        <f t="shared" si="267"/>
        <v>19.14</v>
      </c>
      <c r="DO305" s="27">
        <f t="shared" si="267"/>
        <v>19.29</v>
      </c>
      <c r="DP305" s="27">
        <f t="shared" si="267"/>
        <v>19.43</v>
      </c>
      <c r="DQ305" s="27">
        <f t="shared" si="267"/>
        <v>19.57</v>
      </c>
      <c r="DR305" s="27">
        <f t="shared" si="267"/>
        <v>19.71</v>
      </c>
      <c r="DS305" s="27">
        <f t="shared" si="267"/>
        <v>19.86</v>
      </c>
      <c r="DT305" s="27">
        <f t="shared" si="267"/>
        <v>20</v>
      </c>
      <c r="DU305" s="27">
        <f t="shared" si="267"/>
        <v>20.14</v>
      </c>
      <c r="DV305" s="27">
        <f t="shared" si="267"/>
        <v>20.29</v>
      </c>
      <c r="DW305" s="27">
        <f t="shared" si="267"/>
        <v>20.43</v>
      </c>
      <c r="DX305" s="27">
        <f t="shared" si="267"/>
        <v>20.57</v>
      </c>
      <c r="DY305" s="27">
        <f t="shared" si="267"/>
        <v>20.71</v>
      </c>
      <c r="DZ305" s="27">
        <f t="shared" si="267"/>
        <v>20.86</v>
      </c>
      <c r="EA305" s="27">
        <f t="shared" si="267"/>
        <v>21</v>
      </c>
      <c r="EB305" s="27">
        <f t="shared" si="267"/>
        <v>21.14</v>
      </c>
      <c r="EC305" s="27">
        <f t="shared" si="267"/>
        <v>21.29</v>
      </c>
      <c r="ED305" s="27">
        <f t="shared" si="267"/>
        <v>21.43</v>
      </c>
      <c r="EE305" s="27">
        <f t="shared" si="267"/>
        <v>21.57</v>
      </c>
      <c r="EF305" s="27">
        <f t="shared" si="267"/>
        <v>21.71</v>
      </c>
      <c r="EG305" s="27">
        <f t="shared" si="267"/>
        <v>21.86</v>
      </c>
      <c r="EH305" s="27">
        <f t="shared" si="267"/>
        <v>22</v>
      </c>
      <c r="EI305" s="27">
        <f t="shared" si="267"/>
        <v>22.14</v>
      </c>
      <c r="EJ305" s="27">
        <f t="shared" si="267"/>
        <v>22.29</v>
      </c>
      <c r="EK305" s="27">
        <f t="shared" si="267"/>
        <v>22.43</v>
      </c>
      <c r="EL305" s="27">
        <f t="shared" si="267"/>
        <v>22.57</v>
      </c>
      <c r="EM305" s="27">
        <f t="shared" si="267"/>
        <v>22.71</v>
      </c>
      <c r="EN305" s="27">
        <f t="shared" si="267"/>
        <v>22.86</v>
      </c>
      <c r="EO305" s="27">
        <f t="shared" si="267"/>
        <v>23</v>
      </c>
      <c r="EP305" s="27">
        <f t="shared" si="267"/>
        <v>23.14</v>
      </c>
      <c r="EQ305" s="27">
        <f t="shared" si="267"/>
        <v>23.29</v>
      </c>
      <c r="ER305" s="27">
        <f t="shared" si="267"/>
        <v>23.43</v>
      </c>
      <c r="ES305" s="27">
        <f t="shared" si="267"/>
        <v>23.57</v>
      </c>
      <c r="ET305" s="27">
        <f t="shared" si="267"/>
        <v>23.71</v>
      </c>
      <c r="EU305" s="27">
        <f t="shared" si="267"/>
        <v>23.86</v>
      </c>
      <c r="EV305" s="27">
        <f t="shared" si="267"/>
        <v>24</v>
      </c>
    </row>
    <row r="306" spans="1:165" ht="15.75" customHeight="1">
      <c r="A306" s="54" t="s">
        <v>47</v>
      </c>
      <c r="B306" s="58">
        <v>7</v>
      </c>
      <c r="C306" s="56"/>
      <c r="D306" s="56"/>
      <c r="E306" s="56"/>
      <c r="F306" s="56"/>
      <c r="G306" s="56"/>
      <c r="H306" s="56"/>
      <c r="I306" s="56"/>
      <c r="J306" s="56"/>
      <c r="K306" s="56"/>
      <c r="DH306" s="27"/>
      <c r="DI306" s="27"/>
      <c r="DJ306" s="27"/>
      <c r="DK306" s="27"/>
      <c r="DL306" s="27"/>
      <c r="DM306" s="27"/>
      <c r="DN306" s="27"/>
      <c r="DO306" s="27"/>
      <c r="DP306" s="27"/>
      <c r="DQ306" s="27"/>
      <c r="DR306" s="27"/>
      <c r="DS306" s="27"/>
      <c r="DT306" s="27"/>
      <c r="DU306" s="27"/>
      <c r="DV306" s="27"/>
      <c r="DW306" s="27"/>
      <c r="DX306" s="27"/>
      <c r="DY306" s="27"/>
      <c r="DZ306" s="27"/>
      <c r="EA306" s="27"/>
      <c r="EB306" s="27"/>
      <c r="EC306" s="27"/>
      <c r="ED306" s="27"/>
      <c r="EE306" s="27"/>
      <c r="EF306" s="27"/>
      <c r="EG306" s="27"/>
      <c r="EH306" s="27"/>
      <c r="EI306" s="27"/>
      <c r="EJ306" s="27"/>
      <c r="EK306" s="27"/>
      <c r="EL306" s="27"/>
      <c r="EM306" s="27"/>
      <c r="EN306" s="27"/>
      <c r="EO306" s="27"/>
      <c r="EP306" s="27"/>
      <c r="EQ306" s="27"/>
      <c r="ER306" s="27"/>
      <c r="ES306" s="27"/>
      <c r="ET306" s="27"/>
      <c r="EU306" s="27"/>
      <c r="EV306" s="27"/>
    </row>
    <row r="307" spans="1:165" ht="15.75" customHeight="1">
      <c r="A307" s="54" t="s">
        <v>48</v>
      </c>
      <c r="B307" s="58">
        <v>8.5</v>
      </c>
      <c r="C307" s="56"/>
      <c r="D307" s="56"/>
      <c r="E307" s="56"/>
      <c r="F307" s="56"/>
      <c r="G307" s="56"/>
      <c r="H307" s="56"/>
      <c r="I307" s="56"/>
      <c r="J307" s="56"/>
      <c r="K307" s="56"/>
      <c r="DH307" s="27"/>
      <c r="DI307" s="27"/>
      <c r="DJ307" s="27"/>
      <c r="DK307" s="27"/>
      <c r="DL307" s="27"/>
      <c r="DM307" s="27"/>
      <c r="DN307" s="27"/>
      <c r="DO307" s="27"/>
      <c r="DP307" s="27"/>
      <c r="DQ307" s="27"/>
      <c r="DR307" s="27"/>
      <c r="DS307" s="27"/>
      <c r="DT307" s="27"/>
      <c r="DU307" s="27"/>
      <c r="DV307" s="27"/>
      <c r="DW307" s="27"/>
      <c r="DX307" s="27"/>
      <c r="DY307" s="27"/>
      <c r="DZ307" s="27"/>
      <c r="EA307" s="27"/>
      <c r="EB307" s="27"/>
      <c r="EC307" s="27"/>
      <c r="ED307" s="27"/>
      <c r="EE307" s="27"/>
      <c r="EF307" s="27"/>
      <c r="EG307" s="27"/>
      <c r="EH307" s="27"/>
      <c r="EI307" s="27"/>
      <c r="EJ307" s="27"/>
      <c r="EK307" s="27"/>
      <c r="EL307" s="27"/>
      <c r="EM307" s="27"/>
      <c r="EN307" s="27"/>
      <c r="EO307" s="27"/>
      <c r="EP307" s="27"/>
      <c r="EQ307" s="27"/>
      <c r="ER307" s="27"/>
      <c r="ES307" s="27"/>
      <c r="ET307" s="27"/>
      <c r="EU307" s="27"/>
      <c r="EV307" s="27"/>
    </row>
    <row r="308" spans="1:165" s="36" customFormat="1" ht="14.15" customHeight="1">
      <c r="A308" s="50" t="s">
        <v>151</v>
      </c>
      <c r="B308" s="51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6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52">
        <f>ROUNDDOWN(0.75*($B$307*BP4),0)</f>
        <v>0</v>
      </c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  <c r="CE308" s="37"/>
      <c r="CF308" s="37"/>
      <c r="CG308" s="37"/>
      <c r="CH308" s="37"/>
      <c r="CI308" s="37"/>
      <c r="CJ308" s="37"/>
      <c r="CK308" s="37"/>
      <c r="CL308" s="37"/>
      <c r="CM308" s="37"/>
      <c r="CN308" s="37"/>
      <c r="CO308" s="37"/>
      <c r="CP308" s="37"/>
      <c r="CQ308" s="37"/>
      <c r="CR308" s="37"/>
      <c r="CS308" s="37"/>
      <c r="CT308" s="37"/>
      <c r="CU308" s="37"/>
      <c r="CV308" s="37"/>
      <c r="CW308" s="37"/>
      <c r="CX308" s="37"/>
      <c r="CY308" s="37"/>
      <c r="CZ308" s="37"/>
      <c r="DA308" s="37"/>
      <c r="DB308" s="37"/>
      <c r="DC308" s="37"/>
      <c r="DD308" s="37"/>
      <c r="DE308" s="37"/>
      <c r="DF308" s="37"/>
      <c r="DG308" s="37"/>
      <c r="DH308" s="37"/>
      <c r="DI308" s="37"/>
      <c r="DJ308" s="37"/>
      <c r="DK308" s="37"/>
      <c r="DL308" s="37"/>
      <c r="DM308" s="37"/>
      <c r="DN308" s="37"/>
      <c r="DO308" s="37"/>
      <c r="DP308" s="37"/>
      <c r="DQ308" s="37"/>
      <c r="DR308" s="37"/>
      <c r="DS308" s="37"/>
      <c r="DT308" s="37"/>
      <c r="DU308" s="37"/>
      <c r="DV308" s="37"/>
      <c r="DW308" s="37"/>
      <c r="DX308" s="37"/>
      <c r="DY308" s="37"/>
      <c r="DZ308" s="37"/>
      <c r="EA308" s="37"/>
      <c r="EB308" s="37"/>
      <c r="EC308" s="37"/>
      <c r="ED308" s="37"/>
      <c r="EE308" s="37"/>
      <c r="EF308" s="37"/>
      <c r="EG308" s="37"/>
      <c r="EH308" s="37"/>
      <c r="EI308" s="37"/>
      <c r="EJ308" s="37"/>
      <c r="EK308" s="37"/>
      <c r="EL308" s="37"/>
      <c r="EM308" s="37"/>
      <c r="EN308" s="37"/>
      <c r="EO308" s="37"/>
      <c r="EP308" s="37"/>
      <c r="EQ308" s="37"/>
      <c r="ER308" s="37"/>
      <c r="ES308" s="37"/>
      <c r="ET308" s="37"/>
      <c r="EU308" s="37"/>
      <c r="EV308" s="37"/>
      <c r="FI308" s="52"/>
    </row>
    <row r="309" spans="1:165" s="36" customFormat="1" ht="14.15" customHeight="1">
      <c r="A309" s="50" t="s">
        <v>137</v>
      </c>
      <c r="B309" s="51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37">
        <f t="shared" ref="AR309:BO309" si="268">(AS309-1)</f>
        <v>60</v>
      </c>
      <c r="AS309" s="37">
        <f t="shared" si="268"/>
        <v>61</v>
      </c>
      <c r="AT309" s="37">
        <f t="shared" si="268"/>
        <v>62</v>
      </c>
      <c r="AU309" s="37">
        <f t="shared" si="268"/>
        <v>63</v>
      </c>
      <c r="AV309" s="37">
        <f t="shared" si="268"/>
        <v>64</v>
      </c>
      <c r="AW309" s="37">
        <f t="shared" si="268"/>
        <v>65</v>
      </c>
      <c r="AX309" s="37">
        <f t="shared" si="268"/>
        <v>66</v>
      </c>
      <c r="AY309" s="37">
        <f t="shared" si="268"/>
        <v>67</v>
      </c>
      <c r="AZ309" s="37">
        <f t="shared" si="268"/>
        <v>68</v>
      </c>
      <c r="BA309" s="37">
        <f t="shared" si="268"/>
        <v>69</v>
      </c>
      <c r="BB309" s="37">
        <f t="shared" si="268"/>
        <v>70</v>
      </c>
      <c r="BC309" s="37">
        <f t="shared" si="268"/>
        <v>71</v>
      </c>
      <c r="BD309" s="37">
        <f t="shared" si="268"/>
        <v>72</v>
      </c>
      <c r="BE309" s="37">
        <f t="shared" si="268"/>
        <v>73</v>
      </c>
      <c r="BF309" s="37">
        <f t="shared" si="268"/>
        <v>74</v>
      </c>
      <c r="BG309" s="37">
        <f t="shared" si="268"/>
        <v>75</v>
      </c>
      <c r="BH309" s="37">
        <f t="shared" si="268"/>
        <v>76</v>
      </c>
      <c r="BI309" s="37">
        <f t="shared" si="268"/>
        <v>77</v>
      </c>
      <c r="BJ309" s="37">
        <f t="shared" si="268"/>
        <v>78</v>
      </c>
      <c r="BK309" s="37">
        <f t="shared" si="268"/>
        <v>79</v>
      </c>
      <c r="BL309" s="37">
        <f t="shared" si="268"/>
        <v>80</v>
      </c>
      <c r="BM309" s="37">
        <f t="shared" si="268"/>
        <v>81</v>
      </c>
      <c r="BN309" s="37">
        <f t="shared" si="268"/>
        <v>82</v>
      </c>
      <c r="BO309" s="37">
        <f t="shared" si="268"/>
        <v>83</v>
      </c>
      <c r="BP309" s="52">
        <v>84</v>
      </c>
      <c r="BQ309" s="37">
        <f t="shared" ref="BQ309:EB309" si="269">(BP309+1)</f>
        <v>85</v>
      </c>
      <c r="BR309" s="37">
        <f t="shared" si="269"/>
        <v>86</v>
      </c>
      <c r="BS309" s="37">
        <f t="shared" si="269"/>
        <v>87</v>
      </c>
      <c r="BT309" s="37">
        <f t="shared" si="269"/>
        <v>88</v>
      </c>
      <c r="BU309" s="37">
        <f t="shared" si="269"/>
        <v>89</v>
      </c>
      <c r="BV309" s="37">
        <f t="shared" si="269"/>
        <v>90</v>
      </c>
      <c r="BW309" s="37">
        <f t="shared" si="269"/>
        <v>91</v>
      </c>
      <c r="BX309" s="37">
        <f t="shared" si="269"/>
        <v>92</v>
      </c>
      <c r="BY309" s="37">
        <f t="shared" si="269"/>
        <v>93</v>
      </c>
      <c r="BZ309" s="37">
        <f t="shared" si="269"/>
        <v>94</v>
      </c>
      <c r="CA309" s="37">
        <f t="shared" si="269"/>
        <v>95</v>
      </c>
      <c r="CB309" s="37">
        <f t="shared" si="269"/>
        <v>96</v>
      </c>
      <c r="CC309" s="37">
        <f t="shared" si="269"/>
        <v>97</v>
      </c>
      <c r="CD309" s="37">
        <f t="shared" si="269"/>
        <v>98</v>
      </c>
      <c r="CE309" s="37">
        <f t="shared" si="269"/>
        <v>99</v>
      </c>
      <c r="CF309" s="37">
        <f t="shared" si="269"/>
        <v>100</v>
      </c>
      <c r="CG309" s="37">
        <f t="shared" si="269"/>
        <v>101</v>
      </c>
      <c r="CH309" s="37">
        <f t="shared" si="269"/>
        <v>102</v>
      </c>
      <c r="CI309" s="37">
        <f t="shared" si="269"/>
        <v>103</v>
      </c>
      <c r="CJ309" s="37">
        <f t="shared" si="269"/>
        <v>104</v>
      </c>
      <c r="CK309" s="37">
        <f t="shared" si="269"/>
        <v>105</v>
      </c>
      <c r="CL309" s="37">
        <f t="shared" si="269"/>
        <v>106</v>
      </c>
      <c r="CM309" s="37">
        <f t="shared" si="269"/>
        <v>107</v>
      </c>
      <c r="CN309" s="37">
        <f t="shared" si="269"/>
        <v>108</v>
      </c>
      <c r="CO309" s="37">
        <f t="shared" si="269"/>
        <v>109</v>
      </c>
      <c r="CP309" s="37">
        <f t="shared" si="269"/>
        <v>110</v>
      </c>
      <c r="CQ309" s="37">
        <f t="shared" si="269"/>
        <v>111</v>
      </c>
      <c r="CR309" s="37">
        <f t="shared" si="269"/>
        <v>112</v>
      </c>
      <c r="CS309" s="37">
        <f t="shared" si="269"/>
        <v>113</v>
      </c>
      <c r="CT309" s="37">
        <f t="shared" si="269"/>
        <v>114</v>
      </c>
      <c r="CU309" s="37">
        <f t="shared" si="269"/>
        <v>115</v>
      </c>
      <c r="CV309" s="37">
        <f t="shared" si="269"/>
        <v>116</v>
      </c>
      <c r="CW309" s="37">
        <f t="shared" si="269"/>
        <v>117</v>
      </c>
      <c r="CX309" s="37">
        <f t="shared" si="269"/>
        <v>118</v>
      </c>
      <c r="CY309" s="37">
        <f t="shared" si="269"/>
        <v>119</v>
      </c>
      <c r="CZ309" s="37">
        <f t="shared" si="269"/>
        <v>120</v>
      </c>
      <c r="DA309" s="37">
        <f t="shared" si="269"/>
        <v>121</v>
      </c>
      <c r="DB309" s="37">
        <f t="shared" si="269"/>
        <v>122</v>
      </c>
      <c r="DC309" s="37">
        <f t="shared" si="269"/>
        <v>123</v>
      </c>
      <c r="DD309" s="37">
        <f t="shared" si="269"/>
        <v>124</v>
      </c>
      <c r="DE309" s="37">
        <f t="shared" si="269"/>
        <v>125</v>
      </c>
      <c r="DF309" s="37">
        <f t="shared" si="269"/>
        <v>126</v>
      </c>
      <c r="DG309" s="37">
        <f t="shared" si="269"/>
        <v>127</v>
      </c>
      <c r="DH309" s="37">
        <f t="shared" si="269"/>
        <v>128</v>
      </c>
      <c r="DI309" s="37">
        <f t="shared" si="269"/>
        <v>129</v>
      </c>
      <c r="DJ309" s="37">
        <f t="shared" si="269"/>
        <v>130</v>
      </c>
      <c r="DK309" s="37">
        <f t="shared" si="269"/>
        <v>131</v>
      </c>
      <c r="DL309" s="37">
        <f t="shared" si="269"/>
        <v>132</v>
      </c>
      <c r="DM309" s="37">
        <f t="shared" si="269"/>
        <v>133</v>
      </c>
      <c r="DN309" s="37">
        <f t="shared" si="269"/>
        <v>134</v>
      </c>
      <c r="DO309" s="37">
        <f t="shared" si="269"/>
        <v>135</v>
      </c>
      <c r="DP309" s="37">
        <f t="shared" si="269"/>
        <v>136</v>
      </c>
      <c r="DQ309" s="37">
        <f t="shared" si="269"/>
        <v>137</v>
      </c>
      <c r="DR309" s="37">
        <f t="shared" si="269"/>
        <v>138</v>
      </c>
      <c r="DS309" s="37">
        <f t="shared" si="269"/>
        <v>139</v>
      </c>
      <c r="DT309" s="37">
        <f t="shared" si="269"/>
        <v>140</v>
      </c>
      <c r="DU309" s="37">
        <f t="shared" si="269"/>
        <v>141</v>
      </c>
      <c r="DV309" s="37">
        <f t="shared" si="269"/>
        <v>142</v>
      </c>
      <c r="DW309" s="37">
        <f t="shared" si="269"/>
        <v>143</v>
      </c>
      <c r="DX309" s="37">
        <f t="shared" si="269"/>
        <v>144</v>
      </c>
      <c r="DY309" s="37">
        <f t="shared" si="269"/>
        <v>145</v>
      </c>
      <c r="DZ309" s="37">
        <f t="shared" si="269"/>
        <v>146</v>
      </c>
      <c r="EA309" s="37">
        <f t="shared" si="269"/>
        <v>147</v>
      </c>
      <c r="EB309" s="37">
        <f t="shared" si="269"/>
        <v>148</v>
      </c>
      <c r="EC309" s="37">
        <f t="shared" ref="EC309:EV309" si="270">(EB309+1)</f>
        <v>149</v>
      </c>
      <c r="ED309" s="37">
        <f t="shared" si="270"/>
        <v>150</v>
      </c>
      <c r="EE309" s="37">
        <f t="shared" si="270"/>
        <v>151</v>
      </c>
      <c r="EF309" s="37">
        <f t="shared" si="270"/>
        <v>152</v>
      </c>
      <c r="EG309" s="37">
        <f t="shared" si="270"/>
        <v>153</v>
      </c>
      <c r="EH309" s="37">
        <f t="shared" si="270"/>
        <v>154</v>
      </c>
      <c r="EI309" s="37">
        <f t="shared" si="270"/>
        <v>155</v>
      </c>
      <c r="EJ309" s="37">
        <f t="shared" si="270"/>
        <v>156</v>
      </c>
      <c r="EK309" s="37">
        <f t="shared" si="270"/>
        <v>157</v>
      </c>
      <c r="EL309" s="37">
        <f t="shared" si="270"/>
        <v>158</v>
      </c>
      <c r="EM309" s="37">
        <f t="shared" si="270"/>
        <v>159</v>
      </c>
      <c r="EN309" s="37">
        <f t="shared" si="270"/>
        <v>160</v>
      </c>
      <c r="EO309" s="37">
        <f t="shared" si="270"/>
        <v>161</v>
      </c>
      <c r="EP309" s="37">
        <f t="shared" si="270"/>
        <v>162</v>
      </c>
      <c r="EQ309" s="37">
        <f t="shared" si="270"/>
        <v>163</v>
      </c>
      <c r="ER309" s="37">
        <f t="shared" si="270"/>
        <v>164</v>
      </c>
      <c r="ES309" s="37">
        <f t="shared" si="270"/>
        <v>165</v>
      </c>
      <c r="ET309" s="37">
        <f t="shared" si="270"/>
        <v>166</v>
      </c>
      <c r="EU309" s="37">
        <f t="shared" si="270"/>
        <v>167</v>
      </c>
      <c r="EV309" s="37">
        <f t="shared" si="270"/>
        <v>168</v>
      </c>
      <c r="FI309" s="52"/>
    </row>
    <row r="310" spans="1:165" s="36" customFormat="1" ht="14.15" customHeight="1">
      <c r="A310" s="50" t="s">
        <v>152</v>
      </c>
      <c r="B310" s="51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6"/>
      <c r="Y310" s="56"/>
      <c r="Z310" s="52"/>
      <c r="AA310" s="52"/>
      <c r="AB310" s="52"/>
      <c r="AC310" s="52"/>
      <c r="AD310" s="52"/>
      <c r="AE310" s="52"/>
      <c r="AF310" s="52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52">
        <f t="shared" ref="AR310:BW310" si="271">ROUNDUP(Rows_for_Initial_Curve*AR308,0)</f>
        <v>0</v>
      </c>
      <c r="AS310" s="52">
        <f t="shared" si="271"/>
        <v>0</v>
      </c>
      <c r="AT310" s="52">
        <f t="shared" si="271"/>
        <v>0</v>
      </c>
      <c r="AU310" s="52">
        <f t="shared" si="271"/>
        <v>0</v>
      </c>
      <c r="AV310" s="52">
        <f t="shared" si="271"/>
        <v>0</v>
      </c>
      <c r="AW310" s="52">
        <f t="shared" si="271"/>
        <v>0</v>
      </c>
      <c r="AX310" s="52">
        <f t="shared" si="271"/>
        <v>0</v>
      </c>
      <c r="AY310" s="52">
        <f t="shared" si="271"/>
        <v>0</v>
      </c>
      <c r="AZ310" s="52">
        <f t="shared" si="271"/>
        <v>0</v>
      </c>
      <c r="BA310" s="52">
        <f t="shared" si="271"/>
        <v>0</v>
      </c>
      <c r="BB310" s="52">
        <f t="shared" si="271"/>
        <v>0</v>
      </c>
      <c r="BC310" s="52">
        <f t="shared" si="271"/>
        <v>0</v>
      </c>
      <c r="BD310" s="52">
        <f t="shared" si="271"/>
        <v>0</v>
      </c>
      <c r="BE310" s="52">
        <f t="shared" si="271"/>
        <v>0</v>
      </c>
      <c r="BF310" s="52">
        <f t="shared" si="271"/>
        <v>0</v>
      </c>
      <c r="BG310" s="52">
        <f t="shared" si="271"/>
        <v>0</v>
      </c>
      <c r="BH310" s="52">
        <f t="shared" si="271"/>
        <v>0</v>
      </c>
      <c r="BI310" s="52">
        <f t="shared" si="271"/>
        <v>0</v>
      </c>
      <c r="BJ310" s="52">
        <f t="shared" si="271"/>
        <v>0</v>
      </c>
      <c r="BK310" s="52">
        <f t="shared" si="271"/>
        <v>0</v>
      </c>
      <c r="BL310" s="52">
        <f t="shared" si="271"/>
        <v>0</v>
      </c>
      <c r="BM310" s="52">
        <f t="shared" si="271"/>
        <v>0</v>
      </c>
      <c r="BN310" s="52">
        <f t="shared" si="271"/>
        <v>0</v>
      </c>
      <c r="BO310" s="52">
        <f t="shared" si="271"/>
        <v>0</v>
      </c>
      <c r="BP310" s="52">
        <f t="shared" si="271"/>
        <v>0</v>
      </c>
      <c r="BQ310" s="52">
        <f t="shared" si="271"/>
        <v>0</v>
      </c>
      <c r="BR310" s="52">
        <f t="shared" si="271"/>
        <v>0</v>
      </c>
      <c r="BS310" s="52">
        <f t="shared" si="271"/>
        <v>0</v>
      </c>
      <c r="BT310" s="52">
        <f t="shared" si="271"/>
        <v>0</v>
      </c>
      <c r="BU310" s="52">
        <f t="shared" si="271"/>
        <v>0</v>
      </c>
      <c r="BV310" s="52">
        <f t="shared" si="271"/>
        <v>0</v>
      </c>
      <c r="BW310" s="52">
        <f t="shared" si="271"/>
        <v>0</v>
      </c>
      <c r="BX310" s="52">
        <f t="shared" ref="BX310:DC310" si="272">ROUNDUP(Rows_for_Initial_Curve*BX308,0)</f>
        <v>0</v>
      </c>
      <c r="BY310" s="52">
        <f t="shared" si="272"/>
        <v>0</v>
      </c>
      <c r="BZ310" s="52">
        <f t="shared" si="272"/>
        <v>0</v>
      </c>
      <c r="CA310" s="52">
        <f t="shared" si="272"/>
        <v>0</v>
      </c>
      <c r="CB310" s="52">
        <f t="shared" si="272"/>
        <v>0</v>
      </c>
      <c r="CC310" s="52">
        <f t="shared" si="272"/>
        <v>0</v>
      </c>
      <c r="CD310" s="52">
        <f t="shared" si="272"/>
        <v>0</v>
      </c>
      <c r="CE310" s="52">
        <f t="shared" si="272"/>
        <v>0</v>
      </c>
      <c r="CF310" s="52">
        <f t="shared" si="272"/>
        <v>0</v>
      </c>
      <c r="CG310" s="52">
        <f t="shared" si="272"/>
        <v>0</v>
      </c>
      <c r="CH310" s="52">
        <f t="shared" si="272"/>
        <v>0</v>
      </c>
      <c r="CI310" s="52">
        <f t="shared" si="272"/>
        <v>0</v>
      </c>
      <c r="CJ310" s="52">
        <f t="shared" si="272"/>
        <v>0</v>
      </c>
      <c r="CK310" s="52">
        <f t="shared" si="272"/>
        <v>0</v>
      </c>
      <c r="CL310" s="52">
        <f t="shared" si="272"/>
        <v>0</v>
      </c>
      <c r="CM310" s="52">
        <f t="shared" si="272"/>
        <v>0</v>
      </c>
      <c r="CN310" s="52">
        <f t="shared" si="272"/>
        <v>0</v>
      </c>
      <c r="CO310" s="52">
        <f t="shared" si="272"/>
        <v>0</v>
      </c>
      <c r="CP310" s="52">
        <f t="shared" si="272"/>
        <v>0</v>
      </c>
      <c r="CQ310" s="52">
        <f t="shared" si="272"/>
        <v>0</v>
      </c>
      <c r="CR310" s="52">
        <f t="shared" si="272"/>
        <v>0</v>
      </c>
      <c r="CS310" s="52">
        <f t="shared" si="272"/>
        <v>0</v>
      </c>
      <c r="CT310" s="52">
        <f t="shared" si="272"/>
        <v>0</v>
      </c>
      <c r="CU310" s="52">
        <f t="shared" si="272"/>
        <v>0</v>
      </c>
      <c r="CV310" s="52">
        <f t="shared" si="272"/>
        <v>0</v>
      </c>
      <c r="CW310" s="52">
        <f t="shared" si="272"/>
        <v>0</v>
      </c>
      <c r="CX310" s="52">
        <f t="shared" si="272"/>
        <v>0</v>
      </c>
      <c r="CY310" s="52">
        <f t="shared" si="272"/>
        <v>0</v>
      </c>
      <c r="CZ310" s="52">
        <f t="shared" si="272"/>
        <v>0</v>
      </c>
      <c r="DA310" s="52">
        <f t="shared" si="272"/>
        <v>0</v>
      </c>
      <c r="DB310" s="52">
        <f t="shared" si="272"/>
        <v>0</v>
      </c>
      <c r="DC310" s="52">
        <f t="shared" si="272"/>
        <v>0</v>
      </c>
      <c r="DD310" s="52">
        <f t="shared" ref="DD310:EI310" si="273">ROUNDUP(Rows_for_Initial_Curve*DD308,0)</f>
        <v>0</v>
      </c>
      <c r="DE310" s="52">
        <f t="shared" si="273"/>
        <v>0</v>
      </c>
      <c r="DF310" s="52">
        <f t="shared" si="273"/>
        <v>0</v>
      </c>
      <c r="DG310" s="52">
        <f t="shared" si="273"/>
        <v>0</v>
      </c>
      <c r="DH310" s="52">
        <f t="shared" si="273"/>
        <v>0</v>
      </c>
      <c r="DI310" s="52">
        <f t="shared" si="273"/>
        <v>0</v>
      </c>
      <c r="DJ310" s="52">
        <f t="shared" si="273"/>
        <v>0</v>
      </c>
      <c r="DK310" s="52">
        <f t="shared" si="273"/>
        <v>0</v>
      </c>
      <c r="DL310" s="52">
        <f t="shared" si="273"/>
        <v>0</v>
      </c>
      <c r="DM310" s="52">
        <f t="shared" si="273"/>
        <v>0</v>
      </c>
      <c r="DN310" s="52">
        <f t="shared" si="273"/>
        <v>0</v>
      </c>
      <c r="DO310" s="52">
        <f t="shared" si="273"/>
        <v>0</v>
      </c>
      <c r="DP310" s="52">
        <f t="shared" si="273"/>
        <v>0</v>
      </c>
      <c r="DQ310" s="52">
        <f t="shared" si="273"/>
        <v>0</v>
      </c>
      <c r="DR310" s="52">
        <f t="shared" si="273"/>
        <v>0</v>
      </c>
      <c r="DS310" s="52">
        <f t="shared" si="273"/>
        <v>0</v>
      </c>
      <c r="DT310" s="52">
        <f t="shared" si="273"/>
        <v>0</v>
      </c>
      <c r="DU310" s="52">
        <f t="shared" si="273"/>
        <v>0</v>
      </c>
      <c r="DV310" s="52">
        <f t="shared" si="273"/>
        <v>0</v>
      </c>
      <c r="DW310" s="52">
        <f t="shared" si="273"/>
        <v>0</v>
      </c>
      <c r="DX310" s="52">
        <f t="shared" si="273"/>
        <v>0</v>
      </c>
      <c r="DY310" s="52">
        <f t="shared" si="273"/>
        <v>0</v>
      </c>
      <c r="DZ310" s="52">
        <f t="shared" si="273"/>
        <v>0</v>
      </c>
      <c r="EA310" s="52">
        <f t="shared" si="273"/>
        <v>0</v>
      </c>
      <c r="EB310" s="52">
        <f t="shared" si="273"/>
        <v>0</v>
      </c>
      <c r="EC310" s="52">
        <f t="shared" si="273"/>
        <v>0</v>
      </c>
      <c r="ED310" s="52">
        <f t="shared" si="273"/>
        <v>0</v>
      </c>
      <c r="EE310" s="52">
        <f t="shared" si="273"/>
        <v>0</v>
      </c>
      <c r="EF310" s="52">
        <f t="shared" si="273"/>
        <v>0</v>
      </c>
      <c r="EG310" s="52">
        <f t="shared" si="273"/>
        <v>0</v>
      </c>
      <c r="EH310" s="52">
        <f t="shared" si="273"/>
        <v>0</v>
      </c>
      <c r="EI310" s="52">
        <f t="shared" si="273"/>
        <v>0</v>
      </c>
      <c r="EJ310" s="52">
        <f t="shared" ref="EJ310:EV310" si="274">ROUNDUP(Rows_for_Initial_Curve*EJ308,0)</f>
        <v>0</v>
      </c>
      <c r="EK310" s="52">
        <f t="shared" si="274"/>
        <v>0</v>
      </c>
      <c r="EL310" s="52">
        <f t="shared" si="274"/>
        <v>0</v>
      </c>
      <c r="EM310" s="52">
        <f t="shared" si="274"/>
        <v>0</v>
      </c>
      <c r="EN310" s="52">
        <f t="shared" si="274"/>
        <v>0</v>
      </c>
      <c r="EO310" s="52">
        <f t="shared" si="274"/>
        <v>0</v>
      </c>
      <c r="EP310" s="52">
        <f t="shared" si="274"/>
        <v>0</v>
      </c>
      <c r="EQ310" s="52">
        <f t="shared" si="274"/>
        <v>0</v>
      </c>
      <c r="ER310" s="52">
        <f t="shared" si="274"/>
        <v>0</v>
      </c>
      <c r="ES310" s="52">
        <f t="shared" si="274"/>
        <v>0</v>
      </c>
      <c r="ET310" s="52">
        <f t="shared" si="274"/>
        <v>0</v>
      </c>
      <c r="EU310" s="52">
        <f t="shared" si="274"/>
        <v>0</v>
      </c>
      <c r="EV310" s="52">
        <f t="shared" si="274"/>
        <v>0</v>
      </c>
      <c r="FI310" s="52"/>
    </row>
    <row r="311" spans="1:165" s="36" customFormat="1" ht="14.15" customHeight="1">
      <c r="A311" s="50" t="s">
        <v>173</v>
      </c>
      <c r="B311" s="51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6"/>
      <c r="Y311" s="56"/>
      <c r="Z311" s="52"/>
      <c r="AA311" s="52"/>
      <c r="AB311" s="52"/>
      <c r="AC311" s="52"/>
      <c r="AD311" s="52"/>
      <c r="AE311" s="52"/>
      <c r="AF311" s="52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52">
        <f t="shared" ref="AR311:BW311" si="275">ROUNDDOWN(Percent_of_Stitches_Intial_BO*AR309,0)</f>
        <v>18</v>
      </c>
      <c r="AS311" s="52">
        <f t="shared" si="275"/>
        <v>18</v>
      </c>
      <c r="AT311" s="52">
        <f t="shared" si="275"/>
        <v>18</v>
      </c>
      <c r="AU311" s="52">
        <f t="shared" si="275"/>
        <v>18</v>
      </c>
      <c r="AV311" s="52">
        <f t="shared" si="275"/>
        <v>19</v>
      </c>
      <c r="AW311" s="52">
        <f t="shared" si="275"/>
        <v>19</v>
      </c>
      <c r="AX311" s="52">
        <f t="shared" si="275"/>
        <v>19</v>
      </c>
      <c r="AY311" s="52">
        <f t="shared" si="275"/>
        <v>20</v>
      </c>
      <c r="AZ311" s="52">
        <f t="shared" si="275"/>
        <v>20</v>
      </c>
      <c r="BA311" s="52">
        <f t="shared" si="275"/>
        <v>20</v>
      </c>
      <c r="BB311" s="52">
        <f t="shared" si="275"/>
        <v>21</v>
      </c>
      <c r="BC311" s="52">
        <f t="shared" si="275"/>
        <v>21</v>
      </c>
      <c r="BD311" s="52">
        <f t="shared" si="275"/>
        <v>21</v>
      </c>
      <c r="BE311" s="52">
        <f t="shared" si="275"/>
        <v>21</v>
      </c>
      <c r="BF311" s="52">
        <f t="shared" si="275"/>
        <v>22</v>
      </c>
      <c r="BG311" s="52">
        <f t="shared" si="275"/>
        <v>22</v>
      </c>
      <c r="BH311" s="52">
        <f t="shared" si="275"/>
        <v>22</v>
      </c>
      <c r="BI311" s="52">
        <f t="shared" si="275"/>
        <v>23</v>
      </c>
      <c r="BJ311" s="52">
        <f t="shared" si="275"/>
        <v>23</v>
      </c>
      <c r="BK311" s="52">
        <f t="shared" si="275"/>
        <v>23</v>
      </c>
      <c r="BL311" s="52">
        <f t="shared" si="275"/>
        <v>24</v>
      </c>
      <c r="BM311" s="52">
        <f t="shared" si="275"/>
        <v>24</v>
      </c>
      <c r="BN311" s="52">
        <f t="shared" si="275"/>
        <v>24</v>
      </c>
      <c r="BO311" s="52">
        <f t="shared" si="275"/>
        <v>24</v>
      </c>
      <c r="BP311" s="52">
        <f t="shared" si="275"/>
        <v>25</v>
      </c>
      <c r="BQ311" s="52">
        <f t="shared" si="275"/>
        <v>25</v>
      </c>
      <c r="BR311" s="52">
        <f t="shared" si="275"/>
        <v>25</v>
      </c>
      <c r="BS311" s="52">
        <f t="shared" si="275"/>
        <v>26</v>
      </c>
      <c r="BT311" s="52">
        <f t="shared" si="275"/>
        <v>26</v>
      </c>
      <c r="BU311" s="52">
        <f t="shared" si="275"/>
        <v>26</v>
      </c>
      <c r="BV311" s="52">
        <f t="shared" si="275"/>
        <v>27</v>
      </c>
      <c r="BW311" s="52">
        <f t="shared" si="275"/>
        <v>27</v>
      </c>
      <c r="BX311" s="52">
        <f t="shared" ref="BX311:DC311" si="276">ROUNDDOWN(Percent_of_Stitches_Intial_BO*BX309,0)</f>
        <v>27</v>
      </c>
      <c r="BY311" s="52">
        <f t="shared" si="276"/>
        <v>27</v>
      </c>
      <c r="BZ311" s="52">
        <f t="shared" si="276"/>
        <v>28</v>
      </c>
      <c r="CA311" s="52">
        <f t="shared" si="276"/>
        <v>28</v>
      </c>
      <c r="CB311" s="52">
        <f t="shared" si="276"/>
        <v>28</v>
      </c>
      <c r="CC311" s="52">
        <f t="shared" si="276"/>
        <v>29</v>
      </c>
      <c r="CD311" s="52">
        <f t="shared" si="276"/>
        <v>29</v>
      </c>
      <c r="CE311" s="52">
        <f t="shared" si="276"/>
        <v>29</v>
      </c>
      <c r="CF311" s="52">
        <f t="shared" si="276"/>
        <v>30</v>
      </c>
      <c r="CG311" s="52">
        <f t="shared" si="276"/>
        <v>30</v>
      </c>
      <c r="CH311" s="52">
        <f t="shared" si="276"/>
        <v>30</v>
      </c>
      <c r="CI311" s="52">
        <f t="shared" si="276"/>
        <v>30</v>
      </c>
      <c r="CJ311" s="52">
        <f t="shared" si="276"/>
        <v>31</v>
      </c>
      <c r="CK311" s="52">
        <f t="shared" si="276"/>
        <v>31</v>
      </c>
      <c r="CL311" s="52">
        <f t="shared" si="276"/>
        <v>31</v>
      </c>
      <c r="CM311" s="52">
        <f t="shared" si="276"/>
        <v>32</v>
      </c>
      <c r="CN311" s="52">
        <f t="shared" si="276"/>
        <v>32</v>
      </c>
      <c r="CO311" s="52">
        <f t="shared" si="276"/>
        <v>32</v>
      </c>
      <c r="CP311" s="52">
        <f t="shared" si="276"/>
        <v>33</v>
      </c>
      <c r="CQ311" s="52">
        <f t="shared" si="276"/>
        <v>33</v>
      </c>
      <c r="CR311" s="52">
        <f t="shared" si="276"/>
        <v>33</v>
      </c>
      <c r="CS311" s="52">
        <f t="shared" si="276"/>
        <v>33</v>
      </c>
      <c r="CT311" s="52">
        <f t="shared" si="276"/>
        <v>34</v>
      </c>
      <c r="CU311" s="52">
        <f t="shared" si="276"/>
        <v>34</v>
      </c>
      <c r="CV311" s="52">
        <f t="shared" si="276"/>
        <v>34</v>
      </c>
      <c r="CW311" s="52">
        <f t="shared" si="276"/>
        <v>35</v>
      </c>
      <c r="CX311" s="52">
        <f t="shared" si="276"/>
        <v>35</v>
      </c>
      <c r="CY311" s="52">
        <f t="shared" si="276"/>
        <v>35</v>
      </c>
      <c r="CZ311" s="52">
        <f t="shared" si="276"/>
        <v>36</v>
      </c>
      <c r="DA311" s="52">
        <f t="shared" si="276"/>
        <v>36</v>
      </c>
      <c r="DB311" s="52">
        <f t="shared" si="276"/>
        <v>36</v>
      </c>
      <c r="DC311" s="52">
        <f t="shared" si="276"/>
        <v>36</v>
      </c>
      <c r="DD311" s="52">
        <f t="shared" ref="DD311:EI311" si="277">ROUNDDOWN(Percent_of_Stitches_Intial_BO*DD309,0)</f>
        <v>37</v>
      </c>
      <c r="DE311" s="52">
        <f t="shared" si="277"/>
        <v>37</v>
      </c>
      <c r="DF311" s="52">
        <f t="shared" si="277"/>
        <v>37</v>
      </c>
      <c r="DG311" s="52">
        <f t="shared" si="277"/>
        <v>38</v>
      </c>
      <c r="DH311" s="52">
        <f t="shared" si="277"/>
        <v>38</v>
      </c>
      <c r="DI311" s="52">
        <f t="shared" si="277"/>
        <v>38</v>
      </c>
      <c r="DJ311" s="52">
        <f t="shared" si="277"/>
        <v>39</v>
      </c>
      <c r="DK311" s="52">
        <f t="shared" si="277"/>
        <v>39</v>
      </c>
      <c r="DL311" s="52">
        <f t="shared" si="277"/>
        <v>39</v>
      </c>
      <c r="DM311" s="52">
        <f t="shared" si="277"/>
        <v>39</v>
      </c>
      <c r="DN311" s="52">
        <f t="shared" si="277"/>
        <v>40</v>
      </c>
      <c r="DO311" s="52">
        <f t="shared" si="277"/>
        <v>40</v>
      </c>
      <c r="DP311" s="52">
        <f t="shared" si="277"/>
        <v>40</v>
      </c>
      <c r="DQ311" s="52">
        <f t="shared" si="277"/>
        <v>41</v>
      </c>
      <c r="DR311" s="52">
        <f t="shared" si="277"/>
        <v>41</v>
      </c>
      <c r="DS311" s="52">
        <f t="shared" si="277"/>
        <v>41</v>
      </c>
      <c r="DT311" s="52">
        <f t="shared" si="277"/>
        <v>42</v>
      </c>
      <c r="DU311" s="52">
        <f t="shared" si="277"/>
        <v>42</v>
      </c>
      <c r="DV311" s="52">
        <f t="shared" si="277"/>
        <v>42</v>
      </c>
      <c r="DW311" s="52">
        <f t="shared" si="277"/>
        <v>42</v>
      </c>
      <c r="DX311" s="52">
        <f t="shared" si="277"/>
        <v>43</v>
      </c>
      <c r="DY311" s="52">
        <f t="shared" si="277"/>
        <v>43</v>
      </c>
      <c r="DZ311" s="52">
        <f t="shared" si="277"/>
        <v>43</v>
      </c>
      <c r="EA311" s="52">
        <f t="shared" si="277"/>
        <v>44</v>
      </c>
      <c r="EB311" s="52">
        <f t="shared" si="277"/>
        <v>44</v>
      </c>
      <c r="EC311" s="52">
        <f t="shared" si="277"/>
        <v>44</v>
      </c>
      <c r="ED311" s="52">
        <f t="shared" si="277"/>
        <v>45</v>
      </c>
      <c r="EE311" s="52">
        <f t="shared" si="277"/>
        <v>45</v>
      </c>
      <c r="EF311" s="52">
        <f t="shared" si="277"/>
        <v>45</v>
      </c>
      <c r="EG311" s="52">
        <f t="shared" si="277"/>
        <v>45</v>
      </c>
      <c r="EH311" s="52">
        <f t="shared" si="277"/>
        <v>46</v>
      </c>
      <c r="EI311" s="52">
        <f t="shared" si="277"/>
        <v>46</v>
      </c>
      <c r="EJ311" s="52">
        <f t="shared" ref="EJ311:EV311" si="278">ROUNDDOWN(Percent_of_Stitches_Intial_BO*EJ309,0)</f>
        <v>46</v>
      </c>
      <c r="EK311" s="52">
        <f t="shared" si="278"/>
        <v>47</v>
      </c>
      <c r="EL311" s="52">
        <f t="shared" si="278"/>
        <v>47</v>
      </c>
      <c r="EM311" s="52">
        <f t="shared" si="278"/>
        <v>47</v>
      </c>
      <c r="EN311" s="52">
        <f t="shared" si="278"/>
        <v>48</v>
      </c>
      <c r="EO311" s="52">
        <f t="shared" si="278"/>
        <v>48</v>
      </c>
      <c r="EP311" s="52">
        <f t="shared" si="278"/>
        <v>48</v>
      </c>
      <c r="EQ311" s="52">
        <f t="shared" si="278"/>
        <v>48</v>
      </c>
      <c r="ER311" s="52">
        <f t="shared" si="278"/>
        <v>49</v>
      </c>
      <c r="ES311" s="52">
        <f t="shared" si="278"/>
        <v>49</v>
      </c>
      <c r="ET311" s="52">
        <f t="shared" si="278"/>
        <v>49</v>
      </c>
      <c r="EU311" s="52">
        <f t="shared" si="278"/>
        <v>50</v>
      </c>
      <c r="EV311" s="52">
        <f t="shared" si="278"/>
        <v>50</v>
      </c>
      <c r="FI311" s="52"/>
    </row>
    <row r="312" spans="1:165" ht="15.75" customHeight="1">
      <c r="A312" s="26" t="s">
        <v>154</v>
      </c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7"/>
      <c r="AA312" s="57"/>
      <c r="AB312" s="56"/>
      <c r="AC312" s="56"/>
      <c r="AD312" s="56"/>
      <c r="AE312" s="56"/>
      <c r="AF312" s="56"/>
      <c r="AR312" s="27">
        <v>8</v>
      </c>
      <c r="AS312" s="27">
        <v>8</v>
      </c>
      <c r="AT312" s="27">
        <v>8</v>
      </c>
      <c r="AU312" s="27">
        <v>8</v>
      </c>
      <c r="AV312" s="27">
        <v>9</v>
      </c>
      <c r="AW312" s="27">
        <v>9</v>
      </c>
      <c r="AX312" s="27">
        <v>9</v>
      </c>
      <c r="AY312" s="27">
        <v>9</v>
      </c>
      <c r="AZ312" s="27">
        <v>9</v>
      </c>
      <c r="BA312" s="27">
        <v>9</v>
      </c>
      <c r="BB312" s="27">
        <v>10</v>
      </c>
      <c r="BC312" s="27">
        <v>10</v>
      </c>
      <c r="BD312" s="27">
        <v>10</v>
      </c>
      <c r="BE312" s="27">
        <v>10</v>
      </c>
      <c r="BF312" s="27">
        <v>10</v>
      </c>
      <c r="BG312" s="27">
        <v>10</v>
      </c>
      <c r="BH312" s="27">
        <v>10</v>
      </c>
      <c r="BI312" s="27">
        <v>11</v>
      </c>
      <c r="BJ312" s="27">
        <v>11</v>
      </c>
      <c r="BK312" s="27">
        <v>11</v>
      </c>
      <c r="BL312" s="27">
        <v>11</v>
      </c>
      <c r="BM312" s="27">
        <v>11</v>
      </c>
      <c r="BN312" s="27">
        <v>11</v>
      </c>
      <c r="BO312" s="27">
        <v>11</v>
      </c>
      <c r="BP312" s="27">
        <v>11</v>
      </c>
      <c r="BQ312" s="27">
        <v>11</v>
      </c>
      <c r="BR312" s="27">
        <v>11</v>
      </c>
      <c r="BS312" s="27">
        <v>11</v>
      </c>
      <c r="BT312" s="27">
        <v>11</v>
      </c>
      <c r="BU312" s="27">
        <v>11</v>
      </c>
      <c r="BV312" s="27">
        <v>11</v>
      </c>
      <c r="BW312" s="27">
        <v>11</v>
      </c>
      <c r="BX312" s="27">
        <v>11</v>
      </c>
      <c r="BY312" s="27">
        <v>11</v>
      </c>
      <c r="BZ312" s="27">
        <v>12</v>
      </c>
      <c r="CA312" s="27">
        <v>12</v>
      </c>
      <c r="CB312" s="27">
        <v>12</v>
      </c>
      <c r="CC312" s="27">
        <v>12</v>
      </c>
      <c r="CD312" s="27">
        <v>12</v>
      </c>
      <c r="CE312" s="27">
        <v>12</v>
      </c>
      <c r="CF312" s="27">
        <v>12</v>
      </c>
      <c r="CG312" s="27">
        <v>12</v>
      </c>
      <c r="CH312" s="27">
        <v>12</v>
      </c>
      <c r="CI312" s="27">
        <v>12</v>
      </c>
      <c r="CJ312" s="27">
        <v>12</v>
      </c>
      <c r="CK312" s="27">
        <v>12</v>
      </c>
      <c r="CL312" s="27">
        <v>12</v>
      </c>
      <c r="CM312" s="27">
        <v>12</v>
      </c>
      <c r="CN312" s="27">
        <v>12</v>
      </c>
      <c r="CO312" s="27">
        <v>12</v>
      </c>
      <c r="CP312" s="27">
        <v>12</v>
      </c>
      <c r="CQ312" s="27">
        <v>12</v>
      </c>
      <c r="CR312" s="27">
        <v>12</v>
      </c>
      <c r="CS312" s="27">
        <v>12</v>
      </c>
      <c r="CT312" s="27">
        <v>12</v>
      </c>
      <c r="CU312" s="27">
        <v>12</v>
      </c>
      <c r="CV312" s="27">
        <v>12</v>
      </c>
      <c r="CW312" s="27">
        <v>12</v>
      </c>
      <c r="CX312" s="27">
        <v>12</v>
      </c>
      <c r="CY312" s="27">
        <v>12</v>
      </c>
      <c r="CZ312" s="27">
        <v>12</v>
      </c>
      <c r="DA312" s="27">
        <v>12</v>
      </c>
      <c r="DB312" s="27">
        <v>12</v>
      </c>
      <c r="DC312" s="27">
        <v>12</v>
      </c>
      <c r="DD312" s="27">
        <v>12</v>
      </c>
      <c r="DE312" s="27">
        <v>12</v>
      </c>
      <c r="DF312" s="27">
        <v>12</v>
      </c>
      <c r="DG312" s="27">
        <v>12</v>
      </c>
      <c r="DH312" s="27">
        <v>12</v>
      </c>
      <c r="DI312" s="27">
        <v>12</v>
      </c>
      <c r="DJ312" s="27">
        <v>13</v>
      </c>
      <c r="DK312" s="27">
        <v>13</v>
      </c>
      <c r="DL312" s="27">
        <v>13</v>
      </c>
      <c r="DM312" s="27">
        <v>13</v>
      </c>
      <c r="DN312" s="27">
        <v>14</v>
      </c>
      <c r="DO312" s="27">
        <v>14</v>
      </c>
      <c r="DP312" s="27">
        <v>14</v>
      </c>
      <c r="DQ312" s="27">
        <v>14</v>
      </c>
      <c r="DR312" s="27">
        <v>14</v>
      </c>
      <c r="DS312" s="27">
        <v>14</v>
      </c>
      <c r="DT312" s="27">
        <v>14</v>
      </c>
      <c r="DU312" s="27">
        <v>14</v>
      </c>
      <c r="DV312" s="27">
        <v>14</v>
      </c>
      <c r="DW312" s="27">
        <v>14</v>
      </c>
      <c r="DX312" s="27">
        <v>14</v>
      </c>
      <c r="DY312" s="27">
        <v>14</v>
      </c>
      <c r="DZ312" s="27">
        <v>14</v>
      </c>
      <c r="EA312" s="27">
        <v>15</v>
      </c>
      <c r="EB312" s="27">
        <v>15</v>
      </c>
      <c r="EC312" s="27">
        <v>15</v>
      </c>
      <c r="ED312" s="27">
        <v>15</v>
      </c>
      <c r="EE312" s="27">
        <v>15</v>
      </c>
      <c r="EF312" s="27">
        <v>15</v>
      </c>
      <c r="EG312" s="27">
        <v>15</v>
      </c>
      <c r="EH312" s="27">
        <v>15</v>
      </c>
      <c r="EI312" s="27">
        <v>15</v>
      </c>
      <c r="EJ312" s="27">
        <v>15</v>
      </c>
      <c r="EK312" s="27">
        <v>15</v>
      </c>
      <c r="EL312" s="27">
        <v>15</v>
      </c>
      <c r="EM312" s="27">
        <v>15</v>
      </c>
      <c r="EN312" s="27">
        <v>15</v>
      </c>
      <c r="EO312" s="27">
        <v>15</v>
      </c>
      <c r="EP312" s="27">
        <v>15</v>
      </c>
      <c r="EQ312" s="27">
        <v>15</v>
      </c>
      <c r="ER312" s="27">
        <v>16</v>
      </c>
      <c r="ES312" s="27">
        <v>16</v>
      </c>
      <c r="ET312" s="27">
        <v>16</v>
      </c>
      <c r="EU312" s="27">
        <v>16</v>
      </c>
      <c r="EV312" s="27">
        <v>16</v>
      </c>
      <c r="FI312" s="56"/>
    </row>
    <row r="313" spans="1:165" ht="15.75" customHeight="1">
      <c r="A313" s="26" t="s">
        <v>155</v>
      </c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7"/>
      <c r="AA313" s="57"/>
      <c r="AB313" s="56"/>
      <c r="AC313" s="56"/>
      <c r="AD313" s="56"/>
      <c r="AE313" s="56"/>
      <c r="AF313" s="56"/>
      <c r="AR313" s="27">
        <v>6</v>
      </c>
      <c r="AS313" s="27">
        <v>6</v>
      </c>
      <c r="AT313" s="27">
        <v>6</v>
      </c>
      <c r="AU313" s="27">
        <v>6</v>
      </c>
      <c r="AV313" s="27">
        <v>6</v>
      </c>
      <c r="AW313" s="27">
        <v>6</v>
      </c>
      <c r="AX313" s="27">
        <v>6</v>
      </c>
      <c r="AY313" s="27">
        <v>7</v>
      </c>
      <c r="AZ313" s="27">
        <v>7</v>
      </c>
      <c r="BA313" s="27">
        <v>7</v>
      </c>
      <c r="BB313" s="27">
        <v>7</v>
      </c>
      <c r="BC313" s="27">
        <v>7</v>
      </c>
      <c r="BD313" s="27">
        <v>7</v>
      </c>
      <c r="BE313" s="27">
        <v>7</v>
      </c>
      <c r="BF313" s="27">
        <v>8</v>
      </c>
      <c r="BG313" s="27">
        <v>8</v>
      </c>
      <c r="BH313" s="27">
        <v>8</v>
      </c>
      <c r="BI313" s="27">
        <v>8</v>
      </c>
      <c r="BJ313" s="27">
        <v>8</v>
      </c>
      <c r="BK313" s="27">
        <v>8</v>
      </c>
      <c r="BL313" s="27">
        <v>8</v>
      </c>
      <c r="BM313" s="27">
        <v>8</v>
      </c>
      <c r="BN313" s="27">
        <v>8</v>
      </c>
      <c r="BO313" s="27">
        <v>8</v>
      </c>
      <c r="BP313" s="27">
        <v>8</v>
      </c>
      <c r="BQ313" s="27">
        <v>8</v>
      </c>
      <c r="BR313" s="27">
        <v>8</v>
      </c>
      <c r="BS313" s="27">
        <v>8</v>
      </c>
      <c r="BT313" s="27">
        <v>8</v>
      </c>
      <c r="BU313" s="27">
        <v>8</v>
      </c>
      <c r="BV313" s="27">
        <v>8</v>
      </c>
      <c r="BW313" s="27">
        <v>8</v>
      </c>
      <c r="BX313" s="27">
        <v>8</v>
      </c>
      <c r="BY313" s="27">
        <v>8</v>
      </c>
      <c r="BZ313" s="27">
        <v>8</v>
      </c>
      <c r="CA313" s="27">
        <v>8</v>
      </c>
      <c r="CB313" s="27">
        <v>8</v>
      </c>
      <c r="CC313" s="27">
        <v>8</v>
      </c>
      <c r="CD313" s="27">
        <v>8</v>
      </c>
      <c r="CE313" s="27">
        <v>8</v>
      </c>
      <c r="CF313" s="27">
        <v>8</v>
      </c>
      <c r="CG313" s="27">
        <v>8</v>
      </c>
      <c r="CH313" s="27">
        <v>8</v>
      </c>
      <c r="CI313" s="27">
        <v>8</v>
      </c>
      <c r="CJ313" s="27">
        <v>9</v>
      </c>
      <c r="CK313" s="27">
        <v>9</v>
      </c>
      <c r="CL313" s="27">
        <v>9</v>
      </c>
      <c r="CM313" s="27">
        <v>10</v>
      </c>
      <c r="CN313" s="27">
        <v>10</v>
      </c>
      <c r="CO313" s="27">
        <v>10</v>
      </c>
      <c r="CP313" s="27">
        <v>10</v>
      </c>
      <c r="CQ313" s="27">
        <v>10</v>
      </c>
      <c r="CR313" s="27">
        <v>10</v>
      </c>
      <c r="CS313" s="27">
        <v>10</v>
      </c>
      <c r="CT313" s="27">
        <v>10</v>
      </c>
      <c r="CU313" s="27">
        <v>10</v>
      </c>
      <c r="CV313" s="27">
        <v>10</v>
      </c>
      <c r="CW313" s="27">
        <v>10</v>
      </c>
      <c r="CX313" s="27">
        <v>10</v>
      </c>
      <c r="CY313" s="27">
        <v>10</v>
      </c>
      <c r="CZ313" s="27">
        <v>10</v>
      </c>
      <c r="DA313" s="27">
        <v>10</v>
      </c>
      <c r="DB313" s="27">
        <v>10</v>
      </c>
      <c r="DC313" s="27">
        <v>10</v>
      </c>
      <c r="DD313" s="27">
        <v>10</v>
      </c>
      <c r="DE313" s="27">
        <v>10</v>
      </c>
      <c r="DF313" s="27">
        <v>10</v>
      </c>
      <c r="DG313" s="27">
        <v>10</v>
      </c>
      <c r="DH313" s="27">
        <v>10</v>
      </c>
      <c r="DI313" s="27">
        <v>10</v>
      </c>
      <c r="DJ313" s="27">
        <v>10</v>
      </c>
      <c r="DK313" s="27">
        <v>10</v>
      </c>
      <c r="DL313" s="27">
        <v>10</v>
      </c>
      <c r="DM313" s="27">
        <v>10</v>
      </c>
      <c r="DN313" s="27">
        <v>10</v>
      </c>
      <c r="DO313" s="27">
        <v>10</v>
      </c>
      <c r="DP313" s="27">
        <v>10</v>
      </c>
      <c r="DQ313" s="27">
        <v>11</v>
      </c>
      <c r="DR313" s="27">
        <v>11</v>
      </c>
      <c r="DS313" s="27">
        <v>11</v>
      </c>
      <c r="DT313" s="27">
        <v>12</v>
      </c>
      <c r="DU313" s="27">
        <v>12</v>
      </c>
      <c r="DV313" s="27">
        <v>12</v>
      </c>
      <c r="DW313" s="27">
        <v>12</v>
      </c>
      <c r="DX313" s="27">
        <v>12</v>
      </c>
      <c r="DY313" s="27">
        <v>12</v>
      </c>
      <c r="DZ313" s="27">
        <v>12</v>
      </c>
      <c r="EA313" s="27">
        <v>12</v>
      </c>
      <c r="EB313" s="27">
        <v>12</v>
      </c>
      <c r="EC313" s="27">
        <v>12</v>
      </c>
      <c r="ED313" s="27">
        <v>12</v>
      </c>
      <c r="EE313" s="27">
        <v>12</v>
      </c>
      <c r="EF313" s="27">
        <v>12</v>
      </c>
      <c r="EG313" s="27">
        <v>12</v>
      </c>
      <c r="EH313" s="27">
        <v>13</v>
      </c>
      <c r="EI313" s="27">
        <v>13</v>
      </c>
      <c r="EJ313" s="27">
        <v>13</v>
      </c>
      <c r="EK313" s="27">
        <v>13</v>
      </c>
      <c r="EL313" s="27">
        <v>13</v>
      </c>
      <c r="EM313" s="27">
        <v>13</v>
      </c>
      <c r="EN313" s="27">
        <v>13</v>
      </c>
      <c r="EO313" s="27">
        <v>13</v>
      </c>
      <c r="EP313" s="27">
        <v>13</v>
      </c>
      <c r="EQ313" s="27">
        <v>13</v>
      </c>
      <c r="ER313" s="27">
        <v>14</v>
      </c>
      <c r="ES313" s="27">
        <v>14</v>
      </c>
      <c r="ET313" s="27">
        <v>14</v>
      </c>
      <c r="EU313" s="27">
        <v>14</v>
      </c>
      <c r="EV313" s="27">
        <v>14</v>
      </c>
      <c r="FI313" s="56"/>
    </row>
    <row r="314" spans="1:165" ht="15.75" customHeight="1">
      <c r="A314" s="26" t="s">
        <v>156</v>
      </c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7"/>
      <c r="AA314" s="57"/>
      <c r="AB314" s="56"/>
      <c r="AC314" s="56"/>
      <c r="AD314" s="56"/>
      <c r="AE314" s="56"/>
      <c r="AF314" s="56"/>
      <c r="BL314" s="27">
        <v>3</v>
      </c>
      <c r="BM314" s="27">
        <v>3</v>
      </c>
      <c r="BN314" s="27">
        <v>3</v>
      </c>
      <c r="BO314" s="27">
        <v>3</v>
      </c>
      <c r="BP314" s="27">
        <v>4</v>
      </c>
      <c r="BQ314" s="27">
        <v>4</v>
      </c>
      <c r="BR314" s="27">
        <v>4</v>
      </c>
      <c r="BS314" s="27">
        <v>4</v>
      </c>
      <c r="BT314" s="27">
        <v>4</v>
      </c>
      <c r="BU314" s="27">
        <v>4</v>
      </c>
      <c r="BV314" s="27">
        <v>5</v>
      </c>
      <c r="BW314" s="27">
        <v>5</v>
      </c>
      <c r="BX314" s="27">
        <v>5</v>
      </c>
      <c r="BY314" s="27">
        <v>5</v>
      </c>
      <c r="BZ314" s="27">
        <v>5</v>
      </c>
      <c r="CA314" s="27">
        <v>5</v>
      </c>
      <c r="CB314" s="27">
        <v>5</v>
      </c>
      <c r="CC314" s="27">
        <v>5</v>
      </c>
      <c r="CD314" s="27">
        <v>5</v>
      </c>
      <c r="CE314" s="27">
        <v>5</v>
      </c>
      <c r="CF314" s="27">
        <v>6</v>
      </c>
      <c r="CG314" s="27">
        <v>6</v>
      </c>
      <c r="CH314" s="27">
        <v>6</v>
      </c>
      <c r="CI314" s="27">
        <v>6</v>
      </c>
      <c r="CJ314" s="27">
        <v>6</v>
      </c>
      <c r="CK314" s="27">
        <v>6</v>
      </c>
      <c r="CL314" s="27">
        <v>6</v>
      </c>
      <c r="CM314" s="27">
        <v>6</v>
      </c>
      <c r="CN314" s="27">
        <v>6</v>
      </c>
      <c r="CO314" s="27">
        <v>6</v>
      </c>
      <c r="CP314" s="27">
        <v>7</v>
      </c>
      <c r="CQ314" s="27">
        <v>7</v>
      </c>
      <c r="CR314" s="27">
        <v>7</v>
      </c>
      <c r="CS314" s="27">
        <v>6</v>
      </c>
      <c r="CT314" s="27">
        <v>6</v>
      </c>
      <c r="CU314" s="27">
        <v>6</v>
      </c>
      <c r="CV314" s="27">
        <v>6</v>
      </c>
      <c r="CW314" s="27">
        <v>6</v>
      </c>
      <c r="CX314" s="27">
        <v>6</v>
      </c>
      <c r="CY314" s="27">
        <v>6</v>
      </c>
      <c r="CZ314" s="27">
        <v>7</v>
      </c>
      <c r="DA314" s="27">
        <v>7</v>
      </c>
      <c r="DB314" s="27">
        <v>7</v>
      </c>
      <c r="DC314" s="27">
        <v>7</v>
      </c>
      <c r="DD314" s="27">
        <v>7</v>
      </c>
      <c r="DE314" s="27">
        <v>7</v>
      </c>
      <c r="DF314" s="27">
        <v>7</v>
      </c>
      <c r="DG314" s="27">
        <v>7</v>
      </c>
      <c r="DH314" s="27">
        <v>7</v>
      </c>
      <c r="DI314" s="27">
        <v>7</v>
      </c>
      <c r="DJ314" s="27">
        <v>7</v>
      </c>
      <c r="DK314" s="27">
        <v>7</v>
      </c>
      <c r="DL314" s="27">
        <v>7</v>
      </c>
      <c r="DM314" s="27">
        <v>7</v>
      </c>
      <c r="DN314" s="27">
        <v>7</v>
      </c>
      <c r="DO314" s="27">
        <v>7</v>
      </c>
      <c r="DP314" s="27">
        <v>7</v>
      </c>
      <c r="DQ314" s="27">
        <v>7</v>
      </c>
      <c r="DR314" s="27">
        <v>7</v>
      </c>
      <c r="DS314" s="27">
        <v>7</v>
      </c>
      <c r="DT314" s="27">
        <v>7</v>
      </c>
      <c r="DU314" s="27">
        <v>7</v>
      </c>
      <c r="DV314" s="27">
        <v>7</v>
      </c>
      <c r="DW314" s="27">
        <v>7</v>
      </c>
      <c r="DX314" s="27">
        <v>8</v>
      </c>
      <c r="DY314" s="27">
        <v>8</v>
      </c>
      <c r="DZ314" s="27">
        <v>8</v>
      </c>
      <c r="EA314" s="27">
        <v>8</v>
      </c>
      <c r="EB314" s="27">
        <v>8</v>
      </c>
      <c r="EC314" s="27">
        <v>8</v>
      </c>
      <c r="ED314" s="27">
        <v>9</v>
      </c>
      <c r="EE314" s="27">
        <v>9</v>
      </c>
      <c r="EF314" s="27">
        <v>9</v>
      </c>
      <c r="EG314" s="27">
        <v>9</v>
      </c>
      <c r="EH314" s="27">
        <v>9</v>
      </c>
      <c r="EI314" s="27">
        <v>9</v>
      </c>
      <c r="EJ314" s="27">
        <v>9</v>
      </c>
      <c r="EK314" s="27">
        <v>9</v>
      </c>
      <c r="EL314" s="27">
        <v>9</v>
      </c>
      <c r="EM314" s="27">
        <v>9</v>
      </c>
      <c r="EN314" s="27">
        <v>9</v>
      </c>
      <c r="EO314" s="27">
        <v>9</v>
      </c>
      <c r="EP314" s="27">
        <v>9</v>
      </c>
      <c r="EQ314" s="27">
        <v>9</v>
      </c>
      <c r="ER314" s="27">
        <v>9</v>
      </c>
      <c r="ES314" s="27">
        <v>9</v>
      </c>
      <c r="ET314" s="27">
        <v>9</v>
      </c>
      <c r="EU314" s="27">
        <v>9</v>
      </c>
      <c r="EV314" s="27">
        <v>9</v>
      </c>
      <c r="FI314" s="56"/>
    </row>
    <row r="315" spans="1:165" ht="15.75" customHeight="1">
      <c r="A315" s="26" t="s">
        <v>174</v>
      </c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7"/>
      <c r="AA315" s="57"/>
      <c r="AB315" s="56"/>
      <c r="AC315" s="56"/>
      <c r="AD315" s="56"/>
      <c r="AE315" s="56"/>
      <c r="AF315" s="56"/>
      <c r="CS315" s="27">
        <v>2</v>
      </c>
      <c r="CT315" s="27">
        <v>2</v>
      </c>
      <c r="CU315" s="27">
        <v>2</v>
      </c>
      <c r="CV315" s="27">
        <v>2</v>
      </c>
      <c r="CW315" s="27">
        <v>3</v>
      </c>
      <c r="CX315" s="27">
        <v>3</v>
      </c>
      <c r="CY315" s="27">
        <v>3</v>
      </c>
      <c r="CZ315" s="27">
        <v>3</v>
      </c>
      <c r="DA315" s="27">
        <v>3</v>
      </c>
      <c r="DB315" s="27">
        <v>3</v>
      </c>
      <c r="DC315" s="27">
        <v>3</v>
      </c>
      <c r="DD315" s="27">
        <v>4</v>
      </c>
      <c r="DE315" s="27">
        <v>4</v>
      </c>
      <c r="DF315" s="27">
        <v>4</v>
      </c>
      <c r="DG315" s="27">
        <v>5</v>
      </c>
      <c r="DH315" s="27">
        <v>5</v>
      </c>
      <c r="DI315" s="27">
        <v>5</v>
      </c>
      <c r="DJ315" s="27">
        <v>5</v>
      </c>
      <c r="DK315" s="27">
        <v>5</v>
      </c>
      <c r="DL315" s="27">
        <v>5</v>
      </c>
      <c r="DM315" s="27">
        <v>5</v>
      </c>
      <c r="DN315" s="27">
        <v>5</v>
      </c>
      <c r="DO315" s="27">
        <v>5</v>
      </c>
      <c r="DP315" s="27">
        <v>5</v>
      </c>
      <c r="DQ315" s="27">
        <v>5</v>
      </c>
      <c r="DR315" s="27">
        <v>5</v>
      </c>
      <c r="DS315" s="27">
        <v>5</v>
      </c>
      <c r="DT315" s="27">
        <v>5</v>
      </c>
      <c r="DU315" s="27">
        <v>5</v>
      </c>
      <c r="DV315" s="27">
        <v>5</v>
      </c>
      <c r="DW315" s="27">
        <v>5</v>
      </c>
      <c r="DX315" s="27">
        <v>5</v>
      </c>
      <c r="DY315" s="27">
        <v>5</v>
      </c>
      <c r="DZ315" s="27">
        <v>5</v>
      </c>
      <c r="EA315" s="27">
        <v>5</v>
      </c>
      <c r="EB315" s="27">
        <v>5</v>
      </c>
      <c r="EC315" s="27">
        <v>5</v>
      </c>
      <c r="ED315" s="27">
        <v>5</v>
      </c>
      <c r="EE315" s="27">
        <v>5</v>
      </c>
      <c r="EF315" s="27">
        <v>5</v>
      </c>
      <c r="EG315" s="27">
        <v>5</v>
      </c>
      <c r="EH315" s="27">
        <v>5</v>
      </c>
      <c r="EI315" s="27">
        <v>5</v>
      </c>
      <c r="EJ315" s="27">
        <v>5</v>
      </c>
      <c r="EK315" s="27">
        <v>6</v>
      </c>
      <c r="EL315" s="27">
        <v>6</v>
      </c>
      <c r="EM315" s="27">
        <v>6</v>
      </c>
      <c r="EN315" s="27">
        <v>7</v>
      </c>
      <c r="EO315" s="27">
        <v>7</v>
      </c>
      <c r="EP315" s="27">
        <v>7</v>
      </c>
      <c r="EQ315" s="27">
        <v>7</v>
      </c>
      <c r="ER315" s="27">
        <v>6</v>
      </c>
      <c r="ES315" s="27">
        <v>6</v>
      </c>
      <c r="ET315" s="27">
        <v>6</v>
      </c>
      <c r="EU315" s="27">
        <v>7</v>
      </c>
      <c r="EV315" s="27">
        <v>7</v>
      </c>
      <c r="FI315" s="56"/>
    </row>
    <row r="316" spans="1:165" ht="15.75" customHeight="1">
      <c r="A316" s="26" t="s">
        <v>158</v>
      </c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7"/>
      <c r="AA316" s="57"/>
      <c r="AB316" s="56"/>
      <c r="AC316" s="56"/>
      <c r="AD316" s="56"/>
      <c r="AE316" s="56"/>
      <c r="AF316" s="56"/>
      <c r="AR316" s="27">
        <v>4</v>
      </c>
      <c r="AS316" s="27">
        <v>4</v>
      </c>
      <c r="AT316" s="27">
        <v>4</v>
      </c>
      <c r="AU316" s="27">
        <v>4</v>
      </c>
      <c r="AV316" s="27">
        <v>4</v>
      </c>
      <c r="AW316" s="27">
        <v>4</v>
      </c>
      <c r="AX316" s="27">
        <v>4</v>
      </c>
      <c r="AY316" s="27">
        <v>4</v>
      </c>
      <c r="AZ316" s="27">
        <v>4</v>
      </c>
      <c r="BA316" s="27">
        <v>4</v>
      </c>
      <c r="BB316" s="27">
        <v>4</v>
      </c>
      <c r="BC316" s="27">
        <v>4</v>
      </c>
      <c r="BD316" s="27">
        <v>4</v>
      </c>
      <c r="BE316" s="27">
        <v>4</v>
      </c>
      <c r="BF316" s="27">
        <v>4</v>
      </c>
      <c r="BG316" s="27">
        <v>4</v>
      </c>
      <c r="BH316" s="27">
        <v>4</v>
      </c>
      <c r="BI316" s="27">
        <v>4</v>
      </c>
      <c r="BJ316" s="27">
        <v>4</v>
      </c>
      <c r="BK316" s="27">
        <v>4</v>
      </c>
      <c r="BL316" s="27">
        <v>2</v>
      </c>
      <c r="BM316" s="27">
        <v>2</v>
      </c>
      <c r="BN316" s="27">
        <v>2</v>
      </c>
      <c r="BO316" s="27">
        <v>2</v>
      </c>
      <c r="BP316" s="27">
        <v>2</v>
      </c>
      <c r="BQ316" s="27">
        <v>2</v>
      </c>
      <c r="BR316" s="27">
        <v>2</v>
      </c>
      <c r="BS316" s="27">
        <v>3</v>
      </c>
      <c r="BT316" s="27">
        <v>3</v>
      </c>
      <c r="BU316" s="27">
        <v>3</v>
      </c>
      <c r="BV316" s="27">
        <v>3</v>
      </c>
      <c r="BW316" s="27">
        <v>3</v>
      </c>
      <c r="BX316" s="27">
        <v>3</v>
      </c>
      <c r="BY316" s="27">
        <v>3</v>
      </c>
      <c r="BZ316" s="27">
        <v>3</v>
      </c>
      <c r="CA316" s="27">
        <v>3</v>
      </c>
      <c r="CB316" s="27">
        <v>3</v>
      </c>
      <c r="CC316" s="27">
        <v>4</v>
      </c>
      <c r="CD316" s="27">
        <v>4</v>
      </c>
      <c r="CE316" s="27">
        <v>4</v>
      </c>
      <c r="CF316" s="27">
        <v>4</v>
      </c>
      <c r="CG316" s="27">
        <v>4</v>
      </c>
      <c r="CH316" s="27">
        <v>4</v>
      </c>
      <c r="CI316" s="27">
        <v>4</v>
      </c>
      <c r="CJ316" s="27">
        <v>4</v>
      </c>
      <c r="CK316" s="27">
        <v>4</v>
      </c>
      <c r="CL316" s="27">
        <v>4</v>
      </c>
      <c r="CM316" s="27">
        <v>4</v>
      </c>
      <c r="CN316" s="27">
        <v>4</v>
      </c>
      <c r="CO316" s="27">
        <v>4</v>
      </c>
      <c r="CP316" s="27">
        <v>4</v>
      </c>
      <c r="CQ316" s="27">
        <v>4</v>
      </c>
      <c r="CR316" s="27">
        <v>4</v>
      </c>
      <c r="CS316" s="27">
        <v>4</v>
      </c>
      <c r="CT316" s="27">
        <v>4</v>
      </c>
      <c r="CU316" s="27">
        <v>4</v>
      </c>
      <c r="CV316" s="27">
        <v>4</v>
      </c>
      <c r="CW316" s="27">
        <v>4</v>
      </c>
      <c r="CX316" s="27">
        <v>4</v>
      </c>
      <c r="CY316" s="27">
        <v>4</v>
      </c>
      <c r="CZ316" s="27">
        <v>4</v>
      </c>
      <c r="DA316" s="27">
        <v>4</v>
      </c>
      <c r="DB316" s="27">
        <v>4</v>
      </c>
      <c r="DC316" s="27">
        <v>4</v>
      </c>
      <c r="DD316" s="27">
        <v>4</v>
      </c>
      <c r="DE316" s="27">
        <v>4</v>
      </c>
      <c r="DF316" s="27">
        <v>4</v>
      </c>
      <c r="DG316" s="27">
        <v>4</v>
      </c>
      <c r="DH316" s="27">
        <v>4</v>
      </c>
      <c r="DI316" s="27">
        <v>4</v>
      </c>
      <c r="DJ316" s="27">
        <v>4</v>
      </c>
      <c r="DK316" s="27">
        <v>4</v>
      </c>
      <c r="DL316" s="27">
        <v>4</v>
      </c>
      <c r="DM316" s="27">
        <v>4</v>
      </c>
      <c r="DN316" s="27">
        <v>4</v>
      </c>
      <c r="DO316" s="27">
        <v>4</v>
      </c>
      <c r="DP316" s="27">
        <v>4</v>
      </c>
      <c r="DQ316" s="27">
        <v>4</v>
      </c>
      <c r="DR316" s="27">
        <v>4</v>
      </c>
      <c r="DS316" s="27">
        <v>4</v>
      </c>
      <c r="DT316" s="27">
        <v>4</v>
      </c>
      <c r="DU316" s="27">
        <v>4</v>
      </c>
      <c r="DV316" s="27">
        <v>4</v>
      </c>
      <c r="DW316" s="27">
        <v>4</v>
      </c>
      <c r="DX316" s="27">
        <v>4</v>
      </c>
      <c r="DY316" s="27">
        <v>4</v>
      </c>
      <c r="DZ316" s="27">
        <v>4</v>
      </c>
      <c r="EA316" s="27">
        <v>4</v>
      </c>
      <c r="EB316" s="27">
        <v>4</v>
      </c>
      <c r="EC316" s="27">
        <v>4</v>
      </c>
      <c r="ED316" s="27">
        <v>4</v>
      </c>
      <c r="EE316" s="27">
        <v>4</v>
      </c>
      <c r="EF316" s="27">
        <v>4</v>
      </c>
      <c r="EG316" s="27">
        <v>4</v>
      </c>
      <c r="EH316" s="27">
        <v>4</v>
      </c>
      <c r="EI316" s="27">
        <v>4</v>
      </c>
      <c r="EJ316" s="27">
        <v>4</v>
      </c>
      <c r="EK316" s="27">
        <v>4</v>
      </c>
      <c r="EL316" s="27">
        <v>4</v>
      </c>
      <c r="EM316" s="27">
        <v>4</v>
      </c>
      <c r="EN316" s="27">
        <v>4</v>
      </c>
      <c r="EO316" s="27">
        <v>4</v>
      </c>
      <c r="EP316" s="27">
        <v>4</v>
      </c>
      <c r="EQ316" s="27">
        <v>4</v>
      </c>
      <c r="ER316" s="27">
        <v>4</v>
      </c>
      <c r="ES316" s="27">
        <v>4</v>
      </c>
      <c r="ET316" s="27">
        <v>4</v>
      </c>
      <c r="EU316" s="27">
        <v>4</v>
      </c>
      <c r="EV316" s="27">
        <v>4</v>
      </c>
      <c r="FI316" s="56"/>
    </row>
    <row r="317" spans="1:165" s="35" customFormat="1" ht="15.75" customHeight="1">
      <c r="A317" s="35" t="s">
        <v>159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  <c r="AA317" s="59"/>
      <c r="AB317" s="59"/>
      <c r="AC317" s="59"/>
      <c r="AD317" s="59"/>
      <c r="AE317" s="59"/>
      <c r="AF317" s="59"/>
      <c r="AG317" s="56"/>
      <c r="AH317" s="56"/>
      <c r="AI317" s="27"/>
      <c r="AJ317" s="27"/>
      <c r="AK317" s="27"/>
      <c r="AL317" s="27"/>
      <c r="AM317" s="27"/>
      <c r="AN317" s="27"/>
      <c r="AO317" s="27"/>
      <c r="AP317" s="27"/>
      <c r="AQ317" s="27"/>
      <c r="AR317" s="59">
        <f t="shared" ref="AR317:BK317" si="279">((2*2)+(2*AR316))</f>
        <v>12</v>
      </c>
      <c r="AS317" s="59">
        <f t="shared" si="279"/>
        <v>12</v>
      </c>
      <c r="AT317" s="59">
        <f t="shared" si="279"/>
        <v>12</v>
      </c>
      <c r="AU317" s="59">
        <f t="shared" si="279"/>
        <v>12</v>
      </c>
      <c r="AV317" s="59">
        <f t="shared" si="279"/>
        <v>12</v>
      </c>
      <c r="AW317" s="59">
        <f t="shared" si="279"/>
        <v>12</v>
      </c>
      <c r="AX317" s="59">
        <f t="shared" si="279"/>
        <v>12</v>
      </c>
      <c r="AY317" s="59">
        <f t="shared" si="279"/>
        <v>12</v>
      </c>
      <c r="AZ317" s="59">
        <f t="shared" si="279"/>
        <v>12</v>
      </c>
      <c r="BA317" s="59">
        <f t="shared" si="279"/>
        <v>12</v>
      </c>
      <c r="BB317" s="59">
        <f t="shared" si="279"/>
        <v>12</v>
      </c>
      <c r="BC317" s="59">
        <f t="shared" si="279"/>
        <v>12</v>
      </c>
      <c r="BD317" s="59">
        <f t="shared" si="279"/>
        <v>12</v>
      </c>
      <c r="BE317" s="59">
        <f t="shared" si="279"/>
        <v>12</v>
      </c>
      <c r="BF317" s="59">
        <f t="shared" si="279"/>
        <v>12</v>
      </c>
      <c r="BG317" s="59">
        <f t="shared" si="279"/>
        <v>12</v>
      </c>
      <c r="BH317" s="59">
        <f t="shared" si="279"/>
        <v>12</v>
      </c>
      <c r="BI317" s="59">
        <f t="shared" si="279"/>
        <v>12</v>
      </c>
      <c r="BJ317" s="59">
        <f t="shared" si="279"/>
        <v>12</v>
      </c>
      <c r="BK317" s="59">
        <f t="shared" si="279"/>
        <v>12</v>
      </c>
      <c r="BL317" s="59">
        <f t="shared" ref="BL317:CR317" si="280">((2*3)+(2*BL316))</f>
        <v>10</v>
      </c>
      <c r="BM317" s="59">
        <f t="shared" si="280"/>
        <v>10</v>
      </c>
      <c r="BN317" s="59">
        <f t="shared" si="280"/>
        <v>10</v>
      </c>
      <c r="BO317" s="59">
        <f t="shared" si="280"/>
        <v>10</v>
      </c>
      <c r="BP317" s="59">
        <f t="shared" si="280"/>
        <v>10</v>
      </c>
      <c r="BQ317" s="59">
        <f t="shared" si="280"/>
        <v>10</v>
      </c>
      <c r="BR317" s="59">
        <f t="shared" si="280"/>
        <v>10</v>
      </c>
      <c r="BS317" s="59">
        <f t="shared" si="280"/>
        <v>12</v>
      </c>
      <c r="BT317" s="59">
        <f t="shared" si="280"/>
        <v>12</v>
      </c>
      <c r="BU317" s="59">
        <f t="shared" si="280"/>
        <v>12</v>
      </c>
      <c r="BV317" s="59">
        <f t="shared" si="280"/>
        <v>12</v>
      </c>
      <c r="BW317" s="59">
        <f t="shared" si="280"/>
        <v>12</v>
      </c>
      <c r="BX317" s="59">
        <f t="shared" si="280"/>
        <v>12</v>
      </c>
      <c r="BY317" s="59">
        <f t="shared" si="280"/>
        <v>12</v>
      </c>
      <c r="BZ317" s="59">
        <f t="shared" si="280"/>
        <v>12</v>
      </c>
      <c r="CA317" s="59">
        <f t="shared" si="280"/>
        <v>12</v>
      </c>
      <c r="CB317" s="59">
        <f t="shared" si="280"/>
        <v>12</v>
      </c>
      <c r="CC317" s="59">
        <f t="shared" si="280"/>
        <v>14</v>
      </c>
      <c r="CD317" s="59">
        <f t="shared" si="280"/>
        <v>14</v>
      </c>
      <c r="CE317" s="59">
        <f t="shared" si="280"/>
        <v>14</v>
      </c>
      <c r="CF317" s="59">
        <f t="shared" si="280"/>
        <v>14</v>
      </c>
      <c r="CG317" s="59">
        <f t="shared" si="280"/>
        <v>14</v>
      </c>
      <c r="CH317" s="59">
        <f t="shared" si="280"/>
        <v>14</v>
      </c>
      <c r="CI317" s="59">
        <f t="shared" si="280"/>
        <v>14</v>
      </c>
      <c r="CJ317" s="59">
        <f t="shared" si="280"/>
        <v>14</v>
      </c>
      <c r="CK317" s="59">
        <f t="shared" si="280"/>
        <v>14</v>
      </c>
      <c r="CL317" s="59">
        <f t="shared" si="280"/>
        <v>14</v>
      </c>
      <c r="CM317" s="59">
        <f t="shared" si="280"/>
        <v>14</v>
      </c>
      <c r="CN317" s="59">
        <f t="shared" si="280"/>
        <v>14</v>
      </c>
      <c r="CO317" s="59">
        <f t="shared" si="280"/>
        <v>14</v>
      </c>
      <c r="CP317" s="59">
        <f t="shared" si="280"/>
        <v>14</v>
      </c>
      <c r="CQ317" s="59">
        <f t="shared" si="280"/>
        <v>14</v>
      </c>
      <c r="CR317" s="59">
        <f t="shared" si="280"/>
        <v>14</v>
      </c>
      <c r="CS317" s="59">
        <f t="shared" ref="CS317:EV317" si="281">((2*4)+(2*CS316))</f>
        <v>16</v>
      </c>
      <c r="CT317" s="59">
        <f t="shared" si="281"/>
        <v>16</v>
      </c>
      <c r="CU317" s="59">
        <f t="shared" si="281"/>
        <v>16</v>
      </c>
      <c r="CV317" s="59">
        <f t="shared" si="281"/>
        <v>16</v>
      </c>
      <c r="CW317" s="59">
        <f t="shared" si="281"/>
        <v>16</v>
      </c>
      <c r="CX317" s="59">
        <f t="shared" si="281"/>
        <v>16</v>
      </c>
      <c r="CY317" s="59">
        <f t="shared" si="281"/>
        <v>16</v>
      </c>
      <c r="CZ317" s="59">
        <f t="shared" si="281"/>
        <v>16</v>
      </c>
      <c r="DA317" s="59">
        <f t="shared" si="281"/>
        <v>16</v>
      </c>
      <c r="DB317" s="59">
        <f t="shared" si="281"/>
        <v>16</v>
      </c>
      <c r="DC317" s="59">
        <f t="shared" si="281"/>
        <v>16</v>
      </c>
      <c r="DD317" s="59">
        <f t="shared" si="281"/>
        <v>16</v>
      </c>
      <c r="DE317" s="59">
        <f t="shared" si="281"/>
        <v>16</v>
      </c>
      <c r="DF317" s="59">
        <f t="shared" si="281"/>
        <v>16</v>
      </c>
      <c r="DG317" s="59">
        <f t="shared" si="281"/>
        <v>16</v>
      </c>
      <c r="DH317" s="59">
        <f t="shared" si="281"/>
        <v>16</v>
      </c>
      <c r="DI317" s="59">
        <f t="shared" si="281"/>
        <v>16</v>
      </c>
      <c r="DJ317" s="59">
        <f t="shared" si="281"/>
        <v>16</v>
      </c>
      <c r="DK317" s="59">
        <f t="shared" si="281"/>
        <v>16</v>
      </c>
      <c r="DL317" s="59">
        <f t="shared" si="281"/>
        <v>16</v>
      </c>
      <c r="DM317" s="59">
        <f t="shared" si="281"/>
        <v>16</v>
      </c>
      <c r="DN317" s="59">
        <f t="shared" si="281"/>
        <v>16</v>
      </c>
      <c r="DO317" s="59">
        <f t="shared" si="281"/>
        <v>16</v>
      </c>
      <c r="DP317" s="59">
        <f t="shared" si="281"/>
        <v>16</v>
      </c>
      <c r="DQ317" s="59">
        <f t="shared" si="281"/>
        <v>16</v>
      </c>
      <c r="DR317" s="59">
        <f t="shared" si="281"/>
        <v>16</v>
      </c>
      <c r="DS317" s="59">
        <f t="shared" si="281"/>
        <v>16</v>
      </c>
      <c r="DT317" s="59">
        <f t="shared" si="281"/>
        <v>16</v>
      </c>
      <c r="DU317" s="59">
        <f t="shared" si="281"/>
        <v>16</v>
      </c>
      <c r="DV317" s="59">
        <f t="shared" si="281"/>
        <v>16</v>
      </c>
      <c r="DW317" s="59">
        <f t="shared" si="281"/>
        <v>16</v>
      </c>
      <c r="DX317" s="59">
        <f t="shared" si="281"/>
        <v>16</v>
      </c>
      <c r="DY317" s="59">
        <f t="shared" si="281"/>
        <v>16</v>
      </c>
      <c r="DZ317" s="59">
        <f t="shared" si="281"/>
        <v>16</v>
      </c>
      <c r="EA317" s="59">
        <f t="shared" si="281"/>
        <v>16</v>
      </c>
      <c r="EB317" s="59">
        <f t="shared" si="281"/>
        <v>16</v>
      </c>
      <c r="EC317" s="59">
        <f t="shared" si="281"/>
        <v>16</v>
      </c>
      <c r="ED317" s="59">
        <f t="shared" si="281"/>
        <v>16</v>
      </c>
      <c r="EE317" s="59">
        <f t="shared" si="281"/>
        <v>16</v>
      </c>
      <c r="EF317" s="59">
        <f t="shared" si="281"/>
        <v>16</v>
      </c>
      <c r="EG317" s="59">
        <f t="shared" si="281"/>
        <v>16</v>
      </c>
      <c r="EH317" s="59">
        <f t="shared" si="281"/>
        <v>16</v>
      </c>
      <c r="EI317" s="59">
        <f t="shared" si="281"/>
        <v>16</v>
      </c>
      <c r="EJ317" s="59">
        <f t="shared" si="281"/>
        <v>16</v>
      </c>
      <c r="EK317" s="59">
        <f t="shared" si="281"/>
        <v>16</v>
      </c>
      <c r="EL317" s="59">
        <f t="shared" si="281"/>
        <v>16</v>
      </c>
      <c r="EM317" s="59">
        <f t="shared" si="281"/>
        <v>16</v>
      </c>
      <c r="EN317" s="59">
        <f t="shared" si="281"/>
        <v>16</v>
      </c>
      <c r="EO317" s="59">
        <f t="shared" si="281"/>
        <v>16</v>
      </c>
      <c r="EP317" s="59">
        <f t="shared" si="281"/>
        <v>16</v>
      </c>
      <c r="EQ317" s="59">
        <f t="shared" si="281"/>
        <v>16</v>
      </c>
      <c r="ER317" s="59">
        <f t="shared" si="281"/>
        <v>16</v>
      </c>
      <c r="ES317" s="59">
        <f t="shared" si="281"/>
        <v>16</v>
      </c>
      <c r="ET317" s="59">
        <f t="shared" si="281"/>
        <v>16</v>
      </c>
      <c r="EU317" s="59">
        <f t="shared" si="281"/>
        <v>16</v>
      </c>
      <c r="EV317" s="59">
        <f t="shared" si="281"/>
        <v>16</v>
      </c>
      <c r="FI317" s="59"/>
    </row>
    <row r="318" spans="1:165" ht="15.75" customHeight="1">
      <c r="A318" s="60" t="s">
        <v>100</v>
      </c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R318" s="56">
        <f t="shared" ref="AR318:DC318" si="282">(AR317+AR321)</f>
        <v>35</v>
      </c>
      <c r="AS318" s="56">
        <f t="shared" si="282"/>
        <v>33</v>
      </c>
      <c r="AT318" s="56">
        <f t="shared" si="282"/>
        <v>33</v>
      </c>
      <c r="AU318" s="56">
        <f t="shared" si="282"/>
        <v>35</v>
      </c>
      <c r="AV318" s="56">
        <f t="shared" si="282"/>
        <v>33</v>
      </c>
      <c r="AW318" s="56">
        <f t="shared" si="282"/>
        <v>35</v>
      </c>
      <c r="AX318" s="56">
        <f t="shared" si="282"/>
        <v>35</v>
      </c>
      <c r="AY318" s="56">
        <f t="shared" si="282"/>
        <v>35</v>
      </c>
      <c r="AZ318" s="56">
        <f t="shared" si="282"/>
        <v>35</v>
      </c>
      <c r="BA318" s="56">
        <f t="shared" si="282"/>
        <v>35</v>
      </c>
      <c r="BB318" s="56">
        <f t="shared" si="282"/>
        <v>35</v>
      </c>
      <c r="BC318" s="56">
        <f t="shared" si="282"/>
        <v>35</v>
      </c>
      <c r="BD318" s="56">
        <f t="shared" si="282"/>
        <v>35</v>
      </c>
      <c r="BE318" s="56">
        <f t="shared" si="282"/>
        <v>33</v>
      </c>
      <c r="BF318" s="56">
        <f t="shared" si="282"/>
        <v>35</v>
      </c>
      <c r="BG318" s="56">
        <f t="shared" si="282"/>
        <v>33</v>
      </c>
      <c r="BH318" s="56">
        <f t="shared" si="282"/>
        <v>33</v>
      </c>
      <c r="BI318" s="56">
        <f t="shared" si="282"/>
        <v>33</v>
      </c>
      <c r="BJ318" s="56">
        <f t="shared" si="282"/>
        <v>33</v>
      </c>
      <c r="BK318" s="56">
        <f t="shared" si="282"/>
        <v>33</v>
      </c>
      <c r="BL318" s="56">
        <f t="shared" si="282"/>
        <v>29</v>
      </c>
      <c r="BM318" s="56">
        <f t="shared" si="282"/>
        <v>29</v>
      </c>
      <c r="BN318" s="56">
        <f t="shared" si="282"/>
        <v>31</v>
      </c>
      <c r="BO318" s="56">
        <f t="shared" si="282"/>
        <v>31</v>
      </c>
      <c r="BP318" s="56">
        <f t="shared" si="282"/>
        <v>31</v>
      </c>
      <c r="BQ318" s="56">
        <f t="shared" si="282"/>
        <v>31</v>
      </c>
      <c r="BR318" s="56">
        <f t="shared" si="282"/>
        <v>31</v>
      </c>
      <c r="BS318" s="56">
        <f t="shared" si="282"/>
        <v>35</v>
      </c>
      <c r="BT318" s="56">
        <f t="shared" si="282"/>
        <v>35</v>
      </c>
      <c r="BU318" s="56">
        <f t="shared" si="282"/>
        <v>35</v>
      </c>
      <c r="BV318" s="56">
        <f t="shared" si="282"/>
        <v>35</v>
      </c>
      <c r="BW318" s="56">
        <f t="shared" si="282"/>
        <v>35</v>
      </c>
      <c r="BX318" s="56">
        <f t="shared" si="282"/>
        <v>35</v>
      </c>
      <c r="BY318" s="56">
        <f t="shared" si="282"/>
        <v>35</v>
      </c>
      <c r="BZ318" s="56">
        <f t="shared" si="282"/>
        <v>35</v>
      </c>
      <c r="CA318" s="56">
        <f t="shared" si="282"/>
        <v>35</v>
      </c>
      <c r="CB318" s="56">
        <f t="shared" si="282"/>
        <v>35</v>
      </c>
      <c r="CC318" s="56">
        <f t="shared" si="282"/>
        <v>39</v>
      </c>
      <c r="CD318" s="56">
        <f t="shared" si="282"/>
        <v>39</v>
      </c>
      <c r="CE318" s="56">
        <f t="shared" si="282"/>
        <v>39</v>
      </c>
      <c r="CF318" s="56">
        <f t="shared" si="282"/>
        <v>39</v>
      </c>
      <c r="CG318" s="56">
        <f t="shared" si="282"/>
        <v>39</v>
      </c>
      <c r="CH318" s="56">
        <f t="shared" si="282"/>
        <v>39</v>
      </c>
      <c r="CI318" s="56">
        <f t="shared" si="282"/>
        <v>39</v>
      </c>
      <c r="CJ318" s="56">
        <f t="shared" si="282"/>
        <v>39</v>
      </c>
      <c r="CK318" s="56">
        <f t="shared" si="282"/>
        <v>39</v>
      </c>
      <c r="CL318" s="56">
        <f t="shared" si="282"/>
        <v>41</v>
      </c>
      <c r="CM318" s="56">
        <f t="shared" si="282"/>
        <v>39</v>
      </c>
      <c r="CN318" s="56">
        <f t="shared" si="282"/>
        <v>41</v>
      </c>
      <c r="CO318" s="56">
        <f t="shared" si="282"/>
        <v>41</v>
      </c>
      <c r="CP318" s="56">
        <f t="shared" si="282"/>
        <v>41</v>
      </c>
      <c r="CQ318" s="56">
        <f t="shared" si="282"/>
        <v>41</v>
      </c>
      <c r="CR318" s="56">
        <f t="shared" si="282"/>
        <v>41</v>
      </c>
      <c r="CS318" s="56">
        <f t="shared" si="282"/>
        <v>45</v>
      </c>
      <c r="CT318" s="56">
        <f t="shared" si="282"/>
        <v>45</v>
      </c>
      <c r="CU318" s="56">
        <f t="shared" si="282"/>
        <v>45</v>
      </c>
      <c r="CV318" s="56">
        <f t="shared" si="282"/>
        <v>45</v>
      </c>
      <c r="CW318" s="56">
        <f t="shared" si="282"/>
        <v>45</v>
      </c>
      <c r="CX318" s="56">
        <f t="shared" si="282"/>
        <v>45</v>
      </c>
      <c r="CY318" s="56">
        <f t="shared" si="282"/>
        <v>45</v>
      </c>
      <c r="CZ318" s="56">
        <f t="shared" si="282"/>
        <v>45</v>
      </c>
      <c r="DA318" s="56">
        <f t="shared" si="282"/>
        <v>45</v>
      </c>
      <c r="DB318" s="56">
        <f t="shared" si="282"/>
        <v>45</v>
      </c>
      <c r="DC318" s="56">
        <f t="shared" si="282"/>
        <v>47</v>
      </c>
      <c r="DD318" s="56">
        <f t="shared" ref="DD318:EV318" si="283">(DD317+DD321)</f>
        <v>45</v>
      </c>
      <c r="DE318" s="56">
        <f t="shared" si="283"/>
        <v>47</v>
      </c>
      <c r="DF318" s="56">
        <f t="shared" si="283"/>
        <v>47</v>
      </c>
      <c r="DG318" s="56">
        <f t="shared" si="283"/>
        <v>47</v>
      </c>
      <c r="DH318" s="56">
        <f t="shared" si="283"/>
        <v>47</v>
      </c>
      <c r="DI318" s="56">
        <f t="shared" si="283"/>
        <v>45</v>
      </c>
      <c r="DJ318" s="56">
        <f t="shared" si="283"/>
        <v>43</v>
      </c>
      <c r="DK318" s="56">
        <f t="shared" si="283"/>
        <v>45</v>
      </c>
      <c r="DL318" s="56">
        <f t="shared" si="283"/>
        <v>45</v>
      </c>
      <c r="DM318" s="56">
        <f t="shared" si="283"/>
        <v>47</v>
      </c>
      <c r="DN318" s="56">
        <f t="shared" si="283"/>
        <v>45</v>
      </c>
      <c r="DO318" s="56">
        <f t="shared" si="283"/>
        <v>47</v>
      </c>
      <c r="DP318" s="56">
        <f t="shared" si="283"/>
        <v>45</v>
      </c>
      <c r="DQ318" s="56">
        <f t="shared" si="283"/>
        <v>43</v>
      </c>
      <c r="DR318" s="56">
        <f t="shared" si="283"/>
        <v>45</v>
      </c>
      <c r="DS318" s="56">
        <f t="shared" si="283"/>
        <v>45</v>
      </c>
      <c r="DT318" s="56">
        <f t="shared" si="283"/>
        <v>45</v>
      </c>
      <c r="DU318" s="56">
        <f t="shared" si="283"/>
        <v>45</v>
      </c>
      <c r="DV318" s="56">
        <f t="shared" si="283"/>
        <v>47</v>
      </c>
      <c r="DW318" s="56">
        <f t="shared" si="283"/>
        <v>47</v>
      </c>
      <c r="DX318" s="56">
        <f t="shared" si="283"/>
        <v>47</v>
      </c>
      <c r="DY318" s="56">
        <f t="shared" si="283"/>
        <v>47</v>
      </c>
      <c r="DZ318" s="56">
        <f t="shared" si="283"/>
        <v>47</v>
      </c>
      <c r="EA318" s="56">
        <f t="shared" si="283"/>
        <v>47</v>
      </c>
      <c r="EB318" s="56">
        <f t="shared" si="283"/>
        <v>47</v>
      </c>
      <c r="EC318" s="56">
        <f t="shared" si="283"/>
        <v>47</v>
      </c>
      <c r="ED318" s="56">
        <f t="shared" si="283"/>
        <v>47</v>
      </c>
      <c r="EE318" s="56">
        <f t="shared" si="283"/>
        <v>49</v>
      </c>
      <c r="EF318" s="56">
        <f t="shared" si="283"/>
        <v>47</v>
      </c>
      <c r="EG318" s="56">
        <f t="shared" si="283"/>
        <v>47</v>
      </c>
      <c r="EH318" s="56">
        <f t="shared" si="283"/>
        <v>47</v>
      </c>
      <c r="EI318" s="56">
        <f t="shared" si="283"/>
        <v>47</v>
      </c>
      <c r="EJ318" s="56">
        <f t="shared" si="283"/>
        <v>47</v>
      </c>
      <c r="EK318" s="56">
        <f t="shared" si="283"/>
        <v>47</v>
      </c>
      <c r="EL318" s="56">
        <f t="shared" si="283"/>
        <v>47</v>
      </c>
      <c r="EM318" s="56">
        <f t="shared" si="283"/>
        <v>49</v>
      </c>
      <c r="EN318" s="56">
        <f t="shared" si="283"/>
        <v>47</v>
      </c>
      <c r="EO318" s="56">
        <f t="shared" si="283"/>
        <v>49</v>
      </c>
      <c r="EP318" s="56">
        <f t="shared" si="283"/>
        <v>49</v>
      </c>
      <c r="EQ318" s="56">
        <f t="shared" si="283"/>
        <v>49</v>
      </c>
      <c r="ER318" s="56">
        <f t="shared" si="283"/>
        <v>49</v>
      </c>
      <c r="ES318" s="56">
        <f t="shared" si="283"/>
        <v>49</v>
      </c>
      <c r="ET318" s="56">
        <f t="shared" si="283"/>
        <v>49</v>
      </c>
      <c r="EU318" s="56">
        <f t="shared" si="283"/>
        <v>49</v>
      </c>
      <c r="EV318" s="56">
        <f t="shared" si="283"/>
        <v>49</v>
      </c>
      <c r="FI318" s="56"/>
    </row>
    <row r="319" spans="1:165" s="33" customFormat="1" ht="15.75" customHeight="1">
      <c r="A319" s="61" t="s">
        <v>160</v>
      </c>
      <c r="C319" s="34"/>
      <c r="D319" s="34"/>
      <c r="E319" s="34"/>
      <c r="F319" s="34"/>
      <c r="G319" s="34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56"/>
      <c r="Y319" s="56"/>
      <c r="Z319" s="62"/>
      <c r="AA319" s="62"/>
      <c r="AB319" s="62"/>
      <c r="AC319" s="62"/>
      <c r="AD319" s="62"/>
      <c r="AE319" s="62"/>
      <c r="AF319" s="62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62">
        <f t="shared" ref="AR319:BW319" si="284">ROUNDUP(Stitches_at_Final_BO*AR309,0)</f>
        <v>12</v>
      </c>
      <c r="AS319" s="62">
        <f t="shared" si="284"/>
        <v>13</v>
      </c>
      <c r="AT319" s="62">
        <f t="shared" si="284"/>
        <v>13</v>
      </c>
      <c r="AU319" s="62">
        <f t="shared" si="284"/>
        <v>13</v>
      </c>
      <c r="AV319" s="62">
        <f t="shared" si="284"/>
        <v>13</v>
      </c>
      <c r="AW319" s="62">
        <f t="shared" si="284"/>
        <v>13</v>
      </c>
      <c r="AX319" s="62">
        <f t="shared" si="284"/>
        <v>14</v>
      </c>
      <c r="AY319" s="62">
        <f t="shared" si="284"/>
        <v>14</v>
      </c>
      <c r="AZ319" s="62">
        <f t="shared" si="284"/>
        <v>14</v>
      </c>
      <c r="BA319" s="62">
        <f t="shared" si="284"/>
        <v>14</v>
      </c>
      <c r="BB319" s="62">
        <f t="shared" si="284"/>
        <v>14</v>
      </c>
      <c r="BC319" s="62">
        <f t="shared" si="284"/>
        <v>15</v>
      </c>
      <c r="BD319" s="62">
        <f t="shared" si="284"/>
        <v>15</v>
      </c>
      <c r="BE319" s="62">
        <f t="shared" si="284"/>
        <v>15</v>
      </c>
      <c r="BF319" s="62">
        <f t="shared" si="284"/>
        <v>15</v>
      </c>
      <c r="BG319" s="62">
        <f t="shared" si="284"/>
        <v>15</v>
      </c>
      <c r="BH319" s="62">
        <f t="shared" si="284"/>
        <v>16</v>
      </c>
      <c r="BI319" s="62">
        <f t="shared" si="284"/>
        <v>16</v>
      </c>
      <c r="BJ319" s="62">
        <f t="shared" si="284"/>
        <v>16</v>
      </c>
      <c r="BK319" s="62">
        <f t="shared" si="284"/>
        <v>16</v>
      </c>
      <c r="BL319" s="62">
        <f t="shared" si="284"/>
        <v>16</v>
      </c>
      <c r="BM319" s="62">
        <f t="shared" si="284"/>
        <v>17</v>
      </c>
      <c r="BN319" s="62">
        <f t="shared" si="284"/>
        <v>17</v>
      </c>
      <c r="BO319" s="62">
        <f t="shared" si="284"/>
        <v>17</v>
      </c>
      <c r="BP319" s="62">
        <f t="shared" si="284"/>
        <v>17</v>
      </c>
      <c r="BQ319" s="62">
        <f t="shared" si="284"/>
        <v>17</v>
      </c>
      <c r="BR319" s="62">
        <f t="shared" si="284"/>
        <v>18</v>
      </c>
      <c r="BS319" s="62">
        <f t="shared" si="284"/>
        <v>18</v>
      </c>
      <c r="BT319" s="62">
        <f t="shared" si="284"/>
        <v>18</v>
      </c>
      <c r="BU319" s="62">
        <f t="shared" si="284"/>
        <v>18</v>
      </c>
      <c r="BV319" s="62">
        <f t="shared" si="284"/>
        <v>18</v>
      </c>
      <c r="BW319" s="62">
        <f t="shared" si="284"/>
        <v>19</v>
      </c>
      <c r="BX319" s="62">
        <f t="shared" ref="BX319:DC319" si="285">ROUNDUP(Stitches_at_Final_BO*BX309,0)</f>
        <v>19</v>
      </c>
      <c r="BY319" s="62">
        <f t="shared" si="285"/>
        <v>19</v>
      </c>
      <c r="BZ319" s="62">
        <f t="shared" si="285"/>
        <v>19</v>
      </c>
      <c r="CA319" s="62">
        <f t="shared" si="285"/>
        <v>19</v>
      </c>
      <c r="CB319" s="62">
        <f t="shared" si="285"/>
        <v>20</v>
      </c>
      <c r="CC319" s="62">
        <f t="shared" si="285"/>
        <v>20</v>
      </c>
      <c r="CD319" s="62">
        <f t="shared" si="285"/>
        <v>20</v>
      </c>
      <c r="CE319" s="62">
        <f t="shared" si="285"/>
        <v>20</v>
      </c>
      <c r="CF319" s="62">
        <f t="shared" si="285"/>
        <v>20</v>
      </c>
      <c r="CG319" s="62">
        <f t="shared" si="285"/>
        <v>21</v>
      </c>
      <c r="CH319" s="62">
        <f t="shared" si="285"/>
        <v>21</v>
      </c>
      <c r="CI319" s="62">
        <f t="shared" si="285"/>
        <v>21</v>
      </c>
      <c r="CJ319" s="62">
        <f t="shared" si="285"/>
        <v>21</v>
      </c>
      <c r="CK319" s="62">
        <f t="shared" si="285"/>
        <v>21</v>
      </c>
      <c r="CL319" s="62">
        <f t="shared" si="285"/>
        <v>22</v>
      </c>
      <c r="CM319" s="62">
        <f t="shared" si="285"/>
        <v>22</v>
      </c>
      <c r="CN319" s="62">
        <f t="shared" si="285"/>
        <v>22</v>
      </c>
      <c r="CO319" s="62">
        <f t="shared" si="285"/>
        <v>22</v>
      </c>
      <c r="CP319" s="62">
        <f t="shared" si="285"/>
        <v>22</v>
      </c>
      <c r="CQ319" s="62">
        <f t="shared" si="285"/>
        <v>23</v>
      </c>
      <c r="CR319" s="62">
        <f t="shared" si="285"/>
        <v>23</v>
      </c>
      <c r="CS319" s="62">
        <f t="shared" si="285"/>
        <v>23</v>
      </c>
      <c r="CT319" s="62">
        <f t="shared" si="285"/>
        <v>23</v>
      </c>
      <c r="CU319" s="62">
        <f t="shared" si="285"/>
        <v>23</v>
      </c>
      <c r="CV319" s="62">
        <f t="shared" si="285"/>
        <v>24</v>
      </c>
      <c r="CW319" s="62">
        <f t="shared" si="285"/>
        <v>24</v>
      </c>
      <c r="CX319" s="62">
        <f t="shared" si="285"/>
        <v>24</v>
      </c>
      <c r="CY319" s="62">
        <f t="shared" si="285"/>
        <v>24</v>
      </c>
      <c r="CZ319" s="62">
        <f t="shared" si="285"/>
        <v>24</v>
      </c>
      <c r="DA319" s="62">
        <f t="shared" si="285"/>
        <v>25</v>
      </c>
      <c r="DB319" s="62">
        <f t="shared" si="285"/>
        <v>25</v>
      </c>
      <c r="DC319" s="62">
        <f t="shared" si="285"/>
        <v>25</v>
      </c>
      <c r="DD319" s="62">
        <f t="shared" ref="DD319:EI319" si="286">ROUNDUP(Stitches_at_Final_BO*DD309,0)</f>
        <v>25</v>
      </c>
      <c r="DE319" s="62">
        <f t="shared" si="286"/>
        <v>25</v>
      </c>
      <c r="DF319" s="62">
        <f t="shared" si="286"/>
        <v>26</v>
      </c>
      <c r="DG319" s="62">
        <f t="shared" si="286"/>
        <v>26</v>
      </c>
      <c r="DH319" s="62">
        <f t="shared" si="286"/>
        <v>26</v>
      </c>
      <c r="DI319" s="62">
        <f t="shared" si="286"/>
        <v>26</v>
      </c>
      <c r="DJ319" s="62">
        <f t="shared" si="286"/>
        <v>26</v>
      </c>
      <c r="DK319" s="62">
        <f t="shared" si="286"/>
        <v>27</v>
      </c>
      <c r="DL319" s="62">
        <f t="shared" si="286"/>
        <v>27</v>
      </c>
      <c r="DM319" s="62">
        <f t="shared" si="286"/>
        <v>27</v>
      </c>
      <c r="DN319" s="62">
        <f t="shared" si="286"/>
        <v>27</v>
      </c>
      <c r="DO319" s="62">
        <f t="shared" si="286"/>
        <v>27</v>
      </c>
      <c r="DP319" s="62">
        <f t="shared" si="286"/>
        <v>28</v>
      </c>
      <c r="DQ319" s="62">
        <f t="shared" si="286"/>
        <v>28</v>
      </c>
      <c r="DR319" s="62">
        <f t="shared" si="286"/>
        <v>28</v>
      </c>
      <c r="DS319" s="62">
        <f t="shared" si="286"/>
        <v>28</v>
      </c>
      <c r="DT319" s="62">
        <f t="shared" si="286"/>
        <v>28</v>
      </c>
      <c r="DU319" s="62">
        <f t="shared" si="286"/>
        <v>29</v>
      </c>
      <c r="DV319" s="62">
        <f t="shared" si="286"/>
        <v>29</v>
      </c>
      <c r="DW319" s="62">
        <f t="shared" si="286"/>
        <v>29</v>
      </c>
      <c r="DX319" s="62">
        <f t="shared" si="286"/>
        <v>29</v>
      </c>
      <c r="DY319" s="62">
        <f t="shared" si="286"/>
        <v>29</v>
      </c>
      <c r="DZ319" s="62">
        <f t="shared" si="286"/>
        <v>30</v>
      </c>
      <c r="EA319" s="62">
        <f t="shared" si="286"/>
        <v>30</v>
      </c>
      <c r="EB319" s="62">
        <f t="shared" si="286"/>
        <v>30</v>
      </c>
      <c r="EC319" s="62">
        <f t="shared" si="286"/>
        <v>30</v>
      </c>
      <c r="ED319" s="62">
        <f t="shared" si="286"/>
        <v>30</v>
      </c>
      <c r="EE319" s="62">
        <f t="shared" si="286"/>
        <v>31</v>
      </c>
      <c r="EF319" s="62">
        <f t="shared" si="286"/>
        <v>31</v>
      </c>
      <c r="EG319" s="62">
        <f t="shared" si="286"/>
        <v>31</v>
      </c>
      <c r="EH319" s="62">
        <f t="shared" si="286"/>
        <v>31</v>
      </c>
      <c r="EI319" s="62">
        <f t="shared" si="286"/>
        <v>31</v>
      </c>
      <c r="EJ319" s="62">
        <f t="shared" ref="EJ319:EV319" si="287">ROUNDUP(Stitches_at_Final_BO*EJ309,0)</f>
        <v>32</v>
      </c>
      <c r="EK319" s="62">
        <f t="shared" si="287"/>
        <v>32</v>
      </c>
      <c r="EL319" s="62">
        <f t="shared" si="287"/>
        <v>32</v>
      </c>
      <c r="EM319" s="62">
        <f t="shared" si="287"/>
        <v>32</v>
      </c>
      <c r="EN319" s="62">
        <f t="shared" si="287"/>
        <v>32</v>
      </c>
      <c r="EO319" s="62">
        <f t="shared" si="287"/>
        <v>33</v>
      </c>
      <c r="EP319" s="62">
        <f t="shared" si="287"/>
        <v>33</v>
      </c>
      <c r="EQ319" s="62">
        <f t="shared" si="287"/>
        <v>33</v>
      </c>
      <c r="ER319" s="62">
        <f t="shared" si="287"/>
        <v>33</v>
      </c>
      <c r="ES319" s="62">
        <f t="shared" si="287"/>
        <v>33</v>
      </c>
      <c r="ET319" s="62">
        <f t="shared" si="287"/>
        <v>34</v>
      </c>
      <c r="EU319" s="62">
        <f t="shared" si="287"/>
        <v>34</v>
      </c>
      <c r="EV319" s="62">
        <f t="shared" si="287"/>
        <v>34</v>
      </c>
      <c r="FI319" s="62"/>
    </row>
    <row r="320" spans="1:165" s="33" customFormat="1" ht="15.75" customHeight="1">
      <c r="A320" s="61" t="s">
        <v>161</v>
      </c>
      <c r="C320" s="34"/>
      <c r="D320" s="34"/>
      <c r="E320" s="34"/>
      <c r="F320" s="34"/>
      <c r="G320" s="34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56"/>
      <c r="Y320" s="56"/>
      <c r="Z320" s="62"/>
      <c r="AA320" s="62"/>
      <c r="AB320" s="62"/>
      <c r="AC320" s="62"/>
      <c r="AD320" s="62"/>
      <c r="AE320" s="62"/>
      <c r="AF320" s="62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62">
        <f t="shared" ref="AR320:BW320" si="288">ROUNDUP(Rows_for_Final_BO*AR308,0)</f>
        <v>0</v>
      </c>
      <c r="AS320" s="62">
        <f t="shared" si="288"/>
        <v>0</v>
      </c>
      <c r="AT320" s="62">
        <f t="shared" si="288"/>
        <v>0</v>
      </c>
      <c r="AU320" s="62">
        <f t="shared" si="288"/>
        <v>0</v>
      </c>
      <c r="AV320" s="62">
        <f t="shared" si="288"/>
        <v>0</v>
      </c>
      <c r="AW320" s="62">
        <f t="shared" si="288"/>
        <v>0</v>
      </c>
      <c r="AX320" s="62">
        <f t="shared" si="288"/>
        <v>0</v>
      </c>
      <c r="AY320" s="62">
        <f t="shared" si="288"/>
        <v>0</v>
      </c>
      <c r="AZ320" s="62">
        <f t="shared" si="288"/>
        <v>0</v>
      </c>
      <c r="BA320" s="62">
        <f t="shared" si="288"/>
        <v>0</v>
      </c>
      <c r="BB320" s="62">
        <f t="shared" si="288"/>
        <v>0</v>
      </c>
      <c r="BC320" s="62">
        <f t="shared" si="288"/>
        <v>0</v>
      </c>
      <c r="BD320" s="62">
        <f t="shared" si="288"/>
        <v>0</v>
      </c>
      <c r="BE320" s="62">
        <f t="shared" si="288"/>
        <v>0</v>
      </c>
      <c r="BF320" s="62">
        <f t="shared" si="288"/>
        <v>0</v>
      </c>
      <c r="BG320" s="62">
        <f t="shared" si="288"/>
        <v>0</v>
      </c>
      <c r="BH320" s="62">
        <f t="shared" si="288"/>
        <v>0</v>
      </c>
      <c r="BI320" s="62">
        <f t="shared" si="288"/>
        <v>0</v>
      </c>
      <c r="BJ320" s="62">
        <f t="shared" si="288"/>
        <v>0</v>
      </c>
      <c r="BK320" s="62">
        <f t="shared" si="288"/>
        <v>0</v>
      </c>
      <c r="BL320" s="62">
        <f t="shared" si="288"/>
        <v>0</v>
      </c>
      <c r="BM320" s="62">
        <f t="shared" si="288"/>
        <v>0</v>
      </c>
      <c r="BN320" s="62">
        <f t="shared" si="288"/>
        <v>0</v>
      </c>
      <c r="BO320" s="62">
        <f t="shared" si="288"/>
        <v>0</v>
      </c>
      <c r="BP320" s="62">
        <f t="shared" si="288"/>
        <v>0</v>
      </c>
      <c r="BQ320" s="62">
        <f t="shared" si="288"/>
        <v>0</v>
      </c>
      <c r="BR320" s="62">
        <f t="shared" si="288"/>
        <v>0</v>
      </c>
      <c r="BS320" s="62">
        <f t="shared" si="288"/>
        <v>0</v>
      </c>
      <c r="BT320" s="62">
        <f t="shared" si="288"/>
        <v>0</v>
      </c>
      <c r="BU320" s="62">
        <f t="shared" si="288"/>
        <v>0</v>
      </c>
      <c r="BV320" s="62">
        <f t="shared" si="288"/>
        <v>0</v>
      </c>
      <c r="BW320" s="62">
        <f t="shared" si="288"/>
        <v>0</v>
      </c>
      <c r="BX320" s="62">
        <f t="shared" ref="BX320:DC320" si="289">ROUNDUP(Rows_for_Final_BO*BX308,0)</f>
        <v>0</v>
      </c>
      <c r="BY320" s="62">
        <f t="shared" si="289"/>
        <v>0</v>
      </c>
      <c r="BZ320" s="62">
        <f t="shared" si="289"/>
        <v>0</v>
      </c>
      <c r="CA320" s="62">
        <f t="shared" si="289"/>
        <v>0</v>
      </c>
      <c r="CB320" s="62">
        <f t="shared" si="289"/>
        <v>0</v>
      </c>
      <c r="CC320" s="62">
        <f t="shared" si="289"/>
        <v>0</v>
      </c>
      <c r="CD320" s="62">
        <f t="shared" si="289"/>
        <v>0</v>
      </c>
      <c r="CE320" s="62">
        <f t="shared" si="289"/>
        <v>0</v>
      </c>
      <c r="CF320" s="62">
        <f t="shared" si="289"/>
        <v>0</v>
      </c>
      <c r="CG320" s="62">
        <f t="shared" si="289"/>
        <v>0</v>
      </c>
      <c r="CH320" s="62">
        <f t="shared" si="289"/>
        <v>0</v>
      </c>
      <c r="CI320" s="62">
        <f t="shared" si="289"/>
        <v>0</v>
      </c>
      <c r="CJ320" s="62">
        <f t="shared" si="289"/>
        <v>0</v>
      </c>
      <c r="CK320" s="62">
        <f t="shared" si="289"/>
        <v>0</v>
      </c>
      <c r="CL320" s="62">
        <f t="shared" si="289"/>
        <v>0</v>
      </c>
      <c r="CM320" s="62">
        <f t="shared" si="289"/>
        <v>0</v>
      </c>
      <c r="CN320" s="62">
        <f t="shared" si="289"/>
        <v>0</v>
      </c>
      <c r="CO320" s="62">
        <f t="shared" si="289"/>
        <v>0</v>
      </c>
      <c r="CP320" s="62">
        <f t="shared" si="289"/>
        <v>0</v>
      </c>
      <c r="CQ320" s="62">
        <f t="shared" si="289"/>
        <v>0</v>
      </c>
      <c r="CR320" s="62">
        <f t="shared" si="289"/>
        <v>0</v>
      </c>
      <c r="CS320" s="62">
        <f t="shared" si="289"/>
        <v>0</v>
      </c>
      <c r="CT320" s="62">
        <f t="shared" si="289"/>
        <v>0</v>
      </c>
      <c r="CU320" s="62">
        <f t="shared" si="289"/>
        <v>0</v>
      </c>
      <c r="CV320" s="62">
        <f t="shared" si="289"/>
        <v>0</v>
      </c>
      <c r="CW320" s="62">
        <f t="shared" si="289"/>
        <v>0</v>
      </c>
      <c r="CX320" s="62">
        <f t="shared" si="289"/>
        <v>0</v>
      </c>
      <c r="CY320" s="62">
        <f t="shared" si="289"/>
        <v>0</v>
      </c>
      <c r="CZ320" s="62">
        <f t="shared" si="289"/>
        <v>0</v>
      </c>
      <c r="DA320" s="62">
        <f t="shared" si="289"/>
        <v>0</v>
      </c>
      <c r="DB320" s="62">
        <f t="shared" si="289"/>
        <v>0</v>
      </c>
      <c r="DC320" s="62">
        <f t="shared" si="289"/>
        <v>0</v>
      </c>
      <c r="DD320" s="62">
        <f t="shared" ref="DD320:EI320" si="290">ROUNDUP(Rows_for_Final_BO*DD308,0)</f>
        <v>0</v>
      </c>
      <c r="DE320" s="62">
        <f t="shared" si="290"/>
        <v>0</v>
      </c>
      <c r="DF320" s="62">
        <f t="shared" si="290"/>
        <v>0</v>
      </c>
      <c r="DG320" s="62">
        <f t="shared" si="290"/>
        <v>0</v>
      </c>
      <c r="DH320" s="62">
        <f t="shared" si="290"/>
        <v>0</v>
      </c>
      <c r="DI320" s="62">
        <f t="shared" si="290"/>
        <v>0</v>
      </c>
      <c r="DJ320" s="62">
        <f t="shared" si="290"/>
        <v>0</v>
      </c>
      <c r="DK320" s="62">
        <f t="shared" si="290"/>
        <v>0</v>
      </c>
      <c r="DL320" s="62">
        <f t="shared" si="290"/>
        <v>0</v>
      </c>
      <c r="DM320" s="62">
        <f t="shared" si="290"/>
        <v>0</v>
      </c>
      <c r="DN320" s="62">
        <f t="shared" si="290"/>
        <v>0</v>
      </c>
      <c r="DO320" s="62">
        <f t="shared" si="290"/>
        <v>0</v>
      </c>
      <c r="DP320" s="62">
        <f t="shared" si="290"/>
        <v>0</v>
      </c>
      <c r="DQ320" s="62">
        <f t="shared" si="290"/>
        <v>0</v>
      </c>
      <c r="DR320" s="62">
        <f t="shared" si="290"/>
        <v>0</v>
      </c>
      <c r="DS320" s="62">
        <f t="shared" si="290"/>
        <v>0</v>
      </c>
      <c r="DT320" s="62">
        <f t="shared" si="290"/>
        <v>0</v>
      </c>
      <c r="DU320" s="62">
        <f t="shared" si="290"/>
        <v>0</v>
      </c>
      <c r="DV320" s="62">
        <f t="shared" si="290"/>
        <v>0</v>
      </c>
      <c r="DW320" s="62">
        <f t="shared" si="290"/>
        <v>0</v>
      </c>
      <c r="DX320" s="62">
        <f t="shared" si="290"/>
        <v>0</v>
      </c>
      <c r="DY320" s="62">
        <f t="shared" si="290"/>
        <v>0</v>
      </c>
      <c r="DZ320" s="62">
        <f t="shared" si="290"/>
        <v>0</v>
      </c>
      <c r="EA320" s="62">
        <f t="shared" si="290"/>
        <v>0</v>
      </c>
      <c r="EB320" s="62">
        <f t="shared" si="290"/>
        <v>0</v>
      </c>
      <c r="EC320" s="62">
        <f t="shared" si="290"/>
        <v>0</v>
      </c>
      <c r="ED320" s="62">
        <f t="shared" si="290"/>
        <v>0</v>
      </c>
      <c r="EE320" s="62">
        <f t="shared" si="290"/>
        <v>0</v>
      </c>
      <c r="EF320" s="62">
        <f t="shared" si="290"/>
        <v>0</v>
      </c>
      <c r="EG320" s="62">
        <f t="shared" si="290"/>
        <v>0</v>
      </c>
      <c r="EH320" s="62">
        <f t="shared" si="290"/>
        <v>0</v>
      </c>
      <c r="EI320" s="62">
        <f t="shared" si="290"/>
        <v>0</v>
      </c>
      <c r="EJ320" s="62">
        <f t="shared" ref="EJ320:EV320" si="291">ROUNDUP(Rows_for_Final_BO*EJ308,0)</f>
        <v>0</v>
      </c>
      <c r="EK320" s="62">
        <f t="shared" si="291"/>
        <v>0</v>
      </c>
      <c r="EL320" s="62">
        <f t="shared" si="291"/>
        <v>0</v>
      </c>
      <c r="EM320" s="62">
        <f t="shared" si="291"/>
        <v>0</v>
      </c>
      <c r="EN320" s="62">
        <f t="shared" si="291"/>
        <v>0</v>
      </c>
      <c r="EO320" s="62">
        <f t="shared" si="291"/>
        <v>0</v>
      </c>
      <c r="EP320" s="62">
        <f t="shared" si="291"/>
        <v>0</v>
      </c>
      <c r="EQ320" s="62">
        <f t="shared" si="291"/>
        <v>0</v>
      </c>
      <c r="ER320" s="62">
        <f t="shared" si="291"/>
        <v>0</v>
      </c>
      <c r="ES320" s="62">
        <f t="shared" si="291"/>
        <v>0</v>
      </c>
      <c r="ET320" s="62">
        <f t="shared" si="291"/>
        <v>0</v>
      </c>
      <c r="EU320" s="62">
        <f t="shared" si="291"/>
        <v>0</v>
      </c>
      <c r="EV320" s="62">
        <f t="shared" si="291"/>
        <v>0</v>
      </c>
      <c r="FI320" s="62"/>
    </row>
    <row r="321" spans="1:165" s="33" customFormat="1" ht="15.75" customHeight="1">
      <c r="A321" s="35" t="s">
        <v>162</v>
      </c>
      <c r="C321" s="34"/>
      <c r="D321" s="34"/>
      <c r="E321" s="34"/>
      <c r="F321" s="34"/>
      <c r="G321" s="34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56"/>
      <c r="Y321" s="56"/>
      <c r="Z321" s="62"/>
      <c r="AA321" s="62"/>
      <c r="AB321" s="62"/>
      <c r="AC321" s="62"/>
      <c r="AD321" s="62"/>
      <c r="AE321" s="62"/>
      <c r="AF321" s="62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62">
        <f t="shared" ref="AR321:DC321" si="292">(AR317+((2*SUM(AR322:AR324))+3))</f>
        <v>23</v>
      </c>
      <c r="AS321" s="62">
        <f t="shared" si="292"/>
        <v>21</v>
      </c>
      <c r="AT321" s="62">
        <f t="shared" si="292"/>
        <v>21</v>
      </c>
      <c r="AU321" s="62">
        <f t="shared" si="292"/>
        <v>23</v>
      </c>
      <c r="AV321" s="62">
        <f t="shared" si="292"/>
        <v>21</v>
      </c>
      <c r="AW321" s="62">
        <f t="shared" si="292"/>
        <v>23</v>
      </c>
      <c r="AX321" s="62">
        <f t="shared" si="292"/>
        <v>23</v>
      </c>
      <c r="AY321" s="62">
        <f t="shared" si="292"/>
        <v>23</v>
      </c>
      <c r="AZ321" s="62">
        <f t="shared" si="292"/>
        <v>23</v>
      </c>
      <c r="BA321" s="62">
        <f t="shared" si="292"/>
        <v>23</v>
      </c>
      <c r="BB321" s="62">
        <f t="shared" si="292"/>
        <v>23</v>
      </c>
      <c r="BC321" s="62">
        <f t="shared" si="292"/>
        <v>23</v>
      </c>
      <c r="BD321" s="62">
        <f t="shared" si="292"/>
        <v>23</v>
      </c>
      <c r="BE321" s="62">
        <f t="shared" si="292"/>
        <v>21</v>
      </c>
      <c r="BF321" s="62">
        <f t="shared" si="292"/>
        <v>23</v>
      </c>
      <c r="BG321" s="62">
        <f t="shared" si="292"/>
        <v>21</v>
      </c>
      <c r="BH321" s="62">
        <f t="shared" si="292"/>
        <v>21</v>
      </c>
      <c r="BI321" s="62">
        <f t="shared" si="292"/>
        <v>21</v>
      </c>
      <c r="BJ321" s="62">
        <f t="shared" si="292"/>
        <v>21</v>
      </c>
      <c r="BK321" s="62">
        <f t="shared" si="292"/>
        <v>21</v>
      </c>
      <c r="BL321" s="62">
        <f t="shared" si="292"/>
        <v>19</v>
      </c>
      <c r="BM321" s="62">
        <f t="shared" si="292"/>
        <v>19</v>
      </c>
      <c r="BN321" s="62">
        <f t="shared" si="292"/>
        <v>21</v>
      </c>
      <c r="BO321" s="62">
        <f t="shared" si="292"/>
        <v>21</v>
      </c>
      <c r="BP321" s="62">
        <f t="shared" si="292"/>
        <v>21</v>
      </c>
      <c r="BQ321" s="62">
        <f t="shared" si="292"/>
        <v>21</v>
      </c>
      <c r="BR321" s="62">
        <f t="shared" si="292"/>
        <v>21</v>
      </c>
      <c r="BS321" s="62">
        <f t="shared" si="292"/>
        <v>23</v>
      </c>
      <c r="BT321" s="62">
        <f t="shared" si="292"/>
        <v>23</v>
      </c>
      <c r="BU321" s="62">
        <f t="shared" si="292"/>
        <v>23</v>
      </c>
      <c r="BV321" s="62">
        <f t="shared" si="292"/>
        <v>23</v>
      </c>
      <c r="BW321" s="62">
        <f t="shared" si="292"/>
        <v>23</v>
      </c>
      <c r="BX321" s="62">
        <f t="shared" si="292"/>
        <v>23</v>
      </c>
      <c r="BY321" s="62">
        <f t="shared" si="292"/>
        <v>23</v>
      </c>
      <c r="BZ321" s="62">
        <f t="shared" si="292"/>
        <v>23</v>
      </c>
      <c r="CA321" s="62">
        <f t="shared" si="292"/>
        <v>23</v>
      </c>
      <c r="CB321" s="62">
        <f t="shared" si="292"/>
        <v>23</v>
      </c>
      <c r="CC321" s="62">
        <f t="shared" si="292"/>
        <v>25</v>
      </c>
      <c r="CD321" s="62">
        <f t="shared" si="292"/>
        <v>25</v>
      </c>
      <c r="CE321" s="62">
        <f t="shared" si="292"/>
        <v>25</v>
      </c>
      <c r="CF321" s="62">
        <f t="shared" si="292"/>
        <v>25</v>
      </c>
      <c r="CG321" s="62">
        <f t="shared" si="292"/>
        <v>25</v>
      </c>
      <c r="CH321" s="62">
        <f t="shared" si="292"/>
        <v>25</v>
      </c>
      <c r="CI321" s="62">
        <f t="shared" si="292"/>
        <v>25</v>
      </c>
      <c r="CJ321" s="62">
        <f t="shared" si="292"/>
        <v>25</v>
      </c>
      <c r="CK321" s="62">
        <f t="shared" si="292"/>
        <v>25</v>
      </c>
      <c r="CL321" s="62">
        <f t="shared" si="292"/>
        <v>27</v>
      </c>
      <c r="CM321" s="62">
        <f t="shared" si="292"/>
        <v>25</v>
      </c>
      <c r="CN321" s="62">
        <f t="shared" si="292"/>
        <v>27</v>
      </c>
      <c r="CO321" s="62">
        <f t="shared" si="292"/>
        <v>27</v>
      </c>
      <c r="CP321" s="62">
        <f t="shared" si="292"/>
        <v>27</v>
      </c>
      <c r="CQ321" s="62">
        <f t="shared" si="292"/>
        <v>27</v>
      </c>
      <c r="CR321" s="62">
        <f t="shared" si="292"/>
        <v>27</v>
      </c>
      <c r="CS321" s="62">
        <f t="shared" si="292"/>
        <v>29</v>
      </c>
      <c r="CT321" s="62">
        <f t="shared" si="292"/>
        <v>29</v>
      </c>
      <c r="CU321" s="62">
        <f t="shared" si="292"/>
        <v>29</v>
      </c>
      <c r="CV321" s="62">
        <f t="shared" si="292"/>
        <v>29</v>
      </c>
      <c r="CW321" s="62">
        <f t="shared" si="292"/>
        <v>29</v>
      </c>
      <c r="CX321" s="62">
        <f t="shared" si="292"/>
        <v>29</v>
      </c>
      <c r="CY321" s="62">
        <f t="shared" si="292"/>
        <v>29</v>
      </c>
      <c r="CZ321" s="62">
        <f t="shared" si="292"/>
        <v>29</v>
      </c>
      <c r="DA321" s="62">
        <f t="shared" si="292"/>
        <v>29</v>
      </c>
      <c r="DB321" s="62">
        <f t="shared" si="292"/>
        <v>29</v>
      </c>
      <c r="DC321" s="62">
        <f t="shared" si="292"/>
        <v>31</v>
      </c>
      <c r="DD321" s="62">
        <f t="shared" ref="DD321:EV321" si="293">(DD317+((2*SUM(DD322:DD324))+3))</f>
        <v>29</v>
      </c>
      <c r="DE321" s="62">
        <f t="shared" si="293"/>
        <v>31</v>
      </c>
      <c r="DF321" s="62">
        <f t="shared" si="293"/>
        <v>31</v>
      </c>
      <c r="DG321" s="62">
        <f t="shared" si="293"/>
        <v>31</v>
      </c>
      <c r="DH321" s="62">
        <f t="shared" si="293"/>
        <v>31</v>
      </c>
      <c r="DI321" s="62">
        <f t="shared" si="293"/>
        <v>29</v>
      </c>
      <c r="DJ321" s="62">
        <f t="shared" si="293"/>
        <v>27</v>
      </c>
      <c r="DK321" s="62">
        <f t="shared" si="293"/>
        <v>29</v>
      </c>
      <c r="DL321" s="62">
        <f t="shared" si="293"/>
        <v>29</v>
      </c>
      <c r="DM321" s="62">
        <f t="shared" si="293"/>
        <v>31</v>
      </c>
      <c r="DN321" s="62">
        <f t="shared" si="293"/>
        <v>29</v>
      </c>
      <c r="DO321" s="62">
        <f t="shared" si="293"/>
        <v>31</v>
      </c>
      <c r="DP321" s="62">
        <f t="shared" si="293"/>
        <v>29</v>
      </c>
      <c r="DQ321" s="62">
        <f t="shared" si="293"/>
        <v>27</v>
      </c>
      <c r="DR321" s="62">
        <f t="shared" si="293"/>
        <v>29</v>
      </c>
      <c r="DS321" s="62">
        <f t="shared" si="293"/>
        <v>29</v>
      </c>
      <c r="DT321" s="62">
        <f t="shared" si="293"/>
        <v>29</v>
      </c>
      <c r="DU321" s="62">
        <f t="shared" si="293"/>
        <v>29</v>
      </c>
      <c r="DV321" s="62">
        <f t="shared" si="293"/>
        <v>31</v>
      </c>
      <c r="DW321" s="62">
        <f t="shared" si="293"/>
        <v>31</v>
      </c>
      <c r="DX321" s="62">
        <f t="shared" si="293"/>
        <v>31</v>
      </c>
      <c r="DY321" s="62">
        <f t="shared" si="293"/>
        <v>31</v>
      </c>
      <c r="DZ321" s="62">
        <f t="shared" si="293"/>
        <v>31</v>
      </c>
      <c r="EA321" s="62">
        <f t="shared" si="293"/>
        <v>31</v>
      </c>
      <c r="EB321" s="62">
        <f t="shared" si="293"/>
        <v>31</v>
      </c>
      <c r="EC321" s="62">
        <f t="shared" si="293"/>
        <v>31</v>
      </c>
      <c r="ED321" s="62">
        <f t="shared" si="293"/>
        <v>31</v>
      </c>
      <c r="EE321" s="62">
        <f t="shared" si="293"/>
        <v>33</v>
      </c>
      <c r="EF321" s="62">
        <f t="shared" si="293"/>
        <v>31</v>
      </c>
      <c r="EG321" s="62">
        <f t="shared" si="293"/>
        <v>31</v>
      </c>
      <c r="EH321" s="62">
        <f t="shared" si="293"/>
        <v>31</v>
      </c>
      <c r="EI321" s="62">
        <f t="shared" si="293"/>
        <v>31</v>
      </c>
      <c r="EJ321" s="62">
        <f t="shared" si="293"/>
        <v>31</v>
      </c>
      <c r="EK321" s="62">
        <f t="shared" si="293"/>
        <v>31</v>
      </c>
      <c r="EL321" s="62">
        <f t="shared" si="293"/>
        <v>31</v>
      </c>
      <c r="EM321" s="62">
        <f t="shared" si="293"/>
        <v>33</v>
      </c>
      <c r="EN321" s="62">
        <f t="shared" si="293"/>
        <v>31</v>
      </c>
      <c r="EO321" s="62">
        <f t="shared" si="293"/>
        <v>33</v>
      </c>
      <c r="EP321" s="62">
        <f t="shared" si="293"/>
        <v>33</v>
      </c>
      <c r="EQ321" s="62">
        <f t="shared" si="293"/>
        <v>33</v>
      </c>
      <c r="ER321" s="62">
        <f t="shared" si="293"/>
        <v>33</v>
      </c>
      <c r="ES321" s="62">
        <f t="shared" si="293"/>
        <v>33</v>
      </c>
      <c r="ET321" s="62">
        <f t="shared" si="293"/>
        <v>33</v>
      </c>
      <c r="EU321" s="62">
        <f t="shared" si="293"/>
        <v>33</v>
      </c>
      <c r="EV321" s="62">
        <f t="shared" si="293"/>
        <v>33</v>
      </c>
      <c r="FI321" s="62"/>
    </row>
    <row r="322" spans="1:165" ht="15.75" customHeight="1">
      <c r="A322" s="32" t="s">
        <v>103</v>
      </c>
      <c r="B322" s="58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7"/>
      <c r="AA322" s="57"/>
      <c r="AB322" s="56"/>
      <c r="AC322" s="56"/>
      <c r="AD322" s="56"/>
      <c r="AE322" s="56"/>
      <c r="AF322" s="56"/>
      <c r="AR322" s="27">
        <v>3</v>
      </c>
      <c r="AS322" s="27">
        <v>1</v>
      </c>
      <c r="AT322" s="27">
        <v>1</v>
      </c>
      <c r="AU322" s="27">
        <v>2</v>
      </c>
      <c r="AV322" s="27">
        <v>1</v>
      </c>
      <c r="AW322" s="27">
        <v>2</v>
      </c>
      <c r="AX322" s="27">
        <v>2</v>
      </c>
      <c r="AY322" s="27">
        <v>2</v>
      </c>
      <c r="AZ322" s="27">
        <v>2</v>
      </c>
      <c r="BA322" s="27">
        <v>2</v>
      </c>
      <c r="BB322" s="27">
        <v>2</v>
      </c>
      <c r="BC322" s="27">
        <v>2</v>
      </c>
      <c r="BD322" s="27">
        <v>2</v>
      </c>
      <c r="BE322" s="27">
        <v>1</v>
      </c>
      <c r="BF322" s="27">
        <v>2</v>
      </c>
      <c r="BG322" s="27">
        <v>1</v>
      </c>
      <c r="BH322" s="27">
        <v>1</v>
      </c>
      <c r="BI322" s="27">
        <v>1</v>
      </c>
      <c r="BJ322" s="27">
        <v>1</v>
      </c>
      <c r="BK322" s="27">
        <v>1</v>
      </c>
      <c r="BL322" s="27">
        <v>1</v>
      </c>
      <c r="BM322" s="27">
        <v>1</v>
      </c>
      <c r="BN322" s="27">
        <v>2</v>
      </c>
      <c r="BO322" s="27">
        <v>2</v>
      </c>
      <c r="BP322" s="27">
        <v>2</v>
      </c>
      <c r="BQ322" s="27">
        <v>2</v>
      </c>
      <c r="BR322" s="27">
        <v>2</v>
      </c>
      <c r="BS322" s="27">
        <v>2</v>
      </c>
      <c r="BT322" s="27">
        <v>2</v>
      </c>
      <c r="BU322" s="27">
        <v>2</v>
      </c>
      <c r="BV322" s="27">
        <v>2</v>
      </c>
      <c r="BW322" s="27">
        <v>2</v>
      </c>
      <c r="BX322" s="27">
        <v>2</v>
      </c>
      <c r="BY322" s="27">
        <v>2</v>
      </c>
      <c r="BZ322" s="27">
        <v>2</v>
      </c>
      <c r="CA322" s="27">
        <v>2</v>
      </c>
      <c r="CB322" s="27">
        <v>2</v>
      </c>
      <c r="CC322" s="27">
        <v>2</v>
      </c>
      <c r="CD322" s="27">
        <v>2</v>
      </c>
      <c r="CE322" s="27">
        <v>2</v>
      </c>
      <c r="CF322" s="27">
        <v>2</v>
      </c>
      <c r="CG322" s="27">
        <v>2</v>
      </c>
      <c r="CH322" s="27">
        <v>1</v>
      </c>
      <c r="CI322" s="27">
        <v>1</v>
      </c>
      <c r="CJ322" s="27">
        <v>1</v>
      </c>
      <c r="CK322" s="56">
        <v>1</v>
      </c>
      <c r="CL322" s="56">
        <v>2</v>
      </c>
      <c r="CM322" s="56">
        <v>1</v>
      </c>
      <c r="CN322" s="56">
        <v>2</v>
      </c>
      <c r="CO322" s="56">
        <v>2</v>
      </c>
      <c r="CP322" s="56">
        <v>2</v>
      </c>
      <c r="CQ322" s="56">
        <v>2</v>
      </c>
      <c r="CR322" s="56">
        <v>2</v>
      </c>
      <c r="CS322" s="56">
        <v>2</v>
      </c>
      <c r="CT322" s="56">
        <v>2</v>
      </c>
      <c r="CU322" s="56">
        <v>2</v>
      </c>
      <c r="CV322" s="56">
        <v>2</v>
      </c>
      <c r="CW322" s="56">
        <v>2</v>
      </c>
      <c r="CX322" s="56">
        <v>2</v>
      </c>
      <c r="CY322" s="56">
        <v>2</v>
      </c>
      <c r="CZ322" s="56">
        <v>2</v>
      </c>
      <c r="DA322" s="56">
        <v>1</v>
      </c>
      <c r="DB322" s="56">
        <v>1</v>
      </c>
      <c r="DC322" s="56">
        <v>2</v>
      </c>
      <c r="DD322" s="56">
        <v>1</v>
      </c>
      <c r="DE322" s="56">
        <v>2</v>
      </c>
      <c r="DF322" s="56">
        <v>2</v>
      </c>
      <c r="DG322" s="56">
        <v>2</v>
      </c>
      <c r="DH322" s="56">
        <v>2</v>
      </c>
      <c r="DI322" s="56">
        <v>1</v>
      </c>
      <c r="DJ322" s="56"/>
      <c r="DK322" s="56">
        <v>1</v>
      </c>
      <c r="DL322" s="56">
        <v>1</v>
      </c>
      <c r="DM322" s="56">
        <v>2</v>
      </c>
      <c r="DN322" s="56">
        <v>1</v>
      </c>
      <c r="DO322" s="56">
        <v>2</v>
      </c>
      <c r="DP322" s="56">
        <v>1</v>
      </c>
      <c r="DQ322" s="56"/>
      <c r="DR322" s="56">
        <v>1</v>
      </c>
      <c r="DS322" s="56">
        <v>1</v>
      </c>
      <c r="DT322" s="56">
        <v>1</v>
      </c>
      <c r="DU322" s="56">
        <v>1</v>
      </c>
      <c r="DV322" s="56">
        <v>2</v>
      </c>
      <c r="DW322" s="56">
        <v>2</v>
      </c>
      <c r="DX322" s="56">
        <v>2</v>
      </c>
      <c r="DY322" s="56">
        <v>2</v>
      </c>
      <c r="DZ322" s="56">
        <v>1</v>
      </c>
      <c r="EA322" s="57">
        <v>2</v>
      </c>
      <c r="EB322" s="57">
        <v>1</v>
      </c>
      <c r="EC322" s="57">
        <v>1</v>
      </c>
      <c r="ED322" s="57">
        <v>1</v>
      </c>
      <c r="EE322" s="57">
        <v>3</v>
      </c>
      <c r="EF322" s="57">
        <v>1</v>
      </c>
      <c r="EG322" s="57">
        <v>1</v>
      </c>
      <c r="EH322" s="56">
        <v>1</v>
      </c>
      <c r="EI322" s="56">
        <v>1</v>
      </c>
      <c r="EJ322" s="56">
        <v>1</v>
      </c>
      <c r="EK322" s="56">
        <v>1</v>
      </c>
      <c r="EL322" s="56">
        <v>1</v>
      </c>
      <c r="EM322" s="56">
        <v>2</v>
      </c>
      <c r="EN322" s="56">
        <v>1</v>
      </c>
      <c r="EO322" s="56">
        <v>2</v>
      </c>
      <c r="EP322" s="56">
        <v>2</v>
      </c>
      <c r="EQ322" s="56">
        <v>2</v>
      </c>
      <c r="ER322" s="56">
        <v>2</v>
      </c>
      <c r="ES322" s="56">
        <v>2</v>
      </c>
      <c r="ET322" s="56">
        <v>2</v>
      </c>
      <c r="EU322" s="56">
        <v>2</v>
      </c>
      <c r="EV322" s="56">
        <v>2</v>
      </c>
      <c r="FI322" s="56"/>
    </row>
    <row r="323" spans="1:165" ht="15.75" customHeight="1">
      <c r="A323" s="31" t="s">
        <v>105</v>
      </c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7"/>
      <c r="AA323" s="57"/>
      <c r="AB323" s="56"/>
      <c r="AC323" s="56"/>
      <c r="AD323" s="56"/>
      <c r="AE323" s="56"/>
      <c r="AF323" s="56"/>
      <c r="AR323" s="27">
        <v>1</v>
      </c>
      <c r="AS323" s="27">
        <v>2</v>
      </c>
      <c r="AT323" s="27">
        <v>2</v>
      </c>
      <c r="AU323" s="27">
        <v>2</v>
      </c>
      <c r="AV323" s="27">
        <v>2</v>
      </c>
      <c r="AW323" s="27">
        <v>2</v>
      </c>
      <c r="AX323" s="27">
        <v>2</v>
      </c>
      <c r="AY323" s="27">
        <v>2</v>
      </c>
      <c r="AZ323" s="27">
        <v>2</v>
      </c>
      <c r="BA323" s="27">
        <v>2</v>
      </c>
      <c r="BB323" s="27">
        <v>2</v>
      </c>
      <c r="BC323" s="27">
        <v>2</v>
      </c>
      <c r="BD323" s="27">
        <v>2</v>
      </c>
      <c r="BE323" s="27">
        <v>1</v>
      </c>
      <c r="BF323" s="27">
        <v>2</v>
      </c>
      <c r="BG323" s="27">
        <v>1</v>
      </c>
      <c r="BH323" s="27">
        <v>1</v>
      </c>
      <c r="BI323" s="27">
        <v>1</v>
      </c>
      <c r="BJ323" s="27">
        <v>1</v>
      </c>
      <c r="BK323" s="27">
        <v>1</v>
      </c>
      <c r="BL323" s="27">
        <v>1</v>
      </c>
      <c r="BM323" s="27">
        <v>1</v>
      </c>
      <c r="BN323" s="27">
        <v>1</v>
      </c>
      <c r="BO323" s="27">
        <v>1</v>
      </c>
      <c r="BP323" s="27">
        <v>1</v>
      </c>
      <c r="BQ323" s="27">
        <v>1</v>
      </c>
      <c r="BR323" s="27">
        <v>1</v>
      </c>
      <c r="BS323" s="27">
        <v>1</v>
      </c>
      <c r="BT323" s="27">
        <v>1</v>
      </c>
      <c r="BU323" s="27">
        <v>1</v>
      </c>
      <c r="BV323" s="27">
        <v>1</v>
      </c>
      <c r="BW323" s="27">
        <v>1</v>
      </c>
      <c r="BX323" s="27">
        <v>1</v>
      </c>
      <c r="BY323" s="27">
        <v>1</v>
      </c>
      <c r="BZ323" s="27">
        <v>1</v>
      </c>
      <c r="CA323" s="27">
        <v>1</v>
      </c>
      <c r="CB323" s="27">
        <v>1</v>
      </c>
      <c r="CC323" s="27">
        <v>1</v>
      </c>
      <c r="CD323" s="27">
        <v>1</v>
      </c>
      <c r="CE323" s="27">
        <v>1</v>
      </c>
      <c r="CF323" s="27">
        <v>1</v>
      </c>
      <c r="CG323" s="27">
        <v>1</v>
      </c>
      <c r="CH323" s="27">
        <v>2</v>
      </c>
      <c r="CI323" s="27">
        <v>2</v>
      </c>
      <c r="CJ323" s="27">
        <v>2</v>
      </c>
      <c r="CK323" s="56">
        <v>2</v>
      </c>
      <c r="CL323" s="56">
        <v>2</v>
      </c>
      <c r="CM323" s="56">
        <v>2</v>
      </c>
      <c r="CN323" s="56">
        <v>2</v>
      </c>
      <c r="CO323" s="56">
        <v>2</v>
      </c>
      <c r="CP323" s="56">
        <v>2</v>
      </c>
      <c r="CQ323" s="56">
        <v>2</v>
      </c>
      <c r="CR323" s="56">
        <v>2</v>
      </c>
      <c r="CS323" s="56">
        <v>2</v>
      </c>
      <c r="CT323" s="56">
        <v>2</v>
      </c>
      <c r="CU323" s="56">
        <v>2</v>
      </c>
      <c r="CV323" s="56">
        <v>2</v>
      </c>
      <c r="CW323" s="56">
        <v>2</v>
      </c>
      <c r="CX323" s="56">
        <v>2</v>
      </c>
      <c r="CY323" s="56">
        <v>2</v>
      </c>
      <c r="CZ323" s="56">
        <v>2</v>
      </c>
      <c r="DA323" s="56">
        <v>3</v>
      </c>
      <c r="DB323" s="56">
        <v>3</v>
      </c>
      <c r="DC323" s="56">
        <v>3</v>
      </c>
      <c r="DD323" s="56">
        <v>3</v>
      </c>
      <c r="DE323" s="56">
        <v>3</v>
      </c>
      <c r="DF323" s="56">
        <v>3</v>
      </c>
      <c r="DG323" s="56">
        <v>3</v>
      </c>
      <c r="DH323" s="56">
        <v>3</v>
      </c>
      <c r="DI323" s="56">
        <v>2</v>
      </c>
      <c r="DJ323" s="56">
        <v>2</v>
      </c>
      <c r="DK323" s="56">
        <v>2</v>
      </c>
      <c r="DL323" s="56">
        <v>2</v>
      </c>
      <c r="DM323" s="56">
        <v>2</v>
      </c>
      <c r="DN323" s="56">
        <v>2</v>
      </c>
      <c r="DO323" s="56">
        <v>2</v>
      </c>
      <c r="DP323" s="56">
        <v>2</v>
      </c>
      <c r="DQ323" s="56">
        <v>2</v>
      </c>
      <c r="DR323" s="56">
        <v>2</v>
      </c>
      <c r="DS323" s="56">
        <v>2</v>
      </c>
      <c r="DT323" s="56">
        <v>2</v>
      </c>
      <c r="DU323" s="56">
        <v>2</v>
      </c>
      <c r="DV323" s="56">
        <v>2</v>
      </c>
      <c r="DW323" s="56">
        <v>2</v>
      </c>
      <c r="DX323" s="56">
        <v>2</v>
      </c>
      <c r="DY323" s="56">
        <v>2</v>
      </c>
      <c r="DZ323" s="56">
        <v>3</v>
      </c>
      <c r="EA323" s="57">
        <v>2</v>
      </c>
      <c r="EB323" s="57">
        <v>3</v>
      </c>
      <c r="EC323" s="57">
        <v>3</v>
      </c>
      <c r="ED323" s="57">
        <v>3</v>
      </c>
      <c r="EE323" s="57">
        <v>2</v>
      </c>
      <c r="EF323" s="57">
        <v>3</v>
      </c>
      <c r="EG323" s="57">
        <v>3</v>
      </c>
      <c r="EH323" s="56">
        <v>3</v>
      </c>
      <c r="EI323" s="56">
        <v>3</v>
      </c>
      <c r="EJ323" s="56">
        <v>3</v>
      </c>
      <c r="EK323" s="56">
        <v>3</v>
      </c>
      <c r="EL323" s="56">
        <v>3</v>
      </c>
      <c r="EM323" s="56">
        <v>3</v>
      </c>
      <c r="EN323" s="56">
        <v>3</v>
      </c>
      <c r="EO323" s="56">
        <v>3</v>
      </c>
      <c r="EP323" s="56">
        <v>3</v>
      </c>
      <c r="EQ323" s="56">
        <v>3</v>
      </c>
      <c r="ER323" s="56">
        <v>3</v>
      </c>
      <c r="ES323" s="56">
        <v>3</v>
      </c>
      <c r="ET323" s="56">
        <v>3</v>
      </c>
      <c r="EU323" s="56">
        <v>3</v>
      </c>
      <c r="EV323" s="56">
        <v>3</v>
      </c>
      <c r="FI323" s="56"/>
    </row>
    <row r="324" spans="1:165" ht="15.75" customHeight="1">
      <c r="A324" s="31" t="s">
        <v>107</v>
      </c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7"/>
      <c r="AA324" s="57"/>
      <c r="AB324" s="56"/>
      <c r="AC324" s="56"/>
      <c r="AD324" s="56"/>
      <c r="AE324" s="56"/>
      <c r="AF324" s="56"/>
      <c r="BE324" s="27">
        <v>1</v>
      </c>
      <c r="BG324" s="27">
        <v>1</v>
      </c>
      <c r="BH324" s="27">
        <v>1</v>
      </c>
      <c r="BI324" s="27">
        <v>1</v>
      </c>
      <c r="BJ324" s="27">
        <v>1</v>
      </c>
      <c r="BK324" s="27">
        <v>1</v>
      </c>
      <c r="BL324" s="27">
        <v>1</v>
      </c>
      <c r="BM324" s="27">
        <v>1</v>
      </c>
      <c r="BN324" s="27">
        <v>1</v>
      </c>
      <c r="BO324" s="27">
        <v>1</v>
      </c>
      <c r="BP324" s="27">
        <v>1</v>
      </c>
      <c r="BQ324" s="27">
        <v>1</v>
      </c>
      <c r="BR324" s="27">
        <v>1</v>
      </c>
      <c r="BS324" s="27">
        <v>1</v>
      </c>
      <c r="BT324" s="27">
        <v>1</v>
      </c>
      <c r="BU324" s="27">
        <v>1</v>
      </c>
      <c r="BV324" s="27">
        <v>1</v>
      </c>
      <c r="BW324" s="27">
        <v>1</v>
      </c>
      <c r="BX324" s="27">
        <v>1</v>
      </c>
      <c r="BY324" s="27">
        <v>1</v>
      </c>
      <c r="BZ324" s="27">
        <v>1</v>
      </c>
      <c r="CA324" s="27">
        <v>1</v>
      </c>
      <c r="CB324" s="27">
        <v>1</v>
      </c>
      <c r="CC324" s="27">
        <v>1</v>
      </c>
      <c r="CD324" s="27">
        <v>1</v>
      </c>
      <c r="CE324" s="27">
        <v>1</v>
      </c>
      <c r="CF324" s="27">
        <v>1</v>
      </c>
      <c r="CG324" s="27">
        <v>1</v>
      </c>
      <c r="CH324" s="27">
        <v>1</v>
      </c>
      <c r="CI324" s="27">
        <v>1</v>
      </c>
      <c r="CJ324" s="27">
        <v>1</v>
      </c>
      <c r="CK324" s="56">
        <v>1</v>
      </c>
      <c r="CL324" s="56">
        <v>1</v>
      </c>
      <c r="CM324" s="56">
        <v>1</v>
      </c>
      <c r="CN324" s="56">
        <v>1</v>
      </c>
      <c r="CO324" s="56">
        <v>1</v>
      </c>
      <c r="CP324" s="56">
        <v>1</v>
      </c>
      <c r="CQ324" s="56">
        <v>1</v>
      </c>
      <c r="CR324" s="56">
        <v>1</v>
      </c>
      <c r="CS324" s="56">
        <v>1</v>
      </c>
      <c r="CT324" s="56">
        <v>1</v>
      </c>
      <c r="CU324" s="56">
        <v>1</v>
      </c>
      <c r="CV324" s="56">
        <v>1</v>
      </c>
      <c r="CW324" s="56">
        <v>1</v>
      </c>
      <c r="CX324" s="56">
        <v>1</v>
      </c>
      <c r="CY324" s="56">
        <v>1</v>
      </c>
      <c r="CZ324" s="56">
        <v>1</v>
      </c>
      <c r="DA324" s="56">
        <v>1</v>
      </c>
      <c r="DB324" s="56">
        <v>1</v>
      </c>
      <c r="DC324" s="56">
        <v>1</v>
      </c>
      <c r="DD324" s="56">
        <v>1</v>
      </c>
      <c r="DE324" s="56">
        <v>1</v>
      </c>
      <c r="DF324" s="56">
        <v>1</v>
      </c>
      <c r="DG324" s="56">
        <v>1</v>
      </c>
      <c r="DH324" s="56">
        <v>1</v>
      </c>
      <c r="DI324" s="56">
        <v>2</v>
      </c>
      <c r="DJ324" s="56">
        <v>2</v>
      </c>
      <c r="DK324" s="56">
        <v>2</v>
      </c>
      <c r="DL324" s="56">
        <v>2</v>
      </c>
      <c r="DM324" s="56">
        <v>2</v>
      </c>
      <c r="DN324" s="56">
        <v>2</v>
      </c>
      <c r="DO324" s="56">
        <v>2</v>
      </c>
      <c r="DP324" s="56">
        <v>2</v>
      </c>
      <c r="DQ324" s="56">
        <v>2</v>
      </c>
      <c r="DR324" s="56">
        <v>2</v>
      </c>
      <c r="DS324" s="56">
        <v>2</v>
      </c>
      <c r="DT324" s="56">
        <v>2</v>
      </c>
      <c r="DU324" s="56">
        <v>2</v>
      </c>
      <c r="DV324" s="56">
        <v>2</v>
      </c>
      <c r="DW324" s="56">
        <v>2</v>
      </c>
      <c r="DX324" s="56">
        <v>2</v>
      </c>
      <c r="DY324" s="56">
        <v>2</v>
      </c>
      <c r="DZ324" s="56">
        <v>2</v>
      </c>
      <c r="EA324" s="57">
        <v>2</v>
      </c>
      <c r="EB324" s="57">
        <v>2</v>
      </c>
      <c r="EC324" s="57">
        <v>2</v>
      </c>
      <c r="ED324" s="57">
        <v>2</v>
      </c>
      <c r="EE324" s="57">
        <v>2</v>
      </c>
      <c r="EF324" s="57">
        <v>2</v>
      </c>
      <c r="EG324" s="57">
        <v>2</v>
      </c>
      <c r="EH324" s="56">
        <v>2</v>
      </c>
      <c r="EI324" s="56">
        <v>2</v>
      </c>
      <c r="EJ324" s="56">
        <v>2</v>
      </c>
      <c r="EK324" s="56">
        <v>2</v>
      </c>
      <c r="EL324" s="56">
        <v>2</v>
      </c>
      <c r="EM324" s="56">
        <v>2</v>
      </c>
      <c r="EN324" s="56">
        <v>2</v>
      </c>
      <c r="EO324" s="56">
        <v>2</v>
      </c>
      <c r="EP324" s="56">
        <v>2</v>
      </c>
      <c r="EQ324" s="56">
        <v>2</v>
      </c>
      <c r="ER324" s="56">
        <v>2</v>
      </c>
      <c r="ES324" s="56">
        <v>2</v>
      </c>
      <c r="ET324" s="56">
        <v>2</v>
      </c>
      <c r="EU324" s="56">
        <v>2</v>
      </c>
      <c r="EV324" s="56">
        <v>2</v>
      </c>
      <c r="FI324" s="56"/>
    </row>
    <row r="325" spans="1:165" ht="15.75" customHeight="1">
      <c r="A325" s="63" t="s">
        <v>163</v>
      </c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7"/>
      <c r="AA325" s="57"/>
      <c r="AB325" s="56"/>
      <c r="AC325" s="56"/>
      <c r="AD325" s="56"/>
      <c r="AE325" s="56"/>
      <c r="AF325" s="56"/>
      <c r="AR325" s="27">
        <v>4</v>
      </c>
      <c r="AS325" s="27">
        <v>5</v>
      </c>
      <c r="AT325" s="27">
        <v>5</v>
      </c>
      <c r="AU325" s="27">
        <v>5</v>
      </c>
      <c r="AV325" s="27">
        <v>5</v>
      </c>
      <c r="AW325" s="27">
        <v>5</v>
      </c>
      <c r="AX325" s="27">
        <v>5</v>
      </c>
      <c r="AY325" s="27">
        <v>5</v>
      </c>
      <c r="AZ325" s="27">
        <v>5</v>
      </c>
      <c r="BA325" s="27">
        <v>5</v>
      </c>
      <c r="BB325" s="27">
        <v>5</v>
      </c>
      <c r="BC325" s="27">
        <v>5</v>
      </c>
      <c r="BD325" s="27">
        <v>6</v>
      </c>
      <c r="BE325" s="27">
        <v>5</v>
      </c>
      <c r="BF325" s="27">
        <v>6</v>
      </c>
      <c r="BG325" s="27">
        <v>5</v>
      </c>
      <c r="BH325" s="27">
        <v>6</v>
      </c>
      <c r="BI325" s="27">
        <v>6</v>
      </c>
      <c r="BJ325" s="27">
        <v>6</v>
      </c>
      <c r="BK325" s="27">
        <v>6</v>
      </c>
      <c r="BL325" s="27">
        <v>6</v>
      </c>
      <c r="BM325" s="27">
        <v>6</v>
      </c>
      <c r="BN325" s="27">
        <v>6</v>
      </c>
      <c r="BO325" s="27">
        <v>6</v>
      </c>
      <c r="BP325" s="27">
        <v>6</v>
      </c>
      <c r="BQ325" s="27">
        <v>6</v>
      </c>
      <c r="BR325" s="27">
        <v>6</v>
      </c>
      <c r="BS325" s="27">
        <v>6</v>
      </c>
      <c r="BT325" s="27">
        <v>6</v>
      </c>
      <c r="BU325" s="27">
        <v>7</v>
      </c>
      <c r="BV325" s="27">
        <v>6</v>
      </c>
      <c r="BW325" s="27">
        <v>7</v>
      </c>
      <c r="BX325" s="27">
        <v>7</v>
      </c>
      <c r="BY325" s="27">
        <v>7</v>
      </c>
      <c r="BZ325" s="27">
        <v>7</v>
      </c>
      <c r="CA325" s="27">
        <v>7</v>
      </c>
      <c r="CB325" s="27">
        <v>8</v>
      </c>
      <c r="CC325" s="27">
        <v>7</v>
      </c>
      <c r="CD325" s="27">
        <v>8</v>
      </c>
      <c r="CE325" s="27">
        <v>8</v>
      </c>
      <c r="CF325" s="27">
        <v>8</v>
      </c>
      <c r="CG325" s="27">
        <v>8</v>
      </c>
      <c r="CH325" s="27">
        <v>8</v>
      </c>
      <c r="CI325" s="27">
        <v>8</v>
      </c>
      <c r="CJ325" s="27">
        <v>8</v>
      </c>
      <c r="CK325" s="56">
        <v>8</v>
      </c>
      <c r="CL325" s="56">
        <v>8</v>
      </c>
      <c r="CM325" s="56">
        <v>8</v>
      </c>
      <c r="CN325" s="56">
        <v>8</v>
      </c>
      <c r="CO325" s="56">
        <v>8</v>
      </c>
      <c r="CP325" s="56">
        <v>8</v>
      </c>
      <c r="CQ325" s="56">
        <v>8</v>
      </c>
      <c r="CR325" s="56">
        <v>8</v>
      </c>
      <c r="CS325" s="56">
        <v>8</v>
      </c>
      <c r="CT325" s="56">
        <v>8</v>
      </c>
      <c r="CU325" s="56">
        <v>9</v>
      </c>
      <c r="CV325" s="56">
        <v>9</v>
      </c>
      <c r="CW325" s="56">
        <v>9</v>
      </c>
      <c r="CX325" s="56">
        <v>9</v>
      </c>
      <c r="CY325" s="56">
        <v>9</v>
      </c>
      <c r="CZ325" s="56">
        <v>9</v>
      </c>
      <c r="DA325" s="56">
        <v>9</v>
      </c>
      <c r="DB325" s="56">
        <v>9</v>
      </c>
      <c r="DC325" s="56">
        <v>9</v>
      </c>
      <c r="DD325" s="56">
        <v>9</v>
      </c>
      <c r="DE325" s="56">
        <v>9</v>
      </c>
      <c r="DF325" s="56">
        <v>9</v>
      </c>
      <c r="DG325" s="56">
        <v>9</v>
      </c>
      <c r="DH325" s="56">
        <v>9</v>
      </c>
      <c r="DI325" s="56">
        <v>9</v>
      </c>
      <c r="DJ325" s="56">
        <v>9</v>
      </c>
      <c r="DK325" s="56">
        <v>9</v>
      </c>
      <c r="DL325" s="56">
        <v>9</v>
      </c>
      <c r="DM325" s="56">
        <v>9</v>
      </c>
      <c r="DN325" s="56">
        <v>9</v>
      </c>
      <c r="DO325" s="56">
        <v>9</v>
      </c>
      <c r="DP325" s="56">
        <v>10</v>
      </c>
      <c r="DQ325" s="56">
        <v>10</v>
      </c>
      <c r="DR325" s="56">
        <v>10</v>
      </c>
      <c r="DS325" s="56">
        <v>10</v>
      </c>
      <c r="DT325" s="56">
        <v>10</v>
      </c>
      <c r="DU325" s="56">
        <v>10</v>
      </c>
      <c r="DV325" s="56">
        <v>10</v>
      </c>
      <c r="DW325" s="56">
        <v>10</v>
      </c>
      <c r="DX325" s="56">
        <v>10</v>
      </c>
      <c r="DY325" s="56">
        <v>10</v>
      </c>
      <c r="DZ325" s="56">
        <v>10</v>
      </c>
      <c r="EA325" s="57">
        <v>10</v>
      </c>
      <c r="EB325" s="57">
        <v>10</v>
      </c>
      <c r="EC325" s="57">
        <v>10</v>
      </c>
      <c r="ED325" s="57">
        <v>10</v>
      </c>
      <c r="EE325" s="57">
        <v>10</v>
      </c>
      <c r="EF325" s="57">
        <v>10</v>
      </c>
      <c r="EG325" s="57">
        <v>11</v>
      </c>
      <c r="EH325" s="56">
        <v>11</v>
      </c>
      <c r="EI325" s="56">
        <v>11</v>
      </c>
      <c r="EJ325" s="56">
        <v>11</v>
      </c>
      <c r="EK325" s="56">
        <v>11</v>
      </c>
      <c r="EL325" s="56">
        <v>11</v>
      </c>
      <c r="EM325" s="56">
        <v>11</v>
      </c>
      <c r="EN325" s="56">
        <v>11</v>
      </c>
      <c r="EO325" s="56">
        <v>11</v>
      </c>
      <c r="EP325" s="56">
        <v>11</v>
      </c>
      <c r="EQ325" s="56">
        <v>11</v>
      </c>
      <c r="ER325" s="56">
        <v>11</v>
      </c>
      <c r="ES325" s="56">
        <v>11</v>
      </c>
      <c r="ET325" s="56">
        <v>12</v>
      </c>
      <c r="EU325" s="56">
        <v>11</v>
      </c>
      <c r="EV325" s="56">
        <v>12</v>
      </c>
      <c r="FI325" s="56"/>
    </row>
    <row r="326" spans="1:165" ht="15.75" customHeight="1">
      <c r="A326" s="63" t="s">
        <v>164</v>
      </c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7"/>
      <c r="AA326" s="57"/>
      <c r="AB326" s="56"/>
      <c r="AC326" s="56"/>
      <c r="AD326" s="56"/>
      <c r="AE326" s="56"/>
      <c r="AF326" s="56"/>
      <c r="AR326" s="27">
        <v>4</v>
      </c>
      <c r="AS326" s="27">
        <v>5</v>
      </c>
      <c r="AT326" s="27">
        <v>5</v>
      </c>
      <c r="AU326" s="27">
        <v>5</v>
      </c>
      <c r="AV326" s="27">
        <v>5</v>
      </c>
      <c r="AW326" s="27">
        <v>5</v>
      </c>
      <c r="AX326" s="27">
        <v>5</v>
      </c>
      <c r="AY326" s="27">
        <v>5</v>
      </c>
      <c r="AZ326" s="27">
        <v>5</v>
      </c>
      <c r="BA326" s="27">
        <v>5</v>
      </c>
      <c r="BB326" s="27">
        <v>5</v>
      </c>
      <c r="BC326" s="27">
        <v>5</v>
      </c>
      <c r="BD326" s="27">
        <v>6</v>
      </c>
      <c r="BE326" s="27">
        <v>5</v>
      </c>
      <c r="BF326" s="27">
        <v>6</v>
      </c>
      <c r="BG326" s="27">
        <v>5</v>
      </c>
      <c r="BH326" s="27">
        <v>6</v>
      </c>
      <c r="BI326" s="27">
        <v>6</v>
      </c>
      <c r="BJ326" s="27">
        <v>6</v>
      </c>
      <c r="BK326" s="27">
        <v>6</v>
      </c>
      <c r="BL326" s="27">
        <v>6</v>
      </c>
      <c r="BM326" s="27">
        <v>6</v>
      </c>
      <c r="BN326" s="27">
        <v>6</v>
      </c>
      <c r="BO326" s="27">
        <v>6</v>
      </c>
      <c r="BP326" s="27">
        <v>6</v>
      </c>
      <c r="BQ326" s="27">
        <v>6</v>
      </c>
      <c r="BR326" s="27">
        <v>6</v>
      </c>
      <c r="BS326" s="27">
        <v>6</v>
      </c>
      <c r="BT326" s="27">
        <v>6</v>
      </c>
      <c r="BU326" s="27">
        <v>7</v>
      </c>
      <c r="BV326" s="27">
        <v>6</v>
      </c>
      <c r="BW326" s="27">
        <v>7</v>
      </c>
      <c r="BX326" s="27">
        <v>7</v>
      </c>
      <c r="BY326" s="27">
        <v>7</v>
      </c>
      <c r="BZ326" s="27">
        <v>7</v>
      </c>
      <c r="CA326" s="27">
        <v>7</v>
      </c>
      <c r="CB326" s="27">
        <v>8</v>
      </c>
      <c r="CC326" s="27">
        <v>7</v>
      </c>
      <c r="CD326" s="27">
        <v>8</v>
      </c>
      <c r="CE326" s="27">
        <v>8</v>
      </c>
      <c r="CF326" s="27">
        <v>8</v>
      </c>
      <c r="CG326" s="27">
        <v>8</v>
      </c>
      <c r="CH326" s="27">
        <v>8</v>
      </c>
      <c r="CI326" s="27">
        <v>8</v>
      </c>
      <c r="CJ326" s="27">
        <v>8</v>
      </c>
      <c r="CK326" s="56">
        <v>8</v>
      </c>
      <c r="CL326" s="56">
        <v>8</v>
      </c>
      <c r="CM326" s="56">
        <v>8</v>
      </c>
      <c r="CN326" s="56">
        <v>8</v>
      </c>
      <c r="CO326" s="56">
        <v>8</v>
      </c>
      <c r="CP326" s="56">
        <v>8</v>
      </c>
      <c r="CQ326" s="56">
        <v>8</v>
      </c>
      <c r="CR326" s="56">
        <v>8</v>
      </c>
      <c r="CS326" s="56">
        <v>8</v>
      </c>
      <c r="CT326" s="56">
        <v>8</v>
      </c>
      <c r="CU326" s="56">
        <v>9</v>
      </c>
      <c r="CV326" s="56">
        <v>9</v>
      </c>
      <c r="CW326" s="56">
        <v>9</v>
      </c>
      <c r="CX326" s="56">
        <v>9</v>
      </c>
      <c r="CY326" s="56">
        <v>9</v>
      </c>
      <c r="CZ326" s="56">
        <v>9</v>
      </c>
      <c r="DA326" s="56">
        <v>9</v>
      </c>
      <c r="DB326" s="56">
        <v>9</v>
      </c>
      <c r="DC326" s="56">
        <v>9</v>
      </c>
      <c r="DD326" s="56">
        <v>9</v>
      </c>
      <c r="DE326" s="56">
        <v>9</v>
      </c>
      <c r="DF326" s="56">
        <v>9</v>
      </c>
      <c r="DG326" s="56">
        <v>9</v>
      </c>
      <c r="DH326" s="56">
        <v>9</v>
      </c>
      <c r="DI326" s="56">
        <v>9</v>
      </c>
      <c r="DJ326" s="56">
        <v>9</v>
      </c>
      <c r="DK326" s="56">
        <v>9</v>
      </c>
      <c r="DL326" s="56">
        <v>9</v>
      </c>
      <c r="DM326" s="56">
        <v>9</v>
      </c>
      <c r="DN326" s="56">
        <v>9</v>
      </c>
      <c r="DO326" s="56">
        <v>9</v>
      </c>
      <c r="DP326" s="56">
        <v>10</v>
      </c>
      <c r="DQ326" s="56">
        <v>10</v>
      </c>
      <c r="DR326" s="56">
        <v>10</v>
      </c>
      <c r="DS326" s="56">
        <v>10</v>
      </c>
      <c r="DT326" s="56">
        <v>10</v>
      </c>
      <c r="DU326" s="56">
        <v>10</v>
      </c>
      <c r="DV326" s="56">
        <v>10</v>
      </c>
      <c r="DW326" s="56">
        <v>10</v>
      </c>
      <c r="DX326" s="56">
        <v>10</v>
      </c>
      <c r="DY326" s="56">
        <v>10</v>
      </c>
      <c r="DZ326" s="56">
        <v>10</v>
      </c>
      <c r="EA326" s="57">
        <v>10</v>
      </c>
      <c r="EB326" s="57">
        <v>10</v>
      </c>
      <c r="EC326" s="57">
        <v>10</v>
      </c>
      <c r="ED326" s="57">
        <v>10</v>
      </c>
      <c r="EE326" s="57">
        <v>10</v>
      </c>
      <c r="EF326" s="57">
        <v>10</v>
      </c>
      <c r="EG326" s="57">
        <v>11</v>
      </c>
      <c r="EH326" s="56">
        <v>11</v>
      </c>
      <c r="EI326" s="56">
        <v>11</v>
      </c>
      <c r="EJ326" s="56">
        <v>11</v>
      </c>
      <c r="EK326" s="56">
        <v>11</v>
      </c>
      <c r="EL326" s="56">
        <v>11</v>
      </c>
      <c r="EM326" s="56">
        <v>11</v>
      </c>
      <c r="EN326" s="56">
        <v>11</v>
      </c>
      <c r="EO326" s="56">
        <v>11</v>
      </c>
      <c r="EP326" s="56">
        <v>11</v>
      </c>
      <c r="EQ326" s="56">
        <v>11</v>
      </c>
      <c r="ER326" s="56">
        <v>11</v>
      </c>
      <c r="ES326" s="56">
        <v>11</v>
      </c>
      <c r="ET326" s="56">
        <v>12</v>
      </c>
      <c r="EU326" s="56">
        <v>11</v>
      </c>
      <c r="EV326" s="56">
        <v>12</v>
      </c>
      <c r="FI326" s="56"/>
    </row>
    <row r="327" spans="1:165" ht="15.75" customHeight="1">
      <c r="A327" s="63" t="s">
        <v>165</v>
      </c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7"/>
      <c r="AA327" s="57"/>
      <c r="AB327" s="56"/>
      <c r="AC327" s="56"/>
      <c r="AD327" s="56"/>
      <c r="AE327" s="56"/>
      <c r="AF327" s="56"/>
      <c r="AR327" s="27">
        <v>6</v>
      </c>
      <c r="AS327" s="27">
        <v>5</v>
      </c>
      <c r="AT327" s="27">
        <v>6</v>
      </c>
      <c r="AU327" s="27">
        <v>5</v>
      </c>
      <c r="AV327" s="27">
        <v>6</v>
      </c>
      <c r="AW327" s="27">
        <v>5</v>
      </c>
      <c r="AX327" s="27">
        <v>6</v>
      </c>
      <c r="AY327" s="27">
        <v>5</v>
      </c>
      <c r="AZ327" s="27">
        <v>6</v>
      </c>
      <c r="BA327" s="27">
        <v>7</v>
      </c>
      <c r="BB327" s="27">
        <v>6</v>
      </c>
      <c r="BC327" s="27">
        <v>7</v>
      </c>
      <c r="BD327" s="27">
        <v>6</v>
      </c>
      <c r="BE327" s="27">
        <v>7</v>
      </c>
      <c r="BF327" s="27">
        <v>6</v>
      </c>
      <c r="BG327" s="27">
        <v>7</v>
      </c>
      <c r="BH327" s="27">
        <v>6</v>
      </c>
      <c r="BI327" s="27">
        <v>6</v>
      </c>
      <c r="BJ327" s="27">
        <v>6</v>
      </c>
      <c r="BK327" s="27">
        <v>6</v>
      </c>
      <c r="BL327" s="27">
        <v>6</v>
      </c>
      <c r="BM327" s="27">
        <v>7</v>
      </c>
      <c r="BN327" s="27">
        <v>6</v>
      </c>
      <c r="BO327" s="27">
        <v>7</v>
      </c>
      <c r="BP327" s="27">
        <v>6</v>
      </c>
      <c r="BQ327" s="27">
        <v>7</v>
      </c>
      <c r="BR327" s="27">
        <v>8</v>
      </c>
      <c r="BS327" s="27">
        <v>7</v>
      </c>
      <c r="BT327" s="27">
        <v>8</v>
      </c>
      <c r="BU327" s="27">
        <v>7</v>
      </c>
      <c r="BV327" s="27">
        <v>8</v>
      </c>
      <c r="BW327" s="27">
        <v>7</v>
      </c>
      <c r="BX327" s="27">
        <v>8</v>
      </c>
      <c r="BY327" s="27">
        <v>9</v>
      </c>
      <c r="BZ327" s="27">
        <v>8</v>
      </c>
      <c r="CA327" s="27">
        <v>9</v>
      </c>
      <c r="CB327" s="27">
        <v>8</v>
      </c>
      <c r="CC327" s="27">
        <v>9</v>
      </c>
      <c r="CD327" s="27">
        <v>8</v>
      </c>
      <c r="CE327" s="27">
        <v>9</v>
      </c>
      <c r="CF327" s="27">
        <v>8</v>
      </c>
      <c r="CG327" s="27">
        <v>9</v>
      </c>
      <c r="CH327" s="27">
        <v>8</v>
      </c>
      <c r="CI327" s="27">
        <v>9</v>
      </c>
      <c r="CJ327" s="27">
        <v>8</v>
      </c>
      <c r="CK327" s="56">
        <v>9</v>
      </c>
      <c r="CL327" s="56">
        <v>8</v>
      </c>
      <c r="CM327" s="56">
        <v>9</v>
      </c>
      <c r="CN327" s="56">
        <v>8</v>
      </c>
      <c r="CO327" s="56">
        <v>9</v>
      </c>
      <c r="CP327" s="56">
        <v>8</v>
      </c>
      <c r="CQ327" s="56">
        <v>9</v>
      </c>
      <c r="CR327" s="56">
        <v>10</v>
      </c>
      <c r="CS327" s="56">
        <v>9</v>
      </c>
      <c r="CT327" s="56">
        <v>10</v>
      </c>
      <c r="CU327" s="56">
        <v>9</v>
      </c>
      <c r="CV327" s="56">
        <v>10</v>
      </c>
      <c r="CW327" s="56">
        <v>9</v>
      </c>
      <c r="CX327" s="56">
        <v>10</v>
      </c>
      <c r="CY327" s="56">
        <v>11</v>
      </c>
      <c r="CZ327" s="56">
        <v>10</v>
      </c>
      <c r="DA327" s="56">
        <v>9</v>
      </c>
      <c r="DB327" s="56">
        <v>10</v>
      </c>
      <c r="DC327" s="56">
        <v>9</v>
      </c>
      <c r="DD327" s="56">
        <v>10</v>
      </c>
      <c r="DE327" s="56">
        <v>9</v>
      </c>
      <c r="DF327" s="56">
        <v>10</v>
      </c>
      <c r="DG327" s="56">
        <v>9</v>
      </c>
      <c r="DH327" s="56">
        <v>10</v>
      </c>
      <c r="DI327" s="56">
        <v>9</v>
      </c>
      <c r="DJ327" s="56">
        <v>10</v>
      </c>
      <c r="DK327" s="56">
        <v>9</v>
      </c>
      <c r="DL327" s="56">
        <v>10</v>
      </c>
      <c r="DM327" s="56">
        <v>9</v>
      </c>
      <c r="DN327" s="56">
        <v>10</v>
      </c>
      <c r="DO327" s="56">
        <v>9</v>
      </c>
      <c r="DP327" s="56">
        <v>10</v>
      </c>
      <c r="DQ327" s="56">
        <v>11</v>
      </c>
      <c r="DR327" s="56">
        <v>10</v>
      </c>
      <c r="DS327" s="56">
        <v>11</v>
      </c>
      <c r="DT327" s="56">
        <v>10</v>
      </c>
      <c r="DU327" s="56">
        <v>11</v>
      </c>
      <c r="DV327" s="56">
        <v>10</v>
      </c>
      <c r="DW327" s="56">
        <v>11</v>
      </c>
      <c r="DX327" s="56">
        <v>10</v>
      </c>
      <c r="DY327" s="56">
        <v>11</v>
      </c>
      <c r="DZ327" s="56">
        <v>10</v>
      </c>
      <c r="EA327" s="57">
        <v>11</v>
      </c>
      <c r="EB327" s="57">
        <v>10</v>
      </c>
      <c r="EC327" s="57">
        <v>11</v>
      </c>
      <c r="ED327" s="57">
        <v>10</v>
      </c>
      <c r="EE327" s="57">
        <v>11</v>
      </c>
      <c r="EF327" s="57">
        <v>12</v>
      </c>
      <c r="EG327" s="57">
        <v>11</v>
      </c>
      <c r="EH327" s="56">
        <v>12</v>
      </c>
      <c r="EI327" s="56">
        <v>11</v>
      </c>
      <c r="EJ327" s="56">
        <v>12</v>
      </c>
      <c r="EK327" s="56">
        <v>11</v>
      </c>
      <c r="EL327" s="56">
        <v>12</v>
      </c>
      <c r="EM327" s="56">
        <v>11</v>
      </c>
      <c r="EN327" s="56">
        <v>12</v>
      </c>
      <c r="EO327" s="56">
        <v>11</v>
      </c>
      <c r="EP327" s="56">
        <v>12</v>
      </c>
      <c r="EQ327" s="56">
        <v>13</v>
      </c>
      <c r="ER327" s="56">
        <v>12</v>
      </c>
      <c r="ES327" s="56">
        <v>13</v>
      </c>
      <c r="ET327" s="56">
        <v>12</v>
      </c>
      <c r="EU327" s="56">
        <v>13</v>
      </c>
      <c r="EV327" s="56">
        <v>12</v>
      </c>
      <c r="FI327" s="56"/>
    </row>
    <row r="328" spans="1:165" ht="15.75" customHeight="1">
      <c r="A328" s="63" t="s">
        <v>166</v>
      </c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7"/>
      <c r="AA328" s="57"/>
      <c r="AB328" s="56"/>
      <c r="AC328" s="56"/>
      <c r="AD328" s="56"/>
      <c r="AE328" s="56"/>
      <c r="AF328" s="56"/>
      <c r="AR328" s="56">
        <f t="shared" ref="AR328:DC328" si="294">(2*SUM(AR312:AR316))</f>
        <v>36</v>
      </c>
      <c r="AS328" s="56">
        <f t="shared" si="294"/>
        <v>36</v>
      </c>
      <c r="AT328" s="56">
        <f t="shared" si="294"/>
        <v>36</v>
      </c>
      <c r="AU328" s="56">
        <f t="shared" si="294"/>
        <v>36</v>
      </c>
      <c r="AV328" s="56">
        <f t="shared" si="294"/>
        <v>38</v>
      </c>
      <c r="AW328" s="56">
        <f t="shared" si="294"/>
        <v>38</v>
      </c>
      <c r="AX328" s="56">
        <f t="shared" si="294"/>
        <v>38</v>
      </c>
      <c r="AY328" s="56">
        <f t="shared" si="294"/>
        <v>40</v>
      </c>
      <c r="AZ328" s="56">
        <f t="shared" si="294"/>
        <v>40</v>
      </c>
      <c r="BA328" s="56">
        <f t="shared" si="294"/>
        <v>40</v>
      </c>
      <c r="BB328" s="56">
        <f t="shared" si="294"/>
        <v>42</v>
      </c>
      <c r="BC328" s="56">
        <f t="shared" si="294"/>
        <v>42</v>
      </c>
      <c r="BD328" s="56">
        <f t="shared" si="294"/>
        <v>42</v>
      </c>
      <c r="BE328" s="56">
        <f t="shared" si="294"/>
        <v>42</v>
      </c>
      <c r="BF328" s="56">
        <f t="shared" si="294"/>
        <v>44</v>
      </c>
      <c r="BG328" s="56">
        <f t="shared" si="294"/>
        <v>44</v>
      </c>
      <c r="BH328" s="56">
        <f t="shared" si="294"/>
        <v>44</v>
      </c>
      <c r="BI328" s="56">
        <f t="shared" si="294"/>
        <v>46</v>
      </c>
      <c r="BJ328" s="56">
        <f t="shared" si="294"/>
        <v>46</v>
      </c>
      <c r="BK328" s="56">
        <f t="shared" si="294"/>
        <v>46</v>
      </c>
      <c r="BL328" s="56">
        <f t="shared" si="294"/>
        <v>48</v>
      </c>
      <c r="BM328" s="56">
        <f t="shared" si="294"/>
        <v>48</v>
      </c>
      <c r="BN328" s="56">
        <f t="shared" si="294"/>
        <v>48</v>
      </c>
      <c r="BO328" s="56">
        <f t="shared" si="294"/>
        <v>48</v>
      </c>
      <c r="BP328" s="56">
        <f t="shared" si="294"/>
        <v>50</v>
      </c>
      <c r="BQ328" s="56">
        <f t="shared" si="294"/>
        <v>50</v>
      </c>
      <c r="BR328" s="56">
        <f t="shared" si="294"/>
        <v>50</v>
      </c>
      <c r="BS328" s="56">
        <f t="shared" si="294"/>
        <v>52</v>
      </c>
      <c r="BT328" s="56">
        <f t="shared" si="294"/>
        <v>52</v>
      </c>
      <c r="BU328" s="56">
        <f t="shared" si="294"/>
        <v>52</v>
      </c>
      <c r="BV328" s="56">
        <f t="shared" si="294"/>
        <v>54</v>
      </c>
      <c r="BW328" s="56">
        <f t="shared" si="294"/>
        <v>54</v>
      </c>
      <c r="BX328" s="56">
        <f t="shared" si="294"/>
        <v>54</v>
      </c>
      <c r="BY328" s="56">
        <f t="shared" si="294"/>
        <v>54</v>
      </c>
      <c r="BZ328" s="56">
        <f t="shared" si="294"/>
        <v>56</v>
      </c>
      <c r="CA328" s="56">
        <f t="shared" si="294"/>
        <v>56</v>
      </c>
      <c r="CB328" s="56">
        <f t="shared" si="294"/>
        <v>56</v>
      </c>
      <c r="CC328" s="56">
        <f t="shared" si="294"/>
        <v>58</v>
      </c>
      <c r="CD328" s="56">
        <f t="shared" si="294"/>
        <v>58</v>
      </c>
      <c r="CE328" s="56">
        <f t="shared" si="294"/>
        <v>58</v>
      </c>
      <c r="CF328" s="56">
        <f t="shared" si="294"/>
        <v>60</v>
      </c>
      <c r="CG328" s="56">
        <f t="shared" si="294"/>
        <v>60</v>
      </c>
      <c r="CH328" s="56">
        <f t="shared" si="294"/>
        <v>60</v>
      </c>
      <c r="CI328" s="56">
        <f t="shared" si="294"/>
        <v>60</v>
      </c>
      <c r="CJ328" s="56">
        <f t="shared" si="294"/>
        <v>62</v>
      </c>
      <c r="CK328" s="56">
        <f t="shared" si="294"/>
        <v>62</v>
      </c>
      <c r="CL328" s="56">
        <f t="shared" si="294"/>
        <v>62</v>
      </c>
      <c r="CM328" s="56">
        <f t="shared" si="294"/>
        <v>64</v>
      </c>
      <c r="CN328" s="56">
        <f t="shared" si="294"/>
        <v>64</v>
      </c>
      <c r="CO328" s="56">
        <f t="shared" si="294"/>
        <v>64</v>
      </c>
      <c r="CP328" s="56">
        <f t="shared" si="294"/>
        <v>66</v>
      </c>
      <c r="CQ328" s="56">
        <f t="shared" si="294"/>
        <v>66</v>
      </c>
      <c r="CR328" s="56">
        <f t="shared" si="294"/>
        <v>66</v>
      </c>
      <c r="CS328" s="56">
        <f t="shared" si="294"/>
        <v>68</v>
      </c>
      <c r="CT328" s="56">
        <f t="shared" si="294"/>
        <v>68</v>
      </c>
      <c r="CU328" s="56">
        <f t="shared" si="294"/>
        <v>68</v>
      </c>
      <c r="CV328" s="56">
        <f t="shared" si="294"/>
        <v>68</v>
      </c>
      <c r="CW328" s="56">
        <f t="shared" si="294"/>
        <v>70</v>
      </c>
      <c r="CX328" s="56">
        <f t="shared" si="294"/>
        <v>70</v>
      </c>
      <c r="CY328" s="56">
        <f t="shared" si="294"/>
        <v>70</v>
      </c>
      <c r="CZ328" s="56">
        <f t="shared" si="294"/>
        <v>72</v>
      </c>
      <c r="DA328" s="56">
        <f t="shared" si="294"/>
        <v>72</v>
      </c>
      <c r="DB328" s="56">
        <f t="shared" si="294"/>
        <v>72</v>
      </c>
      <c r="DC328" s="56">
        <f t="shared" si="294"/>
        <v>72</v>
      </c>
      <c r="DD328" s="56">
        <f t="shared" ref="DD328:EV328" si="295">(2*SUM(DD312:DD316))</f>
        <v>74</v>
      </c>
      <c r="DE328" s="56">
        <f t="shared" si="295"/>
        <v>74</v>
      </c>
      <c r="DF328" s="56">
        <f t="shared" si="295"/>
        <v>74</v>
      </c>
      <c r="DG328" s="56">
        <f t="shared" si="295"/>
        <v>76</v>
      </c>
      <c r="DH328" s="56">
        <f t="shared" si="295"/>
        <v>76</v>
      </c>
      <c r="DI328" s="56">
        <f t="shared" si="295"/>
        <v>76</v>
      </c>
      <c r="DJ328" s="56">
        <f t="shared" si="295"/>
        <v>78</v>
      </c>
      <c r="DK328" s="56">
        <f t="shared" si="295"/>
        <v>78</v>
      </c>
      <c r="DL328" s="56">
        <f t="shared" si="295"/>
        <v>78</v>
      </c>
      <c r="DM328" s="56">
        <f t="shared" si="295"/>
        <v>78</v>
      </c>
      <c r="DN328" s="56">
        <f t="shared" si="295"/>
        <v>80</v>
      </c>
      <c r="DO328" s="56">
        <f t="shared" si="295"/>
        <v>80</v>
      </c>
      <c r="DP328" s="56">
        <f t="shared" si="295"/>
        <v>80</v>
      </c>
      <c r="DQ328" s="56">
        <f t="shared" si="295"/>
        <v>82</v>
      </c>
      <c r="DR328" s="56">
        <f t="shared" si="295"/>
        <v>82</v>
      </c>
      <c r="DS328" s="56">
        <f t="shared" si="295"/>
        <v>82</v>
      </c>
      <c r="DT328" s="56">
        <f t="shared" si="295"/>
        <v>84</v>
      </c>
      <c r="DU328" s="56">
        <f t="shared" si="295"/>
        <v>84</v>
      </c>
      <c r="DV328" s="56">
        <f t="shared" si="295"/>
        <v>84</v>
      </c>
      <c r="DW328" s="56">
        <f t="shared" si="295"/>
        <v>84</v>
      </c>
      <c r="DX328" s="56">
        <f t="shared" si="295"/>
        <v>86</v>
      </c>
      <c r="DY328" s="56">
        <f t="shared" si="295"/>
        <v>86</v>
      </c>
      <c r="DZ328" s="56">
        <f t="shared" si="295"/>
        <v>86</v>
      </c>
      <c r="EA328" s="56">
        <f t="shared" si="295"/>
        <v>88</v>
      </c>
      <c r="EB328" s="56">
        <f t="shared" si="295"/>
        <v>88</v>
      </c>
      <c r="EC328" s="56">
        <f t="shared" si="295"/>
        <v>88</v>
      </c>
      <c r="ED328" s="56">
        <f t="shared" si="295"/>
        <v>90</v>
      </c>
      <c r="EE328" s="56">
        <f t="shared" si="295"/>
        <v>90</v>
      </c>
      <c r="EF328" s="56">
        <f t="shared" si="295"/>
        <v>90</v>
      </c>
      <c r="EG328" s="56">
        <f t="shared" si="295"/>
        <v>90</v>
      </c>
      <c r="EH328" s="56">
        <f t="shared" si="295"/>
        <v>92</v>
      </c>
      <c r="EI328" s="56">
        <f t="shared" si="295"/>
        <v>92</v>
      </c>
      <c r="EJ328" s="56">
        <f t="shared" si="295"/>
        <v>92</v>
      </c>
      <c r="EK328" s="56">
        <f t="shared" si="295"/>
        <v>94</v>
      </c>
      <c r="EL328" s="56">
        <f t="shared" si="295"/>
        <v>94</v>
      </c>
      <c r="EM328" s="56">
        <f t="shared" si="295"/>
        <v>94</v>
      </c>
      <c r="EN328" s="56">
        <f t="shared" si="295"/>
        <v>96</v>
      </c>
      <c r="EO328" s="56">
        <f t="shared" si="295"/>
        <v>96</v>
      </c>
      <c r="EP328" s="56">
        <f t="shared" si="295"/>
        <v>96</v>
      </c>
      <c r="EQ328" s="56">
        <f t="shared" si="295"/>
        <v>96</v>
      </c>
      <c r="ER328" s="56">
        <f t="shared" si="295"/>
        <v>98</v>
      </c>
      <c r="ES328" s="56">
        <f t="shared" si="295"/>
        <v>98</v>
      </c>
      <c r="ET328" s="56">
        <f t="shared" si="295"/>
        <v>98</v>
      </c>
      <c r="EU328" s="56">
        <f t="shared" si="295"/>
        <v>100</v>
      </c>
      <c r="EV328" s="56">
        <f t="shared" si="295"/>
        <v>100</v>
      </c>
      <c r="FI328" s="56"/>
    </row>
    <row r="329" spans="1:165" ht="15.75" customHeight="1">
      <c r="A329" s="63" t="s">
        <v>167</v>
      </c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7"/>
      <c r="AA329" s="57"/>
      <c r="AB329" s="56"/>
      <c r="AC329" s="56"/>
      <c r="AD329" s="56"/>
      <c r="AE329" s="56"/>
      <c r="AF329" s="56"/>
      <c r="AG329" s="56"/>
      <c r="AH329" s="56"/>
      <c r="AI329" s="56"/>
      <c r="AR329" s="56">
        <f t="shared" ref="AR329:DC329" si="296">((2*AR322)+(4*AR323)+(8*AR324))</f>
        <v>10</v>
      </c>
      <c r="AS329" s="56">
        <f t="shared" si="296"/>
        <v>10</v>
      </c>
      <c r="AT329" s="56">
        <f t="shared" si="296"/>
        <v>10</v>
      </c>
      <c r="AU329" s="56">
        <f t="shared" si="296"/>
        <v>12</v>
      </c>
      <c r="AV329" s="56">
        <f t="shared" si="296"/>
        <v>10</v>
      </c>
      <c r="AW329" s="56">
        <f t="shared" si="296"/>
        <v>12</v>
      </c>
      <c r="AX329" s="56">
        <f t="shared" si="296"/>
        <v>12</v>
      </c>
      <c r="AY329" s="56">
        <f t="shared" si="296"/>
        <v>12</v>
      </c>
      <c r="AZ329" s="56">
        <f t="shared" si="296"/>
        <v>12</v>
      </c>
      <c r="BA329" s="56">
        <f t="shared" si="296"/>
        <v>12</v>
      </c>
      <c r="BB329" s="56">
        <f t="shared" si="296"/>
        <v>12</v>
      </c>
      <c r="BC329" s="56">
        <f t="shared" si="296"/>
        <v>12</v>
      </c>
      <c r="BD329" s="56">
        <f t="shared" si="296"/>
        <v>12</v>
      </c>
      <c r="BE329" s="56">
        <f t="shared" si="296"/>
        <v>14</v>
      </c>
      <c r="BF329" s="56">
        <f t="shared" si="296"/>
        <v>12</v>
      </c>
      <c r="BG329" s="56">
        <f t="shared" si="296"/>
        <v>14</v>
      </c>
      <c r="BH329" s="56">
        <f t="shared" si="296"/>
        <v>14</v>
      </c>
      <c r="BI329" s="56">
        <f t="shared" si="296"/>
        <v>14</v>
      </c>
      <c r="BJ329" s="56">
        <f t="shared" si="296"/>
        <v>14</v>
      </c>
      <c r="BK329" s="56">
        <f t="shared" si="296"/>
        <v>14</v>
      </c>
      <c r="BL329" s="56">
        <f t="shared" si="296"/>
        <v>14</v>
      </c>
      <c r="BM329" s="56">
        <f t="shared" si="296"/>
        <v>14</v>
      </c>
      <c r="BN329" s="56">
        <f t="shared" si="296"/>
        <v>16</v>
      </c>
      <c r="BO329" s="56">
        <f t="shared" si="296"/>
        <v>16</v>
      </c>
      <c r="BP329" s="56">
        <f t="shared" si="296"/>
        <v>16</v>
      </c>
      <c r="BQ329" s="56">
        <f t="shared" si="296"/>
        <v>16</v>
      </c>
      <c r="BR329" s="56">
        <f t="shared" si="296"/>
        <v>16</v>
      </c>
      <c r="BS329" s="56">
        <f t="shared" si="296"/>
        <v>16</v>
      </c>
      <c r="BT329" s="56">
        <f t="shared" si="296"/>
        <v>16</v>
      </c>
      <c r="BU329" s="56">
        <f t="shared" si="296"/>
        <v>16</v>
      </c>
      <c r="BV329" s="56">
        <f t="shared" si="296"/>
        <v>16</v>
      </c>
      <c r="BW329" s="56">
        <f t="shared" si="296"/>
        <v>16</v>
      </c>
      <c r="BX329" s="56">
        <f t="shared" si="296"/>
        <v>16</v>
      </c>
      <c r="BY329" s="56">
        <f t="shared" si="296"/>
        <v>16</v>
      </c>
      <c r="BZ329" s="56">
        <f t="shared" si="296"/>
        <v>16</v>
      </c>
      <c r="CA329" s="56">
        <f t="shared" si="296"/>
        <v>16</v>
      </c>
      <c r="CB329" s="56">
        <f t="shared" si="296"/>
        <v>16</v>
      </c>
      <c r="CC329" s="56">
        <f t="shared" si="296"/>
        <v>16</v>
      </c>
      <c r="CD329" s="56">
        <f t="shared" si="296"/>
        <v>16</v>
      </c>
      <c r="CE329" s="56">
        <f t="shared" si="296"/>
        <v>16</v>
      </c>
      <c r="CF329" s="56">
        <f t="shared" si="296"/>
        <v>16</v>
      </c>
      <c r="CG329" s="56">
        <f t="shared" si="296"/>
        <v>16</v>
      </c>
      <c r="CH329" s="56">
        <f t="shared" si="296"/>
        <v>18</v>
      </c>
      <c r="CI329" s="56">
        <f t="shared" si="296"/>
        <v>18</v>
      </c>
      <c r="CJ329" s="56">
        <f t="shared" si="296"/>
        <v>18</v>
      </c>
      <c r="CK329" s="56">
        <f t="shared" si="296"/>
        <v>18</v>
      </c>
      <c r="CL329" s="56">
        <f t="shared" si="296"/>
        <v>20</v>
      </c>
      <c r="CM329" s="56">
        <f t="shared" si="296"/>
        <v>18</v>
      </c>
      <c r="CN329" s="56">
        <f t="shared" si="296"/>
        <v>20</v>
      </c>
      <c r="CO329" s="56">
        <f t="shared" si="296"/>
        <v>20</v>
      </c>
      <c r="CP329" s="56">
        <f t="shared" si="296"/>
        <v>20</v>
      </c>
      <c r="CQ329" s="56">
        <f t="shared" si="296"/>
        <v>20</v>
      </c>
      <c r="CR329" s="56">
        <f t="shared" si="296"/>
        <v>20</v>
      </c>
      <c r="CS329" s="56">
        <f t="shared" si="296"/>
        <v>20</v>
      </c>
      <c r="CT329" s="56">
        <f t="shared" si="296"/>
        <v>20</v>
      </c>
      <c r="CU329" s="56">
        <f t="shared" si="296"/>
        <v>20</v>
      </c>
      <c r="CV329" s="56">
        <f t="shared" si="296"/>
        <v>20</v>
      </c>
      <c r="CW329" s="56">
        <f t="shared" si="296"/>
        <v>20</v>
      </c>
      <c r="CX329" s="56">
        <f t="shared" si="296"/>
        <v>20</v>
      </c>
      <c r="CY329" s="56">
        <f t="shared" si="296"/>
        <v>20</v>
      </c>
      <c r="CZ329" s="56">
        <f t="shared" si="296"/>
        <v>20</v>
      </c>
      <c r="DA329" s="56">
        <f t="shared" si="296"/>
        <v>22</v>
      </c>
      <c r="DB329" s="56">
        <f t="shared" si="296"/>
        <v>22</v>
      </c>
      <c r="DC329" s="56">
        <f t="shared" si="296"/>
        <v>24</v>
      </c>
      <c r="DD329" s="56">
        <f t="shared" ref="DD329:EV329" si="297">((2*DD322)+(4*DD323)+(8*DD324))</f>
        <v>22</v>
      </c>
      <c r="DE329" s="56">
        <f t="shared" si="297"/>
        <v>24</v>
      </c>
      <c r="DF329" s="56">
        <f t="shared" si="297"/>
        <v>24</v>
      </c>
      <c r="DG329" s="56">
        <f t="shared" si="297"/>
        <v>24</v>
      </c>
      <c r="DH329" s="56">
        <f t="shared" si="297"/>
        <v>24</v>
      </c>
      <c r="DI329" s="56">
        <f t="shared" si="297"/>
        <v>26</v>
      </c>
      <c r="DJ329" s="56">
        <f t="shared" si="297"/>
        <v>24</v>
      </c>
      <c r="DK329" s="56">
        <f t="shared" si="297"/>
        <v>26</v>
      </c>
      <c r="DL329" s="56">
        <f t="shared" si="297"/>
        <v>26</v>
      </c>
      <c r="DM329" s="56">
        <f t="shared" si="297"/>
        <v>28</v>
      </c>
      <c r="DN329" s="56">
        <f t="shared" si="297"/>
        <v>26</v>
      </c>
      <c r="DO329" s="56">
        <f t="shared" si="297"/>
        <v>28</v>
      </c>
      <c r="DP329" s="56">
        <f t="shared" si="297"/>
        <v>26</v>
      </c>
      <c r="DQ329" s="56">
        <f t="shared" si="297"/>
        <v>24</v>
      </c>
      <c r="DR329" s="56">
        <f t="shared" si="297"/>
        <v>26</v>
      </c>
      <c r="DS329" s="56">
        <f t="shared" si="297"/>
        <v>26</v>
      </c>
      <c r="DT329" s="56">
        <f t="shared" si="297"/>
        <v>26</v>
      </c>
      <c r="DU329" s="56">
        <f t="shared" si="297"/>
        <v>26</v>
      </c>
      <c r="DV329" s="56">
        <f t="shared" si="297"/>
        <v>28</v>
      </c>
      <c r="DW329" s="56">
        <f t="shared" si="297"/>
        <v>28</v>
      </c>
      <c r="DX329" s="56">
        <f t="shared" si="297"/>
        <v>28</v>
      </c>
      <c r="DY329" s="56">
        <f t="shared" si="297"/>
        <v>28</v>
      </c>
      <c r="DZ329" s="56">
        <f t="shared" si="297"/>
        <v>30</v>
      </c>
      <c r="EA329" s="56">
        <f t="shared" si="297"/>
        <v>28</v>
      </c>
      <c r="EB329" s="56">
        <f t="shared" si="297"/>
        <v>30</v>
      </c>
      <c r="EC329" s="56">
        <f t="shared" si="297"/>
        <v>30</v>
      </c>
      <c r="ED329" s="56">
        <f t="shared" si="297"/>
        <v>30</v>
      </c>
      <c r="EE329" s="56">
        <f t="shared" si="297"/>
        <v>30</v>
      </c>
      <c r="EF329" s="56">
        <f t="shared" si="297"/>
        <v>30</v>
      </c>
      <c r="EG329" s="56">
        <f t="shared" si="297"/>
        <v>30</v>
      </c>
      <c r="EH329" s="56">
        <f t="shared" si="297"/>
        <v>30</v>
      </c>
      <c r="EI329" s="56">
        <f t="shared" si="297"/>
        <v>30</v>
      </c>
      <c r="EJ329" s="56">
        <f t="shared" si="297"/>
        <v>30</v>
      </c>
      <c r="EK329" s="56">
        <f t="shared" si="297"/>
        <v>30</v>
      </c>
      <c r="EL329" s="56">
        <f t="shared" si="297"/>
        <v>30</v>
      </c>
      <c r="EM329" s="56">
        <f t="shared" si="297"/>
        <v>32</v>
      </c>
      <c r="EN329" s="56">
        <f t="shared" si="297"/>
        <v>30</v>
      </c>
      <c r="EO329" s="56">
        <f t="shared" si="297"/>
        <v>32</v>
      </c>
      <c r="EP329" s="56">
        <f t="shared" si="297"/>
        <v>32</v>
      </c>
      <c r="EQ329" s="56">
        <f t="shared" si="297"/>
        <v>32</v>
      </c>
      <c r="ER329" s="56">
        <f t="shared" si="297"/>
        <v>32</v>
      </c>
      <c r="ES329" s="56">
        <f t="shared" si="297"/>
        <v>32</v>
      </c>
      <c r="ET329" s="56">
        <f t="shared" si="297"/>
        <v>32</v>
      </c>
      <c r="EU329" s="56">
        <f t="shared" si="297"/>
        <v>32</v>
      </c>
      <c r="EV329" s="56">
        <f t="shared" si="297"/>
        <v>32</v>
      </c>
    </row>
    <row r="330" spans="1:165" ht="15.75" customHeight="1">
      <c r="A330" s="63" t="s">
        <v>168</v>
      </c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7"/>
      <c r="AA330" s="57"/>
      <c r="AB330" s="56"/>
      <c r="AC330" s="56"/>
      <c r="AD330" s="56"/>
      <c r="AE330" s="56"/>
      <c r="AF330" s="56"/>
      <c r="AR330" s="56">
        <f t="shared" ref="AR330:DC330" si="298">(AR328+AR329)</f>
        <v>46</v>
      </c>
      <c r="AS330" s="56">
        <f t="shared" si="298"/>
        <v>46</v>
      </c>
      <c r="AT330" s="56">
        <f t="shared" si="298"/>
        <v>46</v>
      </c>
      <c r="AU330" s="56">
        <f t="shared" si="298"/>
        <v>48</v>
      </c>
      <c r="AV330" s="56">
        <f t="shared" si="298"/>
        <v>48</v>
      </c>
      <c r="AW330" s="56">
        <f t="shared" si="298"/>
        <v>50</v>
      </c>
      <c r="AX330" s="56">
        <f t="shared" si="298"/>
        <v>50</v>
      </c>
      <c r="AY330" s="56">
        <f t="shared" si="298"/>
        <v>52</v>
      </c>
      <c r="AZ330" s="56">
        <f t="shared" si="298"/>
        <v>52</v>
      </c>
      <c r="BA330" s="56">
        <f t="shared" si="298"/>
        <v>52</v>
      </c>
      <c r="BB330" s="56">
        <f t="shared" si="298"/>
        <v>54</v>
      </c>
      <c r="BC330" s="56">
        <f t="shared" si="298"/>
        <v>54</v>
      </c>
      <c r="BD330" s="56">
        <f t="shared" si="298"/>
        <v>54</v>
      </c>
      <c r="BE330" s="56">
        <f t="shared" si="298"/>
        <v>56</v>
      </c>
      <c r="BF330" s="56">
        <f t="shared" si="298"/>
        <v>56</v>
      </c>
      <c r="BG330" s="56">
        <f t="shared" si="298"/>
        <v>58</v>
      </c>
      <c r="BH330" s="56">
        <f t="shared" si="298"/>
        <v>58</v>
      </c>
      <c r="BI330" s="56">
        <f t="shared" si="298"/>
        <v>60</v>
      </c>
      <c r="BJ330" s="56">
        <f t="shared" si="298"/>
        <v>60</v>
      </c>
      <c r="BK330" s="56">
        <f t="shared" si="298"/>
        <v>60</v>
      </c>
      <c r="BL330" s="56">
        <f t="shared" si="298"/>
        <v>62</v>
      </c>
      <c r="BM330" s="56">
        <f t="shared" si="298"/>
        <v>62</v>
      </c>
      <c r="BN330" s="56">
        <f t="shared" si="298"/>
        <v>64</v>
      </c>
      <c r="BO330" s="56">
        <f t="shared" si="298"/>
        <v>64</v>
      </c>
      <c r="BP330" s="56">
        <f t="shared" si="298"/>
        <v>66</v>
      </c>
      <c r="BQ330" s="56">
        <f t="shared" si="298"/>
        <v>66</v>
      </c>
      <c r="BR330" s="56">
        <f t="shared" si="298"/>
        <v>66</v>
      </c>
      <c r="BS330" s="56">
        <f t="shared" si="298"/>
        <v>68</v>
      </c>
      <c r="BT330" s="56">
        <f t="shared" si="298"/>
        <v>68</v>
      </c>
      <c r="BU330" s="56">
        <f t="shared" si="298"/>
        <v>68</v>
      </c>
      <c r="BV330" s="56">
        <f t="shared" si="298"/>
        <v>70</v>
      </c>
      <c r="BW330" s="56">
        <f t="shared" si="298"/>
        <v>70</v>
      </c>
      <c r="BX330" s="56">
        <f t="shared" si="298"/>
        <v>70</v>
      </c>
      <c r="BY330" s="56">
        <f t="shared" si="298"/>
        <v>70</v>
      </c>
      <c r="BZ330" s="56">
        <f t="shared" si="298"/>
        <v>72</v>
      </c>
      <c r="CA330" s="56">
        <f t="shared" si="298"/>
        <v>72</v>
      </c>
      <c r="CB330" s="56">
        <f t="shared" si="298"/>
        <v>72</v>
      </c>
      <c r="CC330" s="56">
        <f t="shared" si="298"/>
        <v>74</v>
      </c>
      <c r="CD330" s="56">
        <f t="shared" si="298"/>
        <v>74</v>
      </c>
      <c r="CE330" s="56">
        <f t="shared" si="298"/>
        <v>74</v>
      </c>
      <c r="CF330" s="56">
        <f t="shared" si="298"/>
        <v>76</v>
      </c>
      <c r="CG330" s="56">
        <f t="shared" si="298"/>
        <v>76</v>
      </c>
      <c r="CH330" s="56">
        <f t="shared" si="298"/>
        <v>78</v>
      </c>
      <c r="CI330" s="56">
        <f t="shared" si="298"/>
        <v>78</v>
      </c>
      <c r="CJ330" s="56">
        <f t="shared" si="298"/>
        <v>80</v>
      </c>
      <c r="CK330" s="56">
        <f t="shared" si="298"/>
        <v>80</v>
      </c>
      <c r="CL330" s="56">
        <f t="shared" si="298"/>
        <v>82</v>
      </c>
      <c r="CM330" s="56">
        <f t="shared" si="298"/>
        <v>82</v>
      </c>
      <c r="CN330" s="56">
        <f t="shared" si="298"/>
        <v>84</v>
      </c>
      <c r="CO330" s="56">
        <f t="shared" si="298"/>
        <v>84</v>
      </c>
      <c r="CP330" s="56">
        <f t="shared" si="298"/>
        <v>86</v>
      </c>
      <c r="CQ330" s="56">
        <f t="shared" si="298"/>
        <v>86</v>
      </c>
      <c r="CR330" s="56">
        <f t="shared" si="298"/>
        <v>86</v>
      </c>
      <c r="CS330" s="56">
        <f t="shared" si="298"/>
        <v>88</v>
      </c>
      <c r="CT330" s="56">
        <f t="shared" si="298"/>
        <v>88</v>
      </c>
      <c r="CU330" s="56">
        <f t="shared" si="298"/>
        <v>88</v>
      </c>
      <c r="CV330" s="56">
        <f t="shared" si="298"/>
        <v>88</v>
      </c>
      <c r="CW330" s="56">
        <f t="shared" si="298"/>
        <v>90</v>
      </c>
      <c r="CX330" s="56">
        <f t="shared" si="298"/>
        <v>90</v>
      </c>
      <c r="CY330" s="56">
        <f t="shared" si="298"/>
        <v>90</v>
      </c>
      <c r="CZ330" s="56">
        <f t="shared" si="298"/>
        <v>92</v>
      </c>
      <c r="DA330" s="56">
        <f t="shared" si="298"/>
        <v>94</v>
      </c>
      <c r="DB330" s="56">
        <f t="shared" si="298"/>
        <v>94</v>
      </c>
      <c r="DC330" s="56">
        <f t="shared" si="298"/>
        <v>96</v>
      </c>
      <c r="DD330" s="56">
        <f t="shared" ref="DD330:EV330" si="299">(DD328+DD329)</f>
        <v>96</v>
      </c>
      <c r="DE330" s="56">
        <f t="shared" si="299"/>
        <v>98</v>
      </c>
      <c r="DF330" s="56">
        <f t="shared" si="299"/>
        <v>98</v>
      </c>
      <c r="DG330" s="56">
        <f t="shared" si="299"/>
        <v>100</v>
      </c>
      <c r="DH330" s="56">
        <f t="shared" si="299"/>
        <v>100</v>
      </c>
      <c r="DI330" s="56">
        <f t="shared" si="299"/>
        <v>102</v>
      </c>
      <c r="DJ330" s="56">
        <f t="shared" si="299"/>
        <v>102</v>
      </c>
      <c r="DK330" s="56">
        <f t="shared" si="299"/>
        <v>104</v>
      </c>
      <c r="DL330" s="56">
        <f t="shared" si="299"/>
        <v>104</v>
      </c>
      <c r="DM330" s="56">
        <f t="shared" si="299"/>
        <v>106</v>
      </c>
      <c r="DN330" s="56">
        <f t="shared" si="299"/>
        <v>106</v>
      </c>
      <c r="DO330" s="56">
        <f t="shared" si="299"/>
        <v>108</v>
      </c>
      <c r="DP330" s="56">
        <f t="shared" si="299"/>
        <v>106</v>
      </c>
      <c r="DQ330" s="56">
        <f t="shared" si="299"/>
        <v>106</v>
      </c>
      <c r="DR330" s="56">
        <f t="shared" si="299"/>
        <v>108</v>
      </c>
      <c r="DS330" s="56">
        <f t="shared" si="299"/>
        <v>108</v>
      </c>
      <c r="DT330" s="56">
        <f t="shared" si="299"/>
        <v>110</v>
      </c>
      <c r="DU330" s="56">
        <f t="shared" si="299"/>
        <v>110</v>
      </c>
      <c r="DV330" s="56">
        <f t="shared" si="299"/>
        <v>112</v>
      </c>
      <c r="DW330" s="56">
        <f t="shared" si="299"/>
        <v>112</v>
      </c>
      <c r="DX330" s="56">
        <f t="shared" si="299"/>
        <v>114</v>
      </c>
      <c r="DY330" s="56">
        <f t="shared" si="299"/>
        <v>114</v>
      </c>
      <c r="DZ330" s="56">
        <f t="shared" si="299"/>
        <v>116</v>
      </c>
      <c r="EA330" s="56">
        <f t="shared" si="299"/>
        <v>116</v>
      </c>
      <c r="EB330" s="56">
        <f t="shared" si="299"/>
        <v>118</v>
      </c>
      <c r="EC330" s="56">
        <f t="shared" si="299"/>
        <v>118</v>
      </c>
      <c r="ED330" s="56">
        <f t="shared" si="299"/>
        <v>120</v>
      </c>
      <c r="EE330" s="56">
        <f t="shared" si="299"/>
        <v>120</v>
      </c>
      <c r="EF330" s="56">
        <f t="shared" si="299"/>
        <v>120</v>
      </c>
      <c r="EG330" s="56">
        <f t="shared" si="299"/>
        <v>120</v>
      </c>
      <c r="EH330" s="56">
        <f t="shared" si="299"/>
        <v>122</v>
      </c>
      <c r="EI330" s="56">
        <f t="shared" si="299"/>
        <v>122</v>
      </c>
      <c r="EJ330" s="56">
        <f t="shared" si="299"/>
        <v>122</v>
      </c>
      <c r="EK330" s="56">
        <f t="shared" si="299"/>
        <v>124</v>
      </c>
      <c r="EL330" s="56">
        <f t="shared" si="299"/>
        <v>124</v>
      </c>
      <c r="EM330" s="56">
        <f t="shared" si="299"/>
        <v>126</v>
      </c>
      <c r="EN330" s="56">
        <f t="shared" si="299"/>
        <v>126</v>
      </c>
      <c r="EO330" s="56">
        <f t="shared" si="299"/>
        <v>128</v>
      </c>
      <c r="EP330" s="56">
        <f t="shared" si="299"/>
        <v>128</v>
      </c>
      <c r="EQ330" s="56">
        <f t="shared" si="299"/>
        <v>128</v>
      </c>
      <c r="ER330" s="56">
        <f t="shared" si="299"/>
        <v>130</v>
      </c>
      <c r="ES330" s="56">
        <f t="shared" si="299"/>
        <v>130</v>
      </c>
      <c r="ET330" s="56">
        <f t="shared" si="299"/>
        <v>130</v>
      </c>
      <c r="EU330" s="56">
        <f t="shared" si="299"/>
        <v>132</v>
      </c>
      <c r="EV330" s="56">
        <f t="shared" si="299"/>
        <v>132</v>
      </c>
    </row>
    <row r="331" spans="1:165" ht="15.75" customHeight="1">
      <c r="A331" s="63" t="s">
        <v>169</v>
      </c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7"/>
      <c r="AA331" s="57"/>
      <c r="AB331" s="56"/>
      <c r="AC331" s="56"/>
      <c r="AD331" s="56"/>
      <c r="AE331" s="56"/>
      <c r="AF331" s="56"/>
      <c r="AR331" s="56">
        <f t="shared" ref="AR331:DC331" si="300">(AR311-SUM(AR312:AR316))</f>
        <v>0</v>
      </c>
      <c r="AS331" s="56">
        <f t="shared" si="300"/>
        <v>0</v>
      </c>
      <c r="AT331" s="56">
        <f t="shared" si="300"/>
        <v>0</v>
      </c>
      <c r="AU331" s="56">
        <f t="shared" si="300"/>
        <v>0</v>
      </c>
      <c r="AV331" s="56">
        <f t="shared" si="300"/>
        <v>0</v>
      </c>
      <c r="AW331" s="56">
        <f t="shared" si="300"/>
        <v>0</v>
      </c>
      <c r="AX331" s="56">
        <f t="shared" si="300"/>
        <v>0</v>
      </c>
      <c r="AY331" s="56">
        <f t="shared" si="300"/>
        <v>0</v>
      </c>
      <c r="AZ331" s="56">
        <f t="shared" si="300"/>
        <v>0</v>
      </c>
      <c r="BA331" s="56">
        <f t="shared" si="300"/>
        <v>0</v>
      </c>
      <c r="BB331" s="56">
        <f t="shared" si="300"/>
        <v>0</v>
      </c>
      <c r="BC331" s="56">
        <f t="shared" si="300"/>
        <v>0</v>
      </c>
      <c r="BD331" s="56">
        <f t="shared" si="300"/>
        <v>0</v>
      </c>
      <c r="BE331" s="56">
        <f t="shared" si="300"/>
        <v>0</v>
      </c>
      <c r="BF331" s="56">
        <f t="shared" si="300"/>
        <v>0</v>
      </c>
      <c r="BG331" s="56">
        <f t="shared" si="300"/>
        <v>0</v>
      </c>
      <c r="BH331" s="56">
        <f t="shared" si="300"/>
        <v>0</v>
      </c>
      <c r="BI331" s="56">
        <f t="shared" si="300"/>
        <v>0</v>
      </c>
      <c r="BJ331" s="56">
        <f t="shared" si="300"/>
        <v>0</v>
      </c>
      <c r="BK331" s="56">
        <f t="shared" si="300"/>
        <v>0</v>
      </c>
      <c r="BL331" s="56">
        <f t="shared" si="300"/>
        <v>0</v>
      </c>
      <c r="BM331" s="56">
        <f t="shared" si="300"/>
        <v>0</v>
      </c>
      <c r="BN331" s="56">
        <f t="shared" si="300"/>
        <v>0</v>
      </c>
      <c r="BO331" s="56">
        <f t="shared" si="300"/>
        <v>0</v>
      </c>
      <c r="BP331" s="56">
        <f t="shared" si="300"/>
        <v>0</v>
      </c>
      <c r="BQ331" s="56">
        <f t="shared" si="300"/>
        <v>0</v>
      </c>
      <c r="BR331" s="56">
        <f t="shared" si="300"/>
        <v>0</v>
      </c>
      <c r="BS331" s="56">
        <f t="shared" si="300"/>
        <v>0</v>
      </c>
      <c r="BT331" s="56">
        <f t="shared" si="300"/>
        <v>0</v>
      </c>
      <c r="BU331" s="56">
        <f t="shared" si="300"/>
        <v>0</v>
      </c>
      <c r="BV331" s="56">
        <f t="shared" si="300"/>
        <v>0</v>
      </c>
      <c r="BW331" s="56">
        <f t="shared" si="300"/>
        <v>0</v>
      </c>
      <c r="BX331" s="56">
        <f t="shared" si="300"/>
        <v>0</v>
      </c>
      <c r="BY331" s="56">
        <f t="shared" si="300"/>
        <v>0</v>
      </c>
      <c r="BZ331" s="56">
        <f t="shared" si="300"/>
        <v>0</v>
      </c>
      <c r="CA331" s="56">
        <f t="shared" si="300"/>
        <v>0</v>
      </c>
      <c r="CB331" s="56">
        <f t="shared" si="300"/>
        <v>0</v>
      </c>
      <c r="CC331" s="56">
        <f t="shared" si="300"/>
        <v>0</v>
      </c>
      <c r="CD331" s="56">
        <f t="shared" si="300"/>
        <v>0</v>
      </c>
      <c r="CE331" s="56">
        <f t="shared" si="300"/>
        <v>0</v>
      </c>
      <c r="CF331" s="56">
        <f t="shared" si="300"/>
        <v>0</v>
      </c>
      <c r="CG331" s="56">
        <f t="shared" si="300"/>
        <v>0</v>
      </c>
      <c r="CH331" s="56">
        <f t="shared" si="300"/>
        <v>0</v>
      </c>
      <c r="CI331" s="56">
        <f t="shared" si="300"/>
        <v>0</v>
      </c>
      <c r="CJ331" s="56">
        <f t="shared" si="300"/>
        <v>0</v>
      </c>
      <c r="CK331" s="56">
        <f t="shared" si="300"/>
        <v>0</v>
      </c>
      <c r="CL331" s="56">
        <f t="shared" si="300"/>
        <v>0</v>
      </c>
      <c r="CM331" s="56">
        <f t="shared" si="300"/>
        <v>0</v>
      </c>
      <c r="CN331" s="56">
        <f t="shared" si="300"/>
        <v>0</v>
      </c>
      <c r="CO331" s="56">
        <f t="shared" si="300"/>
        <v>0</v>
      </c>
      <c r="CP331" s="56">
        <f t="shared" si="300"/>
        <v>0</v>
      </c>
      <c r="CQ331" s="56">
        <f t="shared" si="300"/>
        <v>0</v>
      </c>
      <c r="CR331" s="56">
        <f t="shared" si="300"/>
        <v>0</v>
      </c>
      <c r="CS331" s="56">
        <f t="shared" si="300"/>
        <v>-1</v>
      </c>
      <c r="CT331" s="56">
        <f t="shared" si="300"/>
        <v>0</v>
      </c>
      <c r="CU331" s="56">
        <f t="shared" si="300"/>
        <v>0</v>
      </c>
      <c r="CV331" s="56">
        <f t="shared" si="300"/>
        <v>0</v>
      </c>
      <c r="CW331" s="56">
        <f t="shared" si="300"/>
        <v>0</v>
      </c>
      <c r="CX331" s="56">
        <f t="shared" si="300"/>
        <v>0</v>
      </c>
      <c r="CY331" s="56">
        <f t="shared" si="300"/>
        <v>0</v>
      </c>
      <c r="CZ331" s="56">
        <f t="shared" si="300"/>
        <v>0</v>
      </c>
      <c r="DA331" s="56">
        <f t="shared" si="300"/>
        <v>0</v>
      </c>
      <c r="DB331" s="56">
        <f t="shared" si="300"/>
        <v>0</v>
      </c>
      <c r="DC331" s="56">
        <f t="shared" si="300"/>
        <v>0</v>
      </c>
      <c r="DD331" s="56">
        <f t="shared" ref="DD331:EV331" si="301">(DD311-SUM(DD312:DD316))</f>
        <v>0</v>
      </c>
      <c r="DE331" s="56">
        <f t="shared" si="301"/>
        <v>0</v>
      </c>
      <c r="DF331" s="56">
        <f t="shared" si="301"/>
        <v>0</v>
      </c>
      <c r="DG331" s="56">
        <f t="shared" si="301"/>
        <v>0</v>
      </c>
      <c r="DH331" s="56">
        <f t="shared" si="301"/>
        <v>0</v>
      </c>
      <c r="DI331" s="56">
        <f t="shared" si="301"/>
        <v>0</v>
      </c>
      <c r="DJ331" s="56">
        <f t="shared" si="301"/>
        <v>0</v>
      </c>
      <c r="DK331" s="56">
        <f t="shared" si="301"/>
        <v>0</v>
      </c>
      <c r="DL331" s="56">
        <f t="shared" si="301"/>
        <v>0</v>
      </c>
      <c r="DM331" s="56">
        <f t="shared" si="301"/>
        <v>0</v>
      </c>
      <c r="DN331" s="56">
        <f t="shared" si="301"/>
        <v>0</v>
      </c>
      <c r="DO331" s="56">
        <f t="shared" si="301"/>
        <v>0</v>
      </c>
      <c r="DP331" s="56">
        <f t="shared" si="301"/>
        <v>0</v>
      </c>
      <c r="DQ331" s="56">
        <f t="shared" si="301"/>
        <v>0</v>
      </c>
      <c r="DR331" s="56">
        <f t="shared" si="301"/>
        <v>0</v>
      </c>
      <c r="DS331" s="56">
        <f t="shared" si="301"/>
        <v>0</v>
      </c>
      <c r="DT331" s="56">
        <f t="shared" si="301"/>
        <v>0</v>
      </c>
      <c r="DU331" s="56">
        <f t="shared" si="301"/>
        <v>0</v>
      </c>
      <c r="DV331" s="56">
        <f t="shared" si="301"/>
        <v>0</v>
      </c>
      <c r="DW331" s="56">
        <f t="shared" si="301"/>
        <v>0</v>
      </c>
      <c r="DX331" s="56">
        <f t="shared" si="301"/>
        <v>0</v>
      </c>
      <c r="DY331" s="56">
        <f t="shared" si="301"/>
        <v>0</v>
      </c>
      <c r="DZ331" s="56">
        <f t="shared" si="301"/>
        <v>0</v>
      </c>
      <c r="EA331" s="56">
        <f t="shared" si="301"/>
        <v>0</v>
      </c>
      <c r="EB331" s="56">
        <f t="shared" si="301"/>
        <v>0</v>
      </c>
      <c r="EC331" s="56">
        <f t="shared" si="301"/>
        <v>0</v>
      </c>
      <c r="ED331" s="56">
        <f t="shared" si="301"/>
        <v>0</v>
      </c>
      <c r="EE331" s="56">
        <f t="shared" si="301"/>
        <v>0</v>
      </c>
      <c r="EF331" s="56">
        <f t="shared" si="301"/>
        <v>0</v>
      </c>
      <c r="EG331" s="56">
        <f t="shared" si="301"/>
        <v>0</v>
      </c>
      <c r="EH331" s="56">
        <f t="shared" si="301"/>
        <v>0</v>
      </c>
      <c r="EI331" s="56">
        <f t="shared" si="301"/>
        <v>0</v>
      </c>
      <c r="EJ331" s="56">
        <f t="shared" si="301"/>
        <v>0</v>
      </c>
      <c r="EK331" s="56">
        <f t="shared" si="301"/>
        <v>0</v>
      </c>
      <c r="EL331" s="56">
        <f t="shared" si="301"/>
        <v>0</v>
      </c>
      <c r="EM331" s="56">
        <f t="shared" si="301"/>
        <v>0</v>
      </c>
      <c r="EN331" s="56">
        <f t="shared" si="301"/>
        <v>0</v>
      </c>
      <c r="EO331" s="56">
        <f t="shared" si="301"/>
        <v>0</v>
      </c>
      <c r="EP331" s="56">
        <f t="shared" si="301"/>
        <v>0</v>
      </c>
      <c r="EQ331" s="56">
        <f t="shared" si="301"/>
        <v>0</v>
      </c>
      <c r="ER331" s="56">
        <f t="shared" si="301"/>
        <v>0</v>
      </c>
      <c r="ES331" s="56">
        <f t="shared" si="301"/>
        <v>0</v>
      </c>
      <c r="ET331" s="56">
        <f t="shared" si="301"/>
        <v>0</v>
      </c>
      <c r="EU331" s="56">
        <f t="shared" si="301"/>
        <v>0</v>
      </c>
      <c r="EV331" s="56">
        <f t="shared" si="301"/>
        <v>0</v>
      </c>
    </row>
    <row r="332" spans="1:165" s="29" customFormat="1" ht="15.75" customHeight="1">
      <c r="A332" s="64" t="s">
        <v>170</v>
      </c>
      <c r="C332" s="30"/>
      <c r="D332" s="30"/>
      <c r="E332" s="30"/>
      <c r="F332" s="30"/>
      <c r="G332" s="30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56"/>
      <c r="Y332" s="56"/>
      <c r="Z332" s="65"/>
      <c r="AA332" s="65"/>
      <c r="AB332" s="65"/>
      <c r="AC332" s="65"/>
      <c r="AD332" s="65"/>
      <c r="AE332" s="65"/>
      <c r="AF332" s="65"/>
      <c r="AG332" s="27"/>
      <c r="AH332" s="27"/>
      <c r="AI332" s="27"/>
      <c r="AJ332" s="27"/>
      <c r="AK332" s="27"/>
      <c r="AL332" s="27"/>
      <c r="AM332" s="27"/>
      <c r="AN332" s="27"/>
      <c r="AO332" s="27"/>
      <c r="AP332" s="30"/>
      <c r="AQ332" s="30"/>
      <c r="AR332" s="65">
        <f t="shared" ref="AR332:DC332" si="302">(AR319-((SUM(AR325:AR327)/2)+(AR322+(2*AR323)+(4*AR324))))</f>
        <v>0</v>
      </c>
      <c r="AS332" s="65">
        <f t="shared" si="302"/>
        <v>0.5</v>
      </c>
      <c r="AT332" s="65">
        <f t="shared" si="302"/>
        <v>0</v>
      </c>
      <c r="AU332" s="65">
        <f t="shared" si="302"/>
        <v>-0.5</v>
      </c>
      <c r="AV332" s="65">
        <f t="shared" si="302"/>
        <v>0</v>
      </c>
      <c r="AW332" s="65">
        <f t="shared" si="302"/>
        <v>-0.5</v>
      </c>
      <c r="AX332" s="65">
        <f t="shared" si="302"/>
        <v>0</v>
      </c>
      <c r="AY332" s="65">
        <f t="shared" si="302"/>
        <v>0.5</v>
      </c>
      <c r="AZ332" s="65">
        <f t="shared" si="302"/>
        <v>0</v>
      </c>
      <c r="BA332" s="65">
        <f t="shared" si="302"/>
        <v>-0.5</v>
      </c>
      <c r="BB332" s="65">
        <f t="shared" si="302"/>
        <v>0</v>
      </c>
      <c r="BC332" s="65">
        <f t="shared" si="302"/>
        <v>0.5</v>
      </c>
      <c r="BD332" s="65">
        <f t="shared" si="302"/>
        <v>0</v>
      </c>
      <c r="BE332" s="65">
        <f t="shared" si="302"/>
        <v>-0.5</v>
      </c>
      <c r="BF332" s="65">
        <f t="shared" si="302"/>
        <v>0</v>
      </c>
      <c r="BG332" s="65">
        <f t="shared" si="302"/>
        <v>-0.5</v>
      </c>
      <c r="BH332" s="65">
        <f t="shared" si="302"/>
        <v>0</v>
      </c>
      <c r="BI332" s="65">
        <f t="shared" si="302"/>
        <v>0</v>
      </c>
      <c r="BJ332" s="65">
        <f t="shared" si="302"/>
        <v>0</v>
      </c>
      <c r="BK332" s="65">
        <f t="shared" si="302"/>
        <v>0</v>
      </c>
      <c r="BL332" s="65">
        <f t="shared" si="302"/>
        <v>0</v>
      </c>
      <c r="BM332" s="65">
        <f t="shared" si="302"/>
        <v>0.5</v>
      </c>
      <c r="BN332" s="65">
        <f t="shared" si="302"/>
        <v>0</v>
      </c>
      <c r="BO332" s="65">
        <f t="shared" si="302"/>
        <v>-0.5</v>
      </c>
      <c r="BP332" s="65">
        <f t="shared" si="302"/>
        <v>0</v>
      </c>
      <c r="BQ332" s="65">
        <f t="shared" si="302"/>
        <v>-0.5</v>
      </c>
      <c r="BR332" s="65">
        <f t="shared" si="302"/>
        <v>0</v>
      </c>
      <c r="BS332" s="65">
        <f t="shared" si="302"/>
        <v>0.5</v>
      </c>
      <c r="BT332" s="65">
        <f t="shared" si="302"/>
        <v>0</v>
      </c>
      <c r="BU332" s="65">
        <f t="shared" si="302"/>
        <v>-0.5</v>
      </c>
      <c r="BV332" s="65">
        <f t="shared" si="302"/>
        <v>0</v>
      </c>
      <c r="BW332" s="65">
        <f t="shared" si="302"/>
        <v>0.5</v>
      </c>
      <c r="BX332" s="65">
        <f t="shared" si="302"/>
        <v>0</v>
      </c>
      <c r="BY332" s="65">
        <f t="shared" si="302"/>
        <v>-0.5</v>
      </c>
      <c r="BZ332" s="65">
        <f t="shared" si="302"/>
        <v>0</v>
      </c>
      <c r="CA332" s="65">
        <f t="shared" si="302"/>
        <v>-0.5</v>
      </c>
      <c r="CB332" s="65">
        <f t="shared" si="302"/>
        <v>0</v>
      </c>
      <c r="CC332" s="65">
        <f t="shared" si="302"/>
        <v>0.5</v>
      </c>
      <c r="CD332" s="65">
        <f t="shared" si="302"/>
        <v>0</v>
      </c>
      <c r="CE332" s="65">
        <f t="shared" si="302"/>
        <v>-0.5</v>
      </c>
      <c r="CF332" s="65">
        <f t="shared" si="302"/>
        <v>0</v>
      </c>
      <c r="CG332" s="65">
        <f t="shared" si="302"/>
        <v>0.5</v>
      </c>
      <c r="CH332" s="65">
        <f t="shared" si="302"/>
        <v>0</v>
      </c>
      <c r="CI332" s="65">
        <f t="shared" si="302"/>
        <v>-0.5</v>
      </c>
      <c r="CJ332" s="65">
        <f t="shared" si="302"/>
        <v>0</v>
      </c>
      <c r="CK332" s="65">
        <f t="shared" si="302"/>
        <v>-0.5</v>
      </c>
      <c r="CL332" s="65">
        <f t="shared" si="302"/>
        <v>0</v>
      </c>
      <c r="CM332" s="65">
        <f t="shared" si="302"/>
        <v>0.5</v>
      </c>
      <c r="CN332" s="65">
        <f t="shared" si="302"/>
        <v>0</v>
      </c>
      <c r="CO332" s="65">
        <f t="shared" si="302"/>
        <v>-0.5</v>
      </c>
      <c r="CP332" s="65">
        <f t="shared" si="302"/>
        <v>0</v>
      </c>
      <c r="CQ332" s="65">
        <f t="shared" si="302"/>
        <v>0.5</v>
      </c>
      <c r="CR332" s="65">
        <f t="shared" si="302"/>
        <v>0</v>
      </c>
      <c r="CS332" s="65">
        <f t="shared" si="302"/>
        <v>0.5</v>
      </c>
      <c r="CT332" s="65">
        <f t="shared" si="302"/>
        <v>0</v>
      </c>
      <c r="CU332" s="65">
        <f t="shared" si="302"/>
        <v>-0.5</v>
      </c>
      <c r="CV332" s="65">
        <f t="shared" si="302"/>
        <v>0</v>
      </c>
      <c r="CW332" s="65">
        <f t="shared" si="302"/>
        <v>0.5</v>
      </c>
      <c r="CX332" s="65">
        <f t="shared" si="302"/>
        <v>0</v>
      </c>
      <c r="CY332" s="65">
        <f t="shared" si="302"/>
        <v>-0.5</v>
      </c>
      <c r="CZ332" s="65">
        <f t="shared" si="302"/>
        <v>0</v>
      </c>
      <c r="DA332" s="65">
        <f t="shared" si="302"/>
        <v>0.5</v>
      </c>
      <c r="DB332" s="65">
        <f t="shared" si="302"/>
        <v>0</v>
      </c>
      <c r="DC332" s="65">
        <f t="shared" si="302"/>
        <v>-0.5</v>
      </c>
      <c r="DD332" s="65">
        <f t="shared" ref="DD332:EV332" si="303">(DD319-((SUM(DD325:DD327)/2)+(DD322+(2*DD323)+(4*DD324))))</f>
        <v>0</v>
      </c>
      <c r="DE332" s="65">
        <f t="shared" si="303"/>
        <v>-0.5</v>
      </c>
      <c r="DF332" s="65">
        <f t="shared" si="303"/>
        <v>0</v>
      </c>
      <c r="DG332" s="65">
        <f t="shared" si="303"/>
        <v>0.5</v>
      </c>
      <c r="DH332" s="65">
        <f t="shared" si="303"/>
        <v>0</v>
      </c>
      <c r="DI332" s="65">
        <f t="shared" si="303"/>
        <v>-0.5</v>
      </c>
      <c r="DJ332" s="65">
        <f t="shared" si="303"/>
        <v>0</v>
      </c>
      <c r="DK332" s="65">
        <f t="shared" si="303"/>
        <v>0.5</v>
      </c>
      <c r="DL332" s="65">
        <f t="shared" si="303"/>
        <v>0</v>
      </c>
      <c r="DM332" s="65">
        <f t="shared" si="303"/>
        <v>-0.5</v>
      </c>
      <c r="DN332" s="65">
        <f t="shared" si="303"/>
        <v>0</v>
      </c>
      <c r="DO332" s="65">
        <f t="shared" si="303"/>
        <v>-0.5</v>
      </c>
      <c r="DP332" s="65">
        <f t="shared" si="303"/>
        <v>0</v>
      </c>
      <c r="DQ332" s="65">
        <f t="shared" si="303"/>
        <v>0.5</v>
      </c>
      <c r="DR332" s="65">
        <f t="shared" si="303"/>
        <v>0</v>
      </c>
      <c r="DS332" s="65">
        <f t="shared" si="303"/>
        <v>-0.5</v>
      </c>
      <c r="DT332" s="65">
        <f t="shared" si="303"/>
        <v>0</v>
      </c>
      <c r="DU332" s="65">
        <f t="shared" si="303"/>
        <v>0.5</v>
      </c>
      <c r="DV332" s="65">
        <f t="shared" si="303"/>
        <v>0</v>
      </c>
      <c r="DW332" s="65">
        <f t="shared" si="303"/>
        <v>-0.5</v>
      </c>
      <c r="DX332" s="65">
        <f t="shared" si="303"/>
        <v>0</v>
      </c>
      <c r="DY332" s="65">
        <f t="shared" si="303"/>
        <v>-0.5</v>
      </c>
      <c r="DZ332" s="65">
        <f t="shared" si="303"/>
        <v>0</v>
      </c>
      <c r="EA332" s="65">
        <f t="shared" si="303"/>
        <v>0.5</v>
      </c>
      <c r="EB332" s="65">
        <f t="shared" si="303"/>
        <v>0</v>
      </c>
      <c r="EC332" s="65">
        <f t="shared" si="303"/>
        <v>-0.5</v>
      </c>
      <c r="ED332" s="65">
        <f t="shared" si="303"/>
        <v>0</v>
      </c>
      <c r="EE332" s="65">
        <f t="shared" si="303"/>
        <v>0.5</v>
      </c>
      <c r="EF332" s="65">
        <f t="shared" si="303"/>
        <v>0</v>
      </c>
      <c r="EG332" s="65">
        <f t="shared" si="303"/>
        <v>-0.5</v>
      </c>
      <c r="EH332" s="65">
        <f t="shared" si="303"/>
        <v>-1</v>
      </c>
      <c r="EI332" s="65">
        <f t="shared" si="303"/>
        <v>-0.5</v>
      </c>
      <c r="EJ332" s="65">
        <f t="shared" si="303"/>
        <v>0</v>
      </c>
      <c r="EK332" s="65">
        <f t="shared" si="303"/>
        <v>0.5</v>
      </c>
      <c r="EL332" s="65">
        <f t="shared" si="303"/>
        <v>0</v>
      </c>
      <c r="EM332" s="65">
        <f t="shared" si="303"/>
        <v>-0.5</v>
      </c>
      <c r="EN332" s="65">
        <f t="shared" si="303"/>
        <v>0</v>
      </c>
      <c r="EO332" s="65">
        <f t="shared" si="303"/>
        <v>0.5</v>
      </c>
      <c r="EP332" s="65">
        <f t="shared" si="303"/>
        <v>0</v>
      </c>
      <c r="EQ332" s="65">
        <f t="shared" si="303"/>
        <v>-0.5</v>
      </c>
      <c r="ER332" s="65">
        <f t="shared" si="303"/>
        <v>0</v>
      </c>
      <c r="ES332" s="65">
        <f t="shared" si="303"/>
        <v>-0.5</v>
      </c>
      <c r="ET332" s="65">
        <f t="shared" si="303"/>
        <v>0</v>
      </c>
      <c r="EU332" s="65">
        <f t="shared" si="303"/>
        <v>0.5</v>
      </c>
      <c r="EV332" s="65">
        <f t="shared" si="303"/>
        <v>0</v>
      </c>
    </row>
    <row r="333" spans="1:165" ht="15.75" customHeight="1">
      <c r="A333" s="63" t="s">
        <v>171</v>
      </c>
      <c r="AR333" s="26">
        <f t="shared" ref="AR333:DC333" si="304">(AR309-AR330)</f>
        <v>14</v>
      </c>
      <c r="AS333" s="26">
        <f t="shared" si="304"/>
        <v>15</v>
      </c>
      <c r="AT333" s="26">
        <f t="shared" si="304"/>
        <v>16</v>
      </c>
      <c r="AU333" s="26">
        <f t="shared" si="304"/>
        <v>15</v>
      </c>
      <c r="AV333" s="26">
        <f t="shared" si="304"/>
        <v>16</v>
      </c>
      <c r="AW333" s="26">
        <f t="shared" si="304"/>
        <v>15</v>
      </c>
      <c r="AX333" s="26">
        <f t="shared" si="304"/>
        <v>16</v>
      </c>
      <c r="AY333" s="26">
        <f t="shared" si="304"/>
        <v>15</v>
      </c>
      <c r="AZ333" s="26">
        <f t="shared" si="304"/>
        <v>16</v>
      </c>
      <c r="BA333" s="26">
        <f t="shared" si="304"/>
        <v>17</v>
      </c>
      <c r="BB333" s="26">
        <f t="shared" si="304"/>
        <v>16</v>
      </c>
      <c r="BC333" s="26">
        <f t="shared" si="304"/>
        <v>17</v>
      </c>
      <c r="BD333" s="26">
        <f t="shared" si="304"/>
        <v>18</v>
      </c>
      <c r="BE333" s="26">
        <f t="shared" si="304"/>
        <v>17</v>
      </c>
      <c r="BF333" s="26">
        <f t="shared" si="304"/>
        <v>18</v>
      </c>
      <c r="BG333" s="26">
        <f t="shared" si="304"/>
        <v>17</v>
      </c>
      <c r="BH333" s="26">
        <f t="shared" si="304"/>
        <v>18</v>
      </c>
      <c r="BI333" s="26">
        <f t="shared" si="304"/>
        <v>17</v>
      </c>
      <c r="BJ333" s="26">
        <f t="shared" si="304"/>
        <v>18</v>
      </c>
      <c r="BK333" s="26">
        <f t="shared" si="304"/>
        <v>19</v>
      </c>
      <c r="BL333" s="26">
        <f t="shared" si="304"/>
        <v>18</v>
      </c>
      <c r="BM333" s="26">
        <f t="shared" si="304"/>
        <v>19</v>
      </c>
      <c r="BN333" s="26">
        <f t="shared" si="304"/>
        <v>18</v>
      </c>
      <c r="BO333" s="26">
        <f t="shared" si="304"/>
        <v>19</v>
      </c>
      <c r="BP333" s="26">
        <f t="shared" si="304"/>
        <v>18</v>
      </c>
      <c r="BQ333" s="26">
        <f t="shared" si="304"/>
        <v>19</v>
      </c>
      <c r="BR333" s="26">
        <f t="shared" si="304"/>
        <v>20</v>
      </c>
      <c r="BS333" s="26">
        <f t="shared" si="304"/>
        <v>19</v>
      </c>
      <c r="BT333" s="26">
        <f t="shared" si="304"/>
        <v>20</v>
      </c>
      <c r="BU333" s="26">
        <f t="shared" si="304"/>
        <v>21</v>
      </c>
      <c r="BV333" s="26">
        <f t="shared" si="304"/>
        <v>20</v>
      </c>
      <c r="BW333" s="26">
        <f t="shared" si="304"/>
        <v>21</v>
      </c>
      <c r="BX333" s="26">
        <f t="shared" si="304"/>
        <v>22</v>
      </c>
      <c r="BY333" s="26">
        <f t="shared" si="304"/>
        <v>23</v>
      </c>
      <c r="BZ333" s="26">
        <f t="shared" si="304"/>
        <v>22</v>
      </c>
      <c r="CA333" s="26">
        <f t="shared" si="304"/>
        <v>23</v>
      </c>
      <c r="CB333" s="26">
        <f t="shared" si="304"/>
        <v>24</v>
      </c>
      <c r="CC333" s="26">
        <f t="shared" si="304"/>
        <v>23</v>
      </c>
      <c r="CD333" s="26">
        <f t="shared" si="304"/>
        <v>24</v>
      </c>
      <c r="CE333" s="26">
        <f t="shared" si="304"/>
        <v>25</v>
      </c>
      <c r="CF333" s="26">
        <f t="shared" si="304"/>
        <v>24</v>
      </c>
      <c r="CG333" s="26">
        <f t="shared" si="304"/>
        <v>25</v>
      </c>
      <c r="CH333" s="26">
        <f t="shared" si="304"/>
        <v>24</v>
      </c>
      <c r="CI333" s="26">
        <f t="shared" si="304"/>
        <v>25</v>
      </c>
      <c r="CJ333" s="26">
        <f t="shared" si="304"/>
        <v>24</v>
      </c>
      <c r="CK333" s="26">
        <f t="shared" si="304"/>
        <v>25</v>
      </c>
      <c r="CL333" s="26">
        <f t="shared" si="304"/>
        <v>24</v>
      </c>
      <c r="CM333" s="26">
        <f t="shared" si="304"/>
        <v>25</v>
      </c>
      <c r="CN333" s="26">
        <f t="shared" si="304"/>
        <v>24</v>
      </c>
      <c r="CO333" s="26">
        <f t="shared" si="304"/>
        <v>25</v>
      </c>
      <c r="CP333" s="26">
        <f t="shared" si="304"/>
        <v>24</v>
      </c>
      <c r="CQ333" s="26">
        <f t="shared" si="304"/>
        <v>25</v>
      </c>
      <c r="CR333" s="26">
        <f t="shared" si="304"/>
        <v>26</v>
      </c>
      <c r="CS333" s="26">
        <f t="shared" si="304"/>
        <v>25</v>
      </c>
      <c r="CT333" s="26">
        <f t="shared" si="304"/>
        <v>26</v>
      </c>
      <c r="CU333" s="26">
        <f t="shared" si="304"/>
        <v>27</v>
      </c>
      <c r="CV333" s="26">
        <f t="shared" si="304"/>
        <v>28</v>
      </c>
      <c r="CW333" s="26">
        <f t="shared" si="304"/>
        <v>27</v>
      </c>
      <c r="CX333" s="26">
        <f t="shared" si="304"/>
        <v>28</v>
      </c>
      <c r="CY333" s="26">
        <f t="shared" si="304"/>
        <v>29</v>
      </c>
      <c r="CZ333" s="26">
        <f t="shared" si="304"/>
        <v>28</v>
      </c>
      <c r="DA333" s="26">
        <f t="shared" si="304"/>
        <v>27</v>
      </c>
      <c r="DB333" s="26">
        <f t="shared" si="304"/>
        <v>28</v>
      </c>
      <c r="DC333" s="26">
        <f t="shared" si="304"/>
        <v>27</v>
      </c>
      <c r="DD333" s="26">
        <f t="shared" ref="DD333:EV333" si="305">(DD309-DD330)</f>
        <v>28</v>
      </c>
      <c r="DE333" s="26">
        <f t="shared" si="305"/>
        <v>27</v>
      </c>
      <c r="DF333" s="26">
        <f t="shared" si="305"/>
        <v>28</v>
      </c>
      <c r="DG333" s="26">
        <f t="shared" si="305"/>
        <v>27</v>
      </c>
      <c r="DH333" s="26">
        <f t="shared" si="305"/>
        <v>28</v>
      </c>
      <c r="DI333" s="26">
        <f t="shared" si="305"/>
        <v>27</v>
      </c>
      <c r="DJ333" s="26">
        <f t="shared" si="305"/>
        <v>28</v>
      </c>
      <c r="DK333" s="26">
        <f t="shared" si="305"/>
        <v>27</v>
      </c>
      <c r="DL333" s="26">
        <f t="shared" si="305"/>
        <v>28</v>
      </c>
      <c r="DM333" s="26">
        <f t="shared" si="305"/>
        <v>27</v>
      </c>
      <c r="DN333" s="26">
        <f t="shared" si="305"/>
        <v>28</v>
      </c>
      <c r="DO333" s="26">
        <f t="shared" si="305"/>
        <v>27</v>
      </c>
      <c r="DP333" s="26">
        <f t="shared" si="305"/>
        <v>30</v>
      </c>
      <c r="DQ333" s="26">
        <f t="shared" si="305"/>
        <v>31</v>
      </c>
      <c r="DR333" s="26">
        <f t="shared" si="305"/>
        <v>30</v>
      </c>
      <c r="DS333" s="26">
        <f t="shared" si="305"/>
        <v>31</v>
      </c>
      <c r="DT333" s="26">
        <f t="shared" si="305"/>
        <v>30</v>
      </c>
      <c r="DU333" s="26">
        <f t="shared" si="305"/>
        <v>31</v>
      </c>
      <c r="DV333" s="26">
        <f t="shared" si="305"/>
        <v>30</v>
      </c>
      <c r="DW333" s="26">
        <f t="shared" si="305"/>
        <v>31</v>
      </c>
      <c r="DX333" s="26">
        <f t="shared" si="305"/>
        <v>30</v>
      </c>
      <c r="DY333" s="26">
        <f t="shared" si="305"/>
        <v>31</v>
      </c>
      <c r="DZ333" s="26">
        <f t="shared" si="305"/>
        <v>30</v>
      </c>
      <c r="EA333" s="26">
        <f t="shared" si="305"/>
        <v>31</v>
      </c>
      <c r="EB333" s="26">
        <f t="shared" si="305"/>
        <v>30</v>
      </c>
      <c r="EC333" s="26">
        <f t="shared" si="305"/>
        <v>31</v>
      </c>
      <c r="ED333" s="26">
        <f t="shared" si="305"/>
        <v>30</v>
      </c>
      <c r="EE333" s="26">
        <f t="shared" si="305"/>
        <v>31</v>
      </c>
      <c r="EF333" s="26">
        <f t="shared" si="305"/>
        <v>32</v>
      </c>
      <c r="EG333" s="26">
        <f t="shared" si="305"/>
        <v>33</v>
      </c>
      <c r="EH333" s="26">
        <f t="shared" si="305"/>
        <v>32</v>
      </c>
      <c r="EI333" s="26">
        <f t="shared" si="305"/>
        <v>33</v>
      </c>
      <c r="EJ333" s="26">
        <f t="shared" si="305"/>
        <v>34</v>
      </c>
      <c r="EK333" s="26">
        <f t="shared" si="305"/>
        <v>33</v>
      </c>
      <c r="EL333" s="26">
        <f t="shared" si="305"/>
        <v>34</v>
      </c>
      <c r="EM333" s="26">
        <f t="shared" si="305"/>
        <v>33</v>
      </c>
      <c r="EN333" s="26">
        <f t="shared" si="305"/>
        <v>34</v>
      </c>
      <c r="EO333" s="26">
        <f t="shared" si="305"/>
        <v>33</v>
      </c>
      <c r="EP333" s="26">
        <f t="shared" si="305"/>
        <v>34</v>
      </c>
      <c r="EQ333" s="26">
        <f t="shared" si="305"/>
        <v>35</v>
      </c>
      <c r="ER333" s="26">
        <f t="shared" si="305"/>
        <v>34</v>
      </c>
      <c r="ES333" s="26">
        <f t="shared" si="305"/>
        <v>35</v>
      </c>
      <c r="ET333" s="26">
        <f t="shared" si="305"/>
        <v>36</v>
      </c>
      <c r="EU333" s="26">
        <f t="shared" si="305"/>
        <v>35</v>
      </c>
      <c r="EV333" s="26">
        <f t="shared" si="305"/>
        <v>36</v>
      </c>
    </row>
    <row r="334" spans="1:165" ht="15.75" customHeight="1">
      <c r="H334" s="56"/>
      <c r="I334" s="56"/>
      <c r="J334" s="56"/>
      <c r="K334" s="56"/>
      <c r="V334" s="56"/>
      <c r="W334" s="56"/>
    </row>
    <row r="335" spans="1:165" ht="15.75" customHeight="1">
      <c r="H335" s="56"/>
      <c r="I335" s="56"/>
      <c r="J335" s="56"/>
      <c r="K335" s="56"/>
    </row>
    <row r="336" spans="1:165" ht="15.75" customHeight="1">
      <c r="H336" s="56"/>
      <c r="I336" s="56"/>
      <c r="J336" s="56"/>
      <c r="K336" s="56"/>
    </row>
    <row r="337" spans="8:11" ht="15.75" customHeight="1">
      <c r="H337" s="56"/>
      <c r="I337" s="56"/>
      <c r="J337" s="56"/>
      <c r="K337" s="56"/>
    </row>
    <row r="338" spans="8:11" ht="15.75" customHeight="1">
      <c r="H338" s="56"/>
      <c r="I338" s="56"/>
      <c r="J338" s="56"/>
      <c r="K338" s="56"/>
    </row>
    <row r="339" spans="8:11" ht="15.75" customHeight="1">
      <c r="H339" s="56"/>
      <c r="I339" s="56"/>
      <c r="J339" s="56"/>
      <c r="K339" s="56"/>
    </row>
    <row r="340" spans="8:11" ht="15.75" customHeight="1">
      <c r="H340" s="56"/>
      <c r="I340" s="56"/>
      <c r="J340" s="56"/>
      <c r="K340" s="56"/>
    </row>
    <row r="341" spans="8:11" ht="15.75" customHeight="1">
      <c r="H341" s="56"/>
      <c r="I341" s="56"/>
      <c r="J341" s="56"/>
      <c r="K341" s="56"/>
    </row>
    <row r="342" spans="8:11" ht="15.75" customHeight="1">
      <c r="H342" s="56"/>
      <c r="I342" s="56"/>
      <c r="J342" s="56"/>
      <c r="K342" s="56"/>
    </row>
    <row r="343" spans="8:11" ht="15.75" customHeight="1">
      <c r="H343" s="56"/>
      <c r="I343" s="56"/>
      <c r="J343" s="56"/>
      <c r="K343" s="56"/>
    </row>
    <row r="344" spans="8:11" ht="15.75" customHeight="1">
      <c r="H344" s="56"/>
      <c r="I344" s="56"/>
      <c r="J344" s="56"/>
      <c r="K344" s="56"/>
    </row>
    <row r="345" spans="8:11" ht="15.75" customHeight="1">
      <c r="H345" s="56"/>
      <c r="I345" s="56"/>
      <c r="J345" s="56"/>
      <c r="K345" s="56"/>
    </row>
    <row r="346" spans="8:11" ht="15.75" customHeight="1">
      <c r="H346" s="56"/>
      <c r="I346" s="56"/>
      <c r="J346" s="56"/>
      <c r="K346" s="56"/>
    </row>
    <row r="347" spans="8:11" ht="15.75" customHeight="1">
      <c r="H347" s="56"/>
      <c r="I347" s="56"/>
      <c r="J347" s="56"/>
      <c r="K347" s="56"/>
    </row>
    <row r="348" spans="8:11" ht="15.75" customHeight="1">
      <c r="H348" s="56"/>
      <c r="I348" s="56"/>
      <c r="J348" s="56"/>
      <c r="K348" s="56"/>
    </row>
    <row r="349" spans="8:11" ht="15.75" customHeight="1">
      <c r="H349" s="56"/>
      <c r="I349" s="56"/>
      <c r="J349" s="56"/>
      <c r="K349" s="56"/>
    </row>
    <row r="350" spans="8:11" ht="15.75" customHeight="1">
      <c r="H350" s="56"/>
      <c r="I350" s="56"/>
      <c r="J350" s="56"/>
      <c r="K350" s="56"/>
    </row>
    <row r="351" spans="8:11" ht="15.75" customHeight="1">
      <c r="H351" s="56"/>
      <c r="I351" s="56"/>
      <c r="J351" s="56"/>
      <c r="K351" s="56"/>
    </row>
    <row r="352" spans="8:11" ht="15.75" customHeight="1">
      <c r="H352" s="56"/>
      <c r="I352" s="56"/>
      <c r="J352" s="56"/>
      <c r="K352" s="56"/>
    </row>
    <row r="353" spans="8:11" ht="15.75" customHeight="1">
      <c r="H353" s="56"/>
      <c r="I353" s="56"/>
      <c r="J353" s="56"/>
      <c r="K353" s="56"/>
    </row>
    <row r="354" spans="8:11" ht="15.75" customHeight="1">
      <c r="H354" s="56"/>
      <c r="I354" s="56"/>
      <c r="J354" s="56"/>
      <c r="K354" s="56"/>
    </row>
    <row r="355" spans="8:11" ht="15.75" customHeight="1">
      <c r="H355" s="56"/>
      <c r="I355" s="56"/>
      <c r="J355" s="56"/>
      <c r="K355" s="56"/>
    </row>
    <row r="356" spans="8:11" ht="15.75" customHeight="1">
      <c r="H356" s="56"/>
      <c r="I356" s="56"/>
      <c r="J356" s="56"/>
      <c r="K356" s="56"/>
    </row>
    <row r="357" spans="8:11" ht="15.75" customHeight="1">
      <c r="H357" s="56"/>
      <c r="I357" s="56"/>
      <c r="J357" s="56"/>
      <c r="K357" s="56"/>
    </row>
    <row r="358" spans="8:11" ht="15.75" customHeight="1">
      <c r="H358" s="56"/>
      <c r="I358" s="56"/>
      <c r="J358" s="56"/>
      <c r="K358" s="56"/>
    </row>
    <row r="359" spans="8:11" ht="15.75" customHeight="1">
      <c r="H359" s="56"/>
      <c r="I359" s="56"/>
      <c r="J359" s="56"/>
      <c r="K359" s="56"/>
    </row>
    <row r="360" spans="8:11" ht="15.75" customHeight="1">
      <c r="H360" s="56"/>
      <c r="I360" s="56"/>
      <c r="J360" s="56"/>
      <c r="K360" s="56"/>
    </row>
    <row r="361" spans="8:11" ht="15.75" customHeight="1">
      <c r="H361" s="56"/>
      <c r="I361" s="56"/>
      <c r="J361" s="56"/>
      <c r="K361" s="56"/>
    </row>
    <row r="362" spans="8:11" ht="15.75" customHeight="1">
      <c r="H362" s="56"/>
      <c r="I362" s="56"/>
      <c r="J362" s="56"/>
      <c r="K362" s="56"/>
    </row>
    <row r="363" spans="8:11" ht="15.75" customHeight="1">
      <c r="H363" s="56"/>
      <c r="I363" s="56"/>
      <c r="J363" s="56"/>
      <c r="K363" s="56"/>
    </row>
    <row r="364" spans="8:11" ht="15.75" customHeight="1">
      <c r="H364" s="56"/>
      <c r="I364" s="56"/>
      <c r="J364" s="56"/>
      <c r="K364" s="56"/>
    </row>
    <row r="365" spans="8:11" ht="15.75" customHeight="1">
      <c r="H365" s="56"/>
      <c r="I365" s="56"/>
      <c r="J365" s="56"/>
      <c r="K365" s="56"/>
    </row>
    <row r="366" spans="8:11" ht="15.75" customHeight="1">
      <c r="H366" s="56"/>
      <c r="I366" s="56"/>
      <c r="J366" s="56"/>
      <c r="K366" s="56"/>
    </row>
    <row r="367" spans="8:11" ht="15.75" customHeight="1">
      <c r="H367" s="56"/>
      <c r="I367" s="56"/>
      <c r="J367" s="56"/>
      <c r="K367" s="56"/>
    </row>
    <row r="368" spans="8:11" ht="15.75" customHeight="1">
      <c r="H368" s="56"/>
      <c r="I368" s="56"/>
      <c r="J368" s="56"/>
      <c r="K368" s="56"/>
    </row>
    <row r="369" spans="8:11" ht="15.75" customHeight="1">
      <c r="H369" s="56"/>
      <c r="I369" s="56"/>
      <c r="J369" s="56"/>
      <c r="K369" s="56"/>
    </row>
    <row r="370" spans="8:11" ht="15.75" customHeight="1">
      <c r="H370" s="56"/>
      <c r="I370" s="56"/>
      <c r="J370" s="56"/>
      <c r="K370" s="56"/>
    </row>
    <row r="371" spans="8:11" ht="15.75" customHeight="1">
      <c r="H371" s="56"/>
      <c r="I371" s="56"/>
      <c r="J371" s="56"/>
      <c r="K371" s="56"/>
    </row>
    <row r="372" spans="8:11" ht="15.75" customHeight="1">
      <c r="H372" s="56"/>
      <c r="I372" s="56"/>
      <c r="J372" s="56"/>
      <c r="K372" s="56"/>
    </row>
    <row r="373" spans="8:11" ht="15.75" customHeight="1">
      <c r="H373" s="56"/>
      <c r="I373" s="56"/>
      <c r="J373" s="56"/>
      <c r="K373" s="56"/>
    </row>
    <row r="374" spans="8:11" ht="15.75" customHeight="1">
      <c r="H374" s="56"/>
      <c r="I374" s="56"/>
      <c r="J374" s="56"/>
      <c r="K374" s="56"/>
    </row>
    <row r="375" spans="8:11" ht="15.75" customHeight="1">
      <c r="H375" s="56"/>
      <c r="I375" s="56"/>
      <c r="J375" s="56"/>
      <c r="K375" s="56"/>
    </row>
    <row r="376" spans="8:11" ht="15.75" customHeight="1">
      <c r="H376" s="56"/>
      <c r="I376" s="56"/>
      <c r="J376" s="56"/>
      <c r="K376" s="56"/>
    </row>
    <row r="377" spans="8:11" ht="15.75" customHeight="1">
      <c r="H377" s="56"/>
      <c r="I377" s="56"/>
      <c r="J377" s="56"/>
      <c r="K377" s="56"/>
    </row>
    <row r="378" spans="8:11" ht="15.75" customHeight="1">
      <c r="H378" s="56"/>
      <c r="I378" s="56"/>
      <c r="J378" s="56"/>
      <c r="K378" s="56"/>
    </row>
    <row r="379" spans="8:11" ht="15.75" customHeight="1">
      <c r="H379" s="56"/>
      <c r="I379" s="56"/>
      <c r="J379" s="56"/>
      <c r="K379" s="56"/>
    </row>
    <row r="380" spans="8:11" ht="15.75" customHeight="1">
      <c r="H380" s="56"/>
      <c r="I380" s="56"/>
      <c r="J380" s="56"/>
      <c r="K380" s="56"/>
    </row>
    <row r="381" spans="8:11" ht="15.75" customHeight="1">
      <c r="H381" s="56"/>
      <c r="I381" s="56"/>
      <c r="J381" s="56"/>
      <c r="K381" s="56"/>
    </row>
    <row r="382" spans="8:11" ht="15.75" customHeight="1">
      <c r="H382" s="56"/>
      <c r="I382" s="56"/>
      <c r="J382" s="56"/>
      <c r="K382" s="56"/>
    </row>
    <row r="383" spans="8:11" ht="15.75" customHeight="1">
      <c r="H383" s="56"/>
      <c r="I383" s="56"/>
      <c r="J383" s="56"/>
      <c r="K383" s="56"/>
    </row>
    <row r="384" spans="8:11" ht="15.75" customHeight="1">
      <c r="H384" s="56"/>
      <c r="I384" s="56"/>
      <c r="J384" s="56"/>
      <c r="K384" s="56"/>
    </row>
    <row r="385" spans="8:11" ht="15.75" customHeight="1">
      <c r="H385" s="56"/>
      <c r="I385" s="56"/>
      <c r="J385" s="56"/>
      <c r="K385" s="56"/>
    </row>
    <row r="386" spans="8:11" ht="15.75" customHeight="1">
      <c r="H386" s="56"/>
      <c r="I386" s="56"/>
      <c r="J386" s="56"/>
      <c r="K386" s="56"/>
    </row>
    <row r="387" spans="8:11" ht="15.75" customHeight="1">
      <c r="H387" s="56"/>
      <c r="I387" s="56"/>
      <c r="J387" s="56"/>
      <c r="K387" s="56"/>
    </row>
    <row r="388" spans="8:11" ht="15.75" customHeight="1">
      <c r="H388" s="56"/>
      <c r="I388" s="56"/>
      <c r="J388" s="56"/>
      <c r="K388" s="56"/>
    </row>
    <row r="389" spans="8:11" ht="15.75" customHeight="1">
      <c r="H389" s="56"/>
      <c r="I389" s="56"/>
      <c r="J389" s="56"/>
      <c r="K389" s="56"/>
    </row>
    <row r="390" spans="8:11" ht="15.75" customHeight="1">
      <c r="H390" s="56"/>
      <c r="I390" s="56"/>
      <c r="J390" s="56"/>
      <c r="K390" s="56"/>
    </row>
    <row r="391" spans="8:11" ht="15.75" customHeight="1">
      <c r="H391" s="56"/>
      <c r="I391" s="56"/>
      <c r="J391" s="56"/>
      <c r="K391" s="56"/>
    </row>
    <row r="392" spans="8:11" ht="15.75" customHeight="1">
      <c r="H392" s="56"/>
      <c r="I392" s="56"/>
      <c r="J392" s="56"/>
      <c r="K392" s="56"/>
    </row>
    <row r="393" spans="8:11" ht="15.75" customHeight="1">
      <c r="H393" s="56"/>
      <c r="I393" s="56"/>
      <c r="J393" s="56"/>
      <c r="K393" s="56"/>
    </row>
    <row r="394" spans="8:11" ht="15.75" customHeight="1">
      <c r="H394" s="56"/>
      <c r="I394" s="56"/>
      <c r="J394" s="56"/>
      <c r="K394" s="56"/>
    </row>
    <row r="395" spans="8:11" ht="15.75" customHeight="1">
      <c r="H395" s="56"/>
      <c r="I395" s="56"/>
      <c r="J395" s="56"/>
      <c r="K395" s="56"/>
    </row>
    <row r="396" spans="8:11" ht="15.75" customHeight="1">
      <c r="H396" s="56"/>
      <c r="I396" s="56"/>
      <c r="J396" s="56"/>
      <c r="K396" s="56"/>
    </row>
    <row r="397" spans="8:11" ht="15.75" customHeight="1">
      <c r="H397" s="56"/>
      <c r="I397" s="56"/>
      <c r="J397" s="56"/>
      <c r="K397" s="56"/>
    </row>
    <row r="398" spans="8:11" ht="15.75" customHeight="1">
      <c r="H398" s="56"/>
      <c r="I398" s="56"/>
      <c r="J398" s="56"/>
      <c r="K398" s="56"/>
    </row>
    <row r="399" spans="8:11" ht="15.75" customHeight="1">
      <c r="H399" s="56"/>
      <c r="I399" s="56"/>
      <c r="J399" s="56"/>
      <c r="K399" s="56"/>
    </row>
    <row r="400" spans="8:11" ht="15.75" customHeight="1">
      <c r="H400" s="56"/>
      <c r="I400" s="56"/>
      <c r="J400" s="56"/>
      <c r="K400" s="56"/>
    </row>
    <row r="401" spans="8:11" ht="15.75" customHeight="1">
      <c r="H401" s="56"/>
      <c r="I401" s="56"/>
      <c r="J401" s="56"/>
      <c r="K401" s="56"/>
    </row>
    <row r="402" spans="8:11" ht="15.75" customHeight="1">
      <c r="H402" s="56"/>
      <c r="I402" s="56"/>
      <c r="J402" s="56"/>
      <c r="K402" s="56"/>
    </row>
    <row r="403" spans="8:11" ht="15.75" customHeight="1">
      <c r="H403" s="56"/>
      <c r="I403" s="56"/>
      <c r="J403" s="56"/>
      <c r="K403" s="56"/>
    </row>
    <row r="404" spans="8:11" ht="15.75" customHeight="1">
      <c r="H404" s="56"/>
      <c r="I404" s="56"/>
      <c r="J404" s="56"/>
      <c r="K404" s="56"/>
    </row>
    <row r="405" spans="8:11" ht="15.75" customHeight="1">
      <c r="H405" s="56"/>
      <c r="I405" s="56"/>
      <c r="J405" s="56"/>
      <c r="K405" s="56"/>
    </row>
    <row r="406" spans="8:11" ht="15.75" customHeight="1">
      <c r="H406" s="56"/>
      <c r="I406" s="56"/>
      <c r="J406" s="56"/>
      <c r="K406" s="56"/>
    </row>
    <row r="407" spans="8:11" ht="15.75" customHeight="1">
      <c r="H407" s="56"/>
      <c r="I407" s="56"/>
      <c r="J407" s="56"/>
      <c r="K407" s="56"/>
    </row>
    <row r="408" spans="8:11" ht="15.75" customHeight="1">
      <c r="H408" s="56"/>
      <c r="I408" s="56"/>
      <c r="J408" s="56"/>
      <c r="K408" s="56"/>
    </row>
    <row r="409" spans="8:11" ht="15.75" customHeight="1">
      <c r="H409" s="56"/>
      <c r="I409" s="56"/>
      <c r="J409" s="56"/>
      <c r="K409" s="56"/>
    </row>
    <row r="410" spans="8:11" ht="15.75" customHeight="1">
      <c r="H410" s="56"/>
      <c r="I410" s="56"/>
      <c r="J410" s="56"/>
      <c r="K410" s="56"/>
    </row>
    <row r="411" spans="8:11" ht="15.75" customHeight="1">
      <c r="H411" s="56"/>
      <c r="I411" s="56"/>
      <c r="J411" s="56"/>
      <c r="K411" s="56"/>
    </row>
    <row r="412" spans="8:11" ht="15.75" customHeight="1">
      <c r="H412" s="56"/>
      <c r="I412" s="56"/>
      <c r="J412" s="56"/>
      <c r="K412" s="56"/>
    </row>
    <row r="413" spans="8:11" ht="15.75" customHeight="1">
      <c r="H413" s="56"/>
      <c r="I413" s="56"/>
      <c r="J413" s="56"/>
      <c r="K413" s="56"/>
    </row>
    <row r="414" spans="8:11" ht="15.75" customHeight="1">
      <c r="H414" s="56"/>
      <c r="I414" s="56"/>
      <c r="J414" s="56"/>
      <c r="K414" s="56"/>
    </row>
    <row r="415" spans="8:11" ht="15.75" customHeight="1">
      <c r="H415" s="56"/>
      <c r="I415" s="56"/>
      <c r="J415" s="56"/>
      <c r="K415" s="56"/>
    </row>
    <row r="416" spans="8:11" ht="15.75" customHeight="1">
      <c r="H416" s="56"/>
      <c r="I416" s="56"/>
      <c r="J416" s="56"/>
      <c r="K416" s="56"/>
    </row>
    <row r="417" spans="8:11" ht="15.75" customHeight="1">
      <c r="H417" s="56"/>
      <c r="I417" s="56"/>
      <c r="J417" s="56"/>
      <c r="K417" s="56"/>
    </row>
    <row r="418" spans="8:11" ht="15.75" customHeight="1">
      <c r="H418" s="56"/>
      <c r="I418" s="56"/>
      <c r="J418" s="56"/>
      <c r="K418" s="56"/>
    </row>
    <row r="419" spans="8:11" ht="15.75" customHeight="1">
      <c r="H419" s="56"/>
      <c r="I419" s="56"/>
      <c r="J419" s="56"/>
      <c r="K419" s="56"/>
    </row>
    <row r="420" spans="8:11" ht="15.75" customHeight="1">
      <c r="H420" s="56"/>
      <c r="I420" s="56"/>
      <c r="J420" s="56"/>
      <c r="K420" s="56"/>
    </row>
    <row r="421" spans="8:11" ht="15.75" customHeight="1">
      <c r="H421" s="56"/>
      <c r="I421" s="56"/>
      <c r="J421" s="56"/>
      <c r="K421" s="56"/>
    </row>
    <row r="422" spans="8:11" ht="15.75" customHeight="1">
      <c r="H422" s="56"/>
      <c r="I422" s="56"/>
      <c r="J422" s="56"/>
      <c r="K422" s="56"/>
    </row>
    <row r="423" spans="8:11" ht="15.75" customHeight="1">
      <c r="H423" s="56"/>
      <c r="I423" s="56"/>
      <c r="J423" s="56"/>
      <c r="K423" s="56"/>
    </row>
    <row r="424" spans="8:11" ht="15.75" customHeight="1">
      <c r="H424" s="56"/>
      <c r="I424" s="56"/>
      <c r="J424" s="56"/>
      <c r="K424" s="56"/>
    </row>
    <row r="425" spans="8:11" ht="15.75" customHeight="1">
      <c r="H425" s="56"/>
      <c r="I425" s="56"/>
      <c r="J425" s="56"/>
      <c r="K425" s="56"/>
    </row>
    <row r="426" spans="8:11" ht="15.75" customHeight="1">
      <c r="H426" s="56"/>
      <c r="I426" s="56"/>
      <c r="J426" s="56"/>
      <c r="K426" s="56"/>
    </row>
    <row r="427" spans="8:11" ht="15.75" customHeight="1">
      <c r="H427" s="56"/>
      <c r="I427" s="56"/>
      <c r="J427" s="56"/>
      <c r="K427" s="56"/>
    </row>
    <row r="428" spans="8:11" ht="15.75" customHeight="1">
      <c r="H428" s="56"/>
      <c r="I428" s="56"/>
      <c r="J428" s="56"/>
      <c r="K428" s="56"/>
    </row>
    <row r="429" spans="8:11" ht="15.75" customHeight="1">
      <c r="H429" s="56"/>
      <c r="I429" s="56"/>
      <c r="J429" s="56"/>
      <c r="K429" s="56"/>
    </row>
    <row r="430" spans="8:11" ht="15.75" customHeight="1">
      <c r="H430" s="56"/>
      <c r="I430" s="56"/>
      <c r="J430" s="56"/>
      <c r="K430" s="56"/>
    </row>
    <row r="431" spans="8:11" ht="15.75" customHeight="1">
      <c r="H431" s="56"/>
      <c r="I431" s="56"/>
      <c r="J431" s="56"/>
      <c r="K431" s="56"/>
    </row>
    <row r="432" spans="8:11" ht="15.75" customHeight="1">
      <c r="H432" s="56"/>
      <c r="I432" s="56"/>
      <c r="J432" s="56"/>
      <c r="K432" s="56"/>
    </row>
    <row r="433" spans="8:11" ht="15.75" customHeight="1">
      <c r="H433" s="56"/>
      <c r="I433" s="56"/>
      <c r="J433" s="56"/>
      <c r="K433" s="56"/>
    </row>
    <row r="434" spans="8:11" ht="15.75" customHeight="1">
      <c r="H434" s="56"/>
      <c r="I434" s="56"/>
      <c r="J434" s="56"/>
      <c r="K434" s="56"/>
    </row>
    <row r="435" spans="8:11" ht="15.75" customHeight="1">
      <c r="H435" s="56"/>
      <c r="I435" s="56"/>
      <c r="J435" s="56"/>
      <c r="K435" s="56"/>
    </row>
    <row r="436" spans="8:11" ht="15.75" customHeight="1">
      <c r="H436" s="56"/>
      <c r="I436" s="56"/>
      <c r="J436" s="56"/>
      <c r="K436" s="56"/>
    </row>
    <row r="437" spans="8:11" ht="15.75" customHeight="1">
      <c r="H437" s="56"/>
      <c r="I437" s="56"/>
      <c r="J437" s="56"/>
      <c r="K437" s="56"/>
    </row>
    <row r="438" spans="8:11" ht="15.75" customHeight="1">
      <c r="H438" s="56"/>
      <c r="I438" s="56"/>
      <c r="J438" s="56"/>
      <c r="K438" s="56"/>
    </row>
    <row r="439" spans="8:11" ht="15.75" customHeight="1">
      <c r="H439" s="56"/>
      <c r="I439" s="56"/>
      <c r="J439" s="56"/>
      <c r="K439" s="56"/>
    </row>
    <row r="440" spans="8:11" ht="15.75" customHeight="1">
      <c r="H440" s="56"/>
      <c r="I440" s="56"/>
      <c r="J440" s="56"/>
      <c r="K440" s="56"/>
    </row>
    <row r="441" spans="8:11" ht="15.75" customHeight="1">
      <c r="H441" s="56"/>
      <c r="I441" s="56"/>
      <c r="J441" s="56"/>
      <c r="K441" s="56"/>
    </row>
    <row r="442" spans="8:11" ht="15.75" customHeight="1">
      <c r="H442" s="56"/>
      <c r="I442" s="56"/>
      <c r="J442" s="56"/>
      <c r="K442" s="56"/>
    </row>
    <row r="443" spans="8:11" ht="15.75" customHeight="1">
      <c r="H443" s="56"/>
      <c r="I443" s="56"/>
      <c r="J443" s="56"/>
      <c r="K443" s="56"/>
    </row>
    <row r="444" spans="8:11" ht="15.75" customHeight="1">
      <c r="H444" s="56"/>
      <c r="I444" s="56"/>
      <c r="J444" s="56"/>
      <c r="K444" s="56"/>
    </row>
    <row r="445" spans="8:11" ht="15.75" customHeight="1">
      <c r="H445" s="56"/>
      <c r="I445" s="56"/>
      <c r="J445" s="56"/>
      <c r="K445" s="56"/>
    </row>
    <row r="446" spans="8:11" ht="15.75" customHeight="1">
      <c r="H446" s="56"/>
      <c r="I446" s="56"/>
      <c r="J446" s="56"/>
      <c r="K446" s="56"/>
    </row>
    <row r="447" spans="8:11" ht="15.75" customHeight="1">
      <c r="H447" s="56"/>
      <c r="I447" s="56"/>
      <c r="J447" s="56"/>
      <c r="K447" s="56"/>
    </row>
    <row r="448" spans="8:11" ht="15.75" customHeight="1">
      <c r="H448" s="56"/>
      <c r="I448" s="56"/>
      <c r="J448" s="56"/>
      <c r="K448" s="56"/>
    </row>
    <row r="449" spans="8:11" ht="15.75" customHeight="1">
      <c r="H449" s="56"/>
      <c r="I449" s="56"/>
      <c r="J449" s="56"/>
      <c r="K449" s="56"/>
    </row>
    <row r="450" spans="8:11" ht="15.75" customHeight="1">
      <c r="H450" s="56"/>
      <c r="I450" s="56"/>
      <c r="J450" s="56"/>
      <c r="K450" s="56"/>
    </row>
    <row r="451" spans="8:11" ht="15.75" customHeight="1">
      <c r="H451" s="56"/>
      <c r="I451" s="56"/>
      <c r="J451" s="56"/>
      <c r="K451" s="56"/>
    </row>
    <row r="452" spans="8:11" ht="15.75" customHeight="1">
      <c r="H452" s="56"/>
      <c r="I452" s="56"/>
      <c r="J452" s="56"/>
      <c r="K452" s="56"/>
    </row>
    <row r="453" spans="8:11" ht="15.75" customHeight="1">
      <c r="H453" s="56"/>
      <c r="I453" s="56"/>
      <c r="J453" s="56"/>
      <c r="K453" s="56"/>
    </row>
    <row r="454" spans="8:11" ht="15.75" customHeight="1">
      <c r="H454" s="56"/>
      <c r="I454" s="56"/>
      <c r="J454" s="56"/>
      <c r="K454" s="56"/>
    </row>
    <row r="455" spans="8:11" ht="15.75" customHeight="1">
      <c r="H455" s="56"/>
      <c r="I455" s="56"/>
      <c r="J455" s="56"/>
      <c r="K455" s="56"/>
    </row>
    <row r="456" spans="8:11" ht="15.75" customHeight="1">
      <c r="H456" s="56"/>
      <c r="I456" s="56"/>
      <c r="J456" s="56"/>
      <c r="K456" s="56"/>
    </row>
    <row r="457" spans="8:11" ht="15.75" customHeight="1">
      <c r="H457" s="56"/>
      <c r="I457" s="56"/>
      <c r="J457" s="56"/>
      <c r="K457" s="56"/>
    </row>
    <row r="458" spans="8:11" ht="15.75" customHeight="1">
      <c r="H458" s="56"/>
      <c r="I458" s="56"/>
      <c r="J458" s="56"/>
      <c r="K458" s="56"/>
    </row>
    <row r="459" spans="8:11" ht="15.75" customHeight="1">
      <c r="H459" s="56"/>
      <c r="I459" s="56"/>
      <c r="J459" s="56"/>
      <c r="K459" s="56"/>
    </row>
    <row r="460" spans="8:11" ht="15.75" customHeight="1">
      <c r="H460" s="56"/>
      <c r="I460" s="56"/>
      <c r="J460" s="56"/>
      <c r="K460" s="56"/>
    </row>
    <row r="461" spans="8:11" ht="15.75" customHeight="1">
      <c r="H461" s="56"/>
      <c r="I461" s="56"/>
      <c r="J461" s="56"/>
      <c r="K461" s="56"/>
    </row>
    <row r="462" spans="8:11" ht="15.75" customHeight="1">
      <c r="H462" s="56"/>
      <c r="I462" s="56"/>
      <c r="J462" s="56"/>
      <c r="K462" s="56"/>
    </row>
    <row r="463" spans="8:11" ht="15.75" customHeight="1">
      <c r="H463" s="56"/>
      <c r="I463" s="56"/>
      <c r="J463" s="56"/>
      <c r="K463" s="56"/>
    </row>
    <row r="464" spans="8:11" ht="15.75" customHeight="1">
      <c r="H464" s="56"/>
      <c r="I464" s="56"/>
      <c r="J464" s="56"/>
      <c r="K464" s="56"/>
    </row>
    <row r="465" spans="8:11" ht="15.75" customHeight="1">
      <c r="H465" s="56"/>
      <c r="I465" s="56"/>
      <c r="J465" s="56"/>
      <c r="K465" s="56"/>
    </row>
    <row r="466" spans="8:11" ht="15.75" customHeight="1">
      <c r="H466" s="56"/>
      <c r="I466" s="56"/>
      <c r="J466" s="56"/>
      <c r="K466" s="56"/>
    </row>
    <row r="467" spans="8:11" ht="15.75" customHeight="1">
      <c r="H467" s="56"/>
      <c r="I467" s="56"/>
      <c r="J467" s="56"/>
      <c r="K467" s="56"/>
    </row>
    <row r="468" spans="8:11" ht="15.75" customHeight="1">
      <c r="H468" s="56"/>
      <c r="I468" s="56"/>
      <c r="J468" s="56"/>
      <c r="K468" s="56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1818E-7A0C-45F8-AFD3-E1BF759231FD}">
  <dimension ref="B2:D5"/>
  <sheetViews>
    <sheetView workbookViewId="0">
      <selection activeCell="C5" sqref="C5"/>
    </sheetView>
  </sheetViews>
  <sheetFormatPr defaultColWidth="8.81640625" defaultRowHeight="12.5"/>
  <cols>
    <col min="1" max="1" width="8.81640625" style="49"/>
    <col min="2" max="2" width="28.81640625" style="49" customWidth="1"/>
    <col min="3" max="16384" width="8.81640625" style="49"/>
  </cols>
  <sheetData>
    <row r="2" spans="2:4">
      <c r="B2" s="48" t="s">
        <v>175</v>
      </c>
      <c r="C2" s="49">
        <v>0.25</v>
      </c>
      <c r="D2" s="49" t="s">
        <v>176</v>
      </c>
    </row>
    <row r="3" spans="2:4">
      <c r="B3" s="48" t="s">
        <v>177</v>
      </c>
      <c r="C3" s="49">
        <v>0.3</v>
      </c>
      <c r="D3" s="49" t="s">
        <v>178</v>
      </c>
    </row>
    <row r="4" spans="2:4">
      <c r="B4" s="48" t="s">
        <v>179</v>
      </c>
      <c r="C4" s="49">
        <v>0.2</v>
      </c>
      <c r="D4" s="49" t="s">
        <v>180</v>
      </c>
    </row>
    <row r="5" spans="2:4">
      <c r="B5" s="48" t="s">
        <v>181</v>
      </c>
      <c r="C5" s="49">
        <v>0.25</v>
      </c>
      <c r="D5" s="49" t="s">
        <v>182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013DF1-69E2-4EF1-B75B-ED949877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96A37D-051E-4615-AD62-EEAA53C391D8}">
  <ds:schemaRefs>
    <ds:schemaRef ds:uri="http://purl.org/dc/terms/"/>
    <ds:schemaRef ds:uri="http://purl.org/dc/elements/1.1/"/>
    <ds:schemaRef ds:uri="d079ca4d-9489-4fcf-a7b9-b41911804c5a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8d4717df-e6b0-433d-a266-7b37b8551c9d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482B4A4-6474-46BD-86CA-DB2AA1D12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formresponses1</vt:lpstr>
      <vt:lpstr>KnitVariables</vt:lpstr>
      <vt:lpstr>Offsets</vt:lpstr>
      <vt:lpstr>Expanded Sizing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2020-03-19T10:59:14Z</dcterms:created>
  <dcterms:modified xsi:type="dcterms:W3CDTF">2021-01-26T15:39:31Z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