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 material\data analyst\COMPLETED ASSIGNMENTS\Excel\"/>
    </mc:Choice>
  </mc:AlternateContent>
  <xr:revisionPtr revIDLastSave="0" documentId="13_ncr:1_{1384EE29-257A-45A0-827D-E2E102F5E68D}" xr6:coauthVersionLast="47" xr6:coauthVersionMax="47" xr10:uidLastSave="{00000000-0000-0000-0000-000000000000}"/>
  <bookViews>
    <workbookView xWindow="-120" yWindow="-120" windowWidth="20730" windowHeight="11160" activeTab="1" xr2:uid="{18E74621-BEBE-4C55-9A4A-6D7726ED6B75}"/>
  </bookViews>
  <sheets>
    <sheet name="Compare" sheetId="7" r:id="rId1"/>
    <sheet name="Brainstorm" sheetId="4" r:id="rId2"/>
    <sheet name="Vlookup Advanced" sheetId="2" r:id="rId3"/>
    <sheet name="Rank" sheetId="6" r:id="rId4"/>
  </sheets>
  <externalReferences>
    <externalReference r:id="rId5"/>
  </externalReferences>
  <definedNames>
    <definedName name="_xlnm._FilterDatabase" localSheetId="1" hidden="1">Brainstorm!$D$15:$D$29</definedName>
    <definedName name="_xlnm.Criteria" localSheetId="1">Brainstorm!$D$15:$F$29</definedName>
    <definedName name="data2assbrst">'Vlookup Advanced'!$F$28:$H$37</definedName>
    <definedName name="DATA3ASSBRST">'Vlookup Advanced'!$G$28:$H$37</definedName>
    <definedName name="dataassbrst">'Vlookup Advanced'!$F$6:$G$10</definedName>
    <definedName name="dataM1">'Vlookup Advanced'!$F$16:$G$20</definedName>
    <definedName name="dataM2">'Vlookup Advanced'!$I$16:$J$20</definedName>
    <definedName name="dataM3">'Vlookup Advanced'!$L$16:$M$20</definedName>
    <definedName name="_xlnm.Extract" localSheetId="1">Brainstorm!$B$32</definedName>
    <definedName name="head2assbrst">'Vlookup Advanced'!$F$27:$H$27</definedName>
    <definedName name="headassbrst">'Vlookup Advanced'!$F$5:$G$5</definedName>
    <definedName name="headbrst">#REF!</definedName>
    <definedName name="headM1">'Vlookup Advanced'!$F$15:$G$15</definedName>
    <definedName name="headM2">'Vlookup Advanced'!$I$15:$J$15</definedName>
    <definedName name="headM3">'Vlookup Advanced'!$L$15:$M$15</definedName>
    <definedName name="list1brst" localSheetId="3">#REF!</definedName>
    <definedName name="list1brst">[1]Compare!$B$6:$B$36</definedName>
    <definedName name="prodbrs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7" l="1"/>
  <c r="C29" i="2" a="1"/>
  <c r="C29" i="2" s="1"/>
  <c r="C30" i="2" a="1"/>
  <c r="C30" i="2" s="1"/>
  <c r="C31" i="2" a="1"/>
  <c r="C31" i="2" s="1"/>
  <c r="C32" i="2" a="1"/>
  <c r="C32" i="2"/>
  <c r="C28" i="2" a="1"/>
  <c r="C28" i="2" s="1"/>
  <c r="E8" i="4"/>
  <c r="D13" i="4"/>
  <c r="E13" i="4" s="1"/>
  <c r="D12" i="4"/>
  <c r="E12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D17" i="2"/>
  <c r="D18" i="2"/>
  <c r="D19" i="2"/>
  <c r="D20" i="2"/>
  <c r="D21" i="2"/>
  <c r="D22" i="2"/>
  <c r="D16" i="2"/>
  <c r="C7" i="2"/>
  <c r="C8" i="2"/>
  <c r="C9" i="2"/>
  <c r="C10" i="2"/>
  <c r="C6" i="2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D18" i="6"/>
  <c r="D17" i="6"/>
  <c r="K16" i="6"/>
  <c r="D16" i="6"/>
  <c r="K15" i="6"/>
  <c r="D15" i="6"/>
  <c r="K14" i="6"/>
  <c r="D14" i="6"/>
  <c r="K13" i="6"/>
  <c r="D13" i="6"/>
  <c r="K12" i="6"/>
  <c r="D12" i="6"/>
  <c r="K11" i="6"/>
  <c r="D11" i="6"/>
  <c r="K10" i="6"/>
  <c r="D10" i="6"/>
  <c r="K9" i="6"/>
  <c r="D9" i="6"/>
  <c r="K8" i="6"/>
  <c r="D8" i="6"/>
  <c r="K7" i="6"/>
  <c r="D7" i="6"/>
  <c r="D6" i="6"/>
  <c r="D5" i="6"/>
  <c r="E5" i="6"/>
  <c r="F22" i="2"/>
  <c r="F6" i="7"/>
  <c r="C40" i="2"/>
  <c r="I6" i="2"/>
  <c r="F12" i="4"/>
  <c r="F8" i="4"/>
  <c r="L7" i="6"/>
  <c r="F9" i="4"/>
  <c r="D8" i="4" l="1"/>
</calcChain>
</file>

<file path=xl/sharedStrings.xml><?xml version="1.0" encoding="utf-8"?>
<sst xmlns="http://schemas.openxmlformats.org/spreadsheetml/2006/main" count="206" uniqueCount="101">
  <si>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</si>
  <si>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</si>
  <si>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</si>
  <si>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</si>
  <si>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</si>
  <si>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</si>
  <si>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</si>
  <si>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</si>
  <si>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</si>
  <si>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</si>
  <si>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</si>
  <si>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</si>
  <si>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</si>
  <si>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</si>
  <si>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</si>
  <si>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</si>
  <si>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</si>
  <si>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</si>
  <si>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</si>
  <si>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</si>
  <si>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</si>
  <si>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</si>
  <si>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</si>
  <si>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</si>
  <si>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</si>
  <si>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</si>
  <si>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</si>
  <si>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</si>
  <si>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</si>
  <si>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</si>
  <si>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</si>
  <si>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</si>
  <si>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</si>
  <si>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</si>
  <si>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</si>
  <si>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</si>
  <si>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</si>
  <si>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</si>
  <si>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</si>
  <si>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</si>
  <si>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</si>
  <si>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</si>
  <si>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</si>
  <si>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</si>
  <si>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</si>
  <si>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</si>
  <si>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</si>
  <si>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</si>
  <si>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</si>
  <si>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</si>
  <si>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</si>
  <si>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</si>
  <si>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</si>
  <si>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</si>
  <si>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</si>
  <si>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</si>
  <si>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</si>
  <si>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</si>
  <si>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</si>
  <si>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</si>
  <si>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</si>
  <si>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</si>
  <si>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</si>
  <si>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</si>
  <si>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</si>
  <si>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</si>
  <si>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</si>
  <si>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</si>
  <si>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</si>
  <si>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</si>
  <si>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</si>
  <si>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</si>
  <si>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</si>
  <si>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</si>
  <si>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</si>
  <si>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</si>
  <si>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</si>
  <si>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</si>
  <si>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</si>
  <si>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</si>
  <si>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</si>
  <si>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</si>
  <si>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</si>
  <si>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</si>
  <si>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</si>
  <si>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</si>
  <si>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</si>
  <si>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</si>
  <si>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</si>
  <si>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</si>
  <si>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</si>
  <si>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</si>
  <si>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</si>
  <si>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</si>
  <si>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</si>
  <si>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</si>
  <si>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</si>
  <si>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</si>
  <si>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</si>
  <si>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</si>
  <si>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Camparison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</si>
</sst>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1" fillId="0" borderId="1" xfId="0" applyFont="1" applyBorder="1"/>
    <xf numFmtId="0" fontId="1" fillId="5" borderId="1" xfId="0" applyFont="1" applyFill="1" applyBorder="1"/>
    <xf numFmtId="0" fontId="4" fillId="4" borderId="0" xfId="0" applyFont="1" applyFill="1"/>
    <xf numFmtId="0" fontId="1" fillId="0" borderId="0" xfId="0" applyFont="1" applyAlignment="1">
      <alignment horizontal="center"/>
    </xf>
    <xf numFmtId="0" fontId="0" fillId="5" borderId="1" xfId="0" applyFill="1" applyBorder="1"/>
    <xf numFmtId="0" fontId="4" fillId="5" borderId="0" xfId="0" applyFont="1" applyFill="1"/>
    <xf numFmtId="10" fontId="0" fillId="4" borderId="1" xfId="0" applyNumberFormat="1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0" fontId="1" fillId="7" borderId="0" xfId="0" applyFont="1" applyFill="1"/>
    <xf numFmtId="164" fontId="0" fillId="8" borderId="1" xfId="1" applyNumberFormat="1" applyFont="1" applyFill="1" applyBorder="1"/>
    <xf numFmtId="0" fontId="1" fillId="8" borderId="0" xfId="0" applyFont="1" applyFill="1"/>
    <xf numFmtId="0" fontId="0" fillId="7" borderId="1" xfId="1" applyNumberFormat="1" applyFont="1" applyFill="1" applyBorder="1"/>
    <xf numFmtId="0" fontId="0" fillId="7" borderId="1" xfId="0" applyFill="1" applyBorder="1"/>
    <xf numFmtId="0" fontId="0" fillId="9" borderId="1" xfId="0" applyFill="1" applyBorder="1"/>
    <xf numFmtId="0" fontId="0" fillId="9" borderId="0" xfId="0" applyFill="1"/>
    <xf numFmtId="0" fontId="4" fillId="9" borderId="0" xfId="0" applyFont="1" applyFill="1"/>
    <xf numFmtId="0" fontId="1" fillId="4" borderId="0" xfId="0" applyFont="1" applyFill="1"/>
  </cellXfs>
  <cellStyles count="2">
    <cellStyle name="Comma" xfId="1" builtinId="3"/>
    <cellStyle name="Normal" xfId="0" builtinId="0"/>
  </cellStyles>
  <dxfs count="1">
    <dxf>
      <fill>
        <patternFill>
          <bgColor rgb="FF99FF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331470</xdr:colOff>
      <xdr:row>13</xdr:row>
      <xdr:rowOff>180975</xdr:rowOff>
    </xdr:from>
    <xdr:to>
      <xdr:col>13</xdr:col>
      <xdr:colOff>500051</xdr:colOff>
      <xdr:row>29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0820" y="2419350"/>
          <a:ext cx="1997381" cy="13049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man\AppData\Roaming\Microsoft\Excel\Book1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mpare"/>
      <sheetName val="Rank"/>
    </sheetNames>
    <sheetDataSet>
      <sheetData sheetId="0" refreshError="1"/>
      <sheetData sheetId="1" refreshError="1">
        <row r="6">
          <cell r="B6" t="str">
            <v>Anise tea</v>
          </cell>
        </row>
        <row r="7">
          <cell r="B7" t="str">
            <v>Artichoke tea</v>
          </cell>
        </row>
        <row r="8">
          <cell r="B8" t="str">
            <v>Asiatic penny-wort leaf</v>
          </cell>
        </row>
        <row r="9">
          <cell r="B9" t="str">
            <v>Bael fruit tea[9]</v>
          </cell>
        </row>
        <row r="10">
          <cell r="B10" t="str">
            <v>Bee balm</v>
          </cell>
        </row>
        <row r="11">
          <cell r="B11" t="str">
            <v>Boldo</v>
          </cell>
        </row>
        <row r="12">
          <cell r="B12" t="str">
            <v>Burdock; the seeds</v>
          </cell>
        </row>
        <row r="13">
          <cell r="B13" t="str">
            <v>Cannabis tea</v>
          </cell>
        </row>
        <row r="14">
          <cell r="B14" t="str">
            <v>Caraway</v>
          </cell>
        </row>
        <row r="15">
          <cell r="B15" t="str">
            <v>Catnip</v>
          </cell>
        </row>
        <row r="16">
          <cell r="B16" t="str">
            <v>Chamomile</v>
          </cell>
        </row>
        <row r="17">
          <cell r="B17" t="str">
            <v>Che dang</v>
          </cell>
        </row>
        <row r="18">
          <cell r="B18" t="str">
            <v>Chinese knotweed tea</v>
          </cell>
        </row>
        <row r="19">
          <cell r="B19" t="str">
            <v>Chrysanthemum tea</v>
          </cell>
        </row>
        <row r="20">
          <cell r="B20" t="str">
            <v>Scorched rice</v>
          </cell>
        </row>
        <row r="21">
          <cell r="B21" t="str">
            <v>Serendib (tea)</v>
          </cell>
        </row>
        <row r="22">
          <cell r="B22" t="str">
            <v>Skullcap</v>
          </cell>
        </row>
        <row r="23">
          <cell r="B23" t="str">
            <v>Sobacha</v>
          </cell>
        </row>
        <row r="24">
          <cell r="B24" t="str">
            <v>Spearmint</v>
          </cell>
        </row>
        <row r="25">
          <cell r="B25" t="str">
            <v>Spicebush </v>
          </cell>
        </row>
        <row r="26">
          <cell r="B26" t="str">
            <v>Spruce tea</v>
          </cell>
        </row>
        <row r="27">
          <cell r="B27" t="str">
            <v>St. John's wort</v>
          </cell>
        </row>
        <row r="28">
          <cell r="B28" t="str">
            <v>Staghorn sumac</v>
          </cell>
        </row>
        <row r="29">
          <cell r="B29" t="str">
            <v>Stevia</v>
          </cell>
        </row>
        <row r="30">
          <cell r="B30" t="str">
            <v>Turmeric tea</v>
          </cell>
        </row>
        <row r="31">
          <cell r="B31" t="str">
            <v>Uncaria tomentosa</v>
          </cell>
        </row>
        <row r="32">
          <cell r="B32" t="str">
            <v>Valerian</v>
          </cell>
        </row>
        <row r="33">
          <cell r="B33" t="str">
            <v>Verbena (vervain)</v>
          </cell>
        </row>
        <row r="34">
          <cell r="B34" t="str">
            <v>Wax gourd </v>
          </cell>
        </row>
        <row r="35">
          <cell r="B35" t="str">
            <v>Wong Lo Kat</v>
          </cell>
        </row>
        <row r="36">
          <cell r="B36" t="str">
            <v>Woodruff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BE7A-8B87-4374-AED1-2924604A7D67}">
  <dimension ref="B1:K36"/>
  <sheetViews>
    <sheetView workbookViewId="0">
      <selection activeCell="F13" sqref="F13"/>
    </sheetView>
  </sheetViews>
  <sheetFormatPr defaultRowHeight="15" x14ac:dyDescent="0.25"/>
  <cols>
    <col min="2" max="2" width="21.140625" bestFit="1" customWidth="1"/>
    <col min="3" max="3" width="21.140625" customWidth="1"/>
    <col min="4" max="4" width="38.140625" customWidth="1"/>
  </cols>
  <sheetData>
    <row r="1" spans="2:11" x14ac:dyDescent="0.25">
      <c r="B1" s="3" t="s">
        <v>39</v>
      </c>
    </row>
    <row r="3" spans="2:11" x14ac:dyDescent="0.25">
      <c r="B3" s="2" t="s">
        <v>38</v>
      </c>
      <c r="D3" s="2" t="s">
        <v>37</v>
      </c>
    </row>
    <row r="5" spans="2:11" x14ac:dyDescent="0.25">
      <c r="B5" s="2" t="s">
        <v>36</v>
      </c>
      <c r="C5" s="15" t="s">
        <v>100</v>
      </c>
      <c r="D5" s="2" t="s">
        <v>35</v>
      </c>
    </row>
    <row r="6" spans="2:11" x14ac:dyDescent="0.25">
      <c r="B6" s="1" t="s">
        <v>34</v>
      </c>
      <c r="C6" t="str">
        <f t="shared" ref="C6:C36" si="0">IFERROR(VLOOKUP($D6,list1brst,1,0),"Not Present")</f>
        <v>Anise tea</v>
      </c>
      <c r="D6" s="1" t="s">
        <v>34</v>
      </c>
      <c r="F6" s="31" t="str">
        <f ca="1">_xlfn.FORMULATEXT(C6)</f>
        <v>=IFERROR(VLOOKUP($D6,list1brst,1,0),"Not Present")</v>
      </c>
      <c r="G6" s="31"/>
      <c r="H6" s="31"/>
      <c r="I6" s="31"/>
      <c r="J6" s="31"/>
      <c r="K6" s="31"/>
    </row>
    <row r="7" spans="2:11" x14ac:dyDescent="0.25">
      <c r="B7" s="1" t="s">
        <v>33</v>
      </c>
      <c r="C7" t="str">
        <f t="shared" si="0"/>
        <v>Artichoke tea</v>
      </c>
      <c r="D7" s="1" t="s">
        <v>33</v>
      </c>
    </row>
    <row r="8" spans="2:11" x14ac:dyDescent="0.25">
      <c r="B8" s="1" t="s">
        <v>32</v>
      </c>
      <c r="C8" t="str">
        <f t="shared" si="0"/>
        <v>Asiatic penny-wort leaf</v>
      </c>
      <c r="D8" s="1" t="s">
        <v>32</v>
      </c>
    </row>
    <row r="9" spans="2:11" x14ac:dyDescent="0.25">
      <c r="B9" s="1" t="s">
        <v>31</v>
      </c>
      <c r="C9" t="str">
        <f t="shared" si="0"/>
        <v>Bael fruit tea[9]</v>
      </c>
      <c r="D9" s="1" t="s">
        <v>31</v>
      </c>
    </row>
    <row r="10" spans="2:11" x14ac:dyDescent="0.25">
      <c r="B10" s="1" t="s">
        <v>30</v>
      </c>
      <c r="C10" t="str">
        <f t="shared" si="0"/>
        <v>Bee balm</v>
      </c>
      <c r="D10" s="1" t="s">
        <v>30</v>
      </c>
    </row>
    <row r="11" spans="2:11" x14ac:dyDescent="0.25">
      <c r="B11" s="1" t="s">
        <v>29</v>
      </c>
      <c r="C11" t="str">
        <f t="shared" si="0"/>
        <v>Boldo</v>
      </c>
      <c r="D11" s="1" t="s">
        <v>29</v>
      </c>
    </row>
    <row r="12" spans="2:11" x14ac:dyDescent="0.25">
      <c r="B12" s="1" t="s">
        <v>28</v>
      </c>
      <c r="C12" t="str">
        <f t="shared" si="0"/>
        <v>Burdock; the seeds</v>
      </c>
      <c r="D12" s="1" t="s">
        <v>28</v>
      </c>
    </row>
    <row r="13" spans="2:11" x14ac:dyDescent="0.25">
      <c r="B13" s="1" t="s">
        <v>27</v>
      </c>
      <c r="C13" t="str">
        <f t="shared" si="0"/>
        <v>Cannabis tea</v>
      </c>
      <c r="D13" s="1" t="s">
        <v>27</v>
      </c>
    </row>
    <row r="14" spans="2:11" x14ac:dyDescent="0.25">
      <c r="B14" s="1" t="s">
        <v>26</v>
      </c>
      <c r="C14" t="str">
        <f t="shared" si="0"/>
        <v>Caraway</v>
      </c>
      <c r="D14" s="1" t="s">
        <v>26</v>
      </c>
    </row>
    <row r="15" spans="2:11" x14ac:dyDescent="0.25">
      <c r="B15" s="1" t="s">
        <v>25</v>
      </c>
      <c r="C15" t="str">
        <f t="shared" si="0"/>
        <v>St. John's wort</v>
      </c>
      <c r="D15" s="1" t="s">
        <v>9</v>
      </c>
    </row>
    <row r="16" spans="2:11" x14ac:dyDescent="0.25">
      <c r="B16" s="1" t="s">
        <v>24</v>
      </c>
      <c r="C16" t="str">
        <f t="shared" si="0"/>
        <v>Staghorn sumac</v>
      </c>
      <c r="D16" s="1" t="s">
        <v>8</v>
      </c>
    </row>
    <row r="17" spans="2:4" x14ac:dyDescent="0.25">
      <c r="B17" s="1" t="s">
        <v>23</v>
      </c>
      <c r="C17" t="str">
        <f t="shared" si="0"/>
        <v>Stevia</v>
      </c>
      <c r="D17" s="1" t="s">
        <v>7</v>
      </c>
    </row>
    <row r="18" spans="2:4" x14ac:dyDescent="0.25">
      <c r="B18" s="1" t="s">
        <v>22</v>
      </c>
      <c r="C18" t="str">
        <f t="shared" si="0"/>
        <v>Not Present</v>
      </c>
      <c r="D18" s="1" t="s">
        <v>21</v>
      </c>
    </row>
    <row r="19" spans="2:4" x14ac:dyDescent="0.25">
      <c r="B19" s="1" t="s">
        <v>20</v>
      </c>
      <c r="C19" t="str">
        <f t="shared" si="0"/>
        <v>Not Present</v>
      </c>
      <c r="D19" s="1" t="s">
        <v>19</v>
      </c>
    </row>
    <row r="20" spans="2:4" x14ac:dyDescent="0.25">
      <c r="B20" s="1" t="s">
        <v>18</v>
      </c>
      <c r="C20" t="str">
        <f t="shared" si="0"/>
        <v>Turmeric tea</v>
      </c>
      <c r="D20" s="1" t="s">
        <v>6</v>
      </c>
    </row>
    <row r="21" spans="2:4" x14ac:dyDescent="0.25">
      <c r="B21" s="1" t="s">
        <v>17</v>
      </c>
      <c r="C21" t="str">
        <f t="shared" si="0"/>
        <v>Uncaria tomentosa</v>
      </c>
      <c r="D21" s="1" t="s">
        <v>5</v>
      </c>
    </row>
    <row r="22" spans="2:4" x14ac:dyDescent="0.25">
      <c r="B22" s="1" t="s">
        <v>16</v>
      </c>
      <c r="C22" t="str">
        <f t="shared" si="0"/>
        <v>Not Present</v>
      </c>
      <c r="D22" s="1" t="s">
        <v>15</v>
      </c>
    </row>
    <row r="23" spans="2:4" x14ac:dyDescent="0.25">
      <c r="B23" s="1" t="s">
        <v>14</v>
      </c>
      <c r="C23" t="str">
        <f t="shared" si="0"/>
        <v>Verbena (vervain)</v>
      </c>
      <c r="D23" s="1" t="s">
        <v>3</v>
      </c>
    </row>
    <row r="24" spans="2:4" x14ac:dyDescent="0.25">
      <c r="B24" s="1" t="s">
        <v>13</v>
      </c>
      <c r="C24" t="str">
        <f t="shared" si="0"/>
        <v>Not Present</v>
      </c>
      <c r="D24" s="1" t="s">
        <v>12</v>
      </c>
    </row>
    <row r="25" spans="2:4" x14ac:dyDescent="0.25">
      <c r="B25" s="1" t="s">
        <v>11</v>
      </c>
      <c r="C25" t="str">
        <f t="shared" si="0"/>
        <v>Not Present</v>
      </c>
    </row>
    <row r="26" spans="2:4" x14ac:dyDescent="0.25">
      <c r="B26" s="1" t="s">
        <v>10</v>
      </c>
      <c r="C26" t="str">
        <f t="shared" si="0"/>
        <v>Not Present</v>
      </c>
    </row>
    <row r="27" spans="2:4" x14ac:dyDescent="0.25">
      <c r="B27" s="1" t="s">
        <v>9</v>
      </c>
      <c r="C27" t="str">
        <f t="shared" si="0"/>
        <v>Not Present</v>
      </c>
    </row>
    <row r="28" spans="2:4" x14ac:dyDescent="0.25">
      <c r="B28" s="1" t="s">
        <v>8</v>
      </c>
      <c r="C28" t="str">
        <f t="shared" si="0"/>
        <v>Not Present</v>
      </c>
    </row>
    <row r="29" spans="2:4" x14ac:dyDescent="0.25">
      <c r="B29" s="1" t="s">
        <v>7</v>
      </c>
      <c r="C29" t="str">
        <f t="shared" si="0"/>
        <v>Not Present</v>
      </c>
    </row>
    <row r="30" spans="2:4" x14ac:dyDescent="0.25">
      <c r="B30" s="1" t="s">
        <v>6</v>
      </c>
      <c r="C30" t="str">
        <f t="shared" si="0"/>
        <v>Not Present</v>
      </c>
    </row>
    <row r="31" spans="2:4" x14ac:dyDescent="0.25">
      <c r="B31" s="1" t="s">
        <v>5</v>
      </c>
      <c r="C31" t="str">
        <f t="shared" si="0"/>
        <v>Not Present</v>
      </c>
    </row>
    <row r="32" spans="2:4" x14ac:dyDescent="0.25">
      <c r="B32" s="1" t="s">
        <v>4</v>
      </c>
      <c r="C32" t="str">
        <f t="shared" si="0"/>
        <v>Not Present</v>
      </c>
    </row>
    <row r="33" spans="2:3" x14ac:dyDescent="0.25">
      <c r="B33" s="1" t="s">
        <v>3</v>
      </c>
      <c r="C33" t="str">
        <f t="shared" si="0"/>
        <v>Not Present</v>
      </c>
    </row>
    <row r="34" spans="2:3" x14ac:dyDescent="0.25">
      <c r="B34" s="1" t="s">
        <v>2</v>
      </c>
      <c r="C34" t="str">
        <f t="shared" si="0"/>
        <v>Not Present</v>
      </c>
    </row>
    <row r="35" spans="2:3" x14ac:dyDescent="0.25">
      <c r="B35" s="1" t="s">
        <v>1</v>
      </c>
      <c r="C35" t="str">
        <f t="shared" si="0"/>
        <v>Not Present</v>
      </c>
    </row>
    <row r="36" spans="2:3" x14ac:dyDescent="0.25">
      <c r="B36" s="1" t="s">
        <v>0</v>
      </c>
      <c r="C36" t="str">
        <f t="shared" si="0"/>
        <v>Not Present</v>
      </c>
    </row>
  </sheetData>
  <conditionalFormatting sqref="C6:C36">
    <cfRule type="expression" dxfId="0" priority="1">
      <formula>$C6="Not Present"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sheetPr filterMode="1"/>
  <dimension ref="A2:O29"/>
  <sheetViews>
    <sheetView tabSelected="1" topLeftCell="A4" workbookViewId="0">
      <selection activeCell="D16" sqref="D16"/>
    </sheetView>
  </sheetViews>
  <sheetFormatPr defaultRowHeight="15" x14ac:dyDescent="0.25"/>
  <cols>
    <col min="2" max="2" width="17.42578125" customWidth="1"/>
    <col min="3" max="3" width="24.5703125" customWidth="1"/>
    <col min="4" max="4" width="12.7109375" customWidth="1"/>
    <col min="5" max="5" width="20.7109375" customWidth="1"/>
    <col min="6" max="6" width="20.140625" customWidth="1"/>
    <col min="7" max="7" width="10.140625" customWidth="1"/>
    <col min="8" max="8" width="13.5703125" customWidth="1"/>
    <col min="9" max="9" width="13" customWidth="1"/>
    <col min="15" max="15" width="11.42578125" customWidth="1"/>
  </cols>
  <sheetData>
    <row r="2" spans="1:15" x14ac:dyDescent="0.25">
      <c r="A2" s="3" t="s">
        <v>58</v>
      </c>
    </row>
    <row r="3" spans="1:15" ht="18.75" x14ac:dyDescent="0.3">
      <c r="A3" s="3" t="s">
        <v>59</v>
      </c>
      <c r="G3" s="11"/>
    </row>
    <row r="4" spans="1:15" ht="18.75" x14ac:dyDescent="0.3">
      <c r="A4" s="3" t="s">
        <v>60</v>
      </c>
      <c r="G4" s="11"/>
    </row>
    <row r="5" spans="1:15" ht="15.75" customHeight="1" x14ac:dyDescent="0.3">
      <c r="A5" s="3"/>
      <c r="G5" s="11"/>
    </row>
    <row r="6" spans="1:15" ht="18.75" x14ac:dyDescent="0.3">
      <c r="G6" s="11"/>
    </row>
    <row r="7" spans="1:15" x14ac:dyDescent="0.25">
      <c r="B7" s="12" t="s">
        <v>61</v>
      </c>
      <c r="C7" s="12" t="s">
        <v>62</v>
      </c>
      <c r="D7" s="12" t="s">
        <v>63</v>
      </c>
      <c r="E7" s="12" t="s">
        <v>64</v>
      </c>
    </row>
    <row r="8" spans="1:15" x14ac:dyDescent="0.25">
      <c r="B8" s="1" t="s">
        <v>76</v>
      </c>
      <c r="C8" s="1" t="s">
        <v>78</v>
      </c>
      <c r="D8" s="24">
        <f>IF(SUMIFS(H16:$H$29,$B$16:$B$29,$B$8,$C$16:$C$29,$C$8)=0,"NA",SUMIFS(H16:$H$29,$B$16:$B$29,$B$8,$C$16:$C$29,$C$8))</f>
        <v>742500</v>
      </c>
      <c r="E8" s="26">
        <f>IF(COUNTIFS($B$16:$B$29,$B$8,$C$16:$C$29,$C$8)=0,"NA",COUNTIFS($B$16:$B$29,$B$8,$C$16:$C$29,$C$8))</f>
        <v>1</v>
      </c>
      <c r="F8" s="23" t="str">
        <f ca="1">_xlfn.FORMULATEXT(E8)</f>
        <v>=IF(COUNTIFS($B$16:$B$29,$B$8,$C$16:$C$29,$C$8)=0,"NA",COUNTIFS($B$16:$B$29,$B$8,$C$16:$C$29,$C$8))</v>
      </c>
      <c r="G8" s="23"/>
      <c r="H8" s="23"/>
      <c r="I8" s="23"/>
      <c r="J8" s="23"/>
      <c r="K8" s="23"/>
      <c r="L8" s="23"/>
      <c r="M8" s="23"/>
      <c r="N8" s="23"/>
    </row>
    <row r="9" spans="1:15" x14ac:dyDescent="0.25">
      <c r="F9" s="25" t="str">
        <f ca="1">_xlfn.FORMULATEXT(D8)</f>
        <v>=IF(SUMIFS(H16:$H$29,$B$16:$B$29,$B$8,$C$16:$C$29,$C$8)=0,"NA",SUMIFS(H16:$H$29,$B$16:$B$29,$B$8,$C$16:$C$29,$C$8))</v>
      </c>
      <c r="G9" s="25"/>
      <c r="H9" s="25"/>
      <c r="I9" s="25"/>
      <c r="J9" s="25"/>
      <c r="K9" s="25"/>
      <c r="L9" s="25"/>
      <c r="M9" s="25"/>
      <c r="N9" s="25"/>
      <c r="O9" s="25"/>
    </row>
    <row r="11" spans="1:15" x14ac:dyDescent="0.25">
      <c r="C11" s="1"/>
      <c r="D11" s="1"/>
      <c r="E11" s="12" t="s">
        <v>65</v>
      </c>
    </row>
    <row r="12" spans="1:15" x14ac:dyDescent="0.25">
      <c r="C12" s="12" t="s">
        <v>66</v>
      </c>
      <c r="D12" s="7">
        <f>MAX($F$16:$F$29)</f>
        <v>260</v>
      </c>
      <c r="E12" s="27" t="str">
        <f>VLOOKUP($D12,CHOOSE({1,2},$F$16:$F$29,$D$16:$D$29),2,0)</f>
        <v>Amarilla</v>
      </c>
      <c r="F12" s="23" t="str">
        <f ca="1">_xlfn.FORMULATEXT(E12)</f>
        <v>=VLOOKUP($D12,CHOOSE({1,2},$F$16:$F$29,$D$16:$D$29),2,0)</v>
      </c>
      <c r="G12" s="23"/>
      <c r="H12" s="23"/>
      <c r="I12" s="23"/>
    </row>
    <row r="13" spans="1:15" x14ac:dyDescent="0.25">
      <c r="C13" s="12" t="s">
        <v>67</v>
      </c>
      <c r="D13" s="7">
        <f>MIN($F$16:$F$29)</f>
        <v>5</v>
      </c>
      <c r="E13" s="27" t="str">
        <f>VLOOKUP($D13,CHOOSE({1,2},$F$16:$F$29,$D$16:$D$29),2,0)</f>
        <v>Montana</v>
      </c>
    </row>
    <row r="15" spans="1:15" x14ac:dyDescent="0.25">
      <c r="B15" s="21" t="s">
        <v>61</v>
      </c>
      <c r="C15" s="21" t="s">
        <v>68</v>
      </c>
      <c r="D15" s="21" t="s">
        <v>41</v>
      </c>
      <c r="E15" s="21" t="s">
        <v>42</v>
      </c>
      <c r="F15" s="21" t="s">
        <v>69</v>
      </c>
      <c r="G15" s="21" t="s">
        <v>70</v>
      </c>
      <c r="H15" s="21" t="s">
        <v>71</v>
      </c>
      <c r="I15" s="21" t="s">
        <v>72</v>
      </c>
    </row>
    <row r="16" spans="1:15" x14ac:dyDescent="0.25">
      <c r="B16" s="19" t="s">
        <v>73</v>
      </c>
      <c r="C16" s="19" t="s">
        <v>74</v>
      </c>
      <c r="D16" s="19" t="s">
        <v>48</v>
      </c>
      <c r="E16" s="19">
        <v>2851</v>
      </c>
      <c r="F16" s="20">
        <v>10</v>
      </c>
      <c r="G16" s="19">
        <v>350</v>
      </c>
      <c r="H16" s="22">
        <f>$E16*$G16</f>
        <v>997850</v>
      </c>
      <c r="I16" s="22">
        <f>SUM($H16-$E16*$F16)</f>
        <v>969340</v>
      </c>
    </row>
    <row r="17" spans="2:9" hidden="1" x14ac:dyDescent="0.25">
      <c r="B17" s="19" t="s">
        <v>73</v>
      </c>
      <c r="C17" s="19" t="s">
        <v>75</v>
      </c>
      <c r="D17" s="19" t="s">
        <v>48</v>
      </c>
      <c r="E17" s="19">
        <v>3495</v>
      </c>
      <c r="F17" s="20">
        <v>10</v>
      </c>
      <c r="G17" s="19">
        <v>300</v>
      </c>
      <c r="H17" s="22">
        <f t="shared" ref="H17:H29" si="0">$E17*$G17</f>
        <v>1048500</v>
      </c>
      <c r="I17" s="22">
        <f t="shared" ref="I17:I29" si="1">SUM($H17-$E17*$F17)</f>
        <v>1013550</v>
      </c>
    </row>
    <row r="18" spans="2:9" hidden="1" x14ac:dyDescent="0.25">
      <c r="B18" s="19" t="s">
        <v>76</v>
      </c>
      <c r="C18" s="19" t="s">
        <v>77</v>
      </c>
      <c r="D18" s="19" t="s">
        <v>48</v>
      </c>
      <c r="E18" s="19">
        <v>2632</v>
      </c>
      <c r="F18" s="20">
        <v>10</v>
      </c>
      <c r="G18" s="19">
        <v>350</v>
      </c>
      <c r="H18" s="22">
        <f t="shared" si="0"/>
        <v>921200</v>
      </c>
      <c r="I18" s="22">
        <f t="shared" si="1"/>
        <v>894880</v>
      </c>
    </row>
    <row r="19" spans="2:9" x14ac:dyDescent="0.25">
      <c r="B19" s="19" t="s">
        <v>76</v>
      </c>
      <c r="C19" s="19" t="s">
        <v>77</v>
      </c>
      <c r="D19" s="19" t="s">
        <v>50</v>
      </c>
      <c r="E19" s="19">
        <v>2632</v>
      </c>
      <c r="F19" s="20">
        <v>120</v>
      </c>
      <c r="G19" s="19">
        <v>350</v>
      </c>
      <c r="H19" s="22">
        <f t="shared" si="0"/>
        <v>921200</v>
      </c>
      <c r="I19" s="22">
        <f t="shared" si="1"/>
        <v>605360</v>
      </c>
    </row>
    <row r="20" spans="2:9" hidden="1" x14ac:dyDescent="0.25">
      <c r="B20" s="19" t="s">
        <v>76</v>
      </c>
      <c r="C20" s="19" t="s">
        <v>75</v>
      </c>
      <c r="D20" s="19" t="s">
        <v>50</v>
      </c>
      <c r="E20" s="19">
        <v>2574</v>
      </c>
      <c r="F20" s="20">
        <v>120</v>
      </c>
      <c r="G20" s="19">
        <v>300</v>
      </c>
      <c r="H20" s="22">
        <f t="shared" si="0"/>
        <v>772200</v>
      </c>
      <c r="I20" s="22">
        <f t="shared" si="1"/>
        <v>463320</v>
      </c>
    </row>
    <row r="21" spans="2:9" hidden="1" x14ac:dyDescent="0.25">
      <c r="B21" s="19" t="s">
        <v>73</v>
      </c>
      <c r="C21" s="19" t="s">
        <v>74</v>
      </c>
      <c r="D21" s="19" t="s">
        <v>48</v>
      </c>
      <c r="E21" s="19">
        <v>2151</v>
      </c>
      <c r="F21" s="20">
        <v>10</v>
      </c>
      <c r="G21" s="19">
        <v>350</v>
      </c>
      <c r="H21" s="22">
        <f t="shared" si="0"/>
        <v>752850</v>
      </c>
      <c r="I21" s="22">
        <f t="shared" si="1"/>
        <v>731340</v>
      </c>
    </row>
    <row r="22" spans="2:9" x14ac:dyDescent="0.25">
      <c r="B22" s="19" t="s">
        <v>76</v>
      </c>
      <c r="C22" s="19" t="s">
        <v>78</v>
      </c>
      <c r="D22" s="19" t="s">
        <v>44</v>
      </c>
      <c r="E22" s="19">
        <v>2475</v>
      </c>
      <c r="F22" s="20">
        <v>260</v>
      </c>
      <c r="G22" s="19">
        <v>300</v>
      </c>
      <c r="H22" s="22">
        <f t="shared" si="0"/>
        <v>742500</v>
      </c>
      <c r="I22" s="22">
        <f t="shared" si="1"/>
        <v>99000</v>
      </c>
    </row>
    <row r="23" spans="2:9" x14ac:dyDescent="0.25">
      <c r="B23" s="19" t="s">
        <v>79</v>
      </c>
      <c r="C23" s="19" t="s">
        <v>77</v>
      </c>
      <c r="D23" s="19" t="s">
        <v>55</v>
      </c>
      <c r="E23" s="19">
        <v>2227.5</v>
      </c>
      <c r="F23" s="20">
        <v>5</v>
      </c>
      <c r="G23" s="19">
        <v>350</v>
      </c>
      <c r="H23" s="22">
        <f t="shared" si="0"/>
        <v>779625</v>
      </c>
      <c r="I23" s="22">
        <f t="shared" si="1"/>
        <v>768487.5</v>
      </c>
    </row>
    <row r="24" spans="2:9" x14ac:dyDescent="0.25">
      <c r="B24" s="19" t="s">
        <v>73</v>
      </c>
      <c r="C24" s="19" t="s">
        <v>75</v>
      </c>
      <c r="D24" s="19" t="s">
        <v>80</v>
      </c>
      <c r="E24" s="19">
        <v>2541</v>
      </c>
      <c r="F24" s="20">
        <v>250</v>
      </c>
      <c r="G24" s="19">
        <v>300</v>
      </c>
      <c r="H24" s="22">
        <f t="shared" si="0"/>
        <v>762300</v>
      </c>
      <c r="I24" s="22">
        <f t="shared" si="1"/>
        <v>127050</v>
      </c>
    </row>
    <row r="25" spans="2:9" hidden="1" x14ac:dyDescent="0.25">
      <c r="B25" s="19" t="s">
        <v>79</v>
      </c>
      <c r="C25" s="19" t="s">
        <v>81</v>
      </c>
      <c r="D25" s="19" t="s">
        <v>50</v>
      </c>
      <c r="E25" s="19">
        <v>2536</v>
      </c>
      <c r="F25" s="20">
        <v>120</v>
      </c>
      <c r="G25" s="19">
        <v>300</v>
      </c>
      <c r="H25" s="22">
        <f t="shared" si="0"/>
        <v>760800</v>
      </c>
      <c r="I25" s="22">
        <f t="shared" si="1"/>
        <v>456480</v>
      </c>
    </row>
    <row r="26" spans="2:9" hidden="1" x14ac:dyDescent="0.25">
      <c r="B26" s="19" t="s">
        <v>76</v>
      </c>
      <c r="C26" s="19" t="s">
        <v>75</v>
      </c>
      <c r="D26" s="19" t="s">
        <v>48</v>
      </c>
      <c r="E26" s="19">
        <v>2007</v>
      </c>
      <c r="F26" s="20">
        <v>10</v>
      </c>
      <c r="G26" s="19">
        <v>350</v>
      </c>
      <c r="H26" s="22">
        <f t="shared" si="0"/>
        <v>702450</v>
      </c>
      <c r="I26" s="22">
        <f t="shared" si="1"/>
        <v>682380</v>
      </c>
    </row>
    <row r="27" spans="2:9" hidden="1" x14ac:dyDescent="0.25">
      <c r="B27" s="19" t="s">
        <v>82</v>
      </c>
      <c r="C27" s="19" t="s">
        <v>75</v>
      </c>
      <c r="D27" s="19" t="s">
        <v>50</v>
      </c>
      <c r="E27" s="19">
        <v>2460</v>
      </c>
      <c r="F27" s="20">
        <v>120</v>
      </c>
      <c r="G27" s="19">
        <v>300</v>
      </c>
      <c r="H27" s="22">
        <f t="shared" si="0"/>
        <v>738000</v>
      </c>
      <c r="I27" s="22">
        <f t="shared" si="1"/>
        <v>442800</v>
      </c>
    </row>
    <row r="28" spans="2:9" hidden="1" x14ac:dyDescent="0.25">
      <c r="B28" s="19" t="s">
        <v>83</v>
      </c>
      <c r="C28" s="19" t="s">
        <v>77</v>
      </c>
      <c r="D28" s="19" t="s">
        <v>55</v>
      </c>
      <c r="E28" s="19">
        <v>3802.5</v>
      </c>
      <c r="F28" s="20">
        <v>5</v>
      </c>
      <c r="G28" s="19">
        <v>300</v>
      </c>
      <c r="H28" s="22">
        <f t="shared" si="0"/>
        <v>1140750</v>
      </c>
      <c r="I28" s="22">
        <f t="shared" si="1"/>
        <v>1121737.5</v>
      </c>
    </row>
    <row r="29" spans="2:9" hidden="1" x14ac:dyDescent="0.25">
      <c r="B29" s="19" t="s">
        <v>73</v>
      </c>
      <c r="C29" s="19" t="s">
        <v>77</v>
      </c>
      <c r="D29" s="19" t="s">
        <v>50</v>
      </c>
      <c r="E29" s="19">
        <v>3793.5</v>
      </c>
      <c r="F29" s="20">
        <v>120</v>
      </c>
      <c r="G29" s="19">
        <v>300</v>
      </c>
      <c r="H29" s="22">
        <f t="shared" si="0"/>
        <v>1138050</v>
      </c>
      <c r="I29" s="22">
        <f t="shared" si="1"/>
        <v>682830</v>
      </c>
    </row>
  </sheetData>
  <dataValidations count="2">
    <dataValidation type="list" allowBlank="1" showInputMessage="1" showErrorMessage="1" sqref="B8:B9" xr:uid="{668EA3CA-50BB-47C5-97E2-45CEE143AADE}">
      <formula1>"Government,Midmarket,Channel Partners,Enterprise,Small Business,"</formula1>
    </dataValidation>
    <dataValidation type="list" allowBlank="1" showInputMessage="1" showErrorMessage="1" sqref="C8:C9" xr:uid="{207959C2-0ACC-4D0B-B5DA-01E20C85FE47}">
      <formula1>"Mexico,United States of America,Canada,France,Germany"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Z40"/>
  <sheetViews>
    <sheetView zoomScale="90" zoomScaleNormal="90" workbookViewId="0">
      <selection activeCell="C28" sqref="C28"/>
    </sheetView>
  </sheetViews>
  <sheetFormatPr defaultRowHeight="15" x14ac:dyDescent="0.25"/>
  <cols>
    <col min="2" max="2" width="34.28515625" customWidth="1"/>
    <col min="3" max="3" width="10.42578125" customWidth="1"/>
    <col min="6" max="6" width="9.7109375" bestFit="1" customWidth="1"/>
    <col min="7" max="7" width="10.42578125" customWidth="1"/>
    <col min="8" max="8" width="10.28515625" customWidth="1"/>
    <col min="17" max="17" width="9.85546875" customWidth="1"/>
  </cols>
  <sheetData>
    <row r="3" spans="2:17" x14ac:dyDescent="0.25">
      <c r="B3" s="4" t="s">
        <v>40</v>
      </c>
    </row>
    <row r="4" spans="2:17" x14ac:dyDescent="0.25">
      <c r="B4" s="4"/>
    </row>
    <row r="5" spans="2:17" x14ac:dyDescent="0.25">
      <c r="B5" s="5" t="s">
        <v>41</v>
      </c>
      <c r="C5" s="5" t="s">
        <v>42</v>
      </c>
      <c r="F5" s="5" t="s">
        <v>41</v>
      </c>
      <c r="G5" s="5" t="s">
        <v>42</v>
      </c>
    </row>
    <row r="6" spans="2:17" ht="15.75" x14ac:dyDescent="0.25">
      <c r="B6" s="1" t="s">
        <v>43</v>
      </c>
      <c r="C6" s="16">
        <f>VLOOKUP(LEFT($B6,SEARCH(" ",$B6,1)-1),dataassbrst,MATCH($C$5,headassbrst,0),0)</f>
        <v>2574</v>
      </c>
      <c r="F6" s="1" t="s">
        <v>44</v>
      </c>
      <c r="G6" s="1">
        <v>2475</v>
      </c>
      <c r="I6" s="17" t="str">
        <f ca="1">_xlfn.FORMULATEXT(C6)</f>
        <v>=VLOOKUP(LEFT($B6,SEARCH(" ",$B6,1)-1),dataassbrst,MATCH($C$5,headassbrst,0),0)</v>
      </c>
      <c r="J6" s="17"/>
      <c r="K6" s="17"/>
      <c r="L6" s="17"/>
      <c r="M6" s="17"/>
      <c r="N6" s="17"/>
      <c r="O6" s="17"/>
      <c r="P6" s="17"/>
      <c r="Q6" s="17"/>
    </row>
    <row r="7" spans="2:17" x14ac:dyDescent="0.25">
      <c r="B7" s="1" t="s">
        <v>45</v>
      </c>
      <c r="C7" s="16">
        <f>VLOOKUP(LEFT($B7,SEARCH(" ",$B7,1)-1),dataassbrst,MATCH($C$5,headassbrst,0),0)</f>
        <v>2151</v>
      </c>
      <c r="F7" s="1" t="s">
        <v>55</v>
      </c>
      <c r="G7" s="1">
        <v>2227.5</v>
      </c>
    </row>
    <row r="8" spans="2:17" x14ac:dyDescent="0.25">
      <c r="B8" s="1" t="s">
        <v>47</v>
      </c>
      <c r="C8" s="16">
        <f>VLOOKUP(LEFT($B8,SEARCH(" ",$B8,1)-1),dataassbrst,MATCH($C$5,headassbrst,0),0)</f>
        <v>2475</v>
      </c>
      <c r="F8" s="1" t="s">
        <v>48</v>
      </c>
      <c r="G8" s="1">
        <v>2151</v>
      </c>
    </row>
    <row r="9" spans="2:17" x14ac:dyDescent="0.25">
      <c r="B9" s="1" t="s">
        <v>49</v>
      </c>
      <c r="C9" s="16">
        <f>VLOOKUP(LEFT($B9,SEARCH(" ",$B9,1)-1),dataassbrst,MATCH($C$5,headassbrst,0),0)</f>
        <v>2227.5</v>
      </c>
      <c r="F9" s="1" t="s">
        <v>50</v>
      </c>
      <c r="G9" s="1">
        <v>2574</v>
      </c>
    </row>
    <row r="10" spans="2:17" x14ac:dyDescent="0.25">
      <c r="B10" s="1" t="s">
        <v>51</v>
      </c>
      <c r="C10" s="16">
        <f>VLOOKUP(LEFT($B10,SEARCH(" ",$B10,1)-1),dataassbrst,MATCH($C$5,headassbrst,0),0)</f>
        <v>2541</v>
      </c>
      <c r="F10" s="1" t="s">
        <v>80</v>
      </c>
      <c r="G10" s="1">
        <v>2541</v>
      </c>
    </row>
    <row r="12" spans="2:17" s="6" customFormat="1" x14ac:dyDescent="0.25"/>
    <row r="13" spans="2:17" x14ac:dyDescent="0.25">
      <c r="B13" s="4" t="s">
        <v>52</v>
      </c>
    </row>
    <row r="14" spans="2:17" x14ac:dyDescent="0.25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7" x14ac:dyDescent="0.25">
      <c r="B15" s="5" t="s">
        <v>41</v>
      </c>
      <c r="C15" s="5" t="s">
        <v>53</v>
      </c>
      <c r="D15" s="5" t="s">
        <v>54</v>
      </c>
      <c r="F15" s="5" t="s">
        <v>53</v>
      </c>
      <c r="G15" s="5" t="s">
        <v>54</v>
      </c>
      <c r="I15" s="5" t="s">
        <v>53</v>
      </c>
      <c r="J15" s="5" t="s">
        <v>54</v>
      </c>
      <c r="L15" s="5" t="s">
        <v>53</v>
      </c>
      <c r="M15" s="5" t="s">
        <v>54</v>
      </c>
    </row>
    <row r="16" spans="2:17" x14ac:dyDescent="0.25">
      <c r="B16" s="1" t="s">
        <v>48</v>
      </c>
      <c r="C16" s="1">
        <v>1655.08</v>
      </c>
      <c r="D16" s="18">
        <f t="shared" ref="D16:D22" si="0">IF($B16=$F$14,VLOOKUP($C16,dataM1,MATCH($D$15,headM1,0),1),IF($B16=$I$14,VLOOKUP($C16,dataM2,MATCH($D$15,headM2,0),1),VLOOKUP($C16,dataM3,MATCH($D$15,headM3,0),1)))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26" x14ac:dyDescent="0.25">
      <c r="B17" s="1" t="s">
        <v>44</v>
      </c>
      <c r="C17" s="1">
        <v>1822.59</v>
      </c>
      <c r="D17" s="18">
        <f t="shared" si="0"/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26" x14ac:dyDescent="0.25">
      <c r="B18" s="1" t="s">
        <v>44</v>
      </c>
      <c r="C18" s="1">
        <v>1730.54</v>
      </c>
      <c r="D18" s="18">
        <f t="shared" si="0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26" x14ac:dyDescent="0.25">
      <c r="B19" s="1" t="s">
        <v>46</v>
      </c>
      <c r="C19" s="1">
        <v>1685.6</v>
      </c>
      <c r="D19" s="18">
        <f t="shared" si="0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26" x14ac:dyDescent="0.25">
      <c r="B20" s="1" t="s">
        <v>48</v>
      </c>
      <c r="C20" s="1">
        <v>1685.6</v>
      </c>
      <c r="D20" s="18">
        <f t="shared" si="0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26" x14ac:dyDescent="0.25">
      <c r="B21" s="1" t="s">
        <v>55</v>
      </c>
      <c r="C21" s="1">
        <v>1763.8600000000001</v>
      </c>
      <c r="D21" s="18">
        <f t="shared" si="0"/>
        <v>7.0000000000000007E-2</v>
      </c>
    </row>
    <row r="22" spans="2:26" ht="15.75" x14ac:dyDescent="0.25">
      <c r="B22" s="1" t="s">
        <v>48</v>
      </c>
      <c r="C22" s="1">
        <v>2293.1999999999998</v>
      </c>
      <c r="D22" s="18">
        <f t="shared" si="0"/>
        <v>0.15</v>
      </c>
      <c r="F22" s="14" t="str">
        <f ca="1">_xlfn.FORMULATEXT(D16)</f>
        <v>=IF($B16=$F$14,VLOOKUP($C16,dataM1,MATCH($D$15,headM1,0),1),IF($B16=$I$14,VLOOKUP($C16,dataM2,MATCH($D$15,headM2,0),1),VLOOKUP($C16,dataM3,MATCH($D$15,headM3,0),1)))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4" spans="2:26" s="6" customFormat="1" x14ac:dyDescent="0.25"/>
    <row r="25" spans="2:26" x14ac:dyDescent="0.25">
      <c r="B25" s="4" t="s">
        <v>56</v>
      </c>
    </row>
    <row r="27" spans="2:26" x14ac:dyDescent="0.25">
      <c r="B27" s="5" t="s">
        <v>41</v>
      </c>
      <c r="C27" s="5" t="s">
        <v>42</v>
      </c>
      <c r="F27" s="5" t="s">
        <v>41</v>
      </c>
      <c r="G27" s="5" t="s">
        <v>57</v>
      </c>
      <c r="H27" s="5" t="s">
        <v>42</v>
      </c>
    </row>
    <row r="28" spans="2:26" x14ac:dyDescent="0.25">
      <c r="B28" s="1" t="s">
        <v>43</v>
      </c>
      <c r="C28" s="28">
        <f t="array" ref="C28">VLOOKUP(LEFT($B28,SEARCH(" ",$B28,1)-1)&amp;" " &amp; _xlfn.NUMBERVALUE(RIGHT($B28,4)),CHOOSE({1,2},$F$27:$F$37&amp;" " &amp;$G$27:$G$37,$H$27:$H$37),2,0)</f>
        <v>2574</v>
      </c>
      <c r="F28" s="1" t="s">
        <v>48</v>
      </c>
      <c r="G28" s="10">
        <v>895</v>
      </c>
      <c r="H28" s="1">
        <v>2151</v>
      </c>
    </row>
    <row r="29" spans="2:26" x14ac:dyDescent="0.25">
      <c r="B29" s="1" t="s">
        <v>45</v>
      </c>
      <c r="C29" s="28">
        <f t="array" ref="C29">VLOOKUP(LEFT($B29,SEARCH(" ",$B29,1)-1)&amp;" " &amp; _xlfn.NUMBERVALUE(RIGHT($B29,4)),CHOOSE({1,2},$F$27:$F$37&amp;" " &amp;$G$27:$G$37,$H$27:$H$37),2,0)</f>
        <v>2151</v>
      </c>
      <c r="F29" s="1" t="s">
        <v>55</v>
      </c>
      <c r="G29" s="10">
        <v>125</v>
      </c>
      <c r="H29" s="1">
        <v>2227.5</v>
      </c>
    </row>
    <row r="30" spans="2:26" x14ac:dyDescent="0.25">
      <c r="B30" s="1" t="s">
        <v>47</v>
      </c>
      <c r="C30" s="28">
        <f t="array" ref="C30">VLOOKUP(LEFT($B30,SEARCH(" ",$B30,1)-1)&amp;" " &amp; _xlfn.NUMBERVALUE(RIGHT($B30,4)),CHOOSE({1,2},$F$27:$F$37&amp;" " &amp;$G$27:$G$37,$H$27:$H$37),2,0)</f>
        <v>2475</v>
      </c>
      <c r="F30" s="1" t="s">
        <v>44</v>
      </c>
      <c r="G30" s="10">
        <v>145</v>
      </c>
      <c r="H30" s="1">
        <v>2475</v>
      </c>
    </row>
    <row r="31" spans="2:26" x14ac:dyDescent="0.25">
      <c r="B31" s="1" t="s">
        <v>49</v>
      </c>
      <c r="C31" s="28">
        <f t="array" ref="C31">VLOOKUP(LEFT($B31,SEARCH(" ",$B31,1)-1)&amp;" " &amp; _xlfn.NUMBERVALUE(RIGHT($B31,4)),CHOOSE({1,2},$F$27:$F$37&amp;" " &amp;$G$27:$G$37,$H$27:$H$37),2,0)</f>
        <v>2227.5</v>
      </c>
      <c r="F31" s="1" t="s">
        <v>55</v>
      </c>
      <c r="G31" s="10">
        <v>848</v>
      </c>
      <c r="H31" s="10">
        <v>2537.25</v>
      </c>
    </row>
    <row r="32" spans="2:26" x14ac:dyDescent="0.25">
      <c r="B32" s="1" t="s">
        <v>51</v>
      </c>
      <c r="C32" s="28">
        <f t="array" ref="C32">VLOOKUP(LEFT($B32,SEARCH(" ",$B32,1)-1)&amp;" " &amp; _xlfn.NUMBERVALUE(RIGHT($B32,4)),CHOOSE({1,2},$F$27:$F$37&amp;" " &amp;$G$27:$G$37,$H$27:$H$37),2,0)</f>
        <v>2541</v>
      </c>
      <c r="F32" s="1" t="s">
        <v>80</v>
      </c>
      <c r="G32" s="10">
        <v>777</v>
      </c>
      <c r="H32" s="1">
        <v>2541</v>
      </c>
    </row>
    <row r="33" spans="3:18" x14ac:dyDescent="0.25">
      <c r="F33" s="1" t="s">
        <v>50</v>
      </c>
      <c r="G33" s="10">
        <v>235</v>
      </c>
      <c r="H33" s="1">
        <v>2574</v>
      </c>
    </row>
    <row r="34" spans="3:18" x14ac:dyDescent="0.25">
      <c r="F34" s="1" t="s">
        <v>48</v>
      </c>
      <c r="G34" s="10">
        <v>985</v>
      </c>
      <c r="H34" s="10">
        <v>2585.1</v>
      </c>
    </row>
    <row r="35" spans="3:18" x14ac:dyDescent="0.25">
      <c r="F35" s="1" t="s">
        <v>50</v>
      </c>
      <c r="G35" s="10">
        <v>1122</v>
      </c>
      <c r="H35" s="10">
        <v>2632.95</v>
      </c>
    </row>
    <row r="36" spans="3:18" x14ac:dyDescent="0.25">
      <c r="F36" s="1" t="s">
        <v>80</v>
      </c>
      <c r="G36" s="10">
        <v>1260</v>
      </c>
      <c r="H36" s="10">
        <v>2680.8</v>
      </c>
    </row>
    <row r="37" spans="3:18" x14ac:dyDescent="0.25">
      <c r="F37" s="1" t="s">
        <v>44</v>
      </c>
      <c r="G37" s="10">
        <v>1397</v>
      </c>
      <c r="H37" s="10">
        <v>2728.65</v>
      </c>
    </row>
    <row r="40" spans="3:18" ht="15.75" x14ac:dyDescent="0.25">
      <c r="C40" s="30" t="str">
        <f ca="1">_xlfn.FORMULATEXT(C28)</f>
        <v>{=VLOOKUP(LEFT($B28,SEARCH(" ",$B28,1)-1)&amp;" " &amp; NUMBERVALUE(RIGHT($B28,4)),CHOOSE({1,2},$F$27:$F$37&amp;" " &amp;$G$27:$G$37,$H$27:$H$37),2,0)}</v>
      </c>
      <c r="D40" s="30"/>
      <c r="E40" s="30"/>
      <c r="F40" s="30"/>
      <c r="G40" s="30"/>
      <c r="H40" s="30"/>
      <c r="I40" s="30"/>
      <c r="J40" s="30"/>
      <c r="K40" s="30"/>
      <c r="L40" s="30"/>
      <c r="M40" s="29"/>
      <c r="N40" s="29"/>
      <c r="O40" s="29"/>
      <c r="P40" s="29"/>
      <c r="Q40" s="29"/>
      <c r="R40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232C-51F2-45CA-875D-8452703F8257}">
  <dimension ref="B2:N18"/>
  <sheetViews>
    <sheetView workbookViewId="0">
      <selection activeCell="G12" sqref="G12"/>
    </sheetView>
  </sheetViews>
  <sheetFormatPr defaultRowHeight="15" x14ac:dyDescent="0.25"/>
  <cols>
    <col min="2" max="2" width="17.5703125" bestFit="1" customWidth="1"/>
    <col min="3" max="3" width="10.28515625" customWidth="1"/>
    <col min="4" max="4" width="10.42578125" customWidth="1"/>
    <col min="9" max="9" width="16.7109375" customWidth="1"/>
  </cols>
  <sheetData>
    <row r="2" spans="2:14" x14ac:dyDescent="0.25">
      <c r="B2" t="s">
        <v>86</v>
      </c>
      <c r="I2" t="s">
        <v>87</v>
      </c>
    </row>
    <row r="4" spans="2:14" x14ac:dyDescent="0.25">
      <c r="B4" s="13" t="s">
        <v>41</v>
      </c>
      <c r="C4" s="13" t="s">
        <v>84</v>
      </c>
      <c r="D4" s="13" t="s">
        <v>85</v>
      </c>
    </row>
    <row r="5" spans="2:14" ht="15.75" x14ac:dyDescent="0.25">
      <c r="B5" s="1" t="s">
        <v>34</v>
      </c>
      <c r="C5" s="1">
        <v>2851</v>
      </c>
      <c r="D5" s="1">
        <f>_xlfn.RANK.EQ(C5,$C$5:$C$18,0)</f>
        <v>4</v>
      </c>
      <c r="E5" s="14" t="str">
        <f ca="1">_xlfn.FORMULATEXT(D5)</f>
        <v>=RANK.EQ(C5,$C$5:$C$18,0)</v>
      </c>
      <c r="F5" s="14"/>
      <c r="G5" s="14"/>
    </row>
    <row r="6" spans="2:14" x14ac:dyDescent="0.25">
      <c r="B6" s="1" t="s">
        <v>33</v>
      </c>
      <c r="C6" s="1">
        <v>3495</v>
      </c>
      <c r="D6" s="1">
        <f t="shared" ref="D6:D18" si="0">_xlfn.RANK.EQ(C6,$C$5:$C$18,0)</f>
        <v>3</v>
      </c>
      <c r="I6" s="13" t="s">
        <v>98</v>
      </c>
      <c r="J6" s="13" t="s">
        <v>99</v>
      </c>
      <c r="K6" s="13" t="s">
        <v>85</v>
      </c>
    </row>
    <row r="7" spans="2:14" ht="15.75" x14ac:dyDescent="0.25">
      <c r="B7" s="1" t="s">
        <v>48</v>
      </c>
      <c r="C7" s="1">
        <v>2632</v>
      </c>
      <c r="D7" s="1">
        <f t="shared" si="0"/>
        <v>6</v>
      </c>
      <c r="I7" s="1" t="s">
        <v>88</v>
      </c>
      <c r="J7" s="1">
        <v>1538</v>
      </c>
      <c r="K7" s="1">
        <f>_xlfn.RANK.EQ(J7,$J$7:$J$16,0)</f>
        <v>10</v>
      </c>
      <c r="L7" s="14" t="str">
        <f ca="1">_xlfn.FORMULATEXT(K7)</f>
        <v>=RANK.EQ(J7,$J$7:$J$16,0)</v>
      </c>
      <c r="M7" s="14"/>
      <c r="N7" s="14"/>
    </row>
    <row r="8" spans="2:14" x14ac:dyDescent="0.25">
      <c r="B8" s="1" t="s">
        <v>50</v>
      </c>
      <c r="C8" s="1">
        <v>2633</v>
      </c>
      <c r="D8" s="1">
        <f t="shared" si="0"/>
        <v>5</v>
      </c>
      <c r="I8" s="1" t="s">
        <v>89</v>
      </c>
      <c r="J8" s="1">
        <v>6602</v>
      </c>
      <c r="K8" s="1">
        <f t="shared" ref="K8:K16" si="1">_xlfn.RANK.EQ(J8,$J$7:$J$16,0)</f>
        <v>1</v>
      </c>
    </row>
    <row r="9" spans="2:14" x14ac:dyDescent="0.25">
      <c r="B9" s="1" t="s">
        <v>20</v>
      </c>
      <c r="C9" s="1">
        <v>2574</v>
      </c>
      <c r="D9" s="1">
        <f t="shared" si="0"/>
        <v>7</v>
      </c>
      <c r="I9" s="1" t="s">
        <v>90</v>
      </c>
      <c r="J9" s="1">
        <v>4831</v>
      </c>
      <c r="K9" s="1">
        <f t="shared" si="1"/>
        <v>6</v>
      </c>
    </row>
    <row r="10" spans="2:14" x14ac:dyDescent="0.25">
      <c r="B10" s="1" t="s">
        <v>18</v>
      </c>
      <c r="C10" s="1">
        <v>2151</v>
      </c>
      <c r="D10" s="1">
        <f t="shared" si="0"/>
        <v>13</v>
      </c>
      <c r="I10" s="1" t="s">
        <v>91</v>
      </c>
      <c r="J10" s="1">
        <v>5985</v>
      </c>
      <c r="K10" s="1">
        <f t="shared" si="1"/>
        <v>2</v>
      </c>
    </row>
    <row r="11" spans="2:14" x14ac:dyDescent="0.25">
      <c r="B11" s="1" t="s">
        <v>44</v>
      </c>
      <c r="C11" s="1">
        <v>2475</v>
      </c>
      <c r="D11" s="1">
        <f t="shared" si="0"/>
        <v>10</v>
      </c>
      <c r="I11" s="1" t="s">
        <v>92</v>
      </c>
      <c r="J11" s="1">
        <v>5444</v>
      </c>
      <c r="K11" s="1">
        <f t="shared" si="1"/>
        <v>4</v>
      </c>
    </row>
    <row r="12" spans="2:14" x14ac:dyDescent="0.25">
      <c r="B12" s="1" t="s">
        <v>55</v>
      </c>
      <c r="C12" s="1">
        <v>2227.5</v>
      </c>
      <c r="D12" s="1">
        <f t="shared" si="0"/>
        <v>12</v>
      </c>
      <c r="I12" s="1" t="s">
        <v>93</v>
      </c>
      <c r="J12" s="1">
        <v>5444</v>
      </c>
      <c r="K12" s="1">
        <f t="shared" si="1"/>
        <v>4</v>
      </c>
    </row>
    <row r="13" spans="2:14" x14ac:dyDescent="0.25">
      <c r="B13" s="1" t="s">
        <v>80</v>
      </c>
      <c r="C13" s="1">
        <v>2541</v>
      </c>
      <c r="D13" s="1">
        <f t="shared" si="0"/>
        <v>8</v>
      </c>
      <c r="I13" s="1" t="s">
        <v>94</v>
      </c>
      <c r="J13" s="1">
        <v>3412</v>
      </c>
      <c r="K13" s="1">
        <f t="shared" si="1"/>
        <v>7</v>
      </c>
    </row>
    <row r="14" spans="2:14" x14ac:dyDescent="0.25">
      <c r="B14" s="1" t="s">
        <v>16</v>
      </c>
      <c r="C14" s="1">
        <v>2536</v>
      </c>
      <c r="D14" s="1">
        <f t="shared" si="0"/>
        <v>9</v>
      </c>
      <c r="I14" s="1" t="s">
        <v>95</v>
      </c>
      <c r="J14" s="1">
        <v>5809</v>
      </c>
      <c r="K14" s="1">
        <f t="shared" si="1"/>
        <v>3</v>
      </c>
    </row>
    <row r="15" spans="2:14" x14ac:dyDescent="0.25">
      <c r="B15" s="1" t="s">
        <v>14</v>
      </c>
      <c r="C15" s="1">
        <v>2007</v>
      </c>
      <c r="D15" s="1">
        <f t="shared" si="0"/>
        <v>14</v>
      </c>
      <c r="I15" s="1" t="s">
        <v>96</v>
      </c>
      <c r="J15" s="1">
        <v>1711</v>
      </c>
      <c r="K15" s="1">
        <f t="shared" si="1"/>
        <v>8</v>
      </c>
    </row>
    <row r="16" spans="2:14" x14ac:dyDescent="0.25">
      <c r="B16" s="1" t="s">
        <v>21</v>
      </c>
      <c r="C16" s="1">
        <v>2460</v>
      </c>
      <c r="D16" s="1">
        <f t="shared" si="0"/>
        <v>11</v>
      </c>
      <c r="I16" s="1" t="s">
        <v>97</v>
      </c>
      <c r="J16" s="1">
        <v>1711</v>
      </c>
      <c r="K16" s="1">
        <f t="shared" si="1"/>
        <v>8</v>
      </c>
    </row>
    <row r="17" spans="2:4" x14ac:dyDescent="0.25">
      <c r="B17" s="1" t="s">
        <v>19</v>
      </c>
      <c r="C17" s="1">
        <v>3802.5</v>
      </c>
      <c r="D17" s="1">
        <f t="shared" si="0"/>
        <v>1</v>
      </c>
    </row>
    <row r="18" spans="2:4" x14ac:dyDescent="0.25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Compare</vt:lpstr>
      <vt:lpstr>Brainstorm</vt:lpstr>
      <vt:lpstr>Vlookup Advanced</vt:lpstr>
      <vt:lpstr>Rank</vt:lpstr>
      <vt:lpstr>Brainstorm!Criteria</vt:lpstr>
      <vt:lpstr>data2assbrst</vt:lpstr>
      <vt:lpstr>DATA3ASSBRST</vt:lpstr>
      <vt:lpstr>dataassbrst</vt:lpstr>
      <vt:lpstr>dataM1</vt:lpstr>
      <vt:lpstr>dataM2</vt:lpstr>
      <vt:lpstr>dataM3</vt:lpstr>
      <vt:lpstr>Brainstorm!Extract</vt:lpstr>
      <vt:lpstr>head2assbrst</vt:lpstr>
      <vt:lpstr>headassbrst</vt:lpstr>
      <vt:lpstr>headM1</vt:lpstr>
      <vt:lpstr>headM2</vt:lpstr>
      <vt:lpstr>headM3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raman rar</cp:lastModifiedBy>
  <dcterms:created xsi:type="dcterms:W3CDTF">2022-07-27T07:17:57Z</dcterms:created>
  <dcterms:modified xsi:type="dcterms:W3CDTF">2023-01-17T07:49:34Z</dcterms:modified>
</cp:coreProperties>
</file>