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sana/Desktop/Purdue MBSAIM Notes, assignment and content/MGMT 67000B Business Analytics/Assignement 1/"/>
    </mc:Choice>
  </mc:AlternateContent>
  <xr:revisionPtr revIDLastSave="0" documentId="13_ncr:1_{A764EFC7-46C1-B849-9990-437E1DE28874}" xr6:coauthVersionLast="47" xr6:coauthVersionMax="47" xr10:uidLastSave="{00000000-0000-0000-0000-000000000000}"/>
  <bookViews>
    <workbookView xWindow="1080" yWindow="1240" windowWidth="27640" windowHeight="16700" xr2:uid="{657B9545-03D2-2240-8680-FB9812F732FF}"/>
  </bookViews>
  <sheets>
    <sheet name="Q1 and Q2" sheetId="3" r:id="rId1"/>
    <sheet name="Q3 and Q4" sheetId="1" r:id="rId2"/>
    <sheet name="Q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A4" i="3"/>
  <c r="A5" i="3" s="1"/>
  <c r="A3" i="3"/>
  <c r="B32" i="3" a="1"/>
  <c r="B32" i="3" s="1"/>
  <c r="B27" i="3" a="1"/>
  <c r="B27" i="3" s="1"/>
  <c r="C23" i="3"/>
  <c r="G43" i="3" s="1"/>
  <c r="C22" i="3"/>
  <c r="C43" i="1"/>
  <c r="C45" i="1"/>
  <c r="C39" i="1"/>
  <c r="C24" i="1"/>
  <c r="C21" i="1"/>
  <c r="C20" i="1"/>
  <c r="C14" i="1"/>
  <c r="C15" i="1" s="1"/>
  <c r="C47" i="1" l="1"/>
  <c r="C50" i="1" s="1"/>
  <c r="C22" i="1"/>
  <c r="C25" i="1" s="1"/>
  <c r="F43" i="3"/>
  <c r="H43" i="3"/>
  <c r="I43" i="3"/>
  <c r="B43" i="3"/>
  <c r="J43" i="3"/>
  <c r="C43" i="3"/>
  <c r="K43" i="3"/>
  <c r="D43" i="3"/>
  <c r="L43" i="3"/>
  <c r="E43" i="3"/>
  <c r="M43" i="3"/>
  <c r="E38" i="3"/>
  <c r="F38" i="3"/>
  <c r="M38" i="3"/>
  <c r="I38" i="3"/>
  <c r="B38" i="3"/>
  <c r="B39" i="3" s="1" a="1"/>
  <c r="B39" i="3" s="1"/>
  <c r="J38" i="3"/>
  <c r="G38" i="3"/>
  <c r="H38" i="3"/>
  <c r="C38" i="3"/>
  <c r="K38" i="3"/>
  <c r="D38" i="3"/>
  <c r="L38" i="3"/>
  <c r="B29" i="3"/>
  <c r="B34" i="3"/>
  <c r="B44" i="3" l="1" a="1"/>
  <c r="B4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<sst xmlns="http://schemas.openxmlformats.org/spreadsheetml/2006/main" count="100" uniqueCount="79">
  <si>
    <t>Q3</t>
  </si>
  <si>
    <t>Face cards</t>
  </si>
  <si>
    <t>total cards</t>
  </si>
  <si>
    <t>a</t>
  </si>
  <si>
    <t> Consider the experiment of drawing a single card from a standard 52-card deck.</t>
  </si>
  <si>
    <t>(a) What is the probability of drawing a face card (jack, queen, or king)?</t>
  </si>
  <si>
    <t>(b) If two cards are drawn without replacement, what is the probability that at least one of them is a face card?</t>
  </si>
  <si>
    <t>b</t>
  </si>
  <si>
    <t>Two cards are drawn without replcaement</t>
  </si>
  <si>
    <t>P(at lease one of the 2 is face cards)</t>
  </si>
  <si>
    <t>Method 1</t>
  </si>
  <si>
    <t>1-P(None of them will be face card)</t>
  </si>
  <si>
    <t>P(None of them will be face card)</t>
  </si>
  <si>
    <t>Method 2</t>
  </si>
  <si>
    <t>P(1st will be face card and 2nd will be non face)</t>
  </si>
  <si>
    <t>P(1st will be non-face card and 2nd will be face)</t>
  </si>
  <si>
    <t>P(both of them will be face cards)</t>
  </si>
  <si>
    <t>P(picked card will be Face card)</t>
  </si>
  <si>
    <t>Q4</t>
  </si>
  <si>
    <t>• If attempt is from a hacker, there is a 90% chance it will trigger a security alert.</t>
  </si>
  <si>
    <t>• If attempt is from a legitimate user, there is a 5% chance it will (falsely) trigger a security alert.</t>
  </si>
  <si>
    <t>(a) Given that a security alert was triggered, compute the probability that the login attempt was from a hacker.</t>
  </si>
  <si>
    <t>(b) The firm decides to automatically block login attempts if this posterior probability exceeds 50%. Should the system block an account whenever an alert is triggered? Explain.</t>
  </si>
  <si>
    <t>A cybersecurity firm monitors login attempts to detect suspicious activity. From past data, about 3% of all login attempts are from hackers. The system also found that:</t>
  </si>
  <si>
    <t>P(security alert | hacker)</t>
  </si>
  <si>
    <t>P(hacker)</t>
  </si>
  <si>
    <t>P(hacker | alert)</t>
  </si>
  <si>
    <t>P(alert)</t>
  </si>
  <si>
    <t>(P(alert | hacker)*P(hacker))/P(alert)</t>
  </si>
  <si>
    <t>P(alert | hacker)*P(hacker)</t>
  </si>
  <si>
    <t>(P(alert | non hacker)*P(non hacker)) + (P(alert | hacker) * P(hacker))</t>
  </si>
  <si>
    <t>P(alert | non hacker)*P(non hacker)</t>
  </si>
  <si>
    <t>P(alert | hacker) * P(hacker)</t>
  </si>
  <si>
    <t>P(security alert | legitimate)</t>
  </si>
  <si>
    <t>As the probability is less than 50% i.e., 35.7%, there is no need to block an account whenever event is triggered</t>
  </si>
  <si>
    <t>Given,</t>
  </si>
  <si>
    <t>Heavy Gaming: 4.8, 5.1, 5.3, 4.5, 4.2, 5.0, 4.7, 5.4, 4.9, 5.2, 4.6, 4.4</t>
  </si>
  <si>
    <t>Normal Usage: 9.5, 10.1, 9.8, 9.2, 9.9, 10.3, 9.7, 10.0, 9.6, 9.4, 10.2, 9.3</t>
  </si>
  <si>
    <t>(a) Calculate the mean battery life under both conditions.</t>
  </si>
  <si>
    <t>(b) Calculate the median of the heavy gaming battery life.</t>
  </si>
  <si>
    <t>(c) Which usage condition has the higher sample standard deviation?</t>
  </si>
  <si>
    <t>In smartphone battery testing, 12 phones were tested for battery life (in hours) under two different usage conditions: heavy gaming and normal usage. The following data were recorded:</t>
  </si>
  <si>
    <t>(a) 110 to 190</t>
  </si>
  <si>
    <t>(b) 130 to 170</t>
  </si>
  <si>
    <t>Suppose the distribution of weekly grocery spending is bell-shaped with a mean of 150 and a standard deviation of 20. Use the empirical rule to determine the percentage of data within each of the following ranges:</t>
  </si>
  <si>
    <t>mean</t>
  </si>
  <si>
    <t>SD</t>
  </si>
  <si>
    <t>Empirical rule:</t>
  </si>
  <si>
    <t>110 means it's 40 below 150 which is 2 times SD</t>
  </si>
  <si>
    <t>190 means its 40 above 150 which is 2 times SD</t>
  </si>
  <si>
    <t>170 means its 20 above 150 which is 1 time SD</t>
  </si>
  <si>
    <t>130 means it's 20 below 150 which is 1 times SD</t>
  </si>
  <si>
    <t>As per Empirical rule, as the range is with a difference of 2 times SD.</t>
  </si>
  <si>
    <t>Mean:</t>
  </si>
  <si>
    <t>Heavy Gaming</t>
  </si>
  <si>
    <t>Normal Usage</t>
  </si>
  <si>
    <t>Median:</t>
  </si>
  <si>
    <t>Heavy Gaming:</t>
  </si>
  <si>
    <t>Median is the average of 6th and 7th value</t>
  </si>
  <si>
    <t>c</t>
  </si>
  <si>
    <t>Standard Deviation:</t>
  </si>
  <si>
    <t>The Heavy gaming has higher Standard Deviation</t>
  </si>
  <si>
    <t>Correlation Coefficient</t>
  </si>
  <si>
    <t>It appears to be positive relationship</t>
  </si>
  <si>
    <t>(a) Develop a scatter diagram with NVDA stock price on the horizontal axis and MSFT stock price on the vertical axis. What appears to be the relationship between these two stock prices?</t>
  </si>
  <si>
    <t>(b) Compute and interpret sample correlation coefficient. What does this value indicate about the relationship between these two stock prices.</t>
  </si>
  <si>
    <t>Q1</t>
  </si>
  <si>
    <t>Q2</t>
  </si>
  <si>
    <t>The file Stock Price NVDA MSFT.xlsx contains daily closing prices for technology companies Nvidia (NVDA) and Microsoft (MSFT) in the past year (2024/8-2025/8).</t>
  </si>
  <si>
    <t>Q5</t>
  </si>
  <si>
    <t>If it's blocked, the remaining 64.3%, which are the legitimate ones will also be blocked</t>
  </si>
  <si>
    <t>There appears to be increasing positive relationship</t>
  </si>
  <si>
    <t>Team 3</t>
  </si>
  <si>
    <t>Panchal, Harshil</t>
  </si>
  <si>
    <t>Sana, Ramana Prabhu</t>
  </si>
  <si>
    <t>Vijay, Tanvi</t>
  </si>
  <si>
    <t>Wayse, Atharv</t>
  </si>
  <si>
    <r>
      <t xml:space="preserve">So, the percentage of data will be </t>
    </r>
    <r>
      <rPr>
        <b/>
        <sz val="12"/>
        <color theme="1"/>
        <rFont val="Calibri"/>
        <family val="2"/>
      </rPr>
      <t>95%</t>
    </r>
    <r>
      <rPr>
        <sz val="12"/>
        <color theme="1"/>
        <rFont val="Calibri"/>
        <family val="2"/>
      </rPr>
      <t xml:space="preserve"> of data within that range</t>
    </r>
  </si>
  <si>
    <r>
      <t xml:space="preserve">So, the percentage of data will be </t>
    </r>
    <r>
      <rPr>
        <b/>
        <sz val="12"/>
        <color theme="1"/>
        <rFont val="Calibri"/>
        <family val="2"/>
      </rPr>
      <t>68%</t>
    </r>
    <r>
      <rPr>
        <sz val="12"/>
        <color theme="1"/>
        <rFont val="Calibri"/>
        <family val="2"/>
      </rPr>
      <t xml:space="preserve"> of data within that range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</si>
</sst>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6"/>
      <color rgb="FF2021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 applyAlignment="1">
      <alignment horizontal="left" indent="2"/>
    </xf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4" fillId="0" borderId="4" xfId="0" applyFont="1" applyBorder="1"/>
    <xf numFmtId="164" fontId="1" fillId="0" borderId="0" xfId="0" applyNumberFormat="1" applyFont="1"/>
    <xf numFmtId="0" fontId="2" fillId="0" borderId="1" xfId="0" applyFont="1" applyBorder="1"/>
    <xf numFmtId="9" fontId="1" fillId="0" borderId="3" xfId="0" applyNumberFormat="1" applyFont="1" applyBorder="1"/>
    <xf numFmtId="0" fontId="2" fillId="0" borderId="4" xfId="0" applyFont="1" applyBorder="1"/>
    <xf numFmtId="9" fontId="1" fillId="0" borderId="5" xfId="0" applyNumberFormat="1" applyFont="1" applyBorder="1"/>
    <xf numFmtId="9" fontId="1" fillId="0" borderId="8" xfId="0" applyNumberFormat="1" applyFont="1" applyBorder="1"/>
    <xf numFmtId="2" fontId="1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4" fillId="3" borderId="0" xfId="0" applyFont="1" applyFill="1"/>
    <xf numFmtId="165" fontId="1" fillId="0" borderId="0" xfId="0" applyNumberFormat="1" applyFont="1"/>
    <xf numFmtId="2" fontId="3" fillId="3" borderId="7" xfId="0" applyNumberFormat="1" applyFont="1" applyFill="1" applyBorder="1"/>
    <xf numFmtId="0" fontId="6" fillId="0" borderId="0" xfId="0" applyFont="1"/>
    <xf numFmtId="0" fontId="7" fillId="0" borderId="0" xfId="0" applyFont="1"/>
    <xf numFmtId="10" fontId="4" fillId="2" borderId="0" xfId="0" applyNumberFormat="1" applyFont="1" applyFill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8" fillId="0" borderId="0" xfId="0" applyFont="1"/>
    <xf numFmtId="2" fontId="4" fillId="2" borderId="0" xfId="0" applyNumberFormat="1" applyFont="1" applyFill="1"/>
    <xf numFmtId="2" fontId="4" fillId="2" borderId="7" xfId="0" applyNumberFormat="1" applyFont="1" applyFill="1" applyBorder="1"/>
    <xf numFmtId="2" fontId="4" fillId="0" borderId="5" xfId="0" applyNumberFormat="1" applyFont="1" applyBorder="1"/>
    <xf numFmtId="0" fontId="1" fillId="2" borderId="0" xfId="0" applyFont="1" applyFill="1"/>
    <xf numFmtId="0" fontId="4" fillId="2" borderId="0" xfId="0" applyFont="1" applyFill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6</xdr:row>
      <xdr:rowOff>0</xdr:rowOff>
    </xdr:from>
    <xdr:to>
      <xdr:col>10</xdr:col>
      <xdr:colOff>355600</xdr:colOff>
      <xdr:row>28</xdr:row>
      <xdr:rowOff>71911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35D1C-CCCA-A92E-0844-801EF3AC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016000"/>
          <a:ext cx="7772400" cy="454231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32</xdr:row>
      <xdr:rowOff>0</xdr:rowOff>
    </xdr:from>
    <xdr:to>
      <xdr:col>10</xdr:col>
      <xdr:colOff>355600</xdr:colOff>
      <xdr:row>43</xdr:row>
      <xdr:rowOff>175830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D7DFA-008A-746B-EE2F-39A6E626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6299200"/>
          <a:ext cx="7772400" cy="2411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94B7-CC43-9D42-A4B8-2E1E2B79557F}">
  <dimension ref="A1:P68"/>
  <sheetViews>
    <sheetView tabSelected="1" workbookViewId="0">
      <selection activeCell="A2" sqref="A2:A5"/>
    </sheetView>
  </sheetViews>
  <sheetFormatPr baseColWidth="10" defaultRowHeight="16" x14ac:dyDescent="0.2"/>
  <cols>
    <col min="1" max="1" width="10.83203125" style="1"/>
    <col min="2" max="2" width="12.83203125" style="1" customWidth="1"/>
    <col min="3" max="16384" width="10.83203125" style="1"/>
  </cols>
  <sheetData>
    <row r="1" spans="1:14" ht="21" x14ac:dyDescent="0.25">
      <c r="B1" s="23" t="s">
        <v>72</v>
      </c>
    </row>
    <row r="2" spans="1:14" ht="21" x14ac:dyDescent="0.25">
      <c r="A2" s="23">
        <v>1</v>
      </c>
      <c r="B2" s="34" t="s">
        <v>73</v>
      </c>
    </row>
    <row r="3" spans="1:14" ht="21" x14ac:dyDescent="0.25">
      <c r="A3" s="23">
        <f>A2+1</f>
        <v>2</v>
      </c>
      <c r="B3" s="34" t="s">
        <v>74</v>
      </c>
    </row>
    <row r="4" spans="1:14" ht="21" x14ac:dyDescent="0.25">
      <c r="A4" s="23">
        <f t="shared" ref="A4:A5" si="0">A3+1</f>
        <v>3</v>
      </c>
      <c r="B4" s="34" t="s">
        <v>75</v>
      </c>
    </row>
    <row r="5" spans="1:14" ht="21" x14ac:dyDescent="0.25">
      <c r="A5" s="23">
        <f t="shared" si="0"/>
        <v>4</v>
      </c>
      <c r="B5" s="34" t="s">
        <v>76</v>
      </c>
    </row>
    <row r="7" spans="1:14" ht="21" x14ac:dyDescent="0.25">
      <c r="A7" s="24" t="s">
        <v>66</v>
      </c>
      <c r="B7" s="13" t="s">
        <v>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</row>
    <row r="8" spans="1:14" x14ac:dyDescent="0.2">
      <c r="A8" s="5"/>
      <c r="B8" s="2"/>
      <c r="N8" s="6"/>
    </row>
    <row r="9" spans="1:14" x14ac:dyDescent="0.2">
      <c r="A9" s="5"/>
      <c r="B9" s="2" t="s">
        <v>36</v>
      </c>
      <c r="N9" s="6"/>
    </row>
    <row r="10" spans="1:14" x14ac:dyDescent="0.2">
      <c r="A10" s="5"/>
      <c r="B10" s="2" t="s">
        <v>37</v>
      </c>
      <c r="N10" s="6"/>
    </row>
    <row r="11" spans="1:14" x14ac:dyDescent="0.2">
      <c r="A11" s="5"/>
      <c r="B11" s="2" t="s">
        <v>38</v>
      </c>
      <c r="N11" s="6"/>
    </row>
    <row r="12" spans="1:14" x14ac:dyDescent="0.2">
      <c r="A12" s="5"/>
      <c r="B12" s="2" t="s">
        <v>39</v>
      </c>
      <c r="N12" s="6"/>
    </row>
    <row r="13" spans="1:14" x14ac:dyDescent="0.2">
      <c r="A13" s="5"/>
      <c r="B13" s="2" t="s">
        <v>40</v>
      </c>
      <c r="N13" s="6"/>
    </row>
    <row r="14" spans="1:14" x14ac:dyDescent="0.2">
      <c r="A14" s="5"/>
      <c r="N14" s="6"/>
    </row>
    <row r="15" spans="1:14" x14ac:dyDescent="0.2">
      <c r="A15" s="5"/>
      <c r="B15" s="2" t="s">
        <v>36</v>
      </c>
      <c r="N15" s="6"/>
    </row>
    <row r="16" spans="1:14" x14ac:dyDescent="0.2">
      <c r="A16" s="5"/>
      <c r="B16" s="1">
        <v>4.8</v>
      </c>
      <c r="C16" s="1">
        <v>5.0999999999999996</v>
      </c>
      <c r="D16" s="1">
        <v>5.3</v>
      </c>
      <c r="E16" s="1">
        <v>4.5</v>
      </c>
      <c r="F16" s="1">
        <v>4.2</v>
      </c>
      <c r="G16" s="1">
        <v>5</v>
      </c>
      <c r="H16" s="1">
        <v>4.7</v>
      </c>
      <c r="I16" s="1">
        <v>5.4</v>
      </c>
      <c r="J16" s="1">
        <v>4.9000000000000004</v>
      </c>
      <c r="K16" s="1">
        <v>5.2</v>
      </c>
      <c r="L16" s="1">
        <v>4.5999999999999996</v>
      </c>
      <c r="M16" s="1">
        <v>4.4000000000000004</v>
      </c>
      <c r="N16" s="6"/>
    </row>
    <row r="17" spans="1:14" x14ac:dyDescent="0.2">
      <c r="A17" s="5"/>
      <c r="N17" s="6"/>
    </row>
    <row r="18" spans="1:14" x14ac:dyDescent="0.2">
      <c r="A18" s="5"/>
      <c r="B18" s="2" t="s">
        <v>37</v>
      </c>
      <c r="N18" s="6"/>
    </row>
    <row r="19" spans="1:14" x14ac:dyDescent="0.2">
      <c r="A19" s="5"/>
      <c r="B19" s="1">
        <v>9.5</v>
      </c>
      <c r="C19" s="1">
        <v>10.1</v>
      </c>
      <c r="D19" s="1">
        <v>9.8000000000000007</v>
      </c>
      <c r="E19" s="1">
        <v>9.1999999999999993</v>
      </c>
      <c r="F19" s="1">
        <v>9.9</v>
      </c>
      <c r="G19" s="1">
        <v>10.3</v>
      </c>
      <c r="H19" s="1">
        <v>9.6999999999999993</v>
      </c>
      <c r="I19" s="1">
        <v>10</v>
      </c>
      <c r="J19" s="1">
        <v>9.6</v>
      </c>
      <c r="K19" s="1">
        <v>9.4</v>
      </c>
      <c r="L19" s="1">
        <v>10.199999999999999</v>
      </c>
      <c r="M19" s="1">
        <v>9.3000000000000007</v>
      </c>
      <c r="N19" s="6"/>
    </row>
    <row r="20" spans="1:14" x14ac:dyDescent="0.2">
      <c r="A20" s="5"/>
      <c r="N20" s="6"/>
    </row>
    <row r="21" spans="1:14" x14ac:dyDescent="0.2">
      <c r="A21" s="14" t="s">
        <v>3</v>
      </c>
      <c r="B21" s="1" t="s">
        <v>53</v>
      </c>
      <c r="N21" s="6"/>
    </row>
    <row r="22" spans="1:14" x14ac:dyDescent="0.2">
      <c r="A22" s="5"/>
      <c r="B22" s="9" t="s">
        <v>54</v>
      </c>
      <c r="C22" s="35">
        <f>SUM(B16:M16)/COUNT(B16:M16)</f>
        <v>4.8416666666666668</v>
      </c>
      <c r="N22" s="6"/>
    </row>
    <row r="23" spans="1:14" x14ac:dyDescent="0.2">
      <c r="A23" s="5"/>
      <c r="B23" s="9" t="s">
        <v>55</v>
      </c>
      <c r="C23" s="35">
        <f>SUM(B19:M19)/COUNT(B19:M19)</f>
        <v>9.75</v>
      </c>
      <c r="N23" s="6"/>
    </row>
    <row r="24" spans="1:14" x14ac:dyDescent="0.2">
      <c r="A24" s="5"/>
      <c r="N24" s="6"/>
    </row>
    <row r="25" spans="1:14" x14ac:dyDescent="0.2">
      <c r="A25" s="14" t="s">
        <v>7</v>
      </c>
      <c r="B25" s="9" t="s">
        <v>56</v>
      </c>
      <c r="N25" s="6"/>
    </row>
    <row r="26" spans="1:14" x14ac:dyDescent="0.2">
      <c r="A26" s="5"/>
      <c r="B26" s="1" t="s">
        <v>57</v>
      </c>
      <c r="N26" s="6"/>
    </row>
    <row r="27" spans="1:14" x14ac:dyDescent="0.2">
      <c r="A27" s="5"/>
      <c r="B27" s="1" cm="1">
        <f t="array" ref="B27:M27">_xlfn._xlws.SORT(B16:M16,1,1,TRUE)</f>
        <v>4.2</v>
      </c>
      <c r="C27" s="1">
        <v>4.4000000000000004</v>
      </c>
      <c r="D27" s="1">
        <v>4.5</v>
      </c>
      <c r="E27" s="1">
        <v>4.5999999999999996</v>
      </c>
      <c r="F27" s="1">
        <v>4.7</v>
      </c>
      <c r="G27" s="25">
        <v>4.8</v>
      </c>
      <c r="H27" s="25">
        <v>4.9000000000000004</v>
      </c>
      <c r="I27" s="1">
        <v>5</v>
      </c>
      <c r="J27" s="1">
        <v>5.0999999999999996</v>
      </c>
      <c r="K27" s="1">
        <v>5.2</v>
      </c>
      <c r="L27" s="1">
        <v>5.3</v>
      </c>
      <c r="M27" s="1">
        <v>5.4</v>
      </c>
      <c r="N27" s="6"/>
    </row>
    <row r="28" spans="1:14" x14ac:dyDescent="0.2">
      <c r="A28" s="5"/>
      <c r="B28" s="1" t="s">
        <v>58</v>
      </c>
      <c r="N28" s="6"/>
    </row>
    <row r="29" spans="1:14" x14ac:dyDescent="0.2">
      <c r="A29" s="5"/>
      <c r="B29" s="39">
        <f>SUM(G27:H27)/2</f>
        <v>4.8499999999999996</v>
      </c>
      <c r="N29" s="6"/>
    </row>
    <row r="30" spans="1:14" x14ac:dyDescent="0.2">
      <c r="A30" s="5"/>
      <c r="N30" s="6"/>
    </row>
    <row r="31" spans="1:14" x14ac:dyDescent="0.2">
      <c r="A31" s="5"/>
      <c r="B31" s="1" t="s">
        <v>55</v>
      </c>
      <c r="N31" s="6"/>
    </row>
    <row r="32" spans="1:14" x14ac:dyDescent="0.2">
      <c r="A32" s="5"/>
      <c r="B32" s="1" cm="1">
        <f t="array" ref="B32:M32">_xlfn._xlws.SORT(B19:M19,1,1,TRUE)</f>
        <v>9.1999999999999993</v>
      </c>
      <c r="C32" s="1">
        <v>9.3000000000000007</v>
      </c>
      <c r="D32" s="1">
        <v>9.4</v>
      </c>
      <c r="E32" s="1">
        <v>9.5</v>
      </c>
      <c r="F32" s="1">
        <v>9.6</v>
      </c>
      <c r="G32" s="25">
        <v>9.6999999999999993</v>
      </c>
      <c r="H32" s="25">
        <v>9.8000000000000007</v>
      </c>
      <c r="I32" s="1">
        <v>9.9</v>
      </c>
      <c r="J32" s="1">
        <v>10</v>
      </c>
      <c r="K32" s="1">
        <v>10.1</v>
      </c>
      <c r="L32" s="1">
        <v>10.199999999999999</v>
      </c>
      <c r="M32" s="1">
        <v>10.3</v>
      </c>
      <c r="N32" s="6"/>
    </row>
    <row r="33" spans="1:16" x14ac:dyDescent="0.2">
      <c r="A33" s="5"/>
      <c r="B33" s="1" t="s">
        <v>58</v>
      </c>
      <c r="N33" s="6"/>
    </row>
    <row r="34" spans="1:16" x14ac:dyDescent="0.2">
      <c r="A34" s="5"/>
      <c r="B34" s="39">
        <f>SUM(G32:H32)/2</f>
        <v>9.75</v>
      </c>
      <c r="N34" s="6"/>
    </row>
    <row r="35" spans="1:16" x14ac:dyDescent="0.2">
      <c r="A35" s="5"/>
      <c r="N35" s="6"/>
    </row>
    <row r="36" spans="1:16" x14ac:dyDescent="0.2">
      <c r="A36" s="14" t="s">
        <v>59</v>
      </c>
      <c r="B36" s="1" t="s">
        <v>60</v>
      </c>
      <c r="N36" s="6"/>
    </row>
    <row r="37" spans="1:16" x14ac:dyDescent="0.2">
      <c r="A37" s="5"/>
      <c r="B37" s="1" t="s">
        <v>57</v>
      </c>
      <c r="N37" s="6"/>
    </row>
    <row r="38" spans="1:16" x14ac:dyDescent="0.2">
      <c r="A38" s="5"/>
      <c r="B38" s="26">
        <f>(B16-$C$22)^2</f>
        <v>1.7361111111111357E-3</v>
      </c>
      <c r="C38" s="26">
        <f t="shared" ref="C38:M38" si="1">(C16-$C$22)^2</f>
        <v>6.6736111111110871E-2</v>
      </c>
      <c r="D38" s="26">
        <f t="shared" si="1"/>
        <v>0.21006944444444417</v>
      </c>
      <c r="E38" s="26">
        <f t="shared" si="1"/>
        <v>0.11673611111111119</v>
      </c>
      <c r="F38" s="26">
        <f t="shared" si="1"/>
        <v>0.41173611111111103</v>
      </c>
      <c r="G38" s="26">
        <f t="shared" si="1"/>
        <v>2.5069444444444408E-2</v>
      </c>
      <c r="H38" s="26">
        <f t="shared" si="1"/>
        <v>2.0069444444444428E-2</v>
      </c>
      <c r="I38" s="26">
        <f t="shared" si="1"/>
        <v>0.31173611111111138</v>
      </c>
      <c r="J38" s="26">
        <f t="shared" si="1"/>
        <v>3.4027777777778053E-3</v>
      </c>
      <c r="K38" s="26">
        <f t="shared" si="1"/>
        <v>0.12840277777777781</v>
      </c>
      <c r="L38" s="26">
        <f t="shared" si="1"/>
        <v>5.8402777777778005E-2</v>
      </c>
      <c r="M38" s="26">
        <f t="shared" si="1"/>
        <v>0.19506944444444424</v>
      </c>
      <c r="N38" s="6"/>
    </row>
    <row r="39" spans="1:16" x14ac:dyDescent="0.2">
      <c r="A39" s="5"/>
      <c r="B39" s="35" cm="1">
        <f t="array" ref="B39">SQRT(SUM(B38:M38/(COUNT(B16:M16)-1)))</f>
        <v>0.37527767497325676</v>
      </c>
      <c r="N39" s="6"/>
    </row>
    <row r="40" spans="1:16" x14ac:dyDescent="0.2">
      <c r="A40" s="5"/>
      <c r="N40" s="6"/>
    </row>
    <row r="41" spans="1:16" x14ac:dyDescent="0.2">
      <c r="A41" s="5"/>
      <c r="B41" s="1" t="s">
        <v>60</v>
      </c>
      <c r="N41" s="6"/>
    </row>
    <row r="42" spans="1:16" x14ac:dyDescent="0.2">
      <c r="A42" s="5"/>
      <c r="B42" s="1" t="s">
        <v>55</v>
      </c>
      <c r="N42" s="6"/>
    </row>
    <row r="43" spans="1:16" x14ac:dyDescent="0.2">
      <c r="A43" s="5"/>
      <c r="B43" s="26">
        <f>(B19-$C$23)^2</f>
        <v>6.25E-2</v>
      </c>
      <c r="C43" s="26">
        <f t="shared" ref="C43:M43" si="2">(C19-$C$23)^2</f>
        <v>0.12249999999999975</v>
      </c>
      <c r="D43" s="26">
        <f t="shared" si="2"/>
        <v>2.5000000000000712E-3</v>
      </c>
      <c r="E43" s="26">
        <f t="shared" si="2"/>
        <v>0.30250000000000077</v>
      </c>
      <c r="F43" s="26">
        <f t="shared" si="2"/>
        <v>2.2500000000000107E-2</v>
      </c>
      <c r="G43" s="26">
        <f t="shared" si="2"/>
        <v>0.30250000000000077</v>
      </c>
      <c r="H43" s="26">
        <f t="shared" si="2"/>
        <v>2.5000000000000712E-3</v>
      </c>
      <c r="I43" s="26">
        <f t="shared" si="2"/>
        <v>6.25E-2</v>
      </c>
      <c r="J43" s="26">
        <f t="shared" si="2"/>
        <v>2.2500000000000107E-2</v>
      </c>
      <c r="K43" s="26">
        <f t="shared" si="2"/>
        <v>0.12249999999999975</v>
      </c>
      <c r="L43" s="26">
        <f t="shared" si="2"/>
        <v>0.20249999999999935</v>
      </c>
      <c r="M43" s="26">
        <f t="shared" si="2"/>
        <v>0.20249999999999935</v>
      </c>
      <c r="N43" s="6"/>
    </row>
    <row r="44" spans="1:16" x14ac:dyDescent="0.2">
      <c r="A44" s="5"/>
      <c r="B44" s="35" cm="1">
        <f t="array" ref="B44">SQRT(SUM(B43:M43/(COUNT(B19:M19)-1)))</f>
        <v>0.36055512754639896</v>
      </c>
      <c r="N44" s="6"/>
    </row>
    <row r="45" spans="1:16" x14ac:dyDescent="0.2">
      <c r="A45" s="10"/>
      <c r="B45" s="27" t="s">
        <v>61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</row>
    <row r="46" spans="1:16" x14ac:dyDescent="0.2">
      <c r="B46" s="22"/>
    </row>
    <row r="47" spans="1:16" ht="21" x14ac:dyDescent="0.25">
      <c r="A47" s="24" t="s">
        <v>67</v>
      </c>
      <c r="B47" s="13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x14ac:dyDescent="0.2">
      <c r="A48" s="5"/>
      <c r="B48" s="2" t="s">
        <v>42</v>
      </c>
      <c r="P48" s="6"/>
    </row>
    <row r="49" spans="1:16" x14ac:dyDescent="0.2">
      <c r="A49" s="5"/>
      <c r="B49" s="2" t="s">
        <v>43</v>
      </c>
      <c r="P49" s="6"/>
    </row>
    <row r="50" spans="1:16" x14ac:dyDescent="0.2">
      <c r="A50" s="5"/>
      <c r="P50" s="6"/>
    </row>
    <row r="51" spans="1:16" x14ac:dyDescent="0.2">
      <c r="A51" s="5"/>
      <c r="B51" s="2" t="s">
        <v>45</v>
      </c>
      <c r="C51" s="1">
        <v>150</v>
      </c>
      <c r="P51" s="6"/>
    </row>
    <row r="52" spans="1:16" x14ac:dyDescent="0.2">
      <c r="A52" s="5"/>
      <c r="B52" s="2" t="s">
        <v>46</v>
      </c>
      <c r="C52" s="1">
        <v>20</v>
      </c>
      <c r="P52" s="6"/>
    </row>
    <row r="53" spans="1:16" x14ac:dyDescent="0.2">
      <c r="A53" s="5"/>
      <c r="P53" s="6"/>
    </row>
    <row r="54" spans="1:16" x14ac:dyDescent="0.2">
      <c r="A54" s="14" t="s">
        <v>3</v>
      </c>
      <c r="B54" s="2" t="s">
        <v>47</v>
      </c>
      <c r="P54" s="6"/>
    </row>
    <row r="55" spans="1:16" x14ac:dyDescent="0.2">
      <c r="A55" s="5"/>
      <c r="P55" s="6"/>
    </row>
    <row r="56" spans="1:16" x14ac:dyDescent="0.2">
      <c r="A56" s="5"/>
      <c r="B56" s="1" t="s">
        <v>48</v>
      </c>
      <c r="P56" s="6"/>
    </row>
    <row r="57" spans="1:16" x14ac:dyDescent="0.2">
      <c r="A57" s="5"/>
      <c r="B57" s="1" t="s">
        <v>49</v>
      </c>
      <c r="P57" s="6"/>
    </row>
    <row r="58" spans="1:16" x14ac:dyDescent="0.2">
      <c r="A58" s="5"/>
      <c r="P58" s="6"/>
    </row>
    <row r="59" spans="1:16" x14ac:dyDescent="0.2">
      <c r="A59" s="5"/>
      <c r="B59" s="1" t="s">
        <v>52</v>
      </c>
      <c r="P59" s="6"/>
    </row>
    <row r="60" spans="1:16" x14ac:dyDescent="0.2">
      <c r="A60" s="5"/>
      <c r="B60" s="38" t="s">
        <v>77</v>
      </c>
      <c r="C60" s="38"/>
      <c r="D60" s="38"/>
      <c r="E60" s="38"/>
      <c r="F60" s="38"/>
      <c r="P60" s="6"/>
    </row>
    <row r="61" spans="1:16" x14ac:dyDescent="0.2">
      <c r="A61" s="5"/>
      <c r="P61" s="6"/>
    </row>
    <row r="62" spans="1:16" x14ac:dyDescent="0.2">
      <c r="A62" s="14" t="s">
        <v>7</v>
      </c>
      <c r="B62" s="2" t="s">
        <v>47</v>
      </c>
      <c r="P62" s="6"/>
    </row>
    <row r="63" spans="1:16" x14ac:dyDescent="0.2">
      <c r="A63" s="5"/>
      <c r="P63" s="6"/>
    </row>
    <row r="64" spans="1:16" x14ac:dyDescent="0.2">
      <c r="A64" s="5"/>
      <c r="B64" s="1" t="s">
        <v>51</v>
      </c>
      <c r="P64" s="6"/>
    </row>
    <row r="65" spans="1:16" x14ac:dyDescent="0.2">
      <c r="A65" s="5"/>
      <c r="B65" s="1" t="s">
        <v>50</v>
      </c>
      <c r="P65" s="6"/>
    </row>
    <row r="66" spans="1:16" x14ac:dyDescent="0.2">
      <c r="A66" s="5"/>
      <c r="P66" s="6"/>
    </row>
    <row r="67" spans="1:16" x14ac:dyDescent="0.2">
      <c r="A67" s="5"/>
      <c r="B67" s="1" t="s">
        <v>52</v>
      </c>
      <c r="P67" s="6"/>
    </row>
    <row r="68" spans="1:16" x14ac:dyDescent="0.2">
      <c r="A68" s="10"/>
      <c r="B68" s="40" t="s">
        <v>78</v>
      </c>
      <c r="C68" s="40"/>
      <c r="D68" s="40"/>
      <c r="E68" s="40"/>
      <c r="F68" s="40"/>
      <c r="G68" s="11"/>
      <c r="H68" s="11"/>
      <c r="I68" s="11"/>
      <c r="J68" s="11"/>
      <c r="K68" s="11"/>
      <c r="L68" s="11"/>
      <c r="M68" s="11"/>
      <c r="N68" s="11"/>
      <c r="O68" s="11"/>
      <c r="P6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7E19-EBAC-DE4A-8E9F-597A3257EC08}">
  <dimension ref="A1:E55"/>
  <sheetViews>
    <sheetView topLeftCell="A6" workbookViewId="0">
      <selection activeCell="B43" sqref="B43"/>
    </sheetView>
  </sheetViews>
  <sheetFormatPr baseColWidth="10" defaultRowHeight="16" x14ac:dyDescent="0.2"/>
  <cols>
    <col min="1" max="1" width="10.83203125" style="1"/>
    <col min="2" max="2" width="92" style="1" bestFit="1" customWidth="1"/>
    <col min="3" max="3" width="20.33203125" style="1" bestFit="1" customWidth="1"/>
    <col min="4" max="16384" width="10.83203125" style="1"/>
  </cols>
  <sheetData>
    <row r="1" spans="1:5" x14ac:dyDescent="0.2">
      <c r="B1" s="2" t="s">
        <v>4</v>
      </c>
    </row>
    <row r="2" spans="1:5" x14ac:dyDescent="0.2">
      <c r="B2" s="2" t="s">
        <v>5</v>
      </c>
    </row>
    <row r="3" spans="1:5" x14ac:dyDescent="0.2">
      <c r="B3" s="2" t="s">
        <v>6</v>
      </c>
    </row>
    <row r="4" spans="1:5" x14ac:dyDescent="0.2">
      <c r="B4" s="2"/>
    </row>
    <row r="5" spans="1:5" ht="21" x14ac:dyDescent="0.25">
      <c r="A5" s="23" t="s">
        <v>0</v>
      </c>
      <c r="B5" s="3" t="s">
        <v>1</v>
      </c>
      <c r="C5" s="3">
        <v>12</v>
      </c>
      <c r="D5" s="3"/>
      <c r="E5" s="4"/>
    </row>
    <row r="6" spans="1:5" x14ac:dyDescent="0.2">
      <c r="A6" s="5"/>
      <c r="B6" s="1" t="s">
        <v>2</v>
      </c>
      <c r="C6" s="1">
        <v>52</v>
      </c>
      <c r="E6" s="6"/>
    </row>
    <row r="7" spans="1:5" x14ac:dyDescent="0.2">
      <c r="A7" s="5"/>
      <c r="E7" s="6"/>
    </row>
    <row r="8" spans="1:5" x14ac:dyDescent="0.2">
      <c r="A8" s="14" t="s">
        <v>3</v>
      </c>
      <c r="B8" s="1" t="s">
        <v>17</v>
      </c>
      <c r="C8" s="35">
        <f>C5/C6</f>
        <v>0.23076923076923078</v>
      </c>
      <c r="E8" s="37"/>
    </row>
    <row r="9" spans="1:5" x14ac:dyDescent="0.2">
      <c r="A9" s="14"/>
      <c r="E9" s="6"/>
    </row>
    <row r="10" spans="1:5" x14ac:dyDescent="0.2">
      <c r="A10" s="14" t="s">
        <v>7</v>
      </c>
      <c r="B10" s="1" t="s">
        <v>8</v>
      </c>
      <c r="E10" s="6"/>
    </row>
    <row r="11" spans="1:5" x14ac:dyDescent="0.2">
      <c r="A11" s="5"/>
      <c r="B11" s="1" t="s">
        <v>9</v>
      </c>
      <c r="E11" s="6"/>
    </row>
    <row r="12" spans="1:5" x14ac:dyDescent="0.2">
      <c r="A12" s="5"/>
      <c r="B12" s="7" t="s">
        <v>10</v>
      </c>
      <c r="E12" s="6"/>
    </row>
    <row r="13" spans="1:5" x14ac:dyDescent="0.2">
      <c r="A13" s="5"/>
      <c r="B13" s="1" t="s">
        <v>9</v>
      </c>
      <c r="C13" s="1" t="s">
        <v>11</v>
      </c>
      <c r="E13" s="6"/>
    </row>
    <row r="14" spans="1:5" x14ac:dyDescent="0.2">
      <c r="A14" s="5"/>
      <c r="B14" s="1" t="s">
        <v>12</v>
      </c>
      <c r="C14" s="21">
        <f>(40/52)*(39/51)</f>
        <v>0.58823529411764708</v>
      </c>
      <c r="E14" s="6"/>
    </row>
    <row r="15" spans="1:5" x14ac:dyDescent="0.2">
      <c r="A15" s="5"/>
      <c r="C15" s="35">
        <f>1-C14</f>
        <v>0.41176470588235292</v>
      </c>
      <c r="E15" s="6"/>
    </row>
    <row r="16" spans="1:5" x14ac:dyDescent="0.2">
      <c r="A16" s="5"/>
      <c r="C16" s="21"/>
      <c r="E16" s="6"/>
    </row>
    <row r="17" spans="1:5" x14ac:dyDescent="0.2">
      <c r="A17" s="5"/>
      <c r="C17" s="21"/>
      <c r="E17" s="6"/>
    </row>
    <row r="18" spans="1:5" x14ac:dyDescent="0.2">
      <c r="A18" s="5"/>
      <c r="B18" s="7" t="s">
        <v>13</v>
      </c>
      <c r="C18" s="21"/>
      <c r="E18" s="6"/>
    </row>
    <row r="19" spans="1:5" x14ac:dyDescent="0.2">
      <c r="A19" s="5"/>
      <c r="B19" s="1" t="s">
        <v>9</v>
      </c>
      <c r="C19" s="21"/>
      <c r="E19" s="6"/>
    </row>
    <row r="20" spans="1:5" x14ac:dyDescent="0.2">
      <c r="A20" s="5"/>
      <c r="B20" s="8" t="s">
        <v>14</v>
      </c>
      <c r="C20" s="21">
        <f>(12/52)*(40/51)</f>
        <v>0.18099547511312217</v>
      </c>
      <c r="E20" s="6"/>
    </row>
    <row r="21" spans="1:5" x14ac:dyDescent="0.2">
      <c r="A21" s="5"/>
      <c r="B21" s="8" t="s">
        <v>15</v>
      </c>
      <c r="C21" s="21">
        <f>(40/52)*12/51</f>
        <v>0.1809954751131222</v>
      </c>
      <c r="E21" s="6"/>
    </row>
    <row r="22" spans="1:5" x14ac:dyDescent="0.2">
      <c r="A22" s="5"/>
      <c r="C22" s="22">
        <f>SUM(C20:C21)</f>
        <v>0.36199095022624439</v>
      </c>
      <c r="E22" s="6"/>
    </row>
    <row r="23" spans="1:5" x14ac:dyDescent="0.2">
      <c r="A23" s="5"/>
      <c r="C23" s="21"/>
      <c r="E23" s="6"/>
    </row>
    <row r="24" spans="1:5" x14ac:dyDescent="0.2">
      <c r="A24" s="5"/>
      <c r="B24" s="1" t="s">
        <v>16</v>
      </c>
      <c r="C24" s="22">
        <f>(12/52)*(11/51)</f>
        <v>4.9773755656108601E-2</v>
      </c>
      <c r="E24" s="6"/>
    </row>
    <row r="25" spans="1:5" x14ac:dyDescent="0.2">
      <c r="A25" s="10"/>
      <c r="B25" s="11"/>
      <c r="C25" s="36">
        <f>SUM(C24,C22)</f>
        <v>0.41176470588235298</v>
      </c>
      <c r="D25" s="11"/>
      <c r="E25" s="12"/>
    </row>
    <row r="27" spans="1:5" ht="21" x14ac:dyDescent="0.25">
      <c r="A27" s="23" t="s">
        <v>18</v>
      </c>
      <c r="B27" s="13" t="s">
        <v>23</v>
      </c>
      <c r="C27" s="3"/>
      <c r="D27" s="3"/>
      <c r="E27" s="4"/>
    </row>
    <row r="28" spans="1:5" x14ac:dyDescent="0.2">
      <c r="A28" s="5"/>
      <c r="B28" s="2" t="s">
        <v>19</v>
      </c>
      <c r="E28" s="6"/>
    </row>
    <row r="29" spans="1:5" x14ac:dyDescent="0.2">
      <c r="A29" s="5"/>
      <c r="B29" s="2" t="s">
        <v>20</v>
      </c>
      <c r="E29" s="6"/>
    </row>
    <row r="30" spans="1:5" x14ac:dyDescent="0.2">
      <c r="A30" s="5"/>
      <c r="B30" s="2" t="s">
        <v>21</v>
      </c>
      <c r="E30" s="6"/>
    </row>
    <row r="31" spans="1:5" x14ac:dyDescent="0.2">
      <c r="A31" s="5"/>
      <c r="B31" s="2" t="s">
        <v>22</v>
      </c>
      <c r="E31" s="6"/>
    </row>
    <row r="32" spans="1:5" x14ac:dyDescent="0.2">
      <c r="A32" s="5"/>
      <c r="B32" s="1" t="s">
        <v>35</v>
      </c>
      <c r="E32" s="6"/>
    </row>
    <row r="33" spans="1:5" x14ac:dyDescent="0.2">
      <c r="A33" s="14" t="s">
        <v>3</v>
      </c>
      <c r="B33" s="16" t="s">
        <v>24</v>
      </c>
      <c r="C33" s="17">
        <v>0.9</v>
      </c>
      <c r="E33" s="6"/>
    </row>
    <row r="34" spans="1:5" x14ac:dyDescent="0.2">
      <c r="A34" s="14"/>
      <c r="B34" s="18" t="s">
        <v>33</v>
      </c>
      <c r="C34" s="19">
        <v>0.05</v>
      </c>
      <c r="E34" s="6"/>
    </row>
    <row r="35" spans="1:5" x14ac:dyDescent="0.2">
      <c r="A35" s="14"/>
      <c r="B35" s="10" t="s">
        <v>25</v>
      </c>
      <c r="C35" s="20">
        <v>0.03</v>
      </c>
      <c r="E35" s="6"/>
    </row>
    <row r="36" spans="1:5" x14ac:dyDescent="0.2">
      <c r="A36" s="14"/>
      <c r="E36" s="6"/>
    </row>
    <row r="37" spans="1:5" x14ac:dyDescent="0.2">
      <c r="A37" s="14"/>
      <c r="B37" s="9" t="s">
        <v>26</v>
      </c>
      <c r="C37" s="1" t="s">
        <v>28</v>
      </c>
      <c r="E37" s="6"/>
    </row>
    <row r="38" spans="1:5" x14ac:dyDescent="0.2">
      <c r="A38" s="14"/>
      <c r="C38" s="15"/>
      <c r="E38" s="6"/>
    </row>
    <row r="39" spans="1:5" x14ac:dyDescent="0.2">
      <c r="A39" s="14"/>
      <c r="B39" s="1" t="s">
        <v>29</v>
      </c>
      <c r="C39" s="15">
        <f>C33*C35</f>
        <v>2.7E-2</v>
      </c>
      <c r="E39" s="6"/>
    </row>
    <row r="40" spans="1:5" x14ac:dyDescent="0.2">
      <c r="A40" s="14"/>
      <c r="E40" s="6"/>
    </row>
    <row r="41" spans="1:5" x14ac:dyDescent="0.2">
      <c r="A41" s="14"/>
      <c r="B41" s="1" t="s">
        <v>27</v>
      </c>
      <c r="C41" s="1" t="s">
        <v>30</v>
      </c>
      <c r="E41" s="6"/>
    </row>
    <row r="42" spans="1:5" x14ac:dyDescent="0.2">
      <c r="A42" s="14"/>
      <c r="E42" s="6"/>
    </row>
    <row r="43" spans="1:5" x14ac:dyDescent="0.2">
      <c r="A43" s="14"/>
      <c r="B43" s="1" t="s">
        <v>31</v>
      </c>
      <c r="C43" s="15">
        <f>(C34)*(1-C35)</f>
        <v>4.8500000000000001E-2</v>
      </c>
      <c r="E43" s="6"/>
    </row>
    <row r="44" spans="1:5" x14ac:dyDescent="0.2">
      <c r="A44" s="14"/>
      <c r="E44" s="6"/>
    </row>
    <row r="45" spans="1:5" x14ac:dyDescent="0.2">
      <c r="A45" s="14"/>
      <c r="B45" s="1" t="s">
        <v>32</v>
      </c>
      <c r="C45" s="15">
        <f>C33*C35</f>
        <v>2.7E-2</v>
      </c>
      <c r="E45" s="6"/>
    </row>
    <row r="46" spans="1:5" x14ac:dyDescent="0.2">
      <c r="A46" s="14"/>
      <c r="E46" s="6"/>
    </row>
    <row r="47" spans="1:5" x14ac:dyDescent="0.2">
      <c r="A47" s="14"/>
      <c r="B47" s="9" t="s">
        <v>27</v>
      </c>
      <c r="C47" s="15">
        <f>C43+C45</f>
        <v>7.5499999999999998E-2</v>
      </c>
      <c r="E47" s="6"/>
    </row>
    <row r="48" spans="1:5" x14ac:dyDescent="0.2">
      <c r="A48" s="14"/>
      <c r="E48" s="6"/>
    </row>
    <row r="49" spans="1:5" x14ac:dyDescent="0.2">
      <c r="A49" s="14"/>
      <c r="E49" s="6"/>
    </row>
    <row r="50" spans="1:5" x14ac:dyDescent="0.2">
      <c r="A50" s="14"/>
      <c r="B50" s="9" t="s">
        <v>26</v>
      </c>
      <c r="C50" s="30">
        <f>C39/C47</f>
        <v>0.35761589403973509</v>
      </c>
      <c r="E50" s="6"/>
    </row>
    <row r="51" spans="1:5" x14ac:dyDescent="0.2">
      <c r="A51" s="14"/>
      <c r="E51" s="6"/>
    </row>
    <row r="52" spans="1:5" x14ac:dyDescent="0.2">
      <c r="A52" s="14"/>
      <c r="E52" s="6"/>
    </row>
    <row r="53" spans="1:5" x14ac:dyDescent="0.2">
      <c r="A53" s="14" t="s">
        <v>7</v>
      </c>
      <c r="B53" s="1" t="s">
        <v>34</v>
      </c>
      <c r="E53" s="6"/>
    </row>
    <row r="54" spans="1:5" x14ac:dyDescent="0.2">
      <c r="A54" s="5"/>
      <c r="B54" s="1" t="s">
        <v>70</v>
      </c>
      <c r="E54" s="6"/>
    </row>
    <row r="55" spans="1:5" x14ac:dyDescent="0.2">
      <c r="A55" s="10"/>
      <c r="B55" s="11"/>
      <c r="C55" s="11"/>
      <c r="D55" s="11"/>
      <c r="E5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C996-3683-024F-B538-11B3D647539F}">
  <dimension ref="A1:I32"/>
  <sheetViews>
    <sheetView workbookViewId="0">
      <selection activeCell="E30" sqref="E30"/>
    </sheetView>
  </sheetViews>
  <sheetFormatPr baseColWidth="10" defaultRowHeight="16" x14ac:dyDescent="0.2"/>
  <cols>
    <col min="1" max="1999" width="10.83203125" style="1"/>
    <col min="2000" max="2000" width="2.5" style="1" customWidth="1"/>
    <col min="2001" max="16384" width="10.83203125" style="1"/>
  </cols>
  <sheetData>
    <row r="1" spans="1:9" ht="21" x14ac:dyDescent="0.25">
      <c r="A1" s="28" t="s">
        <v>69</v>
      </c>
      <c r="B1" s="1" t="s">
        <v>68</v>
      </c>
    </row>
    <row r="2" spans="1:9" x14ac:dyDescent="0.2">
      <c r="A2" s="2"/>
    </row>
    <row r="3" spans="1:9" x14ac:dyDescent="0.2">
      <c r="B3" s="2" t="s">
        <v>64</v>
      </c>
    </row>
    <row r="4" spans="1:9" x14ac:dyDescent="0.2">
      <c r="B4" s="2" t="s">
        <v>65</v>
      </c>
    </row>
    <row r="5" spans="1:9" x14ac:dyDescent="0.2">
      <c r="A5" s="9"/>
    </row>
    <row r="6" spans="1:9" x14ac:dyDescent="0.2">
      <c r="A6" s="29" t="s">
        <v>3</v>
      </c>
      <c r="B6" s="31" t="s">
        <v>71</v>
      </c>
      <c r="C6" s="32"/>
      <c r="D6" s="32"/>
      <c r="E6" s="32"/>
      <c r="F6" s="32"/>
      <c r="G6" s="32"/>
      <c r="H6" s="32"/>
      <c r="I6" s="33"/>
    </row>
    <row r="7" spans="1:9" x14ac:dyDescent="0.2">
      <c r="A7" s="2"/>
    </row>
    <row r="31" spans="1:4" x14ac:dyDescent="0.2">
      <c r="A31" s="9" t="s">
        <v>7</v>
      </c>
      <c r="B31" s="9" t="s">
        <v>62</v>
      </c>
    </row>
    <row r="32" spans="1:4" x14ac:dyDescent="0.2">
      <c r="B32" s="31" t="s">
        <v>63</v>
      </c>
      <c r="C32" s="32"/>
      <c r="D32" s="3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and Q2</vt:lpstr>
      <vt:lpstr>Q3 and 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prabhu Sana</dc:creator>
  <cp:lastModifiedBy>Ramana prabhu Sana</cp:lastModifiedBy>
  <dcterms:created xsi:type="dcterms:W3CDTF">2025-09-02T03:20:55Z</dcterms:created>
  <dcterms:modified xsi:type="dcterms:W3CDTF">2025-09-03T22:18:40Z</dcterms:modified>
</cp:coreProperties>
</file>