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IT Course\Project\"/>
    </mc:Choice>
  </mc:AlternateContent>
  <xr:revisionPtr revIDLastSave="0" documentId="13_ncr:1_{37667933-BE11-4A3D-85B2-21727A373A7A}" xr6:coauthVersionLast="47" xr6:coauthVersionMax="47" xr10:uidLastSave="{00000000-0000-0000-0000-000000000000}"/>
  <bookViews>
    <workbookView xWindow="-120" yWindow="-120" windowWidth="29040" windowHeight="15840" firstSheet="1" activeTab="11" xr2:uid="{00000000-000D-0000-FFFF-FFFF00000000}"/>
  </bookViews>
  <sheets>
    <sheet name="2018-19" sheetId="31" r:id="rId1"/>
    <sheet name="2019-20" sheetId="15" r:id="rId2"/>
    <sheet name="2020-21" sheetId="16" r:id="rId3"/>
    <sheet name="2021-22" sheetId="3" r:id="rId4"/>
    <sheet name="P2018-19" sheetId="32" r:id="rId5"/>
    <sheet name="P2019-20" sheetId="17" r:id="rId6"/>
    <sheet name="P2020-21" sheetId="19" r:id="rId7"/>
    <sheet name="P2021-22" sheetId="21" r:id="rId8"/>
    <sheet name="S2018-19" sheetId="33" r:id="rId9"/>
    <sheet name="S2019-20" sheetId="18" r:id="rId10"/>
    <sheet name="S2020-21" sheetId="20" r:id="rId11"/>
    <sheet name="S2021-22" sheetId="22" r:id="rId12"/>
  </sheets>
  <calcPr calcId="181029"/>
</workbook>
</file>

<file path=xl/calcChain.xml><?xml version="1.0" encoding="utf-8"?>
<calcChain xmlns="http://schemas.openxmlformats.org/spreadsheetml/2006/main">
  <c r="M54" i="15" l="1"/>
  <c r="M53" i="15"/>
  <c r="M52" i="15"/>
  <c r="M51" i="15"/>
  <c r="M50" i="15"/>
  <c r="M48" i="15"/>
  <c r="M47" i="15"/>
  <c r="M46" i="15"/>
  <c r="M45" i="15"/>
  <c r="M44" i="15"/>
  <c r="M43" i="15"/>
  <c r="F38" i="31"/>
  <c r="E38" i="31"/>
  <c r="D38" i="31"/>
  <c r="C38" i="31"/>
  <c r="B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F18" i="31"/>
  <c r="E18" i="31"/>
  <c r="D18" i="31"/>
  <c r="C18" i="31"/>
  <c r="B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38" i="31" l="1"/>
  <c r="G18" i="31"/>
  <c r="K20" i="22"/>
  <c r="E5" i="22"/>
  <c r="C9" i="21"/>
  <c r="M8" i="21"/>
  <c r="L2" i="21"/>
  <c r="H11" i="18"/>
  <c r="C3" i="17"/>
  <c r="N64" i="16"/>
  <c r="N65" i="16"/>
  <c r="N66" i="16"/>
  <c r="N67" i="16"/>
  <c r="N68" i="16"/>
  <c r="N69" i="16"/>
  <c r="N70" i="16"/>
  <c r="N71" i="16"/>
  <c r="N72" i="16"/>
  <c r="N73" i="16"/>
  <c r="N74" i="16"/>
  <c r="N63" i="16"/>
  <c r="M75" i="16"/>
  <c r="L75" i="16"/>
  <c r="K75" i="16"/>
  <c r="J75" i="16"/>
  <c r="I75" i="16"/>
  <c r="H75" i="16"/>
  <c r="G75" i="16"/>
  <c r="F75" i="16"/>
  <c r="E75" i="16"/>
  <c r="D75" i="16"/>
  <c r="C75" i="16"/>
  <c r="N75" i="16" s="1"/>
  <c r="B75" i="16"/>
  <c r="J55" i="16"/>
  <c r="I55" i="16"/>
  <c r="H55" i="16"/>
  <c r="G55" i="16"/>
  <c r="F55" i="16"/>
  <c r="E55" i="16"/>
  <c r="D55" i="16"/>
  <c r="C55" i="16"/>
  <c r="B55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36" i="16"/>
  <c r="J36" i="16"/>
  <c r="I36" i="16"/>
  <c r="H36" i="16"/>
  <c r="G36" i="16"/>
  <c r="F36" i="16"/>
  <c r="E36" i="16"/>
  <c r="D36" i="16"/>
  <c r="C36" i="16"/>
  <c r="B36" i="16"/>
  <c r="L36" i="16" s="1"/>
  <c r="L35" i="16"/>
  <c r="L34" i="16"/>
  <c r="L33" i="16"/>
  <c r="L32" i="16"/>
  <c r="L31" i="16"/>
  <c r="L30" i="16"/>
  <c r="L29" i="16"/>
  <c r="L28" i="16"/>
  <c r="L27" i="16"/>
  <c r="L26" i="16"/>
  <c r="L25" i="16"/>
  <c r="L24" i="16"/>
  <c r="G17" i="16"/>
  <c r="F17" i="16"/>
  <c r="E17" i="16"/>
  <c r="D17" i="16"/>
  <c r="C17" i="16"/>
  <c r="B17" i="16"/>
  <c r="H17" i="16" s="1"/>
  <c r="H16" i="16"/>
  <c r="H15" i="16"/>
  <c r="H14" i="16"/>
  <c r="H13" i="16"/>
  <c r="H12" i="16"/>
  <c r="H11" i="16"/>
  <c r="H10" i="16"/>
  <c r="H9" i="16"/>
  <c r="H8" i="16"/>
  <c r="H7" i="16"/>
  <c r="H6" i="16"/>
  <c r="H5" i="16"/>
  <c r="G134" i="15"/>
  <c r="K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J72" i="15"/>
  <c r="I72" i="15"/>
  <c r="H72" i="15"/>
  <c r="G72" i="15"/>
  <c r="F72" i="15"/>
  <c r="E72" i="15"/>
  <c r="D72" i="15"/>
  <c r="C72" i="15"/>
  <c r="B72" i="15"/>
  <c r="L55" i="15"/>
  <c r="J55" i="15"/>
  <c r="K49" i="15"/>
  <c r="M49" i="15" s="1"/>
  <c r="I55" i="15"/>
  <c r="H55" i="15"/>
  <c r="G55" i="15"/>
  <c r="F55" i="15"/>
  <c r="E55" i="15"/>
  <c r="D55" i="15"/>
  <c r="C55" i="15"/>
  <c r="B55" i="15"/>
  <c r="I36" i="15"/>
  <c r="H36" i="15"/>
  <c r="G36" i="15"/>
  <c r="F36" i="15"/>
  <c r="E36" i="15"/>
  <c r="D36" i="15"/>
  <c r="C36" i="15"/>
  <c r="B36" i="15"/>
  <c r="J36" i="15" s="1"/>
  <c r="J35" i="15"/>
  <c r="J34" i="15"/>
  <c r="J33" i="15"/>
  <c r="J32" i="15"/>
  <c r="J31" i="15"/>
  <c r="J30" i="15"/>
  <c r="J29" i="15"/>
  <c r="J28" i="15"/>
  <c r="J27" i="15"/>
  <c r="J26" i="15"/>
  <c r="J25" i="15"/>
  <c r="J24" i="15"/>
  <c r="H17" i="15"/>
  <c r="G17" i="15"/>
  <c r="F17" i="15"/>
  <c r="E17" i="15"/>
  <c r="D17" i="15"/>
  <c r="B17" i="15"/>
  <c r="I17" i="15" s="1"/>
  <c r="I16" i="15"/>
  <c r="I15" i="15"/>
  <c r="I14" i="15"/>
  <c r="I13" i="15"/>
  <c r="I12" i="15"/>
  <c r="I11" i="15"/>
  <c r="I10" i="15"/>
  <c r="I9" i="15"/>
  <c r="I8" i="15"/>
  <c r="I7" i="15"/>
  <c r="C6" i="15"/>
  <c r="C17" i="15"/>
  <c r="I5" i="15"/>
  <c r="J74" i="3"/>
  <c r="K71" i="3"/>
  <c r="K74" i="3"/>
  <c r="B35" i="3"/>
  <c r="B36" i="3" s="1"/>
  <c r="C25" i="3"/>
  <c r="C36" i="3" s="1"/>
  <c r="E47" i="3"/>
  <c r="K47" i="3"/>
  <c r="B15" i="3"/>
  <c r="H15" i="3" s="1"/>
  <c r="N63" i="3"/>
  <c r="N64" i="3"/>
  <c r="N65" i="3"/>
  <c r="N66" i="3"/>
  <c r="N67" i="3"/>
  <c r="N68" i="3"/>
  <c r="N69" i="3"/>
  <c r="N70" i="3"/>
  <c r="N72" i="3"/>
  <c r="N73" i="3"/>
  <c r="N62" i="3"/>
  <c r="M74" i="3"/>
  <c r="L74" i="3"/>
  <c r="K45" i="3"/>
  <c r="K46" i="3"/>
  <c r="K48" i="3"/>
  <c r="K49" i="3"/>
  <c r="K50" i="3"/>
  <c r="K51" i="3"/>
  <c r="K52" i="3"/>
  <c r="K53" i="3"/>
  <c r="K54" i="3"/>
  <c r="K55" i="3"/>
  <c r="K44" i="3"/>
  <c r="H6" i="3"/>
  <c r="H7" i="3"/>
  <c r="H8" i="3"/>
  <c r="H9" i="3"/>
  <c r="H10" i="3"/>
  <c r="H11" i="3"/>
  <c r="H12" i="3"/>
  <c r="H13" i="3"/>
  <c r="H14" i="3"/>
  <c r="H16" i="3"/>
  <c r="H5" i="3"/>
  <c r="L26" i="3"/>
  <c r="L27" i="3"/>
  <c r="L28" i="3"/>
  <c r="L29" i="3"/>
  <c r="L30" i="3"/>
  <c r="L31" i="3"/>
  <c r="L32" i="3"/>
  <c r="L33" i="3"/>
  <c r="L34" i="3"/>
  <c r="L24" i="3"/>
  <c r="K36" i="3"/>
  <c r="D74" i="3"/>
  <c r="D36" i="3"/>
  <c r="X55" i="3"/>
  <c r="D17" i="3"/>
  <c r="D56" i="3"/>
  <c r="F56" i="3"/>
  <c r="J36" i="3"/>
  <c r="X47" i="3"/>
  <c r="J56" i="3"/>
  <c r="P56" i="3"/>
  <c r="Q56" i="3"/>
  <c r="R56" i="3"/>
  <c r="S56" i="3"/>
  <c r="I56" i="3"/>
  <c r="E36" i="3"/>
  <c r="F36" i="3"/>
  <c r="G36" i="3"/>
  <c r="H36" i="3"/>
  <c r="I36" i="3"/>
  <c r="G17" i="3"/>
  <c r="X6" i="3"/>
  <c r="X12" i="3"/>
  <c r="X14" i="3"/>
  <c r="Y14" i="3" s="1"/>
  <c r="X16" i="3"/>
  <c r="Y16" i="3" s="1"/>
  <c r="I74" i="3"/>
  <c r="X8" i="3"/>
  <c r="X15" i="3"/>
  <c r="F17" i="3"/>
  <c r="E17" i="3"/>
  <c r="H74" i="3"/>
  <c r="F74" i="3"/>
  <c r="W44" i="3"/>
  <c r="Y44" i="3"/>
  <c r="Y56" i="3"/>
  <c r="W6" i="3"/>
  <c r="Y6" i="3" s="1"/>
  <c r="W7" i="3"/>
  <c r="W8" i="3"/>
  <c r="Y8" i="3" s="1"/>
  <c r="W9" i="3"/>
  <c r="Y9" i="3"/>
  <c r="W10" i="3"/>
  <c r="Y10" i="3" s="1"/>
  <c r="W11" i="3"/>
  <c r="W12" i="3"/>
  <c r="W13" i="3"/>
  <c r="W14" i="3"/>
  <c r="W15" i="3"/>
  <c r="Y15" i="3" s="1"/>
  <c r="W16" i="3"/>
  <c r="W5" i="3"/>
  <c r="W45" i="3"/>
  <c r="W46" i="3"/>
  <c r="Y46" i="3" s="1"/>
  <c r="W47" i="3"/>
  <c r="Y47" i="3"/>
  <c r="W48" i="3"/>
  <c r="W49" i="3"/>
  <c r="W50" i="3"/>
  <c r="Y50" i="3" s="1"/>
  <c r="W52" i="3"/>
  <c r="Y52" i="3" s="1"/>
  <c r="W53" i="3"/>
  <c r="Y53" i="3" s="1"/>
  <c r="W54" i="3"/>
  <c r="Y54" i="3"/>
  <c r="W55" i="3"/>
  <c r="Y55" i="3" s="1"/>
  <c r="U56" i="3"/>
  <c r="V56" i="3"/>
  <c r="T51" i="3"/>
  <c r="W51" i="3" s="1"/>
  <c r="Y51" i="3" s="1"/>
  <c r="T17" i="3"/>
  <c r="U17" i="3"/>
  <c r="V17" i="3"/>
  <c r="C56" i="3"/>
  <c r="K56" i="3" s="1"/>
  <c r="G56" i="3"/>
  <c r="H56" i="3"/>
  <c r="G74" i="3"/>
  <c r="E74" i="3"/>
  <c r="C74" i="3"/>
  <c r="B56" i="3"/>
  <c r="S17" i="3"/>
  <c r="W17" i="3" s="1"/>
  <c r="Y17" i="3" s="1"/>
  <c r="X13" i="3"/>
  <c r="Y13" i="3" s="1"/>
  <c r="B74" i="3"/>
  <c r="N74" i="3" s="1"/>
  <c r="X9" i="3"/>
  <c r="X46" i="3"/>
  <c r="X52" i="3"/>
  <c r="X10" i="3"/>
  <c r="X5" i="3"/>
  <c r="Y5" i="3" s="1"/>
  <c r="X11" i="3"/>
  <c r="Y11" i="3" s="1"/>
  <c r="X54" i="3"/>
  <c r="X44" i="3"/>
  <c r="X56" i="3"/>
  <c r="X7" i="3"/>
  <c r="Y7" i="3" s="1"/>
  <c r="C17" i="3"/>
  <c r="X48" i="3"/>
  <c r="Y48" i="3" s="1"/>
  <c r="X45" i="3"/>
  <c r="Y45" i="3"/>
  <c r="X50" i="3"/>
  <c r="X53" i="3"/>
  <c r="X49" i="3"/>
  <c r="Y49" i="3"/>
  <c r="X51" i="3"/>
  <c r="E56" i="3"/>
  <c r="B17" i="3"/>
  <c r="H17" i="3" s="1"/>
  <c r="N71" i="3"/>
  <c r="Y12" i="3"/>
  <c r="I6" i="15"/>
  <c r="X17" i="3"/>
  <c r="L36" i="3" l="1"/>
  <c r="T56" i="3"/>
  <c r="W56" i="3" s="1"/>
  <c r="L25" i="3"/>
  <c r="L35" i="3"/>
  <c r="L72" i="15"/>
  <c r="K55" i="15"/>
  <c r="M55" i="15" s="1"/>
</calcChain>
</file>

<file path=xl/sharedStrings.xml><?xml version="1.0" encoding="utf-8"?>
<sst xmlns="http://schemas.openxmlformats.org/spreadsheetml/2006/main" count="623" uniqueCount="68">
  <si>
    <t>MONTH</t>
  </si>
  <si>
    <t>TOTAL</t>
  </si>
  <si>
    <t>APRIAL</t>
  </si>
  <si>
    <t>MAY</t>
  </si>
  <si>
    <t>JUNE</t>
  </si>
  <si>
    <t>JULY</t>
  </si>
  <si>
    <t>AUGUEST</t>
  </si>
  <si>
    <t>SEPTEMPER</t>
  </si>
  <si>
    <t>OCTEBER</t>
  </si>
  <si>
    <t>NOVEMBER</t>
  </si>
  <si>
    <t>DECEMBER</t>
  </si>
  <si>
    <t>JANUARY</t>
  </si>
  <si>
    <t>FEBUARY</t>
  </si>
  <si>
    <t>MARCH</t>
  </si>
  <si>
    <t>AGRI BUSINESS CORPORATION, COMMISSION MUNDY, 5, NADU AGRAHARAM, ARIYALUR</t>
  </si>
  <si>
    <t>TAXABLE</t>
  </si>
  <si>
    <t>CHILLIES</t>
  </si>
  <si>
    <t>CORRIANDER</t>
  </si>
  <si>
    <t>JOWAR</t>
  </si>
  <si>
    <t>MAIZE</t>
  </si>
  <si>
    <t>VARAGU</t>
  </si>
  <si>
    <t>RAGI</t>
  </si>
  <si>
    <t>NEEM SEED</t>
  </si>
  <si>
    <t>CASTER SEED</t>
  </si>
  <si>
    <t>CHILLIES POWDER</t>
  </si>
  <si>
    <t>SUNFLOWER SEED</t>
  </si>
  <si>
    <t>CATTLE FEED</t>
  </si>
  <si>
    <t>CORRIANDER POWDER</t>
  </si>
  <si>
    <t xml:space="preserve"> </t>
  </si>
  <si>
    <t>COTTON SEED</t>
  </si>
  <si>
    <t xml:space="preserve"> TAXABLE</t>
  </si>
  <si>
    <t>COTTON SEED CAKE</t>
  </si>
  <si>
    <t>TURMERRIC</t>
  </si>
  <si>
    <t>TURMERIC POWDER</t>
  </si>
  <si>
    <t>GROUNT NUT OIL CAKE</t>
  </si>
  <si>
    <t>NIL RATED</t>
  </si>
  <si>
    <t>BRAN</t>
  </si>
  <si>
    <t>URID DUST</t>
  </si>
  <si>
    <t>BRAN OF CUMBU</t>
  </si>
  <si>
    <t>COTTON SEEDS</t>
  </si>
  <si>
    <t>THINAI</t>
  </si>
  <si>
    <t>GROUNUT OIL CAKE</t>
  </si>
  <si>
    <t>RAGI FLOUR</t>
  </si>
  <si>
    <t xml:space="preserve">                               COMMODITYWISE PURCASE FOR THE YEAR 2021-22</t>
  </si>
  <si>
    <t xml:space="preserve">                               COMMODITYWISE SALESFOR THE YEAR 2021-22</t>
  </si>
  <si>
    <t xml:space="preserve">                               COMMODITYWISE SALES FOR THE YEAR 2021-22</t>
  </si>
  <si>
    <t>z</t>
  </si>
  <si>
    <t xml:space="preserve">                               COMMODITYWISE PURCASE FOR THE YEAR 2019-20</t>
  </si>
  <si>
    <t xml:space="preserve">                               COMMODITYWISE SALESFOR THE YEAR 2019-20</t>
  </si>
  <si>
    <t>SUN FLOWER</t>
  </si>
  <si>
    <t xml:space="preserve">TURMERIC </t>
  </si>
  <si>
    <t xml:space="preserve">                               COMMODITYWISE SALES FOR THE YEAR 2019-20</t>
  </si>
  <si>
    <t xml:space="preserve">                               COMMODITYWISE PURCASE FOR THE YEAR 2020-21</t>
  </si>
  <si>
    <t xml:space="preserve">                               COMMODITYWISE SALESFOR THE YEAR 2020-21</t>
  </si>
  <si>
    <t xml:space="preserve">                               COMMODITYWISE SALES FOR THE YEAR 2020-21</t>
  </si>
  <si>
    <t>GROUNDNUT OIL CAKE</t>
  </si>
  <si>
    <t>APRIL</t>
  </si>
  <si>
    <t>AUGUST</t>
  </si>
  <si>
    <t>SEPTEMBER</t>
  </si>
  <si>
    <t>OCTOBER</t>
  </si>
  <si>
    <t>FEBRUARY</t>
  </si>
  <si>
    <t>COMMODITY</t>
  </si>
  <si>
    <t>Purchase</t>
  </si>
  <si>
    <t>Sales</t>
  </si>
  <si>
    <t>TURMERIC</t>
  </si>
  <si>
    <t>BAJRA</t>
  </si>
  <si>
    <t>CHILLI</t>
  </si>
  <si>
    <t>CHILLI 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</si>
</sst>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name val="Arial Rounded MT Bold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 Rounded MT Bold"/>
      <family val="2"/>
    </font>
    <font>
      <b/>
      <sz val="9"/>
      <name val="Arial Rounded MT Bold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45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6" fillId="0" borderId="1" xfId="0" applyFont="1" applyBorder="1"/>
    <xf numFmtId="0" fontId="6" fillId="0" borderId="0" xfId="0" applyFont="1"/>
    <xf numFmtId="2" fontId="6" fillId="0" borderId="0" xfId="0" applyNumberFormat="1" applyFont="1"/>
    <xf numFmtId="1" fontId="6" fillId="0" borderId="0" xfId="0" applyNumberFormat="1" applyFont="1"/>
    <xf numFmtId="2" fontId="6" fillId="0" borderId="1" xfId="0" applyNumberFormat="1" applyFont="1" applyBorder="1"/>
    <xf numFmtId="0" fontId="3" fillId="0" borderId="0" xfId="0" applyFont="1"/>
    <xf numFmtId="2" fontId="3" fillId="0" borderId="0" xfId="0" applyNumberFormat="1" applyFont="1"/>
    <xf numFmtId="2" fontId="7" fillId="0" borderId="1" xfId="0" applyNumberFormat="1" applyFont="1" applyBorder="1"/>
    <xf numFmtId="1" fontId="7" fillId="0" borderId="1" xfId="0" applyNumberFormat="1" applyFont="1" applyBorder="1"/>
    <xf numFmtId="2" fontId="7" fillId="0" borderId="0" xfId="0" applyNumberFormat="1" applyFont="1"/>
    <xf numFmtId="1" fontId="7" fillId="0" borderId="0" xfId="0" applyNumberFormat="1" applyFont="1"/>
    <xf numFmtId="0" fontId="2" fillId="0" borderId="0" xfId="0" applyFont="1"/>
    <xf numFmtId="1" fontId="3" fillId="0" borderId="0" xfId="0" applyNumberFormat="1" applyFont="1"/>
    <xf numFmtId="0" fontId="7" fillId="0" borderId="1" xfId="0" applyFont="1" applyBorder="1"/>
    <xf numFmtId="0" fontId="7" fillId="0" borderId="0" xfId="0" applyFont="1"/>
    <xf numFmtId="1" fontId="8" fillId="0" borderId="1" xfId="0" applyNumberFormat="1" applyFont="1" applyBorder="1"/>
    <xf numFmtId="0" fontId="7" fillId="0" borderId="0" xfId="0" applyFont="1" applyAlignment="1">
      <alignment horizontal="center"/>
    </xf>
    <xf numFmtId="1" fontId="6" fillId="0" borderId="1" xfId="0" applyNumberFormat="1" applyFont="1" applyBorder="1"/>
    <xf numFmtId="0" fontId="4" fillId="0" borderId="0" xfId="0" applyFont="1"/>
    <xf numFmtId="1" fontId="11" fillId="0" borderId="1" xfId="0" applyNumberFormat="1" applyFont="1" applyBorder="1"/>
    <xf numFmtId="1" fontId="12" fillId="0" borderId="1" xfId="0" applyNumberFormat="1" applyFont="1" applyBorder="1"/>
    <xf numFmtId="1" fontId="6" fillId="0" borderId="0" xfId="0" applyNumberFormat="1" applyFont="1" applyAlignment="1">
      <alignment horizontal="right"/>
    </xf>
    <xf numFmtId="1" fontId="10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2" xfId="0" applyFont="1" applyBorder="1"/>
    <xf numFmtId="0" fontId="5" fillId="0" borderId="2" xfId="0" applyFont="1" applyBorder="1"/>
    <xf numFmtId="0" fontId="13" fillId="0" borderId="0" xfId="0" applyFont="1"/>
    <xf numFmtId="0" fontId="2" fillId="0" borderId="0" xfId="0" applyFont="1" applyAlignment="1">
      <alignment horizontal="center"/>
    </xf>
    <xf numFmtId="0" fontId="13" fillId="0" borderId="1" xfId="0" applyFont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Normal" xfId="0" builtinId="0"/>
    <cellStyle name="Normal 2 2" xfId="1" xr:uid="{00000000-0005-0000-0000-000001000000}"/>
    <cellStyle name="Normal 2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7B08-0228-4C63-878F-5A321FF092E1}">
  <sheetPr>
    <tabColor theme="3" tint="0.59999389629810485"/>
  </sheetPr>
  <dimension ref="A1:K38"/>
  <sheetViews>
    <sheetView workbookViewId="0">
      <selection activeCell="D36" sqref="D36"/>
    </sheetView>
  </sheetViews>
  <sheetFormatPr defaultRowHeight="12.75" x14ac:dyDescent="0.2"/>
  <sheetData>
    <row r="1" spans="1:11" ht="15.75" x14ac:dyDescent="0.25">
      <c r="A1" s="33" t="s">
        <v>14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x14ac:dyDescent="0.2">
      <c r="A2" s="34" t="s">
        <v>43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 x14ac:dyDescent="0.2">
      <c r="A3" s="31"/>
      <c r="B3" s="31"/>
      <c r="C3" s="31"/>
      <c r="D3" s="31"/>
      <c r="E3" s="31"/>
      <c r="F3" s="34" t="s">
        <v>62</v>
      </c>
      <c r="G3" s="34"/>
      <c r="H3" s="34"/>
      <c r="I3" s="31"/>
      <c r="J3" s="31"/>
      <c r="K3" s="31"/>
    </row>
    <row r="5" spans="1:11" x14ac:dyDescent="0.2">
      <c r="A5" s="3" t="s">
        <v>0</v>
      </c>
      <c r="B5" s="3" t="s">
        <v>17</v>
      </c>
      <c r="C5" s="3" t="s">
        <v>19</v>
      </c>
      <c r="D5" s="3" t="s">
        <v>18</v>
      </c>
      <c r="E5" s="3" t="s">
        <v>20</v>
      </c>
      <c r="F5" s="3" t="s">
        <v>65</v>
      </c>
      <c r="G5" s="3" t="s">
        <v>1</v>
      </c>
    </row>
    <row r="6" spans="1:11" x14ac:dyDescent="0.2">
      <c r="A6" s="3" t="s">
        <v>56</v>
      </c>
      <c r="B6" s="3">
        <v>3096912</v>
      </c>
      <c r="C6" s="3">
        <v>535622</v>
      </c>
      <c r="D6" s="3"/>
      <c r="E6" s="3"/>
      <c r="F6" s="3"/>
      <c r="G6" s="3">
        <f>SUM(B6:F6)</f>
        <v>3632534</v>
      </c>
    </row>
    <row r="7" spans="1:11" x14ac:dyDescent="0.2">
      <c r="A7" s="3" t="s">
        <v>3</v>
      </c>
      <c r="B7" s="3">
        <v>2818298</v>
      </c>
      <c r="C7" s="3"/>
      <c r="D7" s="3"/>
      <c r="E7" s="3"/>
      <c r="F7" s="3"/>
      <c r="G7" s="3">
        <f t="shared" ref="G7:G18" si="0">SUM(B7:F7)</f>
        <v>2818298</v>
      </c>
    </row>
    <row r="8" spans="1:11" x14ac:dyDescent="0.2">
      <c r="A8" s="3" t="s">
        <v>4</v>
      </c>
      <c r="B8" s="3">
        <v>1483863</v>
      </c>
      <c r="C8" s="3"/>
      <c r="D8" s="3"/>
      <c r="E8" s="3"/>
      <c r="F8" s="3"/>
      <c r="G8" s="3">
        <f t="shared" si="0"/>
        <v>1483863</v>
      </c>
    </row>
    <row r="9" spans="1:11" x14ac:dyDescent="0.2">
      <c r="A9" s="3" t="s">
        <v>5</v>
      </c>
      <c r="B9" s="3">
        <v>536844</v>
      </c>
      <c r="C9" s="3"/>
      <c r="D9" s="3"/>
      <c r="E9" s="3"/>
      <c r="F9" s="3"/>
      <c r="G9" s="3">
        <f t="shared" si="0"/>
        <v>536844</v>
      </c>
    </row>
    <row r="10" spans="1:11" x14ac:dyDescent="0.2">
      <c r="A10" s="3" t="s">
        <v>6</v>
      </c>
      <c r="B10" s="3">
        <v>2422053.5</v>
      </c>
      <c r="C10" s="3"/>
      <c r="D10" s="3"/>
      <c r="E10" s="3"/>
      <c r="F10" s="3"/>
      <c r="G10" s="3">
        <f t="shared" si="0"/>
        <v>2422053.5</v>
      </c>
    </row>
    <row r="11" spans="1:11" x14ac:dyDescent="0.2">
      <c r="A11" s="3" t="s">
        <v>7</v>
      </c>
      <c r="B11" s="3">
        <v>2905137</v>
      </c>
      <c r="C11" s="3"/>
      <c r="D11" s="3"/>
      <c r="E11" s="3"/>
      <c r="F11" s="3"/>
      <c r="G11" s="3">
        <f t="shared" si="0"/>
        <v>2905137</v>
      </c>
    </row>
    <row r="12" spans="1:11" x14ac:dyDescent="0.2">
      <c r="A12" s="3" t="s">
        <v>8</v>
      </c>
      <c r="B12" s="3">
        <v>2610870</v>
      </c>
      <c r="C12" s="3">
        <v>329235</v>
      </c>
      <c r="D12" s="3"/>
      <c r="E12" s="3"/>
      <c r="F12" s="3"/>
      <c r="G12" s="3">
        <f t="shared" si="0"/>
        <v>2940105</v>
      </c>
    </row>
    <row r="13" spans="1:11" x14ac:dyDescent="0.2">
      <c r="A13" s="3" t="s">
        <v>9</v>
      </c>
      <c r="B13" s="3">
        <v>1062095</v>
      </c>
      <c r="C13" s="3"/>
      <c r="D13" s="3"/>
      <c r="E13" s="3"/>
      <c r="F13" s="3"/>
      <c r="G13" s="3">
        <f t="shared" si="0"/>
        <v>1062095</v>
      </c>
    </row>
    <row r="14" spans="1:11" x14ac:dyDescent="0.2">
      <c r="A14" s="3" t="s">
        <v>10</v>
      </c>
      <c r="B14" s="3">
        <v>1321048</v>
      </c>
      <c r="C14" s="3"/>
      <c r="D14" s="3"/>
      <c r="E14" s="3"/>
      <c r="F14" s="3"/>
      <c r="G14" s="3">
        <f t="shared" si="0"/>
        <v>1321048</v>
      </c>
    </row>
    <row r="15" spans="1:11" x14ac:dyDescent="0.2">
      <c r="A15" s="3" t="s">
        <v>11</v>
      </c>
      <c r="B15" s="3">
        <v>1099997</v>
      </c>
      <c r="C15" s="3">
        <v>1976615</v>
      </c>
      <c r="D15" s="3"/>
      <c r="E15" s="3"/>
      <c r="F15" s="3">
        <v>374000</v>
      </c>
      <c r="G15" s="3">
        <f t="shared" si="0"/>
        <v>3450612</v>
      </c>
    </row>
    <row r="16" spans="1:11" x14ac:dyDescent="0.2">
      <c r="A16" s="3" t="s">
        <v>12</v>
      </c>
      <c r="B16" s="3">
        <v>3567709</v>
      </c>
      <c r="C16" s="3">
        <v>5014789</v>
      </c>
      <c r="D16" s="3"/>
      <c r="E16" s="3"/>
      <c r="F16" s="3"/>
      <c r="G16" s="3">
        <f t="shared" si="0"/>
        <v>8582498</v>
      </c>
    </row>
    <row r="17" spans="1:11" x14ac:dyDescent="0.2">
      <c r="A17" s="3" t="s">
        <v>13</v>
      </c>
      <c r="B17" s="3">
        <v>3151960</v>
      </c>
      <c r="C17" s="3">
        <v>2236373</v>
      </c>
      <c r="D17" s="3"/>
      <c r="E17" s="3"/>
      <c r="F17" s="3"/>
      <c r="G17" s="3">
        <f t="shared" si="0"/>
        <v>5388333</v>
      </c>
    </row>
    <row r="18" spans="1:11" x14ac:dyDescent="0.2">
      <c r="A18" s="3" t="s">
        <v>1</v>
      </c>
      <c r="B18" s="3">
        <f>SUM(B6:B17)</f>
        <v>26076786.5</v>
      </c>
      <c r="C18" s="3">
        <f>SUM(C6:C17)</f>
        <v>10092634</v>
      </c>
      <c r="D18" s="3">
        <f>SUM(D6:D17)</f>
        <v>0</v>
      </c>
      <c r="E18" s="3">
        <f>SUM(E6:E17)</f>
        <v>0</v>
      </c>
      <c r="F18" s="3">
        <f>SUM(F6:F17)</f>
        <v>374000</v>
      </c>
      <c r="G18" s="3">
        <f t="shared" si="0"/>
        <v>36543420.5</v>
      </c>
    </row>
    <row r="19" spans="1:11" x14ac:dyDescent="0.2">
      <c r="A19" s="4"/>
      <c r="B19" s="4"/>
      <c r="C19" s="4"/>
      <c r="D19" s="4"/>
      <c r="E19" s="4"/>
      <c r="F19" s="4"/>
      <c r="G19" s="4"/>
    </row>
    <row r="21" spans="1:11" ht="15.75" x14ac:dyDescent="0.25">
      <c r="A21" s="33" t="s">
        <v>14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</row>
    <row r="22" spans="1:11" x14ac:dyDescent="0.2">
      <c r="A22" s="34" t="s">
        <v>43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spans="1:11" x14ac:dyDescent="0.2">
      <c r="A23" s="31"/>
      <c r="B23" s="31"/>
      <c r="C23" s="31"/>
      <c r="D23" s="31"/>
      <c r="E23" s="31"/>
      <c r="F23" s="34" t="s">
        <v>63</v>
      </c>
      <c r="G23" s="34"/>
      <c r="H23" s="34"/>
      <c r="I23" s="31"/>
      <c r="J23" s="31"/>
      <c r="K23" s="31"/>
    </row>
    <row r="25" spans="1:11" x14ac:dyDescent="0.2">
      <c r="A25" s="3" t="s">
        <v>0</v>
      </c>
      <c r="B25" s="3" t="s">
        <v>17</v>
      </c>
      <c r="C25" s="3" t="s">
        <v>19</v>
      </c>
      <c r="D25" s="3" t="s">
        <v>18</v>
      </c>
      <c r="E25" s="3" t="s">
        <v>20</v>
      </c>
      <c r="F25" s="3" t="s">
        <v>65</v>
      </c>
      <c r="G25" s="3" t="s">
        <v>1</v>
      </c>
    </row>
    <row r="26" spans="1:11" x14ac:dyDescent="0.2">
      <c r="A26" s="3" t="s">
        <v>2</v>
      </c>
      <c r="B26" s="3">
        <v>2490534</v>
      </c>
      <c r="C26" s="3">
        <v>1214445</v>
      </c>
      <c r="D26" s="3"/>
      <c r="E26" s="3"/>
      <c r="F26" s="3">
        <v>145000</v>
      </c>
      <c r="G26" s="3">
        <f>SUM(B26:F26)</f>
        <v>3849979</v>
      </c>
    </row>
    <row r="27" spans="1:11" x14ac:dyDescent="0.2">
      <c r="A27" s="3" t="s">
        <v>3</v>
      </c>
      <c r="B27" s="3">
        <v>1325425</v>
      </c>
      <c r="C27" s="3">
        <v>806750</v>
      </c>
      <c r="D27" s="3"/>
      <c r="E27" s="3">
        <v>210000</v>
      </c>
      <c r="F27" s="3">
        <v>1038835</v>
      </c>
      <c r="G27" s="3">
        <f t="shared" ref="G27:G38" si="1">SUM(B27:F27)</f>
        <v>3381010</v>
      </c>
    </row>
    <row r="28" spans="1:11" x14ac:dyDescent="0.2">
      <c r="A28" s="3" t="s">
        <v>4</v>
      </c>
      <c r="B28" s="3">
        <v>1320003</v>
      </c>
      <c r="C28" s="3">
        <v>255000</v>
      </c>
      <c r="D28" s="3">
        <v>55500</v>
      </c>
      <c r="E28" s="3">
        <v>25585</v>
      </c>
      <c r="F28" s="3">
        <v>153000</v>
      </c>
      <c r="G28" s="3">
        <f t="shared" si="1"/>
        <v>1809088</v>
      </c>
    </row>
    <row r="29" spans="1:11" x14ac:dyDescent="0.2">
      <c r="A29" s="3" t="s">
        <v>5</v>
      </c>
      <c r="B29" s="3">
        <v>2635266</v>
      </c>
      <c r="C29" s="3"/>
      <c r="D29" s="3"/>
      <c r="E29" s="3"/>
      <c r="F29" s="3"/>
      <c r="G29" s="3">
        <f t="shared" si="1"/>
        <v>2635266</v>
      </c>
    </row>
    <row r="30" spans="1:11" x14ac:dyDescent="0.2">
      <c r="A30" s="3" t="s">
        <v>6</v>
      </c>
      <c r="B30" s="3">
        <v>2183525</v>
      </c>
      <c r="C30" s="3"/>
      <c r="D30" s="3"/>
      <c r="E30" s="3"/>
      <c r="F30" s="3"/>
      <c r="G30" s="3">
        <f t="shared" si="1"/>
        <v>2183525</v>
      </c>
    </row>
    <row r="31" spans="1:11" x14ac:dyDescent="0.2">
      <c r="A31" s="3" t="s">
        <v>7</v>
      </c>
      <c r="B31" s="3">
        <v>2260410</v>
      </c>
      <c r="C31" s="3"/>
      <c r="D31" s="3"/>
      <c r="E31" s="3"/>
      <c r="F31" s="3"/>
      <c r="G31" s="3">
        <f t="shared" si="1"/>
        <v>2260410</v>
      </c>
    </row>
    <row r="32" spans="1:11" x14ac:dyDescent="0.2">
      <c r="A32" s="3" t="s">
        <v>8</v>
      </c>
      <c r="B32" s="3">
        <v>3157325</v>
      </c>
      <c r="C32" s="3">
        <v>188650</v>
      </c>
      <c r="D32" s="3"/>
      <c r="E32" s="3"/>
      <c r="F32" s="3"/>
      <c r="G32" s="3">
        <f t="shared" si="1"/>
        <v>3345975</v>
      </c>
    </row>
    <row r="33" spans="1:7" x14ac:dyDescent="0.2">
      <c r="A33" s="3" t="s">
        <v>9</v>
      </c>
      <c r="B33" s="3">
        <v>997190</v>
      </c>
      <c r="C33" s="3">
        <v>151500</v>
      </c>
      <c r="D33" s="3"/>
      <c r="E33" s="3"/>
      <c r="F33" s="3"/>
      <c r="G33" s="3">
        <f t="shared" si="1"/>
        <v>1148690</v>
      </c>
    </row>
    <row r="34" spans="1:7" x14ac:dyDescent="0.2">
      <c r="A34" s="3" t="s">
        <v>10</v>
      </c>
      <c r="B34" s="3">
        <v>1969456</v>
      </c>
      <c r="C34" s="3">
        <v>19600</v>
      </c>
      <c r="D34" s="3"/>
      <c r="E34" s="3"/>
      <c r="F34" s="3">
        <v>19600</v>
      </c>
      <c r="G34" s="3">
        <f t="shared" si="1"/>
        <v>2008656</v>
      </c>
    </row>
    <row r="35" spans="1:7" x14ac:dyDescent="0.2">
      <c r="A35" s="3" t="s">
        <v>11</v>
      </c>
      <c r="B35" s="3">
        <v>3130260</v>
      </c>
      <c r="C35" s="3">
        <v>1546965</v>
      </c>
      <c r="D35" s="3"/>
      <c r="E35" s="3"/>
      <c r="F35" s="3">
        <v>144750</v>
      </c>
      <c r="G35" s="3">
        <f t="shared" si="1"/>
        <v>4821975</v>
      </c>
    </row>
    <row r="36" spans="1:7" x14ac:dyDescent="0.2">
      <c r="A36" s="3" t="s">
        <v>12</v>
      </c>
      <c r="B36" s="3">
        <v>4024275</v>
      </c>
      <c r="C36" s="3">
        <v>4572200</v>
      </c>
      <c r="D36" s="3"/>
      <c r="E36" s="3"/>
      <c r="F36" s="3"/>
      <c r="G36" s="3">
        <f t="shared" si="1"/>
        <v>8596475</v>
      </c>
    </row>
    <row r="37" spans="1:7" x14ac:dyDescent="0.2">
      <c r="A37" s="3" t="s">
        <v>13</v>
      </c>
      <c r="B37" s="3">
        <v>1865060</v>
      </c>
      <c r="C37" s="3">
        <v>1090103</v>
      </c>
      <c r="D37" s="3"/>
      <c r="E37" s="3"/>
      <c r="F37" s="3"/>
      <c r="G37" s="3">
        <f t="shared" si="1"/>
        <v>2955163</v>
      </c>
    </row>
    <row r="38" spans="1:7" x14ac:dyDescent="0.2">
      <c r="A38" s="3" t="s">
        <v>1</v>
      </c>
      <c r="B38" s="3">
        <f>SUM(B26:B37)</f>
        <v>27358729</v>
      </c>
      <c r="C38" s="3">
        <f>SUM(C26:C37)</f>
        <v>9845213</v>
      </c>
      <c r="D38" s="3">
        <f>SUM(D26:D37)</f>
        <v>55500</v>
      </c>
      <c r="E38" s="3">
        <f>SUM(E26:E37)</f>
        <v>235585</v>
      </c>
      <c r="F38" s="3">
        <f>SUM(F26:F37)</f>
        <v>1501185</v>
      </c>
      <c r="G38" s="3">
        <f t="shared" si="1"/>
        <v>38996212</v>
      </c>
    </row>
  </sheetData>
  <mergeCells count="6">
    <mergeCell ref="A1:K1"/>
    <mergeCell ref="F3:H3"/>
    <mergeCell ref="A21:K21"/>
    <mergeCell ref="A22:K22"/>
    <mergeCell ref="F23:H23"/>
    <mergeCell ref="A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M22"/>
  <sheetViews>
    <sheetView workbookViewId="0">
      <selection activeCell="A5" sqref="A5"/>
    </sheetView>
  </sheetViews>
  <sheetFormatPr defaultRowHeight="12.75" x14ac:dyDescent="0.2"/>
  <cols>
    <col min="1" max="1" width="21" bestFit="1" customWidth="1"/>
  </cols>
  <sheetData>
    <row r="1" spans="1:13" ht="15" x14ac:dyDescent="0.25">
      <c r="A1" s="3" t="s">
        <v>61</v>
      </c>
      <c r="B1" s="30" t="s">
        <v>56</v>
      </c>
      <c r="C1" s="30" t="s">
        <v>3</v>
      </c>
      <c r="D1" s="30" t="s">
        <v>4</v>
      </c>
      <c r="E1" s="30" t="s">
        <v>5</v>
      </c>
      <c r="F1" s="30" t="s">
        <v>57</v>
      </c>
      <c r="G1" s="30" t="s">
        <v>58</v>
      </c>
      <c r="H1" s="30" t="s">
        <v>59</v>
      </c>
      <c r="I1" s="30" t="s">
        <v>9</v>
      </c>
      <c r="J1" s="30" t="s">
        <v>10</v>
      </c>
      <c r="K1" s="30" t="s">
        <v>11</v>
      </c>
      <c r="L1" s="30" t="s">
        <v>60</v>
      </c>
      <c r="M1" s="30" t="s">
        <v>13</v>
      </c>
    </row>
    <row r="2" spans="1:13" x14ac:dyDescent="0.2">
      <c r="A2" s="3" t="s">
        <v>66</v>
      </c>
      <c r="B2" s="20">
        <v>158760</v>
      </c>
      <c r="C2" s="20">
        <v>96003</v>
      </c>
      <c r="D2" s="20">
        <v>5884</v>
      </c>
      <c r="E2" s="20">
        <v>65448</v>
      </c>
      <c r="F2" s="20">
        <v>43400</v>
      </c>
      <c r="G2" s="20"/>
      <c r="H2" s="20">
        <v>23714</v>
      </c>
      <c r="I2" s="20">
        <v>43284</v>
      </c>
      <c r="J2" s="20"/>
      <c r="K2" s="20">
        <v>62920</v>
      </c>
      <c r="L2" s="20">
        <v>10080</v>
      </c>
      <c r="M2" s="20"/>
    </row>
    <row r="3" spans="1:13" x14ac:dyDescent="0.2">
      <c r="A3" s="3" t="s">
        <v>67</v>
      </c>
      <c r="B3" s="20">
        <v>662970</v>
      </c>
      <c r="C3" s="20">
        <v>631323</v>
      </c>
      <c r="D3" s="20">
        <v>1243900</v>
      </c>
      <c r="E3" s="20">
        <v>1188455</v>
      </c>
      <c r="F3" s="20">
        <v>1456140</v>
      </c>
      <c r="G3" s="20">
        <v>365590</v>
      </c>
      <c r="H3" s="20">
        <v>745120</v>
      </c>
      <c r="I3" s="20">
        <v>1646260</v>
      </c>
      <c r="J3" s="20">
        <v>759596</v>
      </c>
      <c r="K3" s="20">
        <v>111600</v>
      </c>
      <c r="L3" s="20">
        <v>21600</v>
      </c>
      <c r="M3" s="20">
        <v>121760</v>
      </c>
    </row>
    <row r="4" spans="1:13" x14ac:dyDescent="0.2">
      <c r="A4" s="3" t="s">
        <v>17</v>
      </c>
      <c r="B4" s="20">
        <v>68432</v>
      </c>
      <c r="C4" s="20">
        <v>123232</v>
      </c>
      <c r="D4" s="20">
        <v>31810</v>
      </c>
      <c r="E4" s="20">
        <v>125447</v>
      </c>
      <c r="F4" s="20">
        <v>207962</v>
      </c>
      <c r="G4" s="20">
        <v>134481</v>
      </c>
      <c r="H4" s="20">
        <v>78350</v>
      </c>
      <c r="I4" s="20">
        <v>106060</v>
      </c>
      <c r="J4" s="20">
        <v>197991</v>
      </c>
      <c r="K4" s="20">
        <v>97305</v>
      </c>
      <c r="L4" s="20">
        <v>8730</v>
      </c>
      <c r="M4" s="20">
        <v>63052</v>
      </c>
    </row>
    <row r="5" spans="1:13" x14ac:dyDescent="0.2">
      <c r="A5" s="3" t="s">
        <v>27</v>
      </c>
      <c r="B5" s="20">
        <v>1515230</v>
      </c>
      <c r="C5" s="20">
        <v>2035360</v>
      </c>
      <c r="D5" s="20">
        <v>1651000</v>
      </c>
      <c r="E5" s="20">
        <v>1807375</v>
      </c>
      <c r="F5" s="20">
        <v>1564975</v>
      </c>
      <c r="G5" s="20">
        <v>2276745</v>
      </c>
      <c r="H5" s="20">
        <v>1428800</v>
      </c>
      <c r="I5" s="20">
        <v>337500</v>
      </c>
      <c r="J5" s="20">
        <v>1631060</v>
      </c>
      <c r="K5" s="20">
        <v>969385</v>
      </c>
      <c r="L5" s="20">
        <v>1440360</v>
      </c>
      <c r="M5" s="20">
        <v>1599950</v>
      </c>
    </row>
    <row r="6" spans="1:13" x14ac:dyDescent="0.2">
      <c r="A6" s="3" t="s">
        <v>22</v>
      </c>
      <c r="B6" s="20"/>
      <c r="C6" s="20">
        <v>15360</v>
      </c>
      <c r="D6" s="20"/>
      <c r="E6" s="20">
        <v>311400</v>
      </c>
      <c r="F6" s="20">
        <v>4927192</v>
      </c>
      <c r="G6" s="20"/>
      <c r="H6" s="20"/>
      <c r="I6" s="20">
        <v>120672</v>
      </c>
      <c r="J6" s="20"/>
      <c r="K6" s="20"/>
      <c r="L6" s="20"/>
      <c r="M6" s="20"/>
    </row>
    <row r="7" spans="1:13" x14ac:dyDescent="0.2">
      <c r="A7" s="3" t="s">
        <v>23</v>
      </c>
      <c r="B7" s="20">
        <v>1635710</v>
      </c>
      <c r="C7" s="20">
        <v>733080</v>
      </c>
      <c r="D7" s="20">
        <v>180770</v>
      </c>
      <c r="E7" s="20">
        <v>93600</v>
      </c>
      <c r="F7" s="20"/>
      <c r="G7" s="20"/>
      <c r="H7" s="20">
        <v>93380</v>
      </c>
      <c r="I7" s="20"/>
      <c r="J7" s="20"/>
      <c r="K7" s="22"/>
      <c r="L7" s="20"/>
      <c r="M7" s="20">
        <v>217350</v>
      </c>
    </row>
    <row r="8" spans="1:13" x14ac:dyDescent="0.2">
      <c r="A8" s="3" t="s">
        <v>49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>
        <v>20400</v>
      </c>
    </row>
    <row r="9" spans="1:13" x14ac:dyDescent="0.2">
      <c r="A9" s="3" t="s">
        <v>33</v>
      </c>
      <c r="B9" s="20">
        <v>5240</v>
      </c>
      <c r="C9" s="20"/>
      <c r="D9" s="20">
        <v>2880</v>
      </c>
      <c r="E9" s="20"/>
      <c r="F9" s="20"/>
      <c r="G9" s="20"/>
      <c r="H9" s="20"/>
      <c r="I9" s="20"/>
      <c r="J9" s="20"/>
      <c r="K9" s="20"/>
      <c r="L9" s="20">
        <v>27900</v>
      </c>
      <c r="M9" s="20"/>
    </row>
    <row r="10" spans="1:13" x14ac:dyDescent="0.2">
      <c r="A10" s="3" t="s">
        <v>29</v>
      </c>
      <c r="B10" s="20">
        <v>32460</v>
      </c>
      <c r="C10" s="20">
        <v>229700</v>
      </c>
      <c r="D10" s="20">
        <v>252400</v>
      </c>
      <c r="E10" s="20">
        <v>559360</v>
      </c>
      <c r="F10" s="20">
        <v>350450</v>
      </c>
      <c r="G10" s="20">
        <v>431640</v>
      </c>
      <c r="H10" s="20">
        <v>564620</v>
      </c>
      <c r="I10" s="20">
        <v>686040</v>
      </c>
      <c r="J10" s="20">
        <v>511540</v>
      </c>
      <c r="K10" s="20">
        <v>261260</v>
      </c>
      <c r="L10" s="20">
        <v>775770</v>
      </c>
      <c r="M10" s="20">
        <v>525960</v>
      </c>
    </row>
    <row r="11" spans="1:13" x14ac:dyDescent="0.2">
      <c r="A11" s="3" t="s">
        <v>50</v>
      </c>
      <c r="B11" s="20"/>
      <c r="C11" s="20">
        <v>10950</v>
      </c>
      <c r="D11" s="20"/>
      <c r="E11" s="20"/>
      <c r="F11" s="20"/>
      <c r="G11" s="20"/>
      <c r="H11" s="20">
        <f>35200+52800</f>
        <v>88000</v>
      </c>
      <c r="I11" s="20">
        <v>5640</v>
      </c>
      <c r="J11" s="20"/>
      <c r="K11" s="20">
        <v>6060</v>
      </c>
      <c r="L11" s="20"/>
      <c r="M11" s="20"/>
    </row>
    <row r="12" spans="1:13" x14ac:dyDescent="0.2">
      <c r="A12" s="3" t="s">
        <v>55</v>
      </c>
      <c r="B12" s="20"/>
      <c r="C12" s="20"/>
      <c r="D12" s="20"/>
      <c r="E12" s="20">
        <v>210000</v>
      </c>
      <c r="F12" s="20"/>
      <c r="G12" s="20"/>
      <c r="H12" s="20"/>
      <c r="I12" s="20"/>
      <c r="J12" s="20">
        <v>40000</v>
      </c>
      <c r="K12" s="20"/>
      <c r="L12" s="20"/>
      <c r="M12" s="20">
        <v>43450</v>
      </c>
    </row>
    <row r="13" spans="1:13" x14ac:dyDescent="0.2">
      <c r="A13" s="3" t="s">
        <v>18</v>
      </c>
      <c r="B13" s="3">
        <v>53750</v>
      </c>
      <c r="C13" s="3">
        <v>11000</v>
      </c>
      <c r="D13" s="3"/>
      <c r="E13" s="3">
        <v>66150</v>
      </c>
      <c r="F13" s="3">
        <v>63000</v>
      </c>
      <c r="G13" s="3"/>
      <c r="H13" s="3"/>
      <c r="I13" s="3">
        <v>18000</v>
      </c>
      <c r="J13" s="3"/>
      <c r="K13" s="3">
        <v>322050</v>
      </c>
      <c r="L13" s="3">
        <v>254600</v>
      </c>
      <c r="M13" s="3"/>
    </row>
    <row r="14" spans="1:13" x14ac:dyDescent="0.2">
      <c r="A14" s="3" t="s">
        <v>19</v>
      </c>
      <c r="B14" s="3">
        <v>3416686</v>
      </c>
      <c r="C14" s="3">
        <v>3122700</v>
      </c>
      <c r="D14" s="3">
        <v>2477990</v>
      </c>
      <c r="E14" s="3">
        <v>1895290</v>
      </c>
      <c r="F14" s="3">
        <v>1030990</v>
      </c>
      <c r="G14" s="3">
        <v>1646620</v>
      </c>
      <c r="H14" s="3">
        <v>1889620</v>
      </c>
      <c r="I14" s="3">
        <v>1695300</v>
      </c>
      <c r="J14" s="3">
        <v>1735040</v>
      </c>
      <c r="K14" s="3">
        <v>1115110</v>
      </c>
      <c r="L14" s="3">
        <v>1329392</v>
      </c>
      <c r="M14" s="3">
        <v>1494520</v>
      </c>
    </row>
    <row r="15" spans="1:13" x14ac:dyDescent="0.2">
      <c r="A15" s="3" t="s">
        <v>65</v>
      </c>
      <c r="B15" s="3">
        <v>127330</v>
      </c>
      <c r="C15" s="3">
        <v>29986</v>
      </c>
      <c r="D15" s="3">
        <v>63590</v>
      </c>
      <c r="E15" s="3">
        <v>869232</v>
      </c>
      <c r="F15" s="3">
        <v>181700</v>
      </c>
      <c r="G15" s="3">
        <v>186400</v>
      </c>
      <c r="H15" s="3">
        <v>75070</v>
      </c>
      <c r="I15" s="3">
        <v>87190</v>
      </c>
      <c r="J15" s="3">
        <v>94400</v>
      </c>
      <c r="K15" s="3">
        <v>761610</v>
      </c>
      <c r="L15" s="3">
        <v>970350</v>
      </c>
      <c r="M15" s="3">
        <v>57390</v>
      </c>
    </row>
    <row r="16" spans="1:13" x14ac:dyDescent="0.2">
      <c r="A16" s="3" t="s">
        <v>20</v>
      </c>
      <c r="B16" s="3"/>
      <c r="C16" s="3">
        <v>22000</v>
      </c>
      <c r="D16" s="3"/>
      <c r="E16" s="3">
        <v>18400</v>
      </c>
      <c r="F16" s="3">
        <v>28500</v>
      </c>
      <c r="G16" s="3"/>
      <c r="H16" s="3"/>
      <c r="I16" s="3">
        <v>44200</v>
      </c>
      <c r="J16" s="3"/>
      <c r="K16" s="3"/>
      <c r="L16" s="3">
        <v>3500</v>
      </c>
      <c r="M16" s="3">
        <v>6510</v>
      </c>
    </row>
    <row r="17" spans="1:13" x14ac:dyDescent="0.2">
      <c r="A17" s="3" t="s">
        <v>21</v>
      </c>
      <c r="B17" s="3">
        <v>64865</v>
      </c>
      <c r="C17" s="3">
        <v>40259</v>
      </c>
      <c r="D17" s="3">
        <v>7250</v>
      </c>
      <c r="E17" s="3">
        <v>211950</v>
      </c>
      <c r="F17" s="3">
        <v>5984</v>
      </c>
      <c r="G17" s="3">
        <v>14800</v>
      </c>
      <c r="H17" s="3">
        <v>2380</v>
      </c>
      <c r="I17" s="3">
        <v>6400</v>
      </c>
      <c r="J17" s="3"/>
      <c r="K17" s="3">
        <v>10460</v>
      </c>
      <c r="L17" s="3">
        <v>52300</v>
      </c>
      <c r="M17" s="3">
        <v>22800</v>
      </c>
    </row>
    <row r="18" spans="1:13" x14ac:dyDescent="0.2">
      <c r="A18" s="3" t="s">
        <v>26</v>
      </c>
      <c r="B18" s="3">
        <v>12500</v>
      </c>
      <c r="C18" s="3">
        <v>10000</v>
      </c>
      <c r="D18" s="3"/>
      <c r="E18" s="20">
        <v>15300</v>
      </c>
      <c r="F18" s="20">
        <v>38250</v>
      </c>
      <c r="G18" s="20"/>
      <c r="H18" s="20"/>
      <c r="I18" s="20">
        <v>69390</v>
      </c>
      <c r="J18" s="20">
        <v>12850</v>
      </c>
      <c r="K18" s="20"/>
      <c r="L18" s="20"/>
      <c r="M18" s="20"/>
    </row>
    <row r="19" spans="1:13" x14ac:dyDescent="0.2">
      <c r="A19" s="3" t="s">
        <v>31</v>
      </c>
      <c r="B19" s="7">
        <v>23760</v>
      </c>
      <c r="C19" s="7">
        <v>71530</v>
      </c>
      <c r="D19" s="7">
        <v>13280</v>
      </c>
      <c r="E19" s="7">
        <v>88250</v>
      </c>
      <c r="F19" s="7">
        <v>67680</v>
      </c>
      <c r="G19" s="7">
        <v>58180</v>
      </c>
      <c r="H19" s="7">
        <v>27620</v>
      </c>
      <c r="I19" s="7">
        <v>62920</v>
      </c>
      <c r="J19" s="7">
        <v>77260</v>
      </c>
      <c r="K19" s="7">
        <v>123490</v>
      </c>
      <c r="L19" s="7">
        <v>116950</v>
      </c>
      <c r="M19" s="7">
        <v>190160</v>
      </c>
    </row>
    <row r="20" spans="1:13" x14ac:dyDescent="0.2">
      <c r="A20" s="7" t="s">
        <v>38</v>
      </c>
      <c r="B20" s="7"/>
      <c r="C20" s="7"/>
      <c r="D20" s="7">
        <v>66000</v>
      </c>
      <c r="E20" s="7">
        <v>255210</v>
      </c>
      <c r="F20" s="7">
        <v>137000</v>
      </c>
      <c r="G20" s="7"/>
      <c r="H20" s="7">
        <v>274620</v>
      </c>
      <c r="I20" s="7">
        <v>63440</v>
      </c>
      <c r="J20" s="7">
        <v>196000</v>
      </c>
      <c r="K20" s="7">
        <v>22750</v>
      </c>
      <c r="L20" s="7"/>
      <c r="M20" s="7"/>
    </row>
    <row r="21" spans="1:13" x14ac:dyDescent="0.2">
      <c r="A21" s="7" t="s">
        <v>36</v>
      </c>
      <c r="B21" s="7"/>
      <c r="C21" s="7"/>
      <c r="D21" s="7"/>
      <c r="E21" s="7">
        <v>128020</v>
      </c>
      <c r="F21" s="7">
        <v>124180</v>
      </c>
      <c r="G21" s="7">
        <v>121220</v>
      </c>
      <c r="H21" s="7">
        <v>127350</v>
      </c>
      <c r="I21" s="7">
        <v>108580</v>
      </c>
      <c r="J21" s="7">
        <v>202460</v>
      </c>
      <c r="K21" s="7">
        <v>278750</v>
      </c>
      <c r="L21" s="7">
        <v>222650</v>
      </c>
      <c r="M21" s="7">
        <v>299520</v>
      </c>
    </row>
    <row r="22" spans="1:13" x14ac:dyDescent="0.2">
      <c r="A22" s="7" t="s">
        <v>37</v>
      </c>
      <c r="B22" s="7"/>
      <c r="C22" s="7"/>
      <c r="D22" s="7"/>
      <c r="E22" s="7"/>
      <c r="F22" s="7"/>
      <c r="G22" s="7"/>
      <c r="H22" s="7"/>
      <c r="I22" s="7"/>
      <c r="J22" s="7"/>
      <c r="K22" s="7">
        <v>10000</v>
      </c>
      <c r="L22" s="7">
        <v>37500</v>
      </c>
      <c r="M22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40E34-F220-4910-8580-FA76D4BBE89D}">
  <sheetPr>
    <tabColor theme="9" tint="0.59999389629810485"/>
  </sheetPr>
  <dimension ref="A1:M22"/>
  <sheetViews>
    <sheetView workbookViewId="0">
      <selection activeCell="A2" sqref="A2:A3"/>
    </sheetView>
  </sheetViews>
  <sheetFormatPr defaultRowHeight="12.75" x14ac:dyDescent="0.2"/>
  <cols>
    <col min="1" max="1" width="17.5703125" bestFit="1" customWidth="1"/>
  </cols>
  <sheetData>
    <row r="1" spans="1:13" ht="15" x14ac:dyDescent="0.25">
      <c r="A1" s="3" t="s">
        <v>61</v>
      </c>
      <c r="B1" s="30" t="s">
        <v>56</v>
      </c>
      <c r="C1" s="30" t="s">
        <v>3</v>
      </c>
      <c r="D1" s="30" t="s">
        <v>4</v>
      </c>
      <c r="E1" s="30" t="s">
        <v>5</v>
      </c>
      <c r="F1" s="30" t="s">
        <v>57</v>
      </c>
      <c r="G1" s="30" t="s">
        <v>58</v>
      </c>
      <c r="H1" s="30" t="s">
        <v>59</v>
      </c>
      <c r="I1" s="30" t="s">
        <v>9</v>
      </c>
      <c r="J1" s="30" t="s">
        <v>10</v>
      </c>
      <c r="K1" s="30" t="s">
        <v>11</v>
      </c>
      <c r="L1" s="30" t="s">
        <v>60</v>
      </c>
      <c r="M1" s="30" t="s">
        <v>13</v>
      </c>
    </row>
    <row r="2" spans="1:13" x14ac:dyDescent="0.2">
      <c r="A2" s="3" t="s">
        <v>66</v>
      </c>
      <c r="B2" s="11"/>
      <c r="C2" s="11"/>
      <c r="D2" s="11"/>
      <c r="E2" s="11">
        <v>68061</v>
      </c>
      <c r="F2" s="11">
        <v>36000</v>
      </c>
      <c r="G2" s="11">
        <v>19980</v>
      </c>
      <c r="H2" s="11">
        <v>7000</v>
      </c>
      <c r="I2" s="11">
        <v>187200</v>
      </c>
      <c r="J2" s="11"/>
      <c r="K2" s="11">
        <v>21568</v>
      </c>
      <c r="L2" s="11"/>
      <c r="M2" s="11"/>
    </row>
    <row r="3" spans="1:13" x14ac:dyDescent="0.2">
      <c r="A3" s="3" t="s">
        <v>67</v>
      </c>
      <c r="B3" s="11">
        <v>598720</v>
      </c>
      <c r="C3" s="11">
        <v>981600</v>
      </c>
      <c r="D3" s="11">
        <v>1334400</v>
      </c>
      <c r="E3" s="11">
        <v>352800</v>
      </c>
      <c r="F3" s="11">
        <v>670000</v>
      </c>
      <c r="G3" s="11">
        <v>9000</v>
      </c>
      <c r="H3" s="11">
        <v>89600</v>
      </c>
      <c r="I3" s="11">
        <v>291200</v>
      </c>
      <c r="J3" s="11">
        <v>121140</v>
      </c>
      <c r="K3" s="11">
        <v>74282</v>
      </c>
      <c r="L3" s="11">
        <v>86230</v>
      </c>
      <c r="M3" s="11">
        <v>48000</v>
      </c>
    </row>
    <row r="4" spans="1:13" x14ac:dyDescent="0.2">
      <c r="A4" s="16" t="s">
        <v>29</v>
      </c>
      <c r="B4" s="11">
        <v>942260</v>
      </c>
      <c r="C4" s="11">
        <v>477699</v>
      </c>
      <c r="D4" s="11">
        <v>141680</v>
      </c>
      <c r="E4" s="11">
        <v>280728</v>
      </c>
      <c r="F4" s="11">
        <v>668360</v>
      </c>
      <c r="G4" s="11">
        <v>168560</v>
      </c>
      <c r="H4" s="11">
        <v>403040</v>
      </c>
      <c r="I4" s="11">
        <v>287760</v>
      </c>
      <c r="J4" s="11">
        <v>203500</v>
      </c>
      <c r="K4" s="11">
        <v>249040</v>
      </c>
      <c r="L4" s="11">
        <v>372324</v>
      </c>
      <c r="M4" s="11"/>
    </row>
    <row r="5" spans="1:13" x14ac:dyDescent="0.2">
      <c r="A5" s="16" t="s">
        <v>17</v>
      </c>
      <c r="B5" s="11"/>
      <c r="C5" s="11"/>
      <c r="D5" s="11"/>
      <c r="E5" s="11"/>
      <c r="F5" s="11"/>
      <c r="G5" s="11">
        <v>14000</v>
      </c>
      <c r="H5" s="11">
        <v>14145</v>
      </c>
      <c r="I5" s="11">
        <v>265730</v>
      </c>
      <c r="J5" s="11"/>
      <c r="K5" s="11">
        <v>10860</v>
      </c>
      <c r="L5" s="11">
        <v>27150</v>
      </c>
      <c r="M5" s="11">
        <v>3381</v>
      </c>
    </row>
    <row r="6" spans="1:13" x14ac:dyDescent="0.2">
      <c r="A6" s="16" t="s">
        <v>27</v>
      </c>
      <c r="B6" s="11">
        <v>894800</v>
      </c>
      <c r="C6" s="11">
        <v>1875200</v>
      </c>
      <c r="D6" s="11">
        <v>1661000</v>
      </c>
      <c r="E6" s="11">
        <v>2088100</v>
      </c>
      <c r="F6" s="11">
        <v>1112000</v>
      </c>
      <c r="G6" s="11">
        <v>2178240</v>
      </c>
      <c r="H6" s="11">
        <v>2147400</v>
      </c>
      <c r="I6" s="11">
        <v>2223825</v>
      </c>
      <c r="J6" s="11">
        <v>1772519</v>
      </c>
      <c r="K6" s="11">
        <v>2607812</v>
      </c>
      <c r="L6" s="11">
        <v>1892300</v>
      </c>
      <c r="M6" s="11">
        <v>2410640</v>
      </c>
    </row>
    <row r="7" spans="1:13" x14ac:dyDescent="0.2">
      <c r="A7" s="16" t="s">
        <v>22</v>
      </c>
      <c r="B7" s="11"/>
      <c r="C7" s="11"/>
      <c r="D7" s="11"/>
      <c r="E7" s="11"/>
      <c r="F7" s="11">
        <v>4476357</v>
      </c>
      <c r="G7" s="11">
        <v>421662</v>
      </c>
      <c r="H7" s="11"/>
      <c r="I7" s="11"/>
      <c r="J7" s="11"/>
      <c r="K7" s="11"/>
      <c r="L7" s="11"/>
      <c r="M7" s="11"/>
    </row>
    <row r="8" spans="1:13" x14ac:dyDescent="0.2">
      <c r="A8" s="16" t="s">
        <v>23</v>
      </c>
      <c r="B8" s="11"/>
      <c r="C8" s="11"/>
      <c r="D8" s="11">
        <v>774900</v>
      </c>
      <c r="E8" s="11">
        <v>344400</v>
      </c>
      <c r="F8" s="11">
        <v>240800</v>
      </c>
      <c r="G8" s="11"/>
      <c r="H8" s="11"/>
      <c r="I8" s="11"/>
      <c r="J8" s="11"/>
      <c r="K8" s="18"/>
      <c r="L8" s="11"/>
      <c r="M8" s="11">
        <v>302400</v>
      </c>
    </row>
    <row r="9" spans="1:13" x14ac:dyDescent="0.2">
      <c r="A9" s="16" t="s">
        <v>33</v>
      </c>
      <c r="B9" s="11"/>
      <c r="C9" s="11"/>
      <c r="D9" s="11"/>
      <c r="E9" s="11">
        <v>10500</v>
      </c>
      <c r="F9" s="11">
        <v>10500</v>
      </c>
      <c r="G9" s="11"/>
      <c r="H9" s="11"/>
      <c r="I9" s="11"/>
      <c r="J9" s="11"/>
      <c r="K9" s="11"/>
      <c r="L9" s="11"/>
      <c r="M9" s="11">
        <v>9450</v>
      </c>
    </row>
    <row r="10" spans="1:13" x14ac:dyDescent="0.2">
      <c r="A10" s="16" t="s">
        <v>55</v>
      </c>
      <c r="B10" s="11"/>
      <c r="C10" s="11"/>
      <c r="D10" s="11"/>
      <c r="E10" s="11">
        <v>26950</v>
      </c>
      <c r="F10" s="11"/>
      <c r="G10" s="11"/>
      <c r="H10" s="11"/>
      <c r="I10" s="11"/>
      <c r="J10" s="11"/>
      <c r="K10" s="11"/>
      <c r="L10" s="11"/>
      <c r="M10" s="11"/>
    </row>
    <row r="11" spans="1:13" x14ac:dyDescent="0.2">
      <c r="A11" s="16" t="s">
        <v>18</v>
      </c>
      <c r="B11" s="16">
        <v>234690</v>
      </c>
      <c r="C11" s="16">
        <v>333000</v>
      </c>
      <c r="D11" s="16"/>
      <c r="E11" s="16">
        <v>154020</v>
      </c>
      <c r="F11" s="16">
        <v>178550</v>
      </c>
      <c r="G11" s="16">
        <v>7600</v>
      </c>
      <c r="H11" s="16"/>
      <c r="I11" s="16">
        <v>4150</v>
      </c>
      <c r="J11" s="16">
        <v>41800</v>
      </c>
      <c r="K11" s="16">
        <v>38450</v>
      </c>
      <c r="L11" s="16">
        <v>32800</v>
      </c>
      <c r="M11" s="16">
        <v>85060</v>
      </c>
    </row>
    <row r="12" spans="1:13" x14ac:dyDescent="0.2">
      <c r="A12" s="16" t="s">
        <v>19</v>
      </c>
      <c r="B12" s="16">
        <v>90240</v>
      </c>
      <c r="C12" s="16">
        <v>8500</v>
      </c>
      <c r="D12" s="16">
        <v>96050</v>
      </c>
      <c r="E12" s="16">
        <v>156400</v>
      </c>
      <c r="F12" s="16">
        <v>15800</v>
      </c>
      <c r="G12" s="16">
        <v>1192220</v>
      </c>
      <c r="H12" s="16">
        <v>1663330</v>
      </c>
      <c r="I12" s="16">
        <v>853420</v>
      </c>
      <c r="J12" s="16">
        <v>813440</v>
      </c>
      <c r="K12" s="16">
        <v>1008880</v>
      </c>
      <c r="L12" s="16">
        <v>1319210</v>
      </c>
      <c r="M12" s="16">
        <v>1565220</v>
      </c>
    </row>
    <row r="13" spans="1:13" x14ac:dyDescent="0.2">
      <c r="A13" s="16" t="s">
        <v>26</v>
      </c>
      <c r="B13" s="16"/>
      <c r="C13" s="16"/>
      <c r="D13" s="16"/>
      <c r="E13" s="16">
        <v>116600</v>
      </c>
      <c r="F13" s="16">
        <v>72600</v>
      </c>
      <c r="G13" s="16"/>
      <c r="H13" s="16">
        <v>95970</v>
      </c>
      <c r="I13" s="16">
        <v>32440</v>
      </c>
      <c r="J13" s="16">
        <v>28240</v>
      </c>
      <c r="K13" s="16">
        <v>71570</v>
      </c>
      <c r="L13" s="16">
        <v>64800</v>
      </c>
      <c r="M13" s="16"/>
    </row>
    <row r="14" spans="1:13" x14ac:dyDescent="0.2">
      <c r="A14" s="16" t="s">
        <v>65</v>
      </c>
      <c r="B14" s="16">
        <v>155090</v>
      </c>
      <c r="C14" s="16">
        <v>347500</v>
      </c>
      <c r="D14" s="16">
        <v>848990</v>
      </c>
      <c r="E14" s="16">
        <v>539060</v>
      </c>
      <c r="F14" s="16">
        <v>514150</v>
      </c>
      <c r="G14" s="16">
        <v>248300</v>
      </c>
      <c r="H14" s="16">
        <v>344360</v>
      </c>
      <c r="I14" s="16">
        <v>294810</v>
      </c>
      <c r="J14" s="16">
        <v>321700</v>
      </c>
      <c r="K14" s="16">
        <v>64170</v>
      </c>
      <c r="L14" s="16">
        <v>49000</v>
      </c>
      <c r="M14" s="16">
        <v>193600</v>
      </c>
    </row>
    <row r="15" spans="1:13" x14ac:dyDescent="0.2">
      <c r="A15" s="16" t="s">
        <v>20</v>
      </c>
      <c r="B15" s="16"/>
      <c r="C15" s="16"/>
      <c r="D15" s="16"/>
      <c r="E15" s="16">
        <v>115500</v>
      </c>
      <c r="F15" s="16"/>
      <c r="G15" s="16">
        <v>88000</v>
      </c>
      <c r="H15" s="16">
        <v>75600</v>
      </c>
      <c r="I15" s="16">
        <v>106050</v>
      </c>
      <c r="J15" s="16">
        <v>8000</v>
      </c>
      <c r="K15" s="16"/>
      <c r="L15" s="16"/>
      <c r="M15" s="16"/>
    </row>
    <row r="16" spans="1:13" x14ac:dyDescent="0.2">
      <c r="A16" s="16" t="s">
        <v>21</v>
      </c>
      <c r="B16" s="16"/>
      <c r="C16" s="16"/>
      <c r="D16" s="16"/>
      <c r="E16" s="16"/>
      <c r="F16" s="16"/>
      <c r="G16" s="16"/>
      <c r="H16" s="16">
        <v>72230</v>
      </c>
      <c r="I16" s="16">
        <v>215390</v>
      </c>
      <c r="J16" s="16">
        <v>180350</v>
      </c>
      <c r="K16" s="16">
        <v>37500</v>
      </c>
      <c r="L16" s="16">
        <v>32750</v>
      </c>
      <c r="M16" s="16">
        <v>79290</v>
      </c>
    </row>
    <row r="17" spans="1:13" x14ac:dyDescent="0.2">
      <c r="A17" s="16" t="s">
        <v>26</v>
      </c>
      <c r="B17" s="16"/>
      <c r="C17" s="16"/>
      <c r="D17" s="16"/>
      <c r="E17" s="11">
        <v>38250</v>
      </c>
      <c r="F17" s="11"/>
      <c r="G17" s="11"/>
      <c r="H17" s="11"/>
      <c r="I17" s="11"/>
      <c r="J17" s="11"/>
      <c r="K17" s="11"/>
      <c r="L17" s="11"/>
      <c r="M17" s="11"/>
    </row>
    <row r="18" spans="1:13" x14ac:dyDescent="0.2">
      <c r="A18" s="16" t="s">
        <v>31</v>
      </c>
      <c r="B18" s="10">
        <v>13200</v>
      </c>
      <c r="C18" s="10"/>
      <c r="D18" s="10">
        <v>141120</v>
      </c>
      <c r="E18" s="10">
        <v>36800</v>
      </c>
      <c r="F18" s="10">
        <v>113400</v>
      </c>
      <c r="G18" s="10">
        <v>75000</v>
      </c>
      <c r="H18" s="10"/>
      <c r="I18" s="10">
        <v>49500</v>
      </c>
      <c r="J18" s="10">
        <v>144000</v>
      </c>
      <c r="K18" s="10"/>
      <c r="L18" s="10"/>
      <c r="M18" s="10"/>
    </row>
    <row r="19" spans="1:13" x14ac:dyDescent="0.2">
      <c r="A19" s="10" t="s">
        <v>38</v>
      </c>
      <c r="B19" s="10"/>
      <c r="C19" s="10"/>
      <c r="D19" s="10"/>
      <c r="E19" s="10"/>
      <c r="F19" s="10"/>
      <c r="G19" s="10"/>
      <c r="H19" s="10"/>
      <c r="I19" s="10"/>
      <c r="J19" s="10"/>
      <c r="K19" s="10">
        <v>9400</v>
      </c>
      <c r="L19" s="10"/>
      <c r="M19" s="10">
        <v>3290</v>
      </c>
    </row>
    <row r="20" spans="1:13" x14ac:dyDescent="0.2">
      <c r="A20" s="10" t="s">
        <v>36</v>
      </c>
      <c r="B20" s="11">
        <v>435320</v>
      </c>
      <c r="C20" s="11">
        <v>232500</v>
      </c>
      <c r="D20" s="11">
        <v>267500</v>
      </c>
      <c r="E20" s="11">
        <v>264000</v>
      </c>
      <c r="F20" s="11">
        <v>78000</v>
      </c>
      <c r="G20" s="11">
        <v>86400</v>
      </c>
      <c r="H20" s="11">
        <v>45600</v>
      </c>
      <c r="I20" s="11">
        <v>96900</v>
      </c>
      <c r="J20" s="11">
        <v>132300</v>
      </c>
      <c r="K20" s="11">
        <v>106400</v>
      </c>
      <c r="L20" s="11">
        <v>107000</v>
      </c>
      <c r="M20" s="11">
        <v>39000</v>
      </c>
    </row>
    <row r="21" spans="1:13" x14ac:dyDescent="0.2">
      <c r="A21" s="7" t="s">
        <v>37</v>
      </c>
      <c r="B21" s="10"/>
      <c r="C21" s="10"/>
      <c r="D21" s="10"/>
      <c r="E21" s="10">
        <v>19600</v>
      </c>
      <c r="F21" s="10"/>
      <c r="G21" s="10"/>
      <c r="H21" s="10">
        <v>13500</v>
      </c>
      <c r="I21" s="10">
        <v>5400</v>
      </c>
      <c r="J21" s="10"/>
      <c r="K21" s="10"/>
      <c r="L21" s="10"/>
      <c r="M21" s="10"/>
    </row>
    <row r="22" spans="1:13" x14ac:dyDescent="0.2">
      <c r="A22" s="7" t="s">
        <v>40</v>
      </c>
      <c r="B22" s="11"/>
      <c r="C22" s="11"/>
      <c r="D22" s="11"/>
      <c r="E22" s="11"/>
      <c r="F22" s="11"/>
      <c r="G22" s="11"/>
      <c r="H22" s="11"/>
      <c r="I22" s="11">
        <v>58500</v>
      </c>
      <c r="J22" s="11">
        <v>159250</v>
      </c>
      <c r="K22" s="11">
        <v>61000</v>
      </c>
      <c r="L22" s="11"/>
      <c r="M22" s="11">
        <v>200700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28AB-CCD7-4921-A572-91EA2B2E22B6}">
  <sheetPr>
    <tabColor theme="9" tint="0.59999389629810485"/>
  </sheetPr>
  <dimension ref="A1:M22"/>
  <sheetViews>
    <sheetView tabSelected="1" workbookViewId="0">
      <selection activeCell="Q12" sqref="Q12"/>
    </sheetView>
  </sheetViews>
  <sheetFormatPr defaultRowHeight="12.75" x14ac:dyDescent="0.2"/>
  <cols>
    <col min="1" max="1" width="17.5703125" bestFit="1" customWidth="1"/>
  </cols>
  <sheetData>
    <row r="1" spans="1:13" ht="15" x14ac:dyDescent="0.25">
      <c r="A1" s="3" t="s">
        <v>61</v>
      </c>
      <c r="B1" s="30" t="s">
        <v>56</v>
      </c>
      <c r="C1" s="30" t="s">
        <v>3</v>
      </c>
      <c r="D1" s="30" t="s">
        <v>4</v>
      </c>
      <c r="E1" s="30" t="s">
        <v>5</v>
      </c>
      <c r="F1" s="30" t="s">
        <v>57</v>
      </c>
      <c r="G1" s="30" t="s">
        <v>58</v>
      </c>
      <c r="H1" s="30" t="s">
        <v>59</v>
      </c>
      <c r="I1" s="30" t="s">
        <v>9</v>
      </c>
      <c r="J1" s="30" t="s">
        <v>10</v>
      </c>
      <c r="K1" s="30" t="s">
        <v>11</v>
      </c>
      <c r="L1" s="30" t="s">
        <v>60</v>
      </c>
      <c r="M1" s="30" t="s">
        <v>13</v>
      </c>
    </row>
    <row r="2" spans="1:13" x14ac:dyDescent="0.2">
      <c r="A2" s="3" t="s">
        <v>66</v>
      </c>
      <c r="B2" s="11"/>
      <c r="C2" s="11"/>
      <c r="D2" s="11"/>
      <c r="E2" s="11">
        <v>54562</v>
      </c>
      <c r="F2" s="11">
        <v>43400</v>
      </c>
      <c r="G2" s="11">
        <v>14904</v>
      </c>
      <c r="H2" s="11">
        <v>24660</v>
      </c>
      <c r="I2" s="11"/>
      <c r="J2" s="11">
        <v>118960</v>
      </c>
      <c r="K2" s="11">
        <v>59200</v>
      </c>
      <c r="L2" s="11">
        <v>702320</v>
      </c>
      <c r="M2" s="11">
        <v>97110</v>
      </c>
    </row>
    <row r="3" spans="1:13" x14ac:dyDescent="0.2">
      <c r="A3" s="3" t="s">
        <v>67</v>
      </c>
      <c r="B3" s="11"/>
      <c r="C3" s="11"/>
      <c r="D3" s="11">
        <v>209124</v>
      </c>
      <c r="E3" s="11">
        <v>403200</v>
      </c>
      <c r="F3" s="11">
        <v>921200</v>
      </c>
      <c r="G3" s="11">
        <v>417140</v>
      </c>
      <c r="H3" s="11">
        <v>302031</v>
      </c>
      <c r="I3" s="11">
        <v>69600</v>
      </c>
      <c r="J3" s="11">
        <v>319716</v>
      </c>
      <c r="K3" s="11">
        <v>656000</v>
      </c>
      <c r="L3" s="11">
        <v>348000</v>
      </c>
      <c r="M3" s="11">
        <v>300000</v>
      </c>
    </row>
    <row r="4" spans="1:13" x14ac:dyDescent="0.2">
      <c r="A4" s="16" t="s">
        <v>29</v>
      </c>
      <c r="B4" s="11">
        <v>194640</v>
      </c>
      <c r="C4" s="11">
        <v>370000</v>
      </c>
      <c r="D4" s="11">
        <v>503320</v>
      </c>
      <c r="E4" s="11">
        <v>174240</v>
      </c>
      <c r="F4" s="11">
        <v>740640</v>
      </c>
      <c r="G4" s="11">
        <v>52800</v>
      </c>
      <c r="H4" s="11">
        <v>483780</v>
      </c>
      <c r="I4" s="11">
        <v>195190</v>
      </c>
      <c r="J4" s="11">
        <v>328880</v>
      </c>
      <c r="K4" s="11">
        <v>349490</v>
      </c>
      <c r="L4" s="11">
        <v>379040</v>
      </c>
      <c r="M4" s="11">
        <v>673160</v>
      </c>
    </row>
    <row r="5" spans="1:13" x14ac:dyDescent="0.2">
      <c r="A5" s="16" t="s">
        <v>17</v>
      </c>
      <c r="B5" s="11"/>
      <c r="C5" s="11"/>
      <c r="D5" s="11">
        <v>23597</v>
      </c>
      <c r="E5" s="11">
        <f>14860+2714</f>
        <v>17574</v>
      </c>
      <c r="F5" s="11"/>
      <c r="G5" s="11">
        <v>41339</v>
      </c>
      <c r="H5" s="11"/>
      <c r="I5" s="11">
        <v>28734</v>
      </c>
      <c r="J5" s="11">
        <v>14860</v>
      </c>
      <c r="K5" s="11">
        <v>44866</v>
      </c>
      <c r="L5" s="11">
        <v>103000</v>
      </c>
      <c r="M5" s="11">
        <v>36340</v>
      </c>
    </row>
    <row r="6" spans="1:13" x14ac:dyDescent="0.2">
      <c r="A6" s="16" t="s">
        <v>27</v>
      </c>
      <c r="B6" s="11">
        <v>3226200</v>
      </c>
      <c r="C6" s="11">
        <v>2565000</v>
      </c>
      <c r="D6" s="11">
        <v>1541381</v>
      </c>
      <c r="E6" s="11">
        <v>2650500</v>
      </c>
      <c r="F6" s="11">
        <v>2813900</v>
      </c>
      <c r="G6" s="11">
        <v>2757300</v>
      </c>
      <c r="H6" s="11">
        <v>2282484</v>
      </c>
      <c r="I6" s="11">
        <v>2428200</v>
      </c>
      <c r="J6" s="11">
        <v>2783500</v>
      </c>
      <c r="K6" s="11">
        <v>2798400</v>
      </c>
      <c r="L6" s="11">
        <v>2260500</v>
      </c>
      <c r="M6" s="11">
        <v>2883600</v>
      </c>
    </row>
    <row r="7" spans="1:13" x14ac:dyDescent="0.2">
      <c r="A7" s="16" t="s">
        <v>22</v>
      </c>
      <c r="B7" s="11"/>
      <c r="C7" s="11"/>
      <c r="D7" s="11"/>
      <c r="E7" s="11"/>
      <c r="F7" s="11">
        <v>4308083</v>
      </c>
      <c r="G7" s="11">
        <v>6923863</v>
      </c>
      <c r="H7" s="11">
        <v>990045</v>
      </c>
      <c r="I7" s="11"/>
      <c r="J7" s="11"/>
      <c r="K7" s="11"/>
      <c r="L7" s="11"/>
      <c r="M7" s="11">
        <v>42040</v>
      </c>
    </row>
    <row r="8" spans="1:13" x14ac:dyDescent="0.2">
      <c r="A8" s="16" t="s">
        <v>23</v>
      </c>
      <c r="B8" s="11">
        <v>1623580</v>
      </c>
      <c r="C8" s="11">
        <v>1247330</v>
      </c>
      <c r="D8" s="11">
        <v>1742656</v>
      </c>
      <c r="E8" s="11">
        <v>317520</v>
      </c>
      <c r="F8" s="11"/>
      <c r="G8" s="11">
        <v>283500</v>
      </c>
      <c r="H8" s="11"/>
      <c r="I8" s="11"/>
      <c r="J8" s="11"/>
      <c r="K8" s="18"/>
      <c r="L8" s="11"/>
      <c r="M8" s="11"/>
    </row>
    <row r="9" spans="1:13" x14ac:dyDescent="0.2">
      <c r="A9" s="16" t="s">
        <v>33</v>
      </c>
      <c r="B9" s="11"/>
      <c r="C9" s="11"/>
      <c r="D9" s="11">
        <v>2619</v>
      </c>
      <c r="E9" s="11"/>
      <c r="F9" s="11"/>
      <c r="G9" s="11"/>
      <c r="H9" s="11">
        <v>3144</v>
      </c>
      <c r="I9" s="11"/>
      <c r="J9" s="11"/>
      <c r="K9" s="11">
        <v>9600</v>
      </c>
      <c r="L9" s="11"/>
      <c r="M9" s="11"/>
    </row>
    <row r="10" spans="1:13" x14ac:dyDescent="0.2">
      <c r="A10" s="16" t="s">
        <v>55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>
        <v>179700</v>
      </c>
    </row>
    <row r="11" spans="1:13" x14ac:dyDescent="0.2">
      <c r="A11" s="16" t="s">
        <v>18</v>
      </c>
      <c r="B11" s="16">
        <v>118800</v>
      </c>
      <c r="C11" s="16">
        <v>568560</v>
      </c>
      <c r="D11" s="16">
        <v>351920</v>
      </c>
      <c r="E11" s="16">
        <v>66600</v>
      </c>
      <c r="F11" s="16">
        <v>52200</v>
      </c>
      <c r="G11" s="16"/>
      <c r="H11" s="16"/>
      <c r="I11" s="16"/>
      <c r="J11" s="16">
        <v>189450</v>
      </c>
      <c r="K11" s="16">
        <v>330620</v>
      </c>
      <c r="L11" s="16">
        <v>148400</v>
      </c>
      <c r="M11" s="16">
        <v>392180</v>
      </c>
    </row>
    <row r="12" spans="1:13" x14ac:dyDescent="0.2">
      <c r="A12" s="16" t="s">
        <v>19</v>
      </c>
      <c r="B12" s="16">
        <v>960420</v>
      </c>
      <c r="C12" s="16">
        <v>556622</v>
      </c>
      <c r="D12" s="16">
        <v>304350</v>
      </c>
      <c r="E12" s="16">
        <v>1707455</v>
      </c>
      <c r="F12" s="16">
        <v>1056890</v>
      </c>
      <c r="G12" s="16">
        <v>509740</v>
      </c>
      <c r="H12" s="16">
        <v>1077630</v>
      </c>
      <c r="I12" s="16">
        <v>939250</v>
      </c>
      <c r="J12" s="16">
        <v>1059530</v>
      </c>
      <c r="K12" s="16">
        <v>1964935</v>
      </c>
      <c r="L12" s="16">
        <v>3942703</v>
      </c>
      <c r="M12" s="16">
        <v>2556940</v>
      </c>
    </row>
    <row r="13" spans="1:13" x14ac:dyDescent="0.2">
      <c r="A13" s="16" t="s">
        <v>42</v>
      </c>
      <c r="B13" s="16"/>
      <c r="C13" s="16"/>
      <c r="D13" s="16"/>
      <c r="E13" s="16"/>
      <c r="F13" s="16"/>
      <c r="G13" s="16">
        <v>381000</v>
      </c>
      <c r="H13" s="16">
        <v>30000</v>
      </c>
      <c r="I13" s="16"/>
      <c r="J13" s="16"/>
      <c r="K13" s="16">
        <v>38100</v>
      </c>
      <c r="L13" s="16"/>
      <c r="M13" s="16"/>
    </row>
    <row r="14" spans="1:13" x14ac:dyDescent="0.2">
      <c r="A14" s="16" t="s">
        <v>65</v>
      </c>
      <c r="B14" s="16">
        <v>143400</v>
      </c>
      <c r="C14" s="16">
        <v>1047300</v>
      </c>
      <c r="D14" s="16">
        <v>1190400</v>
      </c>
      <c r="E14" s="16">
        <v>22000</v>
      </c>
      <c r="F14" s="16">
        <v>21560</v>
      </c>
      <c r="G14" s="16">
        <v>23840</v>
      </c>
      <c r="H14" s="16">
        <v>900</v>
      </c>
      <c r="I14" s="16">
        <v>105450</v>
      </c>
      <c r="J14" s="16">
        <v>134250</v>
      </c>
      <c r="K14" s="16">
        <v>54610</v>
      </c>
      <c r="L14" s="16">
        <v>131356</v>
      </c>
      <c r="M14" s="16">
        <v>317870</v>
      </c>
    </row>
    <row r="15" spans="1:13" x14ac:dyDescent="0.2">
      <c r="A15" s="16" t="s">
        <v>20</v>
      </c>
      <c r="B15" s="16"/>
      <c r="C15" s="16">
        <v>96800</v>
      </c>
      <c r="D15" s="16">
        <v>16000</v>
      </c>
      <c r="E15" s="16">
        <v>836080</v>
      </c>
      <c r="F15" s="16">
        <v>214665</v>
      </c>
      <c r="G15" s="16">
        <v>22500</v>
      </c>
      <c r="H15" s="16">
        <v>42000</v>
      </c>
      <c r="I15" s="16"/>
      <c r="J15" s="16">
        <v>376355</v>
      </c>
      <c r="K15" s="16">
        <v>2200</v>
      </c>
      <c r="L15" s="16"/>
      <c r="M15" s="16">
        <v>414630</v>
      </c>
    </row>
    <row r="16" spans="1:13" x14ac:dyDescent="0.2">
      <c r="A16" s="16" t="s">
        <v>21</v>
      </c>
      <c r="B16" s="16">
        <v>31600</v>
      </c>
      <c r="C16" s="16">
        <v>354700</v>
      </c>
      <c r="D16" s="16">
        <v>77650</v>
      </c>
      <c r="E16" s="16">
        <v>58800</v>
      </c>
      <c r="F16" s="16">
        <v>301500</v>
      </c>
      <c r="G16" s="16">
        <v>280500</v>
      </c>
      <c r="H16" s="16">
        <v>27200</v>
      </c>
      <c r="I16" s="16">
        <v>40300</v>
      </c>
      <c r="J16" s="16">
        <v>66700</v>
      </c>
      <c r="K16" s="16">
        <v>43540</v>
      </c>
      <c r="L16" s="16">
        <v>47770</v>
      </c>
      <c r="M16" s="16">
        <v>27000</v>
      </c>
    </row>
    <row r="17" spans="1:13" x14ac:dyDescent="0.2">
      <c r="A17" s="16" t="s">
        <v>26</v>
      </c>
      <c r="B17" s="16"/>
      <c r="C17" s="16"/>
      <c r="D17" s="16"/>
      <c r="E17" s="11"/>
      <c r="F17" s="11"/>
      <c r="G17" s="11"/>
      <c r="H17" s="11"/>
      <c r="I17" s="11"/>
      <c r="J17" s="11"/>
      <c r="K17" s="11">
        <v>11500</v>
      </c>
      <c r="L17" s="11"/>
      <c r="M17" s="11">
        <v>155520</v>
      </c>
    </row>
    <row r="18" spans="1:13" x14ac:dyDescent="0.2">
      <c r="A18" s="16" t="s">
        <v>31</v>
      </c>
      <c r="B18" s="10"/>
      <c r="C18" s="10"/>
      <c r="D18" s="10"/>
      <c r="E18" s="10"/>
      <c r="F18" s="11">
        <v>17800</v>
      </c>
      <c r="G18" s="11"/>
      <c r="H18" s="11">
        <v>30260</v>
      </c>
      <c r="I18" s="11"/>
      <c r="J18" s="11">
        <v>151300</v>
      </c>
      <c r="K18" s="11">
        <v>150810</v>
      </c>
      <c r="L18" s="11">
        <v>41250</v>
      </c>
      <c r="M18" s="11">
        <v>181430</v>
      </c>
    </row>
    <row r="19" spans="1:13" x14ac:dyDescent="0.2">
      <c r="A19" s="10" t="s">
        <v>38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1">
        <v>36100</v>
      </c>
    </row>
    <row r="20" spans="1:13" x14ac:dyDescent="0.2">
      <c r="A20" s="10" t="s">
        <v>36</v>
      </c>
      <c r="B20" s="11"/>
      <c r="C20" s="11"/>
      <c r="D20" s="11"/>
      <c r="E20" s="11"/>
      <c r="F20" s="11"/>
      <c r="G20" s="11"/>
      <c r="H20" s="11">
        <v>8400</v>
      </c>
      <c r="I20" s="11"/>
      <c r="J20" s="11"/>
      <c r="K20" s="11">
        <f>60400-8400</f>
        <v>52000</v>
      </c>
      <c r="L20" s="11">
        <v>11400</v>
      </c>
      <c r="M20" s="11">
        <v>199500</v>
      </c>
    </row>
    <row r="21" spans="1:13" x14ac:dyDescent="0.2">
      <c r="A21" s="10" t="s">
        <v>37</v>
      </c>
      <c r="B21" s="10"/>
      <c r="C21" s="10"/>
      <c r="D21" s="10"/>
      <c r="E21" s="10"/>
      <c r="F21" s="10"/>
      <c r="G21" s="10"/>
      <c r="H21" s="10"/>
      <c r="I21" s="10"/>
      <c r="J21" s="11">
        <v>10500</v>
      </c>
      <c r="K21" s="11"/>
      <c r="L21" s="11"/>
      <c r="M21" s="11">
        <v>149900</v>
      </c>
    </row>
    <row r="22" spans="1:13" x14ac:dyDescent="0.2">
      <c r="A22" s="10" t="s">
        <v>40</v>
      </c>
      <c r="B22" s="11"/>
      <c r="C22" s="11"/>
      <c r="D22" s="11"/>
      <c r="E22" s="11"/>
      <c r="F22" s="11"/>
      <c r="G22" s="11"/>
      <c r="H22" s="11"/>
      <c r="I22" s="11">
        <v>22780</v>
      </c>
      <c r="J22" s="11">
        <v>1800</v>
      </c>
      <c r="K22" s="11">
        <v>4000</v>
      </c>
      <c r="L22" s="11">
        <v>18300</v>
      </c>
      <c r="M22" s="11">
        <v>121060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A1:M161"/>
  <sheetViews>
    <sheetView topLeftCell="A37" workbookViewId="0">
      <selection activeCell="L42" sqref="L42"/>
    </sheetView>
  </sheetViews>
  <sheetFormatPr defaultRowHeight="12.75" x14ac:dyDescent="0.2"/>
  <cols>
    <col min="5" max="5" width="21" bestFit="1" customWidth="1"/>
    <col min="7" max="7" width="13.42578125" bestFit="1" customWidth="1"/>
    <col min="8" max="8" width="18.5703125" bestFit="1" customWidth="1"/>
    <col min="9" max="9" width="12.42578125" customWidth="1"/>
    <col min="10" max="10" width="16.7109375" customWidth="1"/>
    <col min="14" max="14" width="12.5703125" customWidth="1"/>
  </cols>
  <sheetData>
    <row r="1" spans="1:13" ht="15.75" x14ac:dyDescent="0.25">
      <c r="A1" s="33" t="s">
        <v>14</v>
      </c>
      <c r="B1" s="33"/>
      <c r="C1" s="33"/>
      <c r="D1" s="33"/>
      <c r="E1" s="33"/>
      <c r="F1" s="33"/>
      <c r="G1" s="33"/>
      <c r="H1" s="33"/>
      <c r="I1" s="33"/>
      <c r="J1" s="33"/>
    </row>
    <row r="2" spans="1:13" x14ac:dyDescent="0.2">
      <c r="A2" s="34" t="s">
        <v>43</v>
      </c>
      <c r="B2" s="34"/>
      <c r="C2" s="34"/>
      <c r="D2" s="34"/>
      <c r="E2" s="34"/>
      <c r="F2" s="34"/>
      <c r="G2" s="34"/>
      <c r="H2" s="34"/>
      <c r="I2" s="34"/>
      <c r="J2" s="34"/>
    </row>
    <row r="3" spans="1:13" x14ac:dyDescent="0.2">
      <c r="A3" s="34" t="s">
        <v>30</v>
      </c>
      <c r="B3" s="34"/>
      <c r="C3" s="34"/>
      <c r="D3" s="34"/>
      <c r="E3" s="34"/>
      <c r="F3" s="34"/>
      <c r="G3" s="34"/>
      <c r="H3" s="34"/>
      <c r="I3" s="34"/>
      <c r="J3" s="34"/>
    </row>
    <row r="4" spans="1:13" x14ac:dyDescent="0.2">
      <c r="A4" s="3" t="s">
        <v>0</v>
      </c>
      <c r="B4" s="3" t="s">
        <v>16</v>
      </c>
      <c r="C4" s="3" t="s">
        <v>17</v>
      </c>
      <c r="D4" s="3" t="s">
        <v>22</v>
      </c>
      <c r="E4" s="3" t="s">
        <v>23</v>
      </c>
      <c r="F4" s="3" t="s">
        <v>34</v>
      </c>
      <c r="G4" s="3" t="s">
        <v>29</v>
      </c>
      <c r="H4" s="3" t="s">
        <v>32</v>
      </c>
      <c r="I4" s="3" t="s">
        <v>1</v>
      </c>
      <c r="J4" s="4"/>
    </row>
    <row r="5" spans="1:13" x14ac:dyDescent="0.2">
      <c r="A5" s="7" t="s">
        <v>2</v>
      </c>
      <c r="B5" s="20">
        <v>896385</v>
      </c>
      <c r="C5" s="20">
        <v>1443085</v>
      </c>
      <c r="D5" s="20"/>
      <c r="E5" s="20">
        <v>1579023</v>
      </c>
      <c r="F5" s="7"/>
      <c r="G5" s="20"/>
      <c r="H5" s="20"/>
      <c r="I5" s="7">
        <f t="shared" ref="I5:I17" si="0">B5+C5+D5+E5+F5+G5+H5</f>
        <v>3918493</v>
      </c>
      <c r="J5" s="4"/>
      <c r="M5" t="s">
        <v>46</v>
      </c>
    </row>
    <row r="6" spans="1:13" x14ac:dyDescent="0.2">
      <c r="A6" s="7" t="s">
        <v>3</v>
      </c>
      <c r="B6" s="20">
        <v>791845</v>
      </c>
      <c r="C6" s="20">
        <f>1309000+1483869</f>
        <v>2792869</v>
      </c>
      <c r="D6" s="20"/>
      <c r="E6" s="20">
        <v>637900</v>
      </c>
      <c r="F6" s="7"/>
      <c r="G6" s="20">
        <v>284629</v>
      </c>
      <c r="H6" s="20"/>
      <c r="I6" s="7">
        <f t="shared" si="0"/>
        <v>4507243</v>
      </c>
      <c r="J6" s="4"/>
    </row>
    <row r="7" spans="1:13" x14ac:dyDescent="0.2">
      <c r="A7" s="7" t="s">
        <v>4</v>
      </c>
      <c r="B7" s="20">
        <v>986510</v>
      </c>
      <c r="C7" s="20">
        <v>1008067</v>
      </c>
      <c r="D7" s="20"/>
      <c r="E7" s="20">
        <v>211758</v>
      </c>
      <c r="F7" s="20"/>
      <c r="G7" s="20">
        <v>296081</v>
      </c>
      <c r="H7" s="20"/>
      <c r="I7" s="7">
        <f t="shared" si="0"/>
        <v>2502416</v>
      </c>
      <c r="J7" s="4"/>
    </row>
    <row r="8" spans="1:13" x14ac:dyDescent="0.2">
      <c r="A8" s="7" t="s">
        <v>5</v>
      </c>
      <c r="B8" s="20">
        <v>910165</v>
      </c>
      <c r="C8" s="20">
        <v>2563163</v>
      </c>
      <c r="D8" s="20">
        <v>278951</v>
      </c>
      <c r="E8" s="20">
        <v>80246</v>
      </c>
      <c r="F8" s="20"/>
      <c r="G8" s="20">
        <v>487504</v>
      </c>
      <c r="H8" s="20"/>
      <c r="I8" s="7">
        <f t="shared" si="0"/>
        <v>4320029</v>
      </c>
      <c r="J8" s="4"/>
    </row>
    <row r="9" spans="1:13" x14ac:dyDescent="0.2">
      <c r="A9" s="7" t="s">
        <v>6</v>
      </c>
      <c r="B9" s="20">
        <v>1133750</v>
      </c>
      <c r="C9" s="20">
        <v>1293333</v>
      </c>
      <c r="D9" s="20">
        <v>4616184</v>
      </c>
      <c r="E9" s="20"/>
      <c r="F9" s="20"/>
      <c r="G9" s="20">
        <v>328106</v>
      </c>
      <c r="H9" s="20"/>
      <c r="I9" s="7">
        <f t="shared" si="0"/>
        <v>7371373</v>
      </c>
      <c r="J9" s="4"/>
    </row>
    <row r="10" spans="1:13" x14ac:dyDescent="0.2">
      <c r="A10" s="7" t="s">
        <v>7</v>
      </c>
      <c r="B10" s="20">
        <v>851400</v>
      </c>
      <c r="C10" s="20">
        <v>1479762</v>
      </c>
      <c r="D10" s="20">
        <v>28320</v>
      </c>
      <c r="E10" s="20"/>
      <c r="F10" s="20"/>
      <c r="G10" s="20">
        <v>606445</v>
      </c>
      <c r="H10" s="20"/>
      <c r="I10" s="7">
        <f t="shared" si="0"/>
        <v>2965927</v>
      </c>
      <c r="J10" s="4"/>
    </row>
    <row r="11" spans="1:13" x14ac:dyDescent="0.2">
      <c r="A11" s="7" t="s">
        <v>8</v>
      </c>
      <c r="B11" s="20">
        <v>733250</v>
      </c>
      <c r="C11" s="20">
        <v>1215000</v>
      </c>
      <c r="D11" s="20"/>
      <c r="E11" s="20">
        <v>59580</v>
      </c>
      <c r="F11" s="20"/>
      <c r="G11" s="20"/>
      <c r="H11" s="20">
        <v>100130</v>
      </c>
      <c r="I11" s="7">
        <f t="shared" si="0"/>
        <v>2107960</v>
      </c>
      <c r="J11" s="4"/>
    </row>
    <row r="12" spans="1:13" x14ac:dyDescent="0.2">
      <c r="A12" s="7" t="s">
        <v>9</v>
      </c>
      <c r="B12" s="20">
        <v>797380</v>
      </c>
      <c r="C12" s="20">
        <v>1408036</v>
      </c>
      <c r="D12" s="20"/>
      <c r="E12" s="20"/>
      <c r="F12" s="20">
        <v>165580</v>
      </c>
      <c r="G12" s="20">
        <v>775231</v>
      </c>
      <c r="H12" s="20"/>
      <c r="I12" s="7">
        <f t="shared" si="0"/>
        <v>3146227</v>
      </c>
      <c r="J12" s="4"/>
    </row>
    <row r="13" spans="1:13" x14ac:dyDescent="0.2">
      <c r="A13" s="7" t="s">
        <v>10</v>
      </c>
      <c r="B13" s="20">
        <v>757250</v>
      </c>
      <c r="C13" s="20">
        <v>1498750</v>
      </c>
      <c r="D13" s="20"/>
      <c r="E13" s="20"/>
      <c r="F13" s="20"/>
      <c r="G13" s="20">
        <v>584679</v>
      </c>
      <c r="H13" s="20"/>
      <c r="I13" s="7">
        <f t="shared" si="0"/>
        <v>2840679</v>
      </c>
      <c r="J13" s="4"/>
    </row>
    <row r="14" spans="1:13" x14ac:dyDescent="0.2">
      <c r="A14" s="7" t="s">
        <v>11</v>
      </c>
      <c r="B14" s="20"/>
      <c r="C14" s="20">
        <v>1154695</v>
      </c>
      <c r="D14" s="20"/>
      <c r="E14" s="22"/>
      <c r="F14" s="23"/>
      <c r="G14" s="20"/>
      <c r="H14" s="20"/>
      <c r="I14" s="7">
        <f t="shared" si="0"/>
        <v>1154695</v>
      </c>
      <c r="J14" s="4"/>
    </row>
    <row r="15" spans="1:13" x14ac:dyDescent="0.2">
      <c r="A15" s="3" t="s">
        <v>12</v>
      </c>
      <c r="B15" s="20">
        <v>153000</v>
      </c>
      <c r="C15" s="20">
        <v>1299375</v>
      </c>
      <c r="D15" s="20"/>
      <c r="E15" s="20"/>
      <c r="F15" s="20"/>
      <c r="G15" s="20">
        <v>784928</v>
      </c>
      <c r="H15" s="20"/>
      <c r="I15" s="7">
        <f t="shared" si="0"/>
        <v>2237303</v>
      </c>
      <c r="J15" s="4"/>
    </row>
    <row r="16" spans="1:13" x14ac:dyDescent="0.2">
      <c r="A16" s="3" t="s">
        <v>13</v>
      </c>
      <c r="B16" s="20">
        <v>120000</v>
      </c>
      <c r="C16" s="20">
        <v>1232000</v>
      </c>
      <c r="D16" s="20"/>
      <c r="E16" s="20">
        <v>364214</v>
      </c>
      <c r="F16" s="20"/>
      <c r="G16" s="20">
        <v>390290</v>
      </c>
      <c r="H16" s="20"/>
      <c r="I16" s="7">
        <f t="shared" si="0"/>
        <v>2106504</v>
      </c>
      <c r="J16" s="4"/>
    </row>
    <row r="17" spans="1:10" x14ac:dyDescent="0.2">
      <c r="A17" s="7" t="s">
        <v>1</v>
      </c>
      <c r="B17" s="20">
        <f t="shared" ref="B17:G17" si="1">SUM(B5:B16)</f>
        <v>8130935</v>
      </c>
      <c r="C17" s="20">
        <f>SUM(C5:C16)</f>
        <v>18388135</v>
      </c>
      <c r="D17" s="20">
        <f>SUM(D5:D16)</f>
        <v>4923455</v>
      </c>
      <c r="E17" s="20">
        <f t="shared" si="1"/>
        <v>2932721</v>
      </c>
      <c r="F17" s="20">
        <f t="shared" si="1"/>
        <v>165580</v>
      </c>
      <c r="G17" s="20">
        <f t="shared" si="1"/>
        <v>4537893</v>
      </c>
      <c r="H17" s="20">
        <f>SUM(H5:H16)</f>
        <v>100130</v>
      </c>
      <c r="I17" s="7">
        <f t="shared" si="0"/>
        <v>39178849</v>
      </c>
      <c r="J17" s="4"/>
    </row>
    <row r="18" spans="1:10" x14ac:dyDescent="0.2">
      <c r="A18" s="5"/>
      <c r="B18" s="6"/>
      <c r="C18" s="6"/>
      <c r="D18" s="6"/>
      <c r="E18" s="6"/>
      <c r="F18" s="6"/>
      <c r="G18" s="6"/>
      <c r="H18" s="6"/>
      <c r="I18" s="6"/>
      <c r="J18" s="4"/>
    </row>
    <row r="19" spans="1:10" x14ac:dyDescent="0.2">
      <c r="A19" s="5"/>
      <c r="B19" s="6"/>
      <c r="C19" s="6"/>
      <c r="D19" s="6"/>
      <c r="E19" s="6"/>
      <c r="F19" s="6"/>
      <c r="G19" s="6"/>
      <c r="H19" s="6"/>
      <c r="I19" s="5"/>
      <c r="J19" s="4"/>
    </row>
    <row r="20" spans="1:10" x14ac:dyDescent="0.2">
      <c r="A20" s="5"/>
      <c r="B20" s="6"/>
      <c r="C20" s="6"/>
      <c r="D20" s="6"/>
      <c r="E20" s="6"/>
      <c r="F20" s="6"/>
      <c r="G20" s="6"/>
      <c r="H20" s="6"/>
      <c r="I20" s="4"/>
      <c r="J20" s="4"/>
    </row>
    <row r="21" spans="1:10" ht="15" x14ac:dyDescent="0.25">
      <c r="A21" s="29" t="s">
        <v>47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 x14ac:dyDescent="0.2">
      <c r="A22" s="3"/>
      <c r="B22" s="35" t="s">
        <v>35</v>
      </c>
      <c r="C22" s="36"/>
      <c r="D22" s="36"/>
      <c r="E22" s="36"/>
      <c r="F22" s="36"/>
      <c r="G22" s="36"/>
      <c r="H22" s="36"/>
      <c r="I22" s="36"/>
      <c r="J22" s="37"/>
    </row>
    <row r="23" spans="1:10" x14ac:dyDescent="0.2">
      <c r="A23" s="3" t="s">
        <v>0</v>
      </c>
      <c r="B23" s="3" t="s">
        <v>19</v>
      </c>
      <c r="C23" s="3" t="s">
        <v>65</v>
      </c>
      <c r="D23" s="3" t="s">
        <v>20</v>
      </c>
      <c r="E23" s="3" t="s">
        <v>21</v>
      </c>
      <c r="F23" s="3" t="s">
        <v>37</v>
      </c>
      <c r="G23" s="3" t="s">
        <v>18</v>
      </c>
      <c r="H23" s="20" t="s">
        <v>31</v>
      </c>
      <c r="I23" s="3" t="s">
        <v>36</v>
      </c>
      <c r="J23" s="3" t="s">
        <v>1</v>
      </c>
    </row>
    <row r="24" spans="1:10" x14ac:dyDescent="0.2">
      <c r="A24" s="7" t="s">
        <v>2</v>
      </c>
      <c r="B24" s="3">
        <v>3086877</v>
      </c>
      <c r="C24" s="3"/>
      <c r="D24" s="3">
        <v>26460</v>
      </c>
      <c r="E24" s="3"/>
      <c r="F24" s="3"/>
      <c r="G24" s="3"/>
      <c r="H24" s="20">
        <v>51000</v>
      </c>
      <c r="I24" s="20"/>
      <c r="J24" s="20">
        <f t="shared" ref="J24:J36" si="2">B24+C24+D24+E24+F24+G24+H24+I24</f>
        <v>3164337</v>
      </c>
    </row>
    <row r="25" spans="1:10" x14ac:dyDescent="0.2">
      <c r="A25" s="7" t="s">
        <v>3</v>
      </c>
      <c r="B25" s="3">
        <v>3084160</v>
      </c>
      <c r="C25" s="3"/>
      <c r="D25" s="3">
        <v>14070</v>
      </c>
      <c r="E25" s="3"/>
      <c r="F25" s="3"/>
      <c r="G25" s="3"/>
      <c r="H25" s="20">
        <v>31200</v>
      </c>
      <c r="I25" s="20"/>
      <c r="J25" s="20">
        <f t="shared" si="2"/>
        <v>3129430</v>
      </c>
    </row>
    <row r="26" spans="1:10" x14ac:dyDescent="0.2">
      <c r="A26" s="7" t="s">
        <v>4</v>
      </c>
      <c r="B26" s="3">
        <v>2372644</v>
      </c>
      <c r="C26" s="3">
        <v>495000</v>
      </c>
      <c r="D26" s="3"/>
      <c r="E26" s="3"/>
      <c r="F26" s="3"/>
      <c r="G26" s="3"/>
      <c r="H26" s="20"/>
      <c r="I26" s="20"/>
      <c r="J26" s="20">
        <f t="shared" si="2"/>
        <v>2867644</v>
      </c>
    </row>
    <row r="27" spans="1:10" x14ac:dyDescent="0.2">
      <c r="A27" s="7" t="s">
        <v>5</v>
      </c>
      <c r="B27" s="3">
        <v>1735606</v>
      </c>
      <c r="C27" s="3">
        <v>523750</v>
      </c>
      <c r="D27" s="3"/>
      <c r="E27" s="3"/>
      <c r="F27" s="3"/>
      <c r="G27" s="3"/>
      <c r="H27" s="20">
        <v>89400</v>
      </c>
      <c r="I27" s="20">
        <v>144840</v>
      </c>
      <c r="J27" s="20">
        <f t="shared" si="2"/>
        <v>2493596</v>
      </c>
    </row>
    <row r="28" spans="1:10" x14ac:dyDescent="0.2">
      <c r="A28" s="7" t="s">
        <v>6</v>
      </c>
      <c r="B28" s="3">
        <v>1240532</v>
      </c>
      <c r="C28" s="3">
        <v>400000</v>
      </c>
      <c r="D28" s="3">
        <v>54450</v>
      </c>
      <c r="E28" s="3"/>
      <c r="F28" s="3"/>
      <c r="G28" s="3"/>
      <c r="H28" s="20">
        <v>54000</v>
      </c>
      <c r="I28" s="20">
        <v>143640</v>
      </c>
      <c r="J28" s="20">
        <f t="shared" si="2"/>
        <v>1892622</v>
      </c>
    </row>
    <row r="29" spans="1:10" x14ac:dyDescent="0.2">
      <c r="A29" s="7" t="s">
        <v>7</v>
      </c>
      <c r="B29" s="3">
        <v>1468296</v>
      </c>
      <c r="C29" s="3">
        <v>353600</v>
      </c>
      <c r="D29" s="3">
        <v>61360</v>
      </c>
      <c r="E29" s="3"/>
      <c r="F29" s="3"/>
      <c r="G29" s="3"/>
      <c r="H29" s="20">
        <v>77400</v>
      </c>
      <c r="I29" s="20">
        <v>141240</v>
      </c>
      <c r="J29" s="20">
        <f t="shared" si="2"/>
        <v>2101896</v>
      </c>
    </row>
    <row r="30" spans="1:10" x14ac:dyDescent="0.2">
      <c r="A30" s="7" t="s">
        <v>8</v>
      </c>
      <c r="B30" s="3">
        <v>1941840</v>
      </c>
      <c r="C30" s="3">
        <v>194400</v>
      </c>
      <c r="D30" s="3"/>
      <c r="E30" s="3"/>
      <c r="F30" s="3"/>
      <c r="G30" s="3"/>
      <c r="H30" s="20"/>
      <c r="I30" s="20">
        <v>70020</v>
      </c>
      <c r="J30" s="20">
        <f t="shared" si="2"/>
        <v>2206260</v>
      </c>
    </row>
    <row r="31" spans="1:10" x14ac:dyDescent="0.2">
      <c r="A31" s="7" t="s">
        <v>9</v>
      </c>
      <c r="B31" s="3">
        <v>1646271</v>
      </c>
      <c r="C31" s="3"/>
      <c r="D31" s="3"/>
      <c r="E31" s="3">
        <v>50050</v>
      </c>
      <c r="F31" s="3"/>
      <c r="G31" s="3"/>
      <c r="H31" s="20">
        <v>85500</v>
      </c>
      <c r="I31" s="20">
        <v>140640</v>
      </c>
      <c r="J31" s="20">
        <f t="shared" si="2"/>
        <v>1922461</v>
      </c>
    </row>
    <row r="32" spans="1:10" x14ac:dyDescent="0.2">
      <c r="A32" s="7" t="s">
        <v>10</v>
      </c>
      <c r="B32" s="3">
        <v>1588416</v>
      </c>
      <c r="C32" s="3"/>
      <c r="D32" s="3"/>
      <c r="E32" s="3"/>
      <c r="F32" s="3">
        <v>32700</v>
      </c>
      <c r="G32" s="3"/>
      <c r="H32" s="20">
        <v>86400</v>
      </c>
      <c r="I32" s="20">
        <v>236400</v>
      </c>
      <c r="J32" s="20">
        <f t="shared" si="2"/>
        <v>1943916</v>
      </c>
    </row>
    <row r="33" spans="1:13" x14ac:dyDescent="0.2">
      <c r="A33" s="7" t="s">
        <v>11</v>
      </c>
      <c r="B33" s="3">
        <v>1118962</v>
      </c>
      <c r="C33" s="3">
        <v>1486400</v>
      </c>
      <c r="D33" s="3"/>
      <c r="E33" s="3">
        <v>36995</v>
      </c>
      <c r="F33" s="3"/>
      <c r="G33" s="3">
        <v>624729</v>
      </c>
      <c r="H33" s="20">
        <v>112200</v>
      </c>
      <c r="I33" s="20">
        <v>341360</v>
      </c>
      <c r="J33" s="20">
        <f t="shared" si="2"/>
        <v>3720646</v>
      </c>
    </row>
    <row r="34" spans="1:13" x14ac:dyDescent="0.2">
      <c r="A34" s="3" t="s">
        <v>12</v>
      </c>
      <c r="B34" s="3">
        <v>1288623</v>
      </c>
      <c r="C34" s="3"/>
      <c r="D34" s="3">
        <v>85605</v>
      </c>
      <c r="E34" s="3">
        <v>34960</v>
      </c>
      <c r="F34" s="3">
        <v>20000</v>
      </c>
      <c r="G34" s="3"/>
      <c r="H34" s="20">
        <v>104400</v>
      </c>
      <c r="I34" s="20">
        <v>111330</v>
      </c>
      <c r="J34" s="20">
        <f t="shared" si="2"/>
        <v>1644918</v>
      </c>
    </row>
    <row r="35" spans="1:13" x14ac:dyDescent="0.2">
      <c r="A35" s="3" t="s">
        <v>13</v>
      </c>
      <c r="B35" s="3">
        <v>1500033</v>
      </c>
      <c r="C35" s="3"/>
      <c r="D35" s="3"/>
      <c r="E35" s="3"/>
      <c r="F35" s="3"/>
      <c r="G35" s="3"/>
      <c r="H35" s="20">
        <v>192000</v>
      </c>
      <c r="I35" s="20">
        <v>247400</v>
      </c>
      <c r="J35" s="20">
        <f t="shared" si="2"/>
        <v>1939433</v>
      </c>
    </row>
    <row r="36" spans="1:13" x14ac:dyDescent="0.2">
      <c r="A36" s="3"/>
      <c r="B36" s="3">
        <f t="shared" ref="B36:G36" si="3">SUM(B24:B35)</f>
        <v>22072260</v>
      </c>
      <c r="C36" s="3">
        <f t="shared" si="3"/>
        <v>3453150</v>
      </c>
      <c r="D36" s="3">
        <f t="shared" si="3"/>
        <v>241945</v>
      </c>
      <c r="E36" s="3">
        <f t="shared" si="3"/>
        <v>122005</v>
      </c>
      <c r="F36" s="3">
        <f t="shared" si="3"/>
        <v>52700</v>
      </c>
      <c r="G36" s="3">
        <f t="shared" si="3"/>
        <v>624729</v>
      </c>
      <c r="H36" s="20">
        <f>SUM(H24:H35)</f>
        <v>883500</v>
      </c>
      <c r="I36" s="20">
        <f>SUM(I24:I35)</f>
        <v>1576870</v>
      </c>
      <c r="J36" s="20">
        <f t="shared" si="2"/>
        <v>29027159</v>
      </c>
    </row>
    <row r="37" spans="1:13" x14ac:dyDescent="0.2">
      <c r="A37" s="4"/>
      <c r="B37" s="24"/>
      <c r="C37" s="4"/>
      <c r="D37" s="25"/>
      <c r="E37" s="24"/>
      <c r="F37" s="24"/>
      <c r="G37" s="5"/>
      <c r="H37" s="6"/>
      <c r="I37" s="4"/>
      <c r="J37" s="4"/>
    </row>
    <row r="38" spans="1:13" x14ac:dyDescent="0.2">
      <c r="A38" s="4"/>
      <c r="B38" s="24"/>
      <c r="C38" s="4"/>
      <c r="D38" s="25"/>
      <c r="E38" s="24"/>
      <c r="F38" s="24"/>
      <c r="G38" s="5"/>
      <c r="H38" s="6"/>
      <c r="I38" s="4"/>
      <c r="J38" s="6"/>
    </row>
    <row r="39" spans="1:13" ht="15.75" x14ac:dyDescent="0.25">
      <c r="A39" s="33" t="s">
        <v>14</v>
      </c>
      <c r="B39" s="33"/>
      <c r="C39" s="33"/>
      <c r="D39" s="33"/>
      <c r="E39" s="33"/>
      <c r="F39" s="33"/>
      <c r="G39" s="33"/>
      <c r="H39" s="33"/>
      <c r="I39" s="33"/>
      <c r="J39" s="33"/>
    </row>
    <row r="40" spans="1:13" ht="15" x14ac:dyDescent="0.25">
      <c r="A40" s="26" t="s">
        <v>48</v>
      </c>
      <c r="B40" s="26"/>
      <c r="C40" s="26"/>
      <c r="D40" s="26"/>
      <c r="E40" s="26"/>
      <c r="F40" s="26"/>
      <c r="G40" s="26"/>
      <c r="H40" s="26"/>
      <c r="I40" s="26"/>
      <c r="J40" s="26"/>
    </row>
    <row r="41" spans="1:13" x14ac:dyDescent="0.2">
      <c r="A41" s="34" t="s">
        <v>30</v>
      </c>
      <c r="B41" s="34"/>
      <c r="C41" s="34"/>
      <c r="D41" s="34"/>
      <c r="E41" s="34"/>
      <c r="F41" s="34"/>
      <c r="G41" s="34"/>
      <c r="H41" s="34"/>
      <c r="I41" s="34"/>
      <c r="J41" s="34"/>
    </row>
    <row r="42" spans="1:13" x14ac:dyDescent="0.2">
      <c r="A42" s="3" t="s">
        <v>0</v>
      </c>
      <c r="B42" s="3" t="s">
        <v>16</v>
      </c>
      <c r="C42" s="3" t="s">
        <v>24</v>
      </c>
      <c r="D42" s="3" t="s">
        <v>17</v>
      </c>
      <c r="E42" s="3" t="s">
        <v>27</v>
      </c>
      <c r="F42" s="3" t="s">
        <v>22</v>
      </c>
      <c r="G42" s="3" t="s">
        <v>23</v>
      </c>
      <c r="H42" s="3" t="s">
        <v>49</v>
      </c>
      <c r="I42" s="3" t="s">
        <v>33</v>
      </c>
      <c r="J42" s="3" t="s">
        <v>29</v>
      </c>
      <c r="K42" s="3" t="s">
        <v>50</v>
      </c>
      <c r="L42" s="3" t="s">
        <v>34</v>
      </c>
      <c r="M42" s="3" t="s">
        <v>1</v>
      </c>
    </row>
    <row r="43" spans="1:13" x14ac:dyDescent="0.2">
      <c r="A43" s="7" t="s">
        <v>2</v>
      </c>
      <c r="B43" s="20">
        <v>158760</v>
      </c>
      <c r="C43" s="20">
        <v>662970</v>
      </c>
      <c r="D43" s="20">
        <v>68432</v>
      </c>
      <c r="E43" s="20">
        <v>1515230</v>
      </c>
      <c r="F43" s="20"/>
      <c r="G43" s="20">
        <v>1635710</v>
      </c>
      <c r="H43" s="20"/>
      <c r="I43" s="20">
        <v>5240</v>
      </c>
      <c r="J43" s="20">
        <v>32460</v>
      </c>
      <c r="K43" s="20"/>
      <c r="L43" s="20"/>
      <c r="M43" s="20">
        <f>SUM(B43:L43)</f>
        <v>4078802</v>
      </c>
    </row>
    <row r="44" spans="1:13" x14ac:dyDescent="0.2">
      <c r="A44" s="7" t="s">
        <v>3</v>
      </c>
      <c r="B44" s="20">
        <v>96003</v>
      </c>
      <c r="C44" s="20">
        <v>631323</v>
      </c>
      <c r="D44" s="20">
        <v>123232</v>
      </c>
      <c r="E44" s="20">
        <v>2035360</v>
      </c>
      <c r="F44" s="20">
        <v>15360</v>
      </c>
      <c r="G44" s="20">
        <v>733080</v>
      </c>
      <c r="H44" s="20"/>
      <c r="I44" s="20"/>
      <c r="J44" s="20">
        <v>229700</v>
      </c>
      <c r="K44" s="20">
        <v>10950</v>
      </c>
      <c r="L44" s="20"/>
      <c r="M44" s="20">
        <f t="shared" ref="M44:M54" si="4">SUM(B44:L44)</f>
        <v>3875008</v>
      </c>
    </row>
    <row r="45" spans="1:13" x14ac:dyDescent="0.2">
      <c r="A45" s="7" t="s">
        <v>4</v>
      </c>
      <c r="B45" s="20">
        <v>5884</v>
      </c>
      <c r="C45" s="20">
        <v>1243900</v>
      </c>
      <c r="D45" s="20">
        <v>31810</v>
      </c>
      <c r="E45" s="20">
        <v>1651000</v>
      </c>
      <c r="F45" s="20"/>
      <c r="G45" s="20">
        <v>180770</v>
      </c>
      <c r="H45" s="20"/>
      <c r="I45" s="20">
        <v>2880</v>
      </c>
      <c r="J45" s="20">
        <v>252400</v>
      </c>
      <c r="K45" s="20"/>
      <c r="L45" s="20"/>
      <c r="M45" s="20">
        <f t="shared" si="4"/>
        <v>3368644</v>
      </c>
    </row>
    <row r="46" spans="1:13" x14ac:dyDescent="0.2">
      <c r="A46" s="7" t="s">
        <v>5</v>
      </c>
      <c r="B46" s="20">
        <v>65448</v>
      </c>
      <c r="C46" s="20">
        <v>1188455</v>
      </c>
      <c r="D46" s="20">
        <v>125447</v>
      </c>
      <c r="E46" s="20">
        <v>1807375</v>
      </c>
      <c r="F46" s="20">
        <v>311400</v>
      </c>
      <c r="G46" s="20">
        <v>93600</v>
      </c>
      <c r="H46" s="20"/>
      <c r="I46" s="20"/>
      <c r="J46" s="20">
        <v>559360</v>
      </c>
      <c r="K46" s="20"/>
      <c r="L46" s="20">
        <v>210000</v>
      </c>
      <c r="M46" s="20">
        <f t="shared" si="4"/>
        <v>4361085</v>
      </c>
    </row>
    <row r="47" spans="1:13" x14ac:dyDescent="0.2">
      <c r="A47" s="7" t="s">
        <v>6</v>
      </c>
      <c r="B47" s="20">
        <v>43400</v>
      </c>
      <c r="C47" s="20">
        <v>1456140</v>
      </c>
      <c r="D47" s="20">
        <v>207962</v>
      </c>
      <c r="E47" s="20">
        <v>1564975</v>
      </c>
      <c r="F47" s="20">
        <v>4927192</v>
      </c>
      <c r="G47" s="20"/>
      <c r="H47" s="20"/>
      <c r="I47" s="20"/>
      <c r="J47" s="20">
        <v>350450</v>
      </c>
      <c r="K47" s="20"/>
      <c r="L47" s="20"/>
      <c r="M47" s="20">
        <f t="shared" si="4"/>
        <v>8550119</v>
      </c>
    </row>
    <row r="48" spans="1:13" x14ac:dyDescent="0.2">
      <c r="A48" s="7" t="s">
        <v>7</v>
      </c>
      <c r="B48" s="20"/>
      <c r="C48" s="20">
        <v>365590</v>
      </c>
      <c r="D48" s="20">
        <v>134481</v>
      </c>
      <c r="E48" s="20">
        <v>2276745</v>
      </c>
      <c r="F48" s="20"/>
      <c r="G48" s="20"/>
      <c r="H48" s="20"/>
      <c r="I48" s="20"/>
      <c r="J48" s="20">
        <v>431640</v>
      </c>
      <c r="K48" s="20"/>
      <c r="L48" s="20"/>
      <c r="M48" s="20">
        <f t="shared" si="4"/>
        <v>3208456</v>
      </c>
    </row>
    <row r="49" spans="1:13" x14ac:dyDescent="0.2">
      <c r="A49" s="7" t="s">
        <v>8</v>
      </c>
      <c r="B49" s="20">
        <v>23714</v>
      </c>
      <c r="C49" s="20">
        <v>745120</v>
      </c>
      <c r="D49" s="20">
        <v>78350</v>
      </c>
      <c r="E49" s="20">
        <v>1428800</v>
      </c>
      <c r="F49" s="20"/>
      <c r="G49" s="20">
        <v>93380</v>
      </c>
      <c r="H49" s="20"/>
      <c r="I49" s="20"/>
      <c r="J49" s="20">
        <v>564620</v>
      </c>
      <c r="K49" s="20">
        <f>35200+52800</f>
        <v>88000</v>
      </c>
      <c r="L49" s="20"/>
      <c r="M49" s="20">
        <f t="shared" si="4"/>
        <v>3021984</v>
      </c>
    </row>
    <row r="50" spans="1:13" x14ac:dyDescent="0.2">
      <c r="A50" s="7" t="s">
        <v>9</v>
      </c>
      <c r="B50" s="20">
        <v>43284</v>
      </c>
      <c r="C50" s="20">
        <v>1646260</v>
      </c>
      <c r="D50" s="20">
        <v>106060</v>
      </c>
      <c r="E50" s="20">
        <v>337500</v>
      </c>
      <c r="F50" s="20">
        <v>120672</v>
      </c>
      <c r="G50" s="20"/>
      <c r="H50" s="20"/>
      <c r="I50" s="20"/>
      <c r="J50" s="20">
        <v>686040</v>
      </c>
      <c r="K50" s="20">
        <v>5640</v>
      </c>
      <c r="L50" s="20"/>
      <c r="M50" s="20">
        <f t="shared" si="4"/>
        <v>2945456</v>
      </c>
    </row>
    <row r="51" spans="1:13" x14ac:dyDescent="0.2">
      <c r="A51" s="7" t="s">
        <v>10</v>
      </c>
      <c r="B51" s="20"/>
      <c r="C51" s="20">
        <v>759596</v>
      </c>
      <c r="D51" s="20">
        <v>197991</v>
      </c>
      <c r="E51" s="20">
        <v>1631060</v>
      </c>
      <c r="F51" s="20"/>
      <c r="G51" s="20"/>
      <c r="H51" s="20"/>
      <c r="I51" s="20"/>
      <c r="J51" s="20">
        <v>511540</v>
      </c>
      <c r="K51" s="20"/>
      <c r="L51" s="20">
        <v>40000</v>
      </c>
      <c r="M51" s="20">
        <f t="shared" si="4"/>
        <v>3140187</v>
      </c>
    </row>
    <row r="52" spans="1:13" x14ac:dyDescent="0.2">
      <c r="A52" s="7" t="s">
        <v>11</v>
      </c>
      <c r="B52" s="20">
        <v>62920</v>
      </c>
      <c r="C52" s="20">
        <v>111600</v>
      </c>
      <c r="D52" s="20">
        <v>97305</v>
      </c>
      <c r="E52" s="20">
        <v>969385</v>
      </c>
      <c r="F52" s="20"/>
      <c r="G52" s="22"/>
      <c r="H52" s="20"/>
      <c r="I52" s="20"/>
      <c r="J52" s="20">
        <v>261260</v>
      </c>
      <c r="K52" s="20">
        <v>6060</v>
      </c>
      <c r="L52" s="20"/>
      <c r="M52" s="20">
        <f t="shared" si="4"/>
        <v>1508530</v>
      </c>
    </row>
    <row r="53" spans="1:13" x14ac:dyDescent="0.2">
      <c r="A53" s="3" t="s">
        <v>12</v>
      </c>
      <c r="B53" s="20">
        <v>10080</v>
      </c>
      <c r="C53" s="20">
        <v>21600</v>
      </c>
      <c r="D53" s="20">
        <v>8730</v>
      </c>
      <c r="E53" s="20">
        <v>1440360</v>
      </c>
      <c r="F53" s="20"/>
      <c r="G53" s="20"/>
      <c r="H53" s="20"/>
      <c r="I53" s="20">
        <v>27900</v>
      </c>
      <c r="J53" s="20">
        <v>775770</v>
      </c>
      <c r="K53" s="20"/>
      <c r="L53" s="20"/>
      <c r="M53" s="20">
        <f t="shared" si="4"/>
        <v>2284440</v>
      </c>
    </row>
    <row r="54" spans="1:13" x14ac:dyDescent="0.2">
      <c r="A54" s="3" t="s">
        <v>13</v>
      </c>
      <c r="B54" s="20"/>
      <c r="C54" s="20">
        <v>121760</v>
      </c>
      <c r="D54" s="20">
        <v>63052</v>
      </c>
      <c r="E54" s="20">
        <v>1599950</v>
      </c>
      <c r="F54" s="20"/>
      <c r="G54" s="20">
        <v>217350</v>
      </c>
      <c r="H54" s="20">
        <v>20400</v>
      </c>
      <c r="I54" s="20"/>
      <c r="J54" s="20">
        <v>525960</v>
      </c>
      <c r="K54" s="20"/>
      <c r="L54" s="20">
        <v>43450</v>
      </c>
      <c r="M54" s="20">
        <f t="shared" si="4"/>
        <v>2591922</v>
      </c>
    </row>
    <row r="55" spans="1:13" x14ac:dyDescent="0.2">
      <c r="A55" s="7" t="s">
        <v>1</v>
      </c>
      <c r="B55" s="20">
        <f t="shared" ref="B55:H55" si="5">SUM(B43:B54)</f>
        <v>509493</v>
      </c>
      <c r="C55" s="20">
        <f t="shared" si="5"/>
        <v>8954314</v>
      </c>
      <c r="D55" s="20">
        <f t="shared" si="5"/>
        <v>1242852</v>
      </c>
      <c r="E55" s="20">
        <f t="shared" si="5"/>
        <v>18257740</v>
      </c>
      <c r="F55" s="20">
        <f t="shared" si="5"/>
        <v>5374624</v>
      </c>
      <c r="G55" s="20">
        <f t="shared" si="5"/>
        <v>2953890</v>
      </c>
      <c r="H55" s="20">
        <f t="shared" si="5"/>
        <v>20400</v>
      </c>
      <c r="I55" s="20">
        <f>SUM(I43:I54)</f>
        <v>36020</v>
      </c>
      <c r="J55" s="20">
        <f>SUM(J43:J54)</f>
        <v>5181200</v>
      </c>
      <c r="K55" s="20">
        <f>SUM(K43:K54)</f>
        <v>110650</v>
      </c>
      <c r="L55" s="20">
        <f>SUM(L43:L54)</f>
        <v>293450</v>
      </c>
      <c r="M55" s="20">
        <f>SUM(B55:L55)</f>
        <v>42934633</v>
      </c>
    </row>
    <row r="56" spans="1:13" x14ac:dyDescent="0.2">
      <c r="A56" s="5"/>
      <c r="B56" s="6"/>
      <c r="C56" s="6"/>
      <c r="D56" s="6"/>
      <c r="E56" s="6"/>
      <c r="F56" s="6"/>
      <c r="G56" s="6"/>
      <c r="H56" s="6"/>
      <c r="I56" s="6"/>
      <c r="J56" s="6"/>
    </row>
    <row r="57" spans="1:13" ht="15" x14ac:dyDescent="0.25">
      <c r="A57" s="39" t="s">
        <v>51</v>
      </c>
      <c r="B57" s="39"/>
      <c r="C57" s="39"/>
      <c r="D57" s="39"/>
      <c r="E57" s="39"/>
      <c r="F57" s="39"/>
      <c r="G57" s="39"/>
      <c r="H57" s="39"/>
      <c r="I57" s="39"/>
      <c r="J57" s="39"/>
    </row>
    <row r="58" spans="1:13" x14ac:dyDescent="0.2">
      <c r="A58" s="4"/>
      <c r="B58" s="27"/>
      <c r="C58" s="27"/>
      <c r="D58" s="27"/>
      <c r="E58" s="27"/>
      <c r="F58" s="38" t="s">
        <v>35</v>
      </c>
      <c r="G58" s="38"/>
      <c r="H58" s="5"/>
      <c r="I58" s="5"/>
      <c r="J58" s="5"/>
    </row>
    <row r="59" spans="1:13" x14ac:dyDescent="0.2">
      <c r="A59" s="3" t="s">
        <v>0</v>
      </c>
      <c r="B59" s="3" t="s">
        <v>18</v>
      </c>
      <c r="C59" s="3" t="s">
        <v>19</v>
      </c>
      <c r="D59" s="3" t="s">
        <v>65</v>
      </c>
      <c r="E59" s="3" t="s">
        <v>20</v>
      </c>
      <c r="F59" s="3" t="s">
        <v>21</v>
      </c>
      <c r="G59" s="3" t="s">
        <v>26</v>
      </c>
      <c r="H59" s="3" t="s">
        <v>31</v>
      </c>
      <c r="I59" s="7" t="s">
        <v>38</v>
      </c>
      <c r="J59" s="7" t="s">
        <v>36</v>
      </c>
      <c r="K59" s="7" t="s">
        <v>37</v>
      </c>
      <c r="L59" s="7" t="s">
        <v>1</v>
      </c>
    </row>
    <row r="60" spans="1:13" x14ac:dyDescent="0.2">
      <c r="A60" s="7" t="s">
        <v>2</v>
      </c>
      <c r="B60" s="3">
        <v>53750</v>
      </c>
      <c r="C60" s="3">
        <v>3416686</v>
      </c>
      <c r="D60" s="3">
        <v>127330</v>
      </c>
      <c r="E60" s="3"/>
      <c r="F60" s="3">
        <v>64865</v>
      </c>
      <c r="G60" s="3">
        <v>12500</v>
      </c>
      <c r="H60" s="7">
        <v>23760</v>
      </c>
      <c r="I60" s="7"/>
      <c r="J60" s="7"/>
      <c r="K60" s="7"/>
      <c r="L60" s="20">
        <f t="shared" ref="L60:L72" si="6">B60+C60+D60+E60+F60+G60+H60+I60+J60+K60</f>
        <v>3698891</v>
      </c>
    </row>
    <row r="61" spans="1:13" x14ac:dyDescent="0.2">
      <c r="A61" s="7" t="s">
        <v>3</v>
      </c>
      <c r="B61" s="3">
        <v>11000</v>
      </c>
      <c r="C61" s="3">
        <v>3122700</v>
      </c>
      <c r="D61" s="3">
        <v>29986</v>
      </c>
      <c r="E61" s="3">
        <v>22000</v>
      </c>
      <c r="F61" s="3">
        <v>40259</v>
      </c>
      <c r="G61" s="3">
        <v>10000</v>
      </c>
      <c r="H61" s="7">
        <v>71530</v>
      </c>
      <c r="I61" s="7"/>
      <c r="J61" s="7"/>
      <c r="K61" s="7"/>
      <c r="L61" s="20">
        <f t="shared" si="6"/>
        <v>3307475</v>
      </c>
    </row>
    <row r="62" spans="1:13" x14ac:dyDescent="0.2">
      <c r="A62" s="7" t="s">
        <v>4</v>
      </c>
      <c r="B62" s="3"/>
      <c r="C62" s="3">
        <v>2477990</v>
      </c>
      <c r="D62" s="3">
        <v>63590</v>
      </c>
      <c r="E62" s="3"/>
      <c r="F62" s="3">
        <v>7250</v>
      </c>
      <c r="G62" s="3"/>
      <c r="H62" s="7">
        <v>13280</v>
      </c>
      <c r="I62" s="7">
        <v>66000</v>
      </c>
      <c r="J62" s="7"/>
      <c r="K62" s="7"/>
      <c r="L62" s="20">
        <f t="shared" si="6"/>
        <v>2628110</v>
      </c>
    </row>
    <row r="63" spans="1:13" x14ac:dyDescent="0.2">
      <c r="A63" s="7" t="s">
        <v>5</v>
      </c>
      <c r="B63" s="3">
        <v>66150</v>
      </c>
      <c r="C63" s="3">
        <v>1895290</v>
      </c>
      <c r="D63" s="3">
        <v>869232</v>
      </c>
      <c r="E63" s="3">
        <v>18400</v>
      </c>
      <c r="F63" s="3">
        <v>211950</v>
      </c>
      <c r="G63" s="20">
        <v>15300</v>
      </c>
      <c r="H63" s="7">
        <v>88250</v>
      </c>
      <c r="I63" s="7">
        <v>255210</v>
      </c>
      <c r="J63" s="7">
        <v>128020</v>
      </c>
      <c r="K63" s="7"/>
      <c r="L63" s="20">
        <f t="shared" si="6"/>
        <v>3547802</v>
      </c>
    </row>
    <row r="64" spans="1:13" x14ac:dyDescent="0.2">
      <c r="A64" s="7" t="s">
        <v>6</v>
      </c>
      <c r="B64" s="3">
        <v>63000</v>
      </c>
      <c r="C64" s="3">
        <v>1030990</v>
      </c>
      <c r="D64" s="3">
        <v>181700</v>
      </c>
      <c r="E64" s="3">
        <v>28500</v>
      </c>
      <c r="F64" s="3">
        <v>5984</v>
      </c>
      <c r="G64" s="20">
        <v>38250</v>
      </c>
      <c r="H64" s="7">
        <v>67680</v>
      </c>
      <c r="I64" s="7">
        <v>137000</v>
      </c>
      <c r="J64" s="7">
        <v>124180</v>
      </c>
      <c r="K64" s="7"/>
      <c r="L64" s="20">
        <f t="shared" si="6"/>
        <v>1677284</v>
      </c>
    </row>
    <row r="65" spans="1:12" x14ac:dyDescent="0.2">
      <c r="A65" s="7" t="s">
        <v>7</v>
      </c>
      <c r="B65" s="3"/>
      <c r="C65" s="3">
        <v>1646620</v>
      </c>
      <c r="D65" s="3">
        <v>186400</v>
      </c>
      <c r="E65" s="3"/>
      <c r="F65" s="3">
        <v>14800</v>
      </c>
      <c r="G65" s="20"/>
      <c r="H65" s="7">
        <v>58180</v>
      </c>
      <c r="I65" s="7"/>
      <c r="J65" s="7">
        <v>121220</v>
      </c>
      <c r="K65" s="7"/>
      <c r="L65" s="20">
        <f t="shared" si="6"/>
        <v>2027220</v>
      </c>
    </row>
    <row r="66" spans="1:12" x14ac:dyDescent="0.2">
      <c r="A66" s="7" t="s">
        <v>8</v>
      </c>
      <c r="B66" s="3"/>
      <c r="C66" s="3">
        <v>1889620</v>
      </c>
      <c r="D66" s="3">
        <v>75070</v>
      </c>
      <c r="E66" s="3"/>
      <c r="F66" s="3">
        <v>2380</v>
      </c>
      <c r="G66" s="20"/>
      <c r="H66" s="7">
        <v>27620</v>
      </c>
      <c r="I66" s="7">
        <v>274620</v>
      </c>
      <c r="J66" s="7">
        <v>127350</v>
      </c>
      <c r="K66" s="7"/>
      <c r="L66" s="20">
        <f t="shared" si="6"/>
        <v>2396660</v>
      </c>
    </row>
    <row r="67" spans="1:12" x14ac:dyDescent="0.2">
      <c r="A67" s="7" t="s">
        <v>9</v>
      </c>
      <c r="B67" s="3">
        <v>18000</v>
      </c>
      <c r="C67" s="3">
        <v>1695300</v>
      </c>
      <c r="D67" s="3">
        <v>87190</v>
      </c>
      <c r="E67" s="3">
        <v>44200</v>
      </c>
      <c r="F67" s="3">
        <v>6400</v>
      </c>
      <c r="G67" s="20">
        <v>69390</v>
      </c>
      <c r="H67" s="7">
        <v>62920</v>
      </c>
      <c r="I67" s="7">
        <v>63440</v>
      </c>
      <c r="J67" s="7">
        <v>108580</v>
      </c>
      <c r="K67" s="7"/>
      <c r="L67" s="20">
        <f t="shared" si="6"/>
        <v>2155420</v>
      </c>
    </row>
    <row r="68" spans="1:12" x14ac:dyDescent="0.2">
      <c r="A68" s="7" t="s">
        <v>10</v>
      </c>
      <c r="B68" s="3"/>
      <c r="C68" s="3">
        <v>1735040</v>
      </c>
      <c r="D68" s="3">
        <v>94400</v>
      </c>
      <c r="E68" s="3"/>
      <c r="F68" s="3"/>
      <c r="G68" s="20">
        <v>12850</v>
      </c>
      <c r="H68" s="7">
        <v>77260</v>
      </c>
      <c r="I68" s="7">
        <v>196000</v>
      </c>
      <c r="J68" s="7">
        <v>202460</v>
      </c>
      <c r="K68" s="7"/>
      <c r="L68" s="20">
        <f t="shared" si="6"/>
        <v>2318010</v>
      </c>
    </row>
    <row r="69" spans="1:12" x14ac:dyDescent="0.2">
      <c r="A69" s="7" t="s">
        <v>11</v>
      </c>
      <c r="B69" s="3">
        <v>322050</v>
      </c>
      <c r="C69" s="3">
        <v>1115110</v>
      </c>
      <c r="D69" s="3">
        <v>761610</v>
      </c>
      <c r="E69" s="3"/>
      <c r="F69" s="3">
        <v>10460</v>
      </c>
      <c r="G69" s="20"/>
      <c r="H69" s="7">
        <v>123490</v>
      </c>
      <c r="I69" s="7">
        <v>22750</v>
      </c>
      <c r="J69" s="7">
        <v>278750</v>
      </c>
      <c r="K69" s="7">
        <v>10000</v>
      </c>
      <c r="L69" s="20">
        <f t="shared" si="6"/>
        <v>2644220</v>
      </c>
    </row>
    <row r="70" spans="1:12" x14ac:dyDescent="0.2">
      <c r="A70" s="3" t="s">
        <v>12</v>
      </c>
      <c r="B70" s="3">
        <v>254600</v>
      </c>
      <c r="C70" s="3">
        <v>1329392</v>
      </c>
      <c r="D70" s="3">
        <v>970350</v>
      </c>
      <c r="E70" s="3">
        <v>3500</v>
      </c>
      <c r="F70" s="3">
        <v>52300</v>
      </c>
      <c r="G70" s="20"/>
      <c r="H70" s="7">
        <v>116950</v>
      </c>
      <c r="I70" s="7"/>
      <c r="J70" s="7">
        <v>222650</v>
      </c>
      <c r="K70" s="7">
        <v>37500</v>
      </c>
      <c r="L70" s="20">
        <f t="shared" si="6"/>
        <v>2987242</v>
      </c>
    </row>
    <row r="71" spans="1:12" x14ac:dyDescent="0.2">
      <c r="A71" s="3" t="s">
        <v>13</v>
      </c>
      <c r="B71" s="3"/>
      <c r="C71" s="3">
        <v>1494520</v>
      </c>
      <c r="D71" s="3">
        <v>57390</v>
      </c>
      <c r="E71" s="3">
        <v>6510</v>
      </c>
      <c r="F71" s="3">
        <v>22800</v>
      </c>
      <c r="G71" s="20"/>
      <c r="H71" s="7">
        <v>190160</v>
      </c>
      <c r="I71" s="7"/>
      <c r="J71" s="7">
        <v>299520</v>
      </c>
      <c r="K71" s="7"/>
      <c r="L71" s="20">
        <f t="shared" si="6"/>
        <v>2070900</v>
      </c>
    </row>
    <row r="72" spans="1:12" x14ac:dyDescent="0.2">
      <c r="A72" s="3" t="s">
        <v>1</v>
      </c>
      <c r="B72" s="3">
        <f t="shared" ref="B72:G72" si="7">SUM(B60:B71)</f>
        <v>788550</v>
      </c>
      <c r="C72" s="3">
        <f t="shared" si="7"/>
        <v>22849258</v>
      </c>
      <c r="D72" s="3">
        <f t="shared" si="7"/>
        <v>3504248</v>
      </c>
      <c r="E72" s="3">
        <f t="shared" si="7"/>
        <v>123110</v>
      </c>
      <c r="F72" s="3">
        <f t="shared" si="7"/>
        <v>439448</v>
      </c>
      <c r="G72" s="3">
        <f t="shared" si="7"/>
        <v>158290</v>
      </c>
      <c r="H72" s="7">
        <f>SUM(H60:H71)</f>
        <v>921080</v>
      </c>
      <c r="I72" s="7">
        <f>SUM(I60:I71)</f>
        <v>1015020</v>
      </c>
      <c r="J72" s="7">
        <f>SUM(J60:J71)</f>
        <v>1612730</v>
      </c>
      <c r="K72" s="7">
        <f>SUM(K60:K71)</f>
        <v>47500</v>
      </c>
      <c r="L72" s="20">
        <f t="shared" si="6"/>
        <v>31459234</v>
      </c>
    </row>
    <row r="73" spans="1:12" x14ac:dyDescent="0.2">
      <c r="A73" s="4"/>
      <c r="B73" s="4"/>
      <c r="C73" s="4"/>
      <c r="D73" s="4"/>
      <c r="E73" s="4"/>
      <c r="F73" s="4"/>
      <c r="G73" s="4"/>
      <c r="H73" s="5"/>
      <c r="I73" s="5"/>
      <c r="J73" s="5"/>
    </row>
    <row r="74" spans="1:12" x14ac:dyDescent="0.2">
      <c r="A74" s="4"/>
      <c r="B74" s="4"/>
      <c r="C74" s="4"/>
      <c r="D74" s="4"/>
      <c r="E74" s="4"/>
      <c r="F74" s="4"/>
      <c r="G74" s="4"/>
      <c r="H74" s="5"/>
      <c r="I74" s="5"/>
      <c r="J74" s="5"/>
    </row>
    <row r="75" spans="1:12" x14ac:dyDescent="0.2">
      <c r="A75" s="4"/>
      <c r="B75" s="4"/>
      <c r="C75" s="4"/>
      <c r="D75" s="4"/>
      <c r="E75" s="4"/>
      <c r="F75" s="4"/>
      <c r="G75" s="4"/>
      <c r="H75" s="5"/>
      <c r="I75" s="5"/>
      <c r="J75" s="5"/>
    </row>
    <row r="76" spans="1:12" x14ac:dyDescent="0.2">
      <c r="A76" s="4"/>
      <c r="B76" s="4"/>
      <c r="C76" s="4"/>
      <c r="D76" s="4"/>
      <c r="E76" s="4"/>
      <c r="F76" s="4"/>
      <c r="G76" s="4"/>
      <c r="H76" s="5"/>
      <c r="I76" s="5"/>
      <c r="J76" s="5"/>
    </row>
    <row r="77" spans="1:12" x14ac:dyDescent="0.2">
      <c r="A77" s="4"/>
      <c r="B77" s="4"/>
      <c r="C77" s="4"/>
      <c r="D77" s="4"/>
      <c r="E77" s="4"/>
      <c r="F77" s="4"/>
      <c r="G77" s="4"/>
      <c r="H77" s="5"/>
      <c r="I77" s="5"/>
      <c r="J77" s="5"/>
    </row>
    <row r="78" spans="1:12" x14ac:dyDescent="0.2">
      <c r="A78" s="4"/>
      <c r="B78" s="4"/>
      <c r="C78" s="4"/>
      <c r="D78" s="4"/>
      <c r="E78" s="4"/>
      <c r="F78" s="4"/>
      <c r="G78" s="4"/>
      <c r="H78" s="5"/>
      <c r="I78" s="5"/>
      <c r="J78" s="5"/>
    </row>
    <row r="79" spans="1:12" x14ac:dyDescent="0.2">
      <c r="A79" s="4"/>
      <c r="B79" s="4"/>
      <c r="C79" s="4"/>
      <c r="D79" s="4"/>
      <c r="E79" s="4"/>
      <c r="F79" s="4"/>
      <c r="G79" s="4"/>
      <c r="H79" s="5"/>
      <c r="I79" s="5"/>
      <c r="J79" s="5"/>
    </row>
    <row r="80" spans="1:12" x14ac:dyDescent="0.2">
      <c r="A80" s="4"/>
      <c r="B80" s="4"/>
      <c r="C80" s="4"/>
      <c r="D80" s="4"/>
      <c r="E80" s="4"/>
      <c r="F80" s="4"/>
      <c r="G80" s="4"/>
      <c r="H80" s="5"/>
      <c r="I80" s="5"/>
      <c r="J80" s="5"/>
    </row>
    <row r="81" spans="1:10" x14ac:dyDescent="0.2">
      <c r="A81" s="4"/>
      <c r="B81" s="4"/>
      <c r="C81" s="4"/>
      <c r="D81" s="4"/>
      <c r="E81" s="4"/>
      <c r="F81" s="4"/>
      <c r="G81" s="4"/>
      <c r="H81" s="5"/>
      <c r="I81" s="5"/>
      <c r="J81" s="5"/>
    </row>
    <row r="82" spans="1:10" x14ac:dyDescent="0.2">
      <c r="A82" s="4"/>
      <c r="B82" s="4"/>
      <c r="C82" s="4"/>
      <c r="D82" s="4"/>
      <c r="E82" s="4"/>
      <c r="F82" s="4"/>
      <c r="G82" s="4"/>
      <c r="H82" s="5"/>
      <c r="I82" s="5"/>
      <c r="J82" s="5"/>
    </row>
    <row r="83" spans="1:10" x14ac:dyDescent="0.2">
      <c r="A83" s="4"/>
      <c r="B83" s="4"/>
      <c r="C83" s="4"/>
      <c r="D83" s="4"/>
      <c r="E83" s="4"/>
      <c r="F83" s="4"/>
      <c r="G83" s="4"/>
      <c r="H83" s="5"/>
      <c r="I83" s="5"/>
      <c r="J83" s="5"/>
    </row>
    <row r="84" spans="1:10" x14ac:dyDescent="0.2">
      <c r="A84" s="4"/>
      <c r="B84" s="4"/>
      <c r="C84" s="4"/>
      <c r="D84" s="4"/>
      <c r="E84" s="4"/>
      <c r="F84" s="4"/>
      <c r="G84" s="4"/>
      <c r="H84" s="5"/>
      <c r="I84" s="5"/>
      <c r="J84" s="5"/>
    </row>
    <row r="85" spans="1:10" x14ac:dyDescent="0.2">
      <c r="A85" s="4"/>
      <c r="B85" s="4"/>
      <c r="C85" s="4"/>
      <c r="D85" s="4"/>
      <c r="E85" s="4"/>
      <c r="F85" s="4"/>
      <c r="G85" s="4"/>
      <c r="H85" s="5"/>
      <c r="I85" s="5"/>
      <c r="J85" s="5"/>
    </row>
    <row r="86" spans="1:10" x14ac:dyDescent="0.2">
      <c r="A86" s="4"/>
      <c r="B86" s="4"/>
      <c r="C86" s="4"/>
      <c r="D86" s="4"/>
      <c r="E86" s="4"/>
      <c r="F86" s="4"/>
      <c r="G86" s="4"/>
      <c r="H86" s="5"/>
      <c r="I86" s="5"/>
      <c r="J86" s="5"/>
    </row>
    <row r="87" spans="1:10" x14ac:dyDescent="0.2">
      <c r="A87" s="4"/>
      <c r="B87" s="4"/>
      <c r="C87" s="4"/>
      <c r="D87" s="4"/>
      <c r="E87" s="4"/>
      <c r="F87" s="4"/>
      <c r="G87" s="4"/>
      <c r="H87" s="5"/>
      <c r="I87" s="5"/>
      <c r="J87" s="5"/>
    </row>
    <row r="88" spans="1:10" x14ac:dyDescent="0.2">
      <c r="A88" s="4"/>
      <c r="B88" s="4"/>
      <c r="C88" s="4"/>
      <c r="D88" s="4"/>
      <c r="E88" s="4"/>
      <c r="F88" s="4"/>
      <c r="G88" s="4"/>
      <c r="H88" s="5"/>
      <c r="I88" s="5"/>
      <c r="J88" s="5"/>
    </row>
    <row r="89" spans="1:10" x14ac:dyDescent="0.2">
      <c r="A89" s="4"/>
      <c r="B89" s="4"/>
      <c r="C89" s="4"/>
      <c r="D89" s="4"/>
      <c r="E89" s="4"/>
      <c r="F89" s="4"/>
      <c r="G89" s="4"/>
      <c r="H89" s="5"/>
      <c r="I89" s="5"/>
      <c r="J89" s="5"/>
    </row>
    <row r="90" spans="1:10" x14ac:dyDescent="0.2">
      <c r="A90" s="4"/>
      <c r="B90" s="4"/>
      <c r="C90" s="4"/>
      <c r="D90" s="4"/>
      <c r="E90" s="4"/>
      <c r="F90" s="4"/>
      <c r="G90" s="4"/>
      <c r="H90" s="5"/>
      <c r="I90" s="5"/>
      <c r="J90" s="5"/>
    </row>
    <row r="91" spans="1:10" x14ac:dyDescent="0.2">
      <c r="A91" s="4"/>
      <c r="B91" s="4"/>
      <c r="C91" s="4"/>
      <c r="D91" s="4"/>
      <c r="E91" s="4"/>
      <c r="F91" s="4"/>
      <c r="G91" s="4"/>
      <c r="H91" s="5"/>
      <c r="I91" s="5"/>
      <c r="J91" s="5"/>
    </row>
    <row r="92" spans="1:10" x14ac:dyDescent="0.2">
      <c r="A92" s="4"/>
      <c r="B92" s="4"/>
      <c r="C92" s="4"/>
      <c r="D92" s="4"/>
      <c r="E92" s="4"/>
      <c r="F92" s="4"/>
      <c r="G92" s="4"/>
      <c r="H92" s="5"/>
      <c r="I92" s="5"/>
      <c r="J92" s="5"/>
    </row>
    <row r="93" spans="1:10" x14ac:dyDescent="0.2">
      <c r="A93" s="4"/>
      <c r="B93" s="4"/>
      <c r="C93" s="4"/>
      <c r="D93" s="4"/>
      <c r="E93" s="4"/>
      <c r="F93" s="4"/>
      <c r="G93" s="4"/>
      <c r="H93" s="5"/>
      <c r="I93" s="5"/>
      <c r="J93" s="5"/>
    </row>
    <row r="94" spans="1:10" x14ac:dyDescent="0.2">
      <c r="A94" s="4"/>
      <c r="B94" s="4"/>
      <c r="C94" s="4"/>
      <c r="D94" s="4"/>
      <c r="E94" s="4"/>
      <c r="F94" s="4"/>
      <c r="G94" s="4"/>
      <c r="H94" s="5"/>
      <c r="I94" s="5"/>
      <c r="J94" s="5"/>
    </row>
    <row r="95" spans="1:10" x14ac:dyDescent="0.2">
      <c r="A95" s="4"/>
      <c r="B95" s="4"/>
      <c r="C95" s="4"/>
      <c r="D95" s="4"/>
      <c r="E95" s="4"/>
      <c r="F95" s="4"/>
      <c r="G95" s="4"/>
      <c r="H95" s="5"/>
      <c r="I95" s="5"/>
      <c r="J95" s="5"/>
    </row>
    <row r="96" spans="1:10" x14ac:dyDescent="0.2">
      <c r="A96" s="4"/>
      <c r="B96" s="4"/>
      <c r="C96" s="4"/>
      <c r="D96" s="4"/>
      <c r="E96" s="4"/>
      <c r="F96" s="4"/>
      <c r="G96" s="4"/>
      <c r="H96" s="5"/>
      <c r="I96" s="5"/>
      <c r="J96" s="5"/>
    </row>
    <row r="97" spans="1:10" x14ac:dyDescent="0.2">
      <c r="A97" s="4"/>
      <c r="B97" s="4"/>
      <c r="C97" s="4"/>
      <c r="D97" s="4"/>
      <c r="E97" s="4"/>
      <c r="F97" s="4"/>
      <c r="G97" s="4"/>
      <c r="H97" s="5"/>
      <c r="I97" s="5"/>
      <c r="J97" s="5"/>
    </row>
    <row r="98" spans="1:10" x14ac:dyDescent="0.2">
      <c r="A98" s="4"/>
      <c r="B98" s="4"/>
      <c r="C98" s="4"/>
      <c r="D98" s="4"/>
      <c r="E98" s="4"/>
      <c r="F98" s="4"/>
      <c r="G98" s="4"/>
      <c r="H98" s="5"/>
      <c r="I98" s="5"/>
      <c r="J98" s="5"/>
    </row>
    <row r="99" spans="1:10" x14ac:dyDescent="0.2">
      <c r="A99" s="4"/>
      <c r="B99" s="4"/>
      <c r="C99" s="4"/>
      <c r="D99" s="4"/>
      <c r="E99" s="4"/>
      <c r="F99" s="4"/>
      <c r="G99" s="4"/>
      <c r="H99" s="5"/>
      <c r="I99" s="5"/>
      <c r="J99" s="5"/>
    </row>
    <row r="100" spans="1:10" x14ac:dyDescent="0.2">
      <c r="A100" s="4"/>
      <c r="B100" s="4"/>
      <c r="C100" s="4"/>
      <c r="D100" s="4"/>
      <c r="E100" s="4"/>
      <c r="F100" s="4"/>
      <c r="G100" s="4"/>
      <c r="H100" s="5"/>
      <c r="I100" s="5"/>
      <c r="J100" s="5"/>
    </row>
    <row r="101" spans="1:10" x14ac:dyDescent="0.2">
      <c r="A101" s="4"/>
      <c r="B101" s="4"/>
      <c r="C101" s="4"/>
      <c r="D101" s="4"/>
      <c r="E101" s="4"/>
      <c r="F101" s="4"/>
      <c r="G101" s="4"/>
      <c r="H101" s="5"/>
      <c r="I101" s="5"/>
      <c r="J101" s="5"/>
    </row>
    <row r="102" spans="1:10" x14ac:dyDescent="0.2">
      <c r="A102" s="4"/>
      <c r="B102" s="4"/>
      <c r="C102" s="4"/>
      <c r="D102" s="4"/>
      <c r="E102" s="4"/>
      <c r="F102" s="4"/>
      <c r="G102" s="4"/>
      <c r="H102" s="5"/>
      <c r="I102" s="5"/>
      <c r="J102" s="5"/>
    </row>
    <row r="103" spans="1:10" x14ac:dyDescent="0.2">
      <c r="A103" s="4"/>
      <c r="B103" s="4"/>
      <c r="C103" s="4"/>
      <c r="D103" s="4"/>
      <c r="E103" s="4"/>
      <c r="F103" s="4"/>
      <c r="G103" s="4"/>
      <c r="H103" s="5"/>
      <c r="I103" s="5"/>
      <c r="J103" s="5"/>
    </row>
    <row r="104" spans="1:10" x14ac:dyDescent="0.2">
      <c r="A104" s="4"/>
      <c r="B104" s="4"/>
      <c r="C104" s="4"/>
      <c r="D104" s="4"/>
      <c r="E104" s="4"/>
      <c r="F104" s="4"/>
      <c r="G104" s="4"/>
      <c r="H104" s="5"/>
      <c r="I104" s="5"/>
      <c r="J104" s="5"/>
    </row>
    <row r="105" spans="1:10" x14ac:dyDescent="0.2">
      <c r="A105" s="4"/>
      <c r="B105" s="4"/>
      <c r="C105" s="4"/>
      <c r="D105" s="4"/>
      <c r="E105" s="4"/>
      <c r="F105" s="4"/>
      <c r="G105" s="4"/>
      <c r="H105" s="5"/>
      <c r="I105" s="5"/>
      <c r="J105" s="5"/>
    </row>
    <row r="106" spans="1:10" x14ac:dyDescent="0.2">
      <c r="A106" s="4"/>
      <c r="B106" s="4"/>
      <c r="C106" s="4"/>
      <c r="D106" s="4"/>
      <c r="E106" s="4"/>
      <c r="F106" s="4"/>
      <c r="G106" s="4"/>
      <c r="H106" s="5"/>
      <c r="I106" s="5"/>
      <c r="J106" s="5"/>
    </row>
    <row r="107" spans="1:10" x14ac:dyDescent="0.2">
      <c r="A107" s="4"/>
      <c r="B107" s="4"/>
      <c r="C107" s="4"/>
      <c r="D107" s="4"/>
      <c r="E107" s="4"/>
      <c r="F107" s="4"/>
      <c r="G107" s="4"/>
      <c r="H107" s="5"/>
      <c r="I107" s="5"/>
      <c r="J107" s="5"/>
    </row>
    <row r="108" spans="1:10" x14ac:dyDescent="0.2">
      <c r="A108" s="4"/>
      <c r="B108" s="4"/>
      <c r="C108" s="4"/>
      <c r="D108" s="4"/>
      <c r="E108" s="4"/>
      <c r="F108" s="4"/>
      <c r="G108" s="4"/>
      <c r="H108" s="5"/>
      <c r="I108" s="5"/>
      <c r="J108" s="5"/>
    </row>
    <row r="109" spans="1:10" x14ac:dyDescent="0.2">
      <c r="A109" s="4"/>
      <c r="B109" s="4"/>
      <c r="C109" s="4"/>
      <c r="D109" s="4"/>
      <c r="E109" s="4"/>
      <c r="F109" s="4"/>
      <c r="G109" s="4"/>
      <c r="H109" s="5"/>
      <c r="I109" s="5"/>
      <c r="J109" s="5"/>
    </row>
    <row r="110" spans="1:10" x14ac:dyDescent="0.2">
      <c r="A110" s="4"/>
      <c r="B110" s="4"/>
      <c r="C110" s="4"/>
      <c r="D110" s="4"/>
      <c r="E110" s="4"/>
      <c r="F110" s="4"/>
      <c r="G110" s="4"/>
      <c r="H110" s="5"/>
      <c r="I110" s="5"/>
      <c r="J110" s="5"/>
    </row>
    <row r="111" spans="1:10" x14ac:dyDescent="0.2">
      <c r="A111" s="4"/>
      <c r="B111" s="4"/>
      <c r="C111" s="4"/>
      <c r="D111" s="4"/>
      <c r="E111" s="4"/>
      <c r="F111" s="4"/>
      <c r="G111" s="4"/>
      <c r="H111" s="5"/>
      <c r="I111" s="5"/>
      <c r="J111" s="5"/>
    </row>
    <row r="112" spans="1:10" x14ac:dyDescent="0.2">
      <c r="A112" s="4"/>
      <c r="B112" s="4"/>
      <c r="C112" s="4"/>
      <c r="D112" s="4"/>
      <c r="E112" s="4"/>
      <c r="F112" s="4"/>
      <c r="G112" s="4"/>
      <c r="H112" s="5"/>
      <c r="I112" s="5"/>
      <c r="J112" s="5"/>
    </row>
    <row r="113" spans="1:10" x14ac:dyDescent="0.2">
      <c r="A113" s="4"/>
      <c r="B113" s="4"/>
      <c r="C113" s="4"/>
      <c r="D113" s="4"/>
      <c r="E113" s="4"/>
      <c r="F113" s="4"/>
      <c r="G113" s="4"/>
      <c r="H113" s="5"/>
      <c r="I113" s="5"/>
      <c r="J113" s="5"/>
    </row>
    <row r="114" spans="1:10" x14ac:dyDescent="0.2">
      <c r="A114" s="4"/>
      <c r="B114" s="4"/>
      <c r="C114" s="4"/>
      <c r="D114" s="4"/>
      <c r="E114" s="4"/>
      <c r="F114" s="4"/>
      <c r="G114" s="4"/>
      <c r="H114" s="5"/>
      <c r="I114" s="5"/>
      <c r="J114" s="5"/>
    </row>
    <row r="115" spans="1:10" x14ac:dyDescent="0.2">
      <c r="A115" s="4"/>
      <c r="B115" s="4"/>
      <c r="C115" s="4"/>
      <c r="D115" s="4"/>
      <c r="E115" s="4"/>
      <c r="F115" s="4"/>
      <c r="G115" s="4"/>
      <c r="H115" s="5"/>
      <c r="I115" s="5"/>
      <c r="J115" s="5"/>
    </row>
    <row r="116" spans="1:10" x14ac:dyDescent="0.2">
      <c r="A116" s="4"/>
      <c r="B116" s="4"/>
      <c r="C116" s="4"/>
      <c r="D116" s="4"/>
      <c r="E116" s="4"/>
      <c r="F116" s="4"/>
      <c r="G116" s="4"/>
      <c r="H116" s="5"/>
      <c r="I116" s="5"/>
      <c r="J116" s="5"/>
    </row>
    <row r="117" spans="1:10" x14ac:dyDescent="0.2">
      <c r="A117" s="4"/>
      <c r="B117" s="4"/>
      <c r="C117" s="4"/>
      <c r="D117" s="4"/>
      <c r="E117" s="4"/>
      <c r="F117" s="4"/>
      <c r="G117" s="4"/>
      <c r="H117" s="5"/>
      <c r="I117" s="5"/>
      <c r="J117" s="5"/>
    </row>
    <row r="118" spans="1:10" x14ac:dyDescent="0.2">
      <c r="A118" s="4"/>
      <c r="B118" s="5"/>
      <c r="C118" s="5"/>
      <c r="D118" s="5"/>
      <c r="E118" s="5"/>
      <c r="F118" s="5"/>
      <c r="G118" s="5"/>
      <c r="H118" s="5"/>
      <c r="I118" s="5"/>
      <c r="J118" s="5"/>
    </row>
    <row r="119" spans="1:10" ht="15.75" x14ac:dyDescent="0.25">
      <c r="A119" s="4"/>
      <c r="B119" s="4"/>
      <c r="C119" s="4"/>
      <c r="D119" s="14"/>
      <c r="E119" s="14"/>
      <c r="F119" s="21"/>
      <c r="G119" s="21"/>
      <c r="H119" s="21"/>
      <c r="I119" s="21"/>
      <c r="J119" s="21"/>
    </row>
    <row r="120" spans="1:10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 spans="1:10" x14ac:dyDescent="0.2">
      <c r="A121" s="4"/>
      <c r="B121" s="4"/>
      <c r="C121" s="4"/>
      <c r="D121" s="27"/>
      <c r="E121" s="27"/>
      <c r="F121" s="27"/>
      <c r="G121" s="27"/>
      <c r="H121" s="4"/>
      <c r="I121" s="5"/>
      <c r="J121" s="5"/>
    </row>
    <row r="122" spans="1:10" x14ac:dyDescent="0.2">
      <c r="A122" s="4"/>
      <c r="B122" s="4"/>
      <c r="C122" s="4"/>
      <c r="D122" s="27"/>
      <c r="E122" s="27"/>
      <c r="F122" s="27"/>
      <c r="G122" s="27"/>
      <c r="H122" s="4"/>
      <c r="I122" s="4"/>
      <c r="J122" s="4"/>
    </row>
    <row r="123" spans="1:10" x14ac:dyDescent="0.2">
      <c r="A123" s="4"/>
      <c r="B123" s="4"/>
      <c r="C123" s="4"/>
      <c r="D123" s="27"/>
      <c r="E123" s="27"/>
      <c r="F123" s="27"/>
      <c r="G123" s="27"/>
      <c r="H123" s="4"/>
      <c r="I123" s="4"/>
      <c r="J123" s="4"/>
    </row>
    <row r="124" spans="1:10" x14ac:dyDescent="0.2">
      <c r="A124" s="4"/>
      <c r="B124" s="4"/>
      <c r="C124" s="4"/>
      <c r="D124" s="4"/>
      <c r="E124" s="4"/>
      <c r="F124" s="4"/>
      <c r="G124" s="4"/>
      <c r="H124" s="28"/>
      <c r="I124" s="4"/>
      <c r="J124" s="4"/>
    </row>
    <row r="125" spans="1:10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spans="1:10" x14ac:dyDescent="0.2">
      <c r="A126" s="4"/>
      <c r="B126" s="4"/>
      <c r="C126" s="4"/>
      <c r="D126" s="5"/>
      <c r="E126" s="5"/>
      <c r="F126" s="5"/>
      <c r="G126" s="5"/>
      <c r="H126" s="4"/>
      <c r="I126" s="4"/>
      <c r="J126" s="4"/>
    </row>
    <row r="127" spans="1:10" x14ac:dyDescent="0.2">
      <c r="A127" s="4"/>
      <c r="B127" s="4"/>
      <c r="C127" s="4"/>
      <c r="D127" s="5"/>
      <c r="E127" s="5"/>
      <c r="F127" s="5"/>
      <c r="G127" s="5"/>
      <c r="H127" s="4"/>
      <c r="I127" s="4"/>
      <c r="J127" s="4"/>
    </row>
    <row r="128" spans="1:10" x14ac:dyDescent="0.2">
      <c r="A128" s="4"/>
      <c r="B128" s="4"/>
      <c r="C128" s="4"/>
      <c r="D128" s="5"/>
      <c r="E128" s="5"/>
      <c r="F128" s="5"/>
      <c r="G128" s="5"/>
      <c r="H128" s="4"/>
      <c r="I128" s="4"/>
      <c r="J128" s="4"/>
    </row>
    <row r="129" spans="1:10" x14ac:dyDescent="0.2">
      <c r="A129" s="4"/>
      <c r="B129" s="4"/>
      <c r="C129" s="4"/>
      <c r="D129" s="5"/>
      <c r="E129" s="5"/>
      <c r="F129" s="5"/>
      <c r="G129" s="5"/>
      <c r="H129" s="4"/>
      <c r="I129" s="4"/>
      <c r="J129" s="4"/>
    </row>
    <row r="130" spans="1:10" x14ac:dyDescent="0.2">
      <c r="A130" s="4"/>
      <c r="B130" s="4"/>
      <c r="C130" s="4"/>
      <c r="D130" s="5"/>
      <c r="E130" s="5"/>
      <c r="F130" s="5"/>
      <c r="G130" s="5"/>
      <c r="H130" s="4"/>
      <c r="I130" s="4"/>
      <c r="J130" s="4"/>
    </row>
    <row r="131" spans="1:10" x14ac:dyDescent="0.2">
      <c r="A131" s="4"/>
      <c r="B131" s="4"/>
      <c r="C131" s="4"/>
      <c r="D131" s="5"/>
      <c r="E131" s="5"/>
      <c r="F131" s="5"/>
      <c r="G131" s="5"/>
      <c r="H131" s="4"/>
      <c r="I131" s="4"/>
      <c r="J131" s="4"/>
    </row>
    <row r="132" spans="1:10" x14ac:dyDescent="0.2">
      <c r="A132" s="4"/>
      <c r="B132" s="4"/>
      <c r="C132" s="4"/>
      <c r="D132" s="5"/>
      <c r="E132" s="5"/>
      <c r="F132" s="5"/>
      <c r="G132" s="5"/>
      <c r="H132" s="4"/>
      <c r="I132" s="4"/>
      <c r="J132" s="4"/>
    </row>
    <row r="133" spans="1:10" x14ac:dyDescent="0.2">
      <c r="A133" s="4"/>
      <c r="B133" s="4"/>
      <c r="C133" s="4"/>
      <c r="D133" s="5"/>
      <c r="E133" s="5"/>
      <c r="F133" s="5"/>
      <c r="G133" s="5"/>
      <c r="H133" s="4"/>
      <c r="I133" s="4"/>
      <c r="J133" s="4"/>
    </row>
    <row r="134" spans="1:10" x14ac:dyDescent="0.2">
      <c r="A134" s="4"/>
      <c r="B134" s="4"/>
      <c r="C134" s="4"/>
      <c r="D134" s="5"/>
      <c r="E134" s="5"/>
      <c r="F134" s="5"/>
      <c r="G134" s="5">
        <f>1893542+1144327</f>
        <v>3037869</v>
      </c>
      <c r="H134" s="4"/>
      <c r="I134" s="4"/>
      <c r="J134" s="4"/>
    </row>
    <row r="135" spans="1:10" x14ac:dyDescent="0.2">
      <c r="A135" s="4"/>
      <c r="B135" s="4"/>
      <c r="C135" s="4"/>
      <c r="D135" s="5"/>
      <c r="E135" s="5"/>
      <c r="F135" s="5"/>
      <c r="G135" s="5"/>
      <c r="H135" s="4"/>
      <c r="I135" s="4"/>
      <c r="J135" s="4"/>
    </row>
    <row r="136" spans="1:10" x14ac:dyDescent="0.2">
      <c r="A136" s="4"/>
      <c r="B136" s="4"/>
      <c r="C136" s="4"/>
      <c r="D136" s="5"/>
      <c r="E136" s="5" t="s">
        <v>28</v>
      </c>
      <c r="F136" s="5"/>
      <c r="G136" s="5"/>
      <c r="H136" s="4"/>
      <c r="I136" s="4"/>
      <c r="J136" s="4"/>
    </row>
    <row r="137" spans="1:10" x14ac:dyDescent="0.2">
      <c r="A137" s="4"/>
      <c r="B137" s="4"/>
      <c r="C137" s="4"/>
      <c r="D137" s="5"/>
      <c r="E137" s="5"/>
      <c r="F137" s="5"/>
      <c r="G137" s="5"/>
      <c r="H137" s="4"/>
      <c r="I137" s="4"/>
      <c r="J137" s="4"/>
    </row>
    <row r="138" spans="1:10" x14ac:dyDescent="0.2">
      <c r="A138" s="4"/>
      <c r="B138" s="4"/>
      <c r="C138" s="4"/>
      <c r="D138" s="5"/>
      <c r="E138" s="5"/>
      <c r="F138" s="5"/>
      <c r="G138" s="5"/>
      <c r="H138" s="4"/>
      <c r="I138" s="4"/>
      <c r="J138" s="4"/>
    </row>
    <row r="139" spans="1:10" x14ac:dyDescent="0.2">
      <c r="A139" s="4"/>
      <c r="B139" s="4"/>
      <c r="C139" s="4"/>
      <c r="D139" s="5"/>
      <c r="E139" s="5"/>
      <c r="F139" s="5"/>
      <c r="G139" s="5"/>
      <c r="H139" s="4"/>
      <c r="I139" s="4"/>
      <c r="J139" s="4"/>
    </row>
    <row r="140" spans="1:10" x14ac:dyDescent="0.2">
      <c r="A140" s="4"/>
      <c r="B140" s="4"/>
      <c r="C140" s="4"/>
      <c r="D140" s="4"/>
      <c r="E140" s="5"/>
      <c r="F140" s="5"/>
      <c r="G140" s="5"/>
      <c r="H140" s="4"/>
      <c r="I140" s="4"/>
      <c r="J140" s="4"/>
    </row>
    <row r="141" spans="1:10" x14ac:dyDescent="0.2">
      <c r="A141" s="4"/>
      <c r="B141" s="4"/>
      <c r="C141" s="4"/>
      <c r="D141" s="4"/>
      <c r="E141" s="5"/>
      <c r="F141" s="5"/>
      <c r="G141" s="5"/>
      <c r="H141" s="4"/>
      <c r="I141" s="4"/>
      <c r="J141" s="4"/>
    </row>
    <row r="142" spans="1:10" x14ac:dyDescent="0.2">
      <c r="A142" s="4"/>
      <c r="B142" s="5"/>
      <c r="C142" s="5"/>
      <c r="D142" s="4"/>
      <c r="E142" s="5"/>
      <c r="F142" s="5"/>
      <c r="G142" s="5"/>
      <c r="H142" s="4"/>
      <c r="I142" s="4"/>
      <c r="J142" s="4"/>
    </row>
    <row r="143" spans="1:10" x14ac:dyDescent="0.2">
      <c r="A143" s="4"/>
      <c r="B143" s="5"/>
      <c r="C143" s="5"/>
      <c r="D143" s="4"/>
      <c r="E143" s="5"/>
      <c r="F143" s="5"/>
      <c r="G143" s="5"/>
      <c r="H143" s="4"/>
      <c r="I143" s="4"/>
      <c r="J143" s="4"/>
    </row>
    <row r="144" spans="1:10" x14ac:dyDescent="0.2">
      <c r="A144" s="4"/>
      <c r="B144" s="5"/>
      <c r="C144" s="5"/>
      <c r="D144" s="4"/>
      <c r="E144" s="5"/>
      <c r="F144" s="5"/>
      <c r="G144" s="5"/>
      <c r="H144" s="4"/>
      <c r="I144" s="4"/>
      <c r="J144" s="4"/>
    </row>
    <row r="145" spans="1:10" x14ac:dyDescent="0.2">
      <c r="A145" s="4"/>
      <c r="B145" s="4"/>
      <c r="C145" s="4"/>
      <c r="D145" s="4"/>
      <c r="E145" s="4"/>
      <c r="F145" s="5"/>
      <c r="G145" s="5"/>
      <c r="H145" s="4"/>
      <c r="I145" s="4"/>
      <c r="J145" s="4"/>
    </row>
    <row r="146" spans="1:10" x14ac:dyDescent="0.2">
      <c r="A146" s="4"/>
      <c r="B146" s="4"/>
      <c r="C146" s="4"/>
      <c r="D146" s="4"/>
      <c r="E146" s="4"/>
      <c r="F146" s="5"/>
      <c r="G146" s="5"/>
      <c r="H146" s="4"/>
      <c r="I146" s="4"/>
      <c r="J146" s="4"/>
    </row>
    <row r="147" spans="1:10" x14ac:dyDescent="0.2">
      <c r="A147" s="4"/>
      <c r="B147" s="4"/>
      <c r="C147" s="4"/>
      <c r="D147" s="4"/>
      <c r="E147" s="4"/>
      <c r="F147" s="5"/>
      <c r="G147" s="5"/>
      <c r="H147" s="4"/>
      <c r="I147" s="4"/>
      <c r="J147" s="4"/>
    </row>
    <row r="148" spans="1:10" x14ac:dyDescent="0.2">
      <c r="A148" s="4"/>
      <c r="B148" s="4"/>
      <c r="C148" s="4"/>
      <c r="D148" s="4"/>
      <c r="E148" s="4"/>
      <c r="F148" s="5"/>
      <c r="G148" s="5"/>
      <c r="H148" s="4"/>
      <c r="I148" s="4"/>
      <c r="J148" s="4"/>
    </row>
    <row r="149" spans="1:10" x14ac:dyDescent="0.2">
      <c r="A149" s="4"/>
      <c r="B149" s="4"/>
      <c r="C149" s="4"/>
      <c r="D149" s="4"/>
      <c r="E149" s="4"/>
      <c r="F149" s="5"/>
      <c r="G149" s="5"/>
      <c r="H149" s="4"/>
      <c r="I149" s="4"/>
      <c r="J149" s="4"/>
    </row>
    <row r="150" spans="1:10" x14ac:dyDescent="0.2">
      <c r="A150" s="4"/>
      <c r="B150" s="4"/>
      <c r="C150" s="4"/>
      <c r="D150" s="4"/>
      <c r="E150" s="4"/>
      <c r="F150" s="5"/>
      <c r="G150" s="5"/>
      <c r="H150" s="4"/>
      <c r="I150" s="4"/>
      <c r="J150" s="4"/>
    </row>
    <row r="151" spans="1:10" x14ac:dyDescent="0.2">
      <c r="A151" s="4"/>
      <c r="B151" s="4"/>
      <c r="C151" s="4"/>
      <c r="D151" s="4"/>
      <c r="E151" s="4"/>
      <c r="F151" s="5"/>
      <c r="G151" s="5"/>
      <c r="H151" s="4"/>
      <c r="I151" s="4"/>
      <c r="J151" s="4"/>
    </row>
    <row r="152" spans="1:10" x14ac:dyDescent="0.2">
      <c r="A152" s="4"/>
      <c r="B152" s="4"/>
      <c r="C152" s="4"/>
      <c r="D152" s="4"/>
      <c r="E152" s="4"/>
      <c r="F152" s="5"/>
      <c r="G152" s="5"/>
      <c r="H152" s="4"/>
      <c r="I152" s="4"/>
      <c r="J152" s="4"/>
    </row>
    <row r="153" spans="1:10" x14ac:dyDescent="0.2">
      <c r="A153" s="4"/>
      <c r="B153" s="4"/>
      <c r="C153" s="4"/>
      <c r="D153" s="4"/>
      <c r="E153" s="4"/>
      <c r="F153" s="5"/>
      <c r="G153" s="5"/>
      <c r="H153" s="4"/>
      <c r="I153" s="4"/>
      <c r="J153" s="4"/>
    </row>
    <row r="154" spans="1:10" x14ac:dyDescent="0.2">
      <c r="A154" s="4"/>
      <c r="B154" s="4"/>
      <c r="C154" s="4"/>
      <c r="D154" s="4"/>
      <c r="E154" s="4"/>
      <c r="F154" s="5"/>
      <c r="G154" s="5"/>
      <c r="H154" s="4"/>
      <c r="I154" s="4"/>
      <c r="J154" s="4"/>
    </row>
    <row r="155" spans="1:10" x14ac:dyDescent="0.2">
      <c r="A155" s="4"/>
      <c r="B155" s="4"/>
      <c r="C155" s="4"/>
      <c r="D155" s="4"/>
      <c r="E155" s="4"/>
      <c r="F155" s="5"/>
      <c r="G155" s="5"/>
      <c r="H155" s="4"/>
      <c r="I155" s="4"/>
      <c r="J155" s="4"/>
    </row>
    <row r="156" spans="1:10" x14ac:dyDescent="0.2">
      <c r="A156" s="4"/>
      <c r="B156" s="4"/>
      <c r="C156" s="4"/>
      <c r="D156" s="4"/>
      <c r="E156" s="4"/>
      <c r="F156" s="5"/>
      <c r="G156" s="5"/>
      <c r="H156" s="4"/>
      <c r="I156" s="4"/>
      <c r="J156" s="4"/>
    </row>
    <row r="157" spans="1:10" x14ac:dyDescent="0.2">
      <c r="A157" s="4"/>
      <c r="B157" s="4"/>
      <c r="C157" s="4"/>
      <c r="D157" s="4"/>
      <c r="E157" s="4"/>
      <c r="F157" s="5"/>
      <c r="G157" s="5"/>
      <c r="H157" s="4"/>
      <c r="I157" s="4"/>
      <c r="J157" s="4"/>
    </row>
    <row r="158" spans="1:10" x14ac:dyDescent="0.2">
      <c r="A158" s="4"/>
      <c r="B158" s="4"/>
      <c r="C158" s="4"/>
      <c r="D158" s="4"/>
      <c r="E158" s="4"/>
      <c r="F158" s="5"/>
      <c r="G158" s="5"/>
      <c r="H158" s="4"/>
      <c r="I158" s="4"/>
      <c r="J158" s="4"/>
    </row>
    <row r="159" spans="1:10" x14ac:dyDescent="0.2">
      <c r="A159" s="4"/>
      <c r="B159" s="4"/>
      <c r="C159" s="4"/>
      <c r="D159" s="4"/>
      <c r="E159" s="4"/>
      <c r="F159" s="5"/>
      <c r="G159" s="5"/>
      <c r="H159" s="4"/>
      <c r="I159" s="4"/>
      <c r="J159" s="4"/>
    </row>
    <row r="160" spans="1:10" ht="15.75" x14ac:dyDescent="0.25">
      <c r="A160" s="4"/>
      <c r="B160" s="4"/>
      <c r="C160" s="33"/>
      <c r="D160" s="33"/>
      <c r="E160" s="4"/>
      <c r="F160" s="5"/>
      <c r="G160" s="5"/>
      <c r="H160" s="4"/>
      <c r="I160" s="4"/>
      <c r="J160" s="4"/>
    </row>
    <row r="161" spans="1:10" x14ac:dyDescent="0.2">
      <c r="A161" s="4"/>
      <c r="B161" s="4"/>
      <c r="C161" s="4"/>
      <c r="D161" s="4"/>
      <c r="E161" s="4"/>
      <c r="F161" s="5"/>
      <c r="G161" s="5"/>
      <c r="H161" s="4"/>
      <c r="I161" s="4"/>
      <c r="J161" s="4"/>
    </row>
  </sheetData>
  <mergeCells count="9">
    <mergeCell ref="C160:D160"/>
    <mergeCell ref="A1:J1"/>
    <mergeCell ref="A2:J2"/>
    <mergeCell ref="B22:J22"/>
    <mergeCell ref="F58:G58"/>
    <mergeCell ref="A3:J3"/>
    <mergeCell ref="A39:J39"/>
    <mergeCell ref="A41:J41"/>
    <mergeCell ref="A57:J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</sheetPr>
  <dimension ref="A1:N79"/>
  <sheetViews>
    <sheetView topLeftCell="A46" workbookViewId="0">
      <selection activeCell="J62" sqref="J62"/>
    </sheetView>
  </sheetViews>
  <sheetFormatPr defaultRowHeight="12.75" x14ac:dyDescent="0.2"/>
  <cols>
    <col min="14" max="14" width="14" customWidth="1"/>
  </cols>
  <sheetData>
    <row r="1" spans="1:13" x14ac:dyDescent="0.2">
      <c r="A1" s="34" t="s">
        <v>14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4"/>
      <c r="M1" s="4"/>
    </row>
    <row r="2" spans="1:13" ht="15" x14ac:dyDescent="0.25">
      <c r="A2" s="39" t="s">
        <v>52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4"/>
      <c r="M2" s="4"/>
    </row>
    <row r="3" spans="1:13" x14ac:dyDescent="0.2">
      <c r="A3" s="34" t="s">
        <v>30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4"/>
      <c r="M3" s="4"/>
    </row>
    <row r="4" spans="1:13" x14ac:dyDescent="0.2">
      <c r="A4" s="16" t="s">
        <v>0</v>
      </c>
      <c r="B4" s="16" t="s">
        <v>16</v>
      </c>
      <c r="C4" s="16" t="s">
        <v>17</v>
      </c>
      <c r="D4" s="16" t="s">
        <v>23</v>
      </c>
      <c r="E4" s="16" t="s">
        <v>22</v>
      </c>
      <c r="F4" s="16" t="s">
        <v>29</v>
      </c>
      <c r="G4" s="16" t="s">
        <v>32</v>
      </c>
      <c r="H4" s="16" t="s">
        <v>1</v>
      </c>
      <c r="I4" s="17"/>
      <c r="J4" s="17"/>
      <c r="K4" s="17"/>
      <c r="L4" s="17"/>
      <c r="M4" s="4"/>
    </row>
    <row r="5" spans="1:13" x14ac:dyDescent="0.2">
      <c r="A5" s="10" t="s">
        <v>2</v>
      </c>
      <c r="B5" s="11">
        <v>2012136</v>
      </c>
      <c r="C5" s="11"/>
      <c r="D5" s="11"/>
      <c r="E5" s="11"/>
      <c r="F5" s="11">
        <v>1083020</v>
      </c>
      <c r="G5" s="11"/>
      <c r="H5" s="11">
        <f>B5+C5+D5+E5+F5+G5</f>
        <v>3095156</v>
      </c>
      <c r="I5" s="17"/>
      <c r="J5" s="17"/>
      <c r="K5" s="17"/>
      <c r="L5" s="17"/>
      <c r="M5" s="4"/>
    </row>
    <row r="6" spans="1:13" x14ac:dyDescent="0.2">
      <c r="A6" s="10" t="s">
        <v>3</v>
      </c>
      <c r="B6" s="11">
        <v>276000</v>
      </c>
      <c r="C6" s="11">
        <v>2475250</v>
      </c>
      <c r="D6" s="11"/>
      <c r="E6" s="11"/>
      <c r="F6" s="11">
        <v>238260</v>
      </c>
      <c r="G6" s="11"/>
      <c r="H6" s="11">
        <f t="shared" ref="H6:H17" si="0">B6+C6+D6+E6+F6+G6</f>
        <v>2989510</v>
      </c>
      <c r="I6" s="17"/>
      <c r="J6" s="17"/>
      <c r="K6" s="17"/>
      <c r="L6" s="17"/>
      <c r="M6" s="4"/>
    </row>
    <row r="7" spans="1:13" x14ac:dyDescent="0.2">
      <c r="A7" s="10" t="s">
        <v>4</v>
      </c>
      <c r="B7" s="11">
        <v>806580</v>
      </c>
      <c r="C7" s="11">
        <v>1011500</v>
      </c>
      <c r="D7" s="11">
        <v>648381</v>
      </c>
      <c r="E7" s="11"/>
      <c r="F7" s="11">
        <v>452529</v>
      </c>
      <c r="G7" s="11"/>
      <c r="H7" s="11">
        <f t="shared" si="0"/>
        <v>2918990</v>
      </c>
      <c r="I7" s="17"/>
      <c r="J7" s="17"/>
      <c r="K7" s="17"/>
      <c r="L7" s="17"/>
      <c r="M7" s="4"/>
    </row>
    <row r="8" spans="1:13" x14ac:dyDescent="0.2">
      <c r="A8" s="10" t="s">
        <v>5</v>
      </c>
      <c r="B8" s="11"/>
      <c r="C8" s="11">
        <v>2716252</v>
      </c>
      <c r="D8" s="11">
        <v>319520</v>
      </c>
      <c r="E8" s="11">
        <v>18240</v>
      </c>
      <c r="F8" s="11"/>
      <c r="G8" s="11">
        <v>56120</v>
      </c>
      <c r="H8" s="11">
        <f t="shared" si="0"/>
        <v>3110132</v>
      </c>
      <c r="I8" s="17"/>
      <c r="J8" s="17"/>
      <c r="K8" s="17"/>
      <c r="L8" s="17"/>
      <c r="M8" s="4"/>
    </row>
    <row r="9" spans="1:13" x14ac:dyDescent="0.2">
      <c r="A9" s="10" t="s">
        <v>6</v>
      </c>
      <c r="B9" s="11">
        <v>408200</v>
      </c>
      <c r="C9" s="11"/>
      <c r="D9" s="11">
        <v>180195</v>
      </c>
      <c r="E9" s="11">
        <v>4089367</v>
      </c>
      <c r="F9" s="11">
        <v>568443</v>
      </c>
      <c r="G9" s="11"/>
      <c r="H9" s="11">
        <f t="shared" si="0"/>
        <v>5246205</v>
      </c>
      <c r="I9" s="17"/>
      <c r="J9" s="17"/>
      <c r="K9" s="17"/>
      <c r="L9" s="17"/>
      <c r="M9" s="4"/>
    </row>
    <row r="10" spans="1:13" x14ac:dyDescent="0.2">
      <c r="A10" s="10" t="s">
        <v>7</v>
      </c>
      <c r="B10" s="11"/>
      <c r="C10" s="11">
        <v>2570635</v>
      </c>
      <c r="D10" s="11"/>
      <c r="E10" s="11">
        <v>413105</v>
      </c>
      <c r="F10" s="11">
        <v>561044</v>
      </c>
      <c r="G10" s="11"/>
      <c r="H10" s="11">
        <f t="shared" si="0"/>
        <v>3544784</v>
      </c>
      <c r="I10" s="17"/>
      <c r="J10" s="17"/>
      <c r="K10" s="17"/>
      <c r="L10" s="17"/>
      <c r="M10" s="4"/>
    </row>
    <row r="11" spans="1:13" x14ac:dyDescent="0.2">
      <c r="A11" s="10" t="s">
        <v>8</v>
      </c>
      <c r="B11" s="11"/>
      <c r="C11" s="11">
        <v>1224405</v>
      </c>
      <c r="D11" s="11"/>
      <c r="E11" s="11"/>
      <c r="F11" s="11"/>
      <c r="G11" s="11"/>
      <c r="H11" s="11">
        <f t="shared" si="0"/>
        <v>1224405</v>
      </c>
      <c r="I11" s="17"/>
      <c r="J11" s="17"/>
      <c r="K11" s="17"/>
      <c r="L11" s="17"/>
      <c r="M11" s="4"/>
    </row>
    <row r="12" spans="1:13" x14ac:dyDescent="0.2">
      <c r="A12" s="10" t="s">
        <v>9</v>
      </c>
      <c r="B12" s="11"/>
      <c r="C12" s="11">
        <v>3833015</v>
      </c>
      <c r="D12" s="11"/>
      <c r="E12" s="11"/>
      <c r="F12" s="11">
        <v>282150</v>
      </c>
      <c r="G12" s="11"/>
      <c r="H12" s="11">
        <f t="shared" si="0"/>
        <v>4115165</v>
      </c>
      <c r="I12" s="17"/>
      <c r="J12" s="17"/>
      <c r="K12" s="17"/>
      <c r="L12" s="17"/>
      <c r="M12" s="4"/>
    </row>
    <row r="13" spans="1:13" x14ac:dyDescent="0.2">
      <c r="A13" s="10" t="s">
        <v>10</v>
      </c>
      <c r="B13" s="11"/>
      <c r="C13" s="11">
        <v>1153571</v>
      </c>
      <c r="D13" s="11"/>
      <c r="E13" s="11"/>
      <c r="F13" s="11"/>
      <c r="G13" s="11"/>
      <c r="H13" s="11">
        <f t="shared" si="0"/>
        <v>1153571</v>
      </c>
      <c r="I13" s="17"/>
      <c r="J13" s="17"/>
      <c r="K13" s="17"/>
      <c r="L13" s="17"/>
      <c r="M13" s="4"/>
    </row>
    <row r="14" spans="1:13" x14ac:dyDescent="0.2">
      <c r="A14" s="10" t="s">
        <v>11</v>
      </c>
      <c r="B14" s="11">
        <v>135495</v>
      </c>
      <c r="C14" s="11">
        <v>1466668</v>
      </c>
      <c r="D14" s="11"/>
      <c r="E14" s="11"/>
      <c r="F14" s="11">
        <v>554970</v>
      </c>
      <c r="G14" s="11"/>
      <c r="H14" s="11">
        <f t="shared" si="0"/>
        <v>2157133</v>
      </c>
      <c r="I14" s="17"/>
      <c r="J14" s="17"/>
      <c r="K14" s="17"/>
      <c r="L14" s="17"/>
      <c r="M14" s="4"/>
    </row>
    <row r="15" spans="1:13" x14ac:dyDescent="0.2">
      <c r="A15" s="16" t="s">
        <v>12</v>
      </c>
      <c r="B15" s="11">
        <v>414285</v>
      </c>
      <c r="C15" s="11">
        <v>1469286</v>
      </c>
      <c r="D15" s="11"/>
      <c r="E15" s="11"/>
      <c r="F15" s="11">
        <v>62286</v>
      </c>
      <c r="G15" s="11"/>
      <c r="H15" s="11">
        <f t="shared" si="0"/>
        <v>1945857</v>
      </c>
      <c r="I15" s="17"/>
      <c r="J15" s="17"/>
      <c r="K15" s="17"/>
      <c r="L15" s="17"/>
      <c r="M15" s="4"/>
    </row>
    <row r="16" spans="1:13" x14ac:dyDescent="0.2">
      <c r="A16" s="16" t="s">
        <v>13</v>
      </c>
      <c r="B16" s="11">
        <v>814005</v>
      </c>
      <c r="C16" s="11">
        <v>2723002</v>
      </c>
      <c r="D16" s="11">
        <v>561746</v>
      </c>
      <c r="E16" s="11"/>
      <c r="F16" s="11"/>
      <c r="G16" s="11"/>
      <c r="H16" s="11">
        <f t="shared" si="0"/>
        <v>4098753</v>
      </c>
      <c r="I16" s="17"/>
      <c r="J16" s="17"/>
      <c r="K16" s="17"/>
      <c r="L16" s="17"/>
      <c r="M16" s="4"/>
    </row>
    <row r="17" spans="1:13" x14ac:dyDescent="0.2">
      <c r="A17" s="10" t="s">
        <v>1</v>
      </c>
      <c r="B17" s="11">
        <f t="shared" ref="B17:G17" si="1">SUM(B5:B16)</f>
        <v>4866701</v>
      </c>
      <c r="C17" s="11">
        <f t="shared" si="1"/>
        <v>20643584</v>
      </c>
      <c r="D17" s="11">
        <f t="shared" si="1"/>
        <v>1709842</v>
      </c>
      <c r="E17" s="11">
        <f t="shared" si="1"/>
        <v>4520712</v>
      </c>
      <c r="F17" s="11">
        <f t="shared" si="1"/>
        <v>3802702</v>
      </c>
      <c r="G17" s="11">
        <f t="shared" si="1"/>
        <v>56120</v>
      </c>
      <c r="H17" s="11">
        <f t="shared" si="0"/>
        <v>35599661</v>
      </c>
      <c r="I17" s="17"/>
      <c r="J17" s="17"/>
      <c r="K17" s="17"/>
      <c r="L17" s="17"/>
      <c r="M17" s="4"/>
    </row>
    <row r="18" spans="1:13" x14ac:dyDescent="0.2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7"/>
      <c r="L18" s="17"/>
      <c r="M18" s="4"/>
    </row>
    <row r="19" spans="1:13" x14ac:dyDescent="0.2">
      <c r="A19" s="12"/>
      <c r="B19" s="13"/>
      <c r="C19" s="13"/>
      <c r="D19" s="13"/>
      <c r="E19" s="13"/>
      <c r="F19" s="13"/>
      <c r="G19" s="13"/>
      <c r="H19" s="13"/>
      <c r="I19" s="13"/>
      <c r="J19" s="12"/>
      <c r="K19" s="17"/>
      <c r="L19" s="17"/>
      <c r="M19" s="4"/>
    </row>
    <row r="20" spans="1:13" x14ac:dyDescent="0.2">
      <c r="A20" s="12"/>
      <c r="B20" s="13"/>
      <c r="C20" s="13"/>
      <c r="D20" s="13"/>
      <c r="E20" s="13"/>
      <c r="F20" s="13"/>
      <c r="G20" s="13"/>
      <c r="H20" s="13"/>
      <c r="I20" s="13"/>
      <c r="J20" s="17"/>
      <c r="K20" s="17"/>
      <c r="L20" s="17"/>
      <c r="M20" s="4"/>
    </row>
    <row r="21" spans="1:13" ht="15" x14ac:dyDescent="0.25">
      <c r="A21" s="39" t="s">
        <v>52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17"/>
      <c r="M21" s="4"/>
    </row>
    <row r="22" spans="1:13" x14ac:dyDescent="0.2">
      <c r="A22" s="16"/>
      <c r="B22" s="40" t="s">
        <v>35</v>
      </c>
      <c r="C22" s="41"/>
      <c r="D22" s="41"/>
      <c r="E22" s="41"/>
      <c r="F22" s="41"/>
      <c r="G22" s="41"/>
      <c r="H22" s="41"/>
      <c r="I22" s="41"/>
      <c r="J22" s="41"/>
      <c r="K22" s="41"/>
      <c r="L22" s="42"/>
      <c r="M22" s="4"/>
    </row>
    <row r="23" spans="1:13" x14ac:dyDescent="0.2">
      <c r="A23" s="16" t="s">
        <v>0</v>
      </c>
      <c r="B23" s="16" t="s">
        <v>19</v>
      </c>
      <c r="C23" s="16" t="s">
        <v>65</v>
      </c>
      <c r="D23" s="16" t="s">
        <v>26</v>
      </c>
      <c r="E23" s="16" t="s">
        <v>20</v>
      </c>
      <c r="F23" s="16" t="s">
        <v>21</v>
      </c>
      <c r="G23" s="16" t="s">
        <v>37</v>
      </c>
      <c r="H23" s="16" t="s">
        <v>18</v>
      </c>
      <c r="I23" s="11" t="s">
        <v>31</v>
      </c>
      <c r="J23" s="16" t="s">
        <v>36</v>
      </c>
      <c r="K23" s="16" t="s">
        <v>40</v>
      </c>
      <c r="L23" s="11" t="s">
        <v>1</v>
      </c>
      <c r="M23" s="4"/>
    </row>
    <row r="24" spans="1:13" x14ac:dyDescent="0.2">
      <c r="A24" s="10" t="s">
        <v>2</v>
      </c>
      <c r="B24" s="16"/>
      <c r="C24" s="16">
        <v>196500</v>
      </c>
      <c r="D24" s="16"/>
      <c r="E24" s="16"/>
      <c r="F24" s="16"/>
      <c r="G24" s="16"/>
      <c r="H24" s="16">
        <v>177650</v>
      </c>
      <c r="I24" s="11"/>
      <c r="J24" s="11">
        <v>429970</v>
      </c>
      <c r="K24" s="11"/>
      <c r="L24" s="11">
        <f>B24+C24+D24+E24+F24+G24+H24+I24+J24+K24</f>
        <v>804120</v>
      </c>
      <c r="M24" s="6"/>
    </row>
    <row r="25" spans="1:13" x14ac:dyDescent="0.2">
      <c r="A25" s="10" t="s">
        <v>3</v>
      </c>
      <c r="B25" s="16"/>
      <c r="C25" s="16">
        <v>368500</v>
      </c>
      <c r="D25" s="16"/>
      <c r="E25" s="16"/>
      <c r="F25" s="16"/>
      <c r="G25" s="16">
        <v>15000</v>
      </c>
      <c r="H25" s="16">
        <v>314500</v>
      </c>
      <c r="I25" s="11">
        <v>73200</v>
      </c>
      <c r="J25" s="11">
        <v>301140</v>
      </c>
      <c r="K25" s="11"/>
      <c r="L25" s="11">
        <f t="shared" ref="L25:L36" si="2">B25+C25+D25+E25+F25+G25+H25+I25+J25+K25</f>
        <v>1072340</v>
      </c>
      <c r="M25" s="6"/>
    </row>
    <row r="26" spans="1:13" x14ac:dyDescent="0.2">
      <c r="A26" s="10" t="s">
        <v>4</v>
      </c>
      <c r="B26" s="16">
        <v>64000</v>
      </c>
      <c r="C26" s="16">
        <v>675600</v>
      </c>
      <c r="D26" s="16">
        <v>106520</v>
      </c>
      <c r="E26" s="16"/>
      <c r="F26" s="16"/>
      <c r="G26" s="16"/>
      <c r="H26" s="16"/>
      <c r="I26" s="11">
        <v>86400</v>
      </c>
      <c r="J26" s="11">
        <v>240400</v>
      </c>
      <c r="K26" s="11"/>
      <c r="L26" s="11">
        <f t="shared" si="2"/>
        <v>1172920</v>
      </c>
      <c r="M26" s="6"/>
    </row>
    <row r="27" spans="1:13" x14ac:dyDescent="0.2">
      <c r="A27" s="10" t="s">
        <v>5</v>
      </c>
      <c r="B27" s="16">
        <v>138785</v>
      </c>
      <c r="C27" s="16">
        <v>547300</v>
      </c>
      <c r="D27" s="16">
        <v>138886</v>
      </c>
      <c r="E27" s="16"/>
      <c r="F27" s="16"/>
      <c r="G27" s="16"/>
      <c r="H27" s="16">
        <v>264915</v>
      </c>
      <c r="I27" s="11">
        <v>109200</v>
      </c>
      <c r="J27" s="11">
        <v>241320</v>
      </c>
      <c r="K27" s="11"/>
      <c r="L27" s="11">
        <f t="shared" si="2"/>
        <v>1440406</v>
      </c>
      <c r="M27" s="6"/>
    </row>
    <row r="28" spans="1:13" x14ac:dyDescent="0.2">
      <c r="A28" s="10" t="s">
        <v>6</v>
      </c>
      <c r="B28" s="16"/>
      <c r="C28" s="16">
        <v>677030</v>
      </c>
      <c r="D28" s="16"/>
      <c r="E28" s="16"/>
      <c r="F28" s="16"/>
      <c r="G28" s="16"/>
      <c r="H28" s="16"/>
      <c r="I28" s="11">
        <v>72000</v>
      </c>
      <c r="J28" s="11"/>
      <c r="K28" s="11"/>
      <c r="L28" s="11">
        <f t="shared" si="2"/>
        <v>749030</v>
      </c>
      <c r="M28" s="6"/>
    </row>
    <row r="29" spans="1:13" x14ac:dyDescent="0.2">
      <c r="A29" s="10" t="s">
        <v>7</v>
      </c>
      <c r="B29" s="16">
        <v>1253624</v>
      </c>
      <c r="C29" s="16">
        <v>446827</v>
      </c>
      <c r="D29" s="16"/>
      <c r="E29" s="16">
        <v>165477</v>
      </c>
      <c r="F29" s="16">
        <v>34615</v>
      </c>
      <c r="G29" s="16"/>
      <c r="H29" s="16"/>
      <c r="I29" s="11">
        <v>79000</v>
      </c>
      <c r="J29" s="11">
        <v>108700</v>
      </c>
      <c r="K29" s="11"/>
      <c r="L29" s="11">
        <f t="shared" si="2"/>
        <v>2088243</v>
      </c>
      <c r="M29" s="6"/>
    </row>
    <row r="30" spans="1:13" x14ac:dyDescent="0.2">
      <c r="A30" s="10" t="s">
        <v>8</v>
      </c>
      <c r="B30" s="16">
        <v>1471688</v>
      </c>
      <c r="C30" s="16">
        <v>444628</v>
      </c>
      <c r="D30" s="16">
        <v>103930</v>
      </c>
      <c r="E30" s="16">
        <v>76050</v>
      </c>
      <c r="F30" s="16">
        <v>109800</v>
      </c>
      <c r="G30" s="16">
        <v>10000</v>
      </c>
      <c r="H30" s="16"/>
      <c r="I30" s="11">
        <v>47100</v>
      </c>
      <c r="J30" s="11"/>
      <c r="K30" s="11">
        <v>396256</v>
      </c>
      <c r="L30" s="11">
        <f t="shared" si="2"/>
        <v>2659452</v>
      </c>
      <c r="M30" s="6"/>
    </row>
    <row r="31" spans="1:13" x14ac:dyDescent="0.2">
      <c r="A31" s="10" t="s">
        <v>9</v>
      </c>
      <c r="B31" s="16">
        <v>802382</v>
      </c>
      <c r="C31" s="16">
        <v>380040</v>
      </c>
      <c r="D31" s="16"/>
      <c r="E31" s="16">
        <v>7980</v>
      </c>
      <c r="F31" s="16">
        <v>434830</v>
      </c>
      <c r="G31" s="16"/>
      <c r="H31" s="16"/>
      <c r="I31" s="11">
        <v>58000</v>
      </c>
      <c r="J31" s="11">
        <v>143910</v>
      </c>
      <c r="K31" s="11"/>
      <c r="L31" s="11">
        <f t="shared" si="2"/>
        <v>1827142</v>
      </c>
      <c r="M31" s="6"/>
    </row>
    <row r="32" spans="1:13" x14ac:dyDescent="0.2">
      <c r="A32" s="10" t="s">
        <v>10</v>
      </c>
      <c r="B32" s="16">
        <v>809696</v>
      </c>
      <c r="C32" s="16">
        <v>49830</v>
      </c>
      <c r="D32" s="16"/>
      <c r="E32" s="16">
        <v>29290</v>
      </c>
      <c r="F32" s="16"/>
      <c r="G32" s="16"/>
      <c r="H32" s="16"/>
      <c r="I32" s="11"/>
      <c r="J32" s="11">
        <v>155000</v>
      </c>
      <c r="K32" s="11"/>
      <c r="L32" s="11">
        <f t="shared" si="2"/>
        <v>1043816</v>
      </c>
      <c r="M32" s="6"/>
    </row>
    <row r="33" spans="1:13" x14ac:dyDescent="0.2">
      <c r="A33" s="10" t="s">
        <v>11</v>
      </c>
      <c r="B33" s="16">
        <v>1242662</v>
      </c>
      <c r="C33" s="16">
        <v>71340</v>
      </c>
      <c r="D33" s="16">
        <v>101380</v>
      </c>
      <c r="E33" s="16"/>
      <c r="F33" s="16"/>
      <c r="G33" s="16"/>
      <c r="H33" s="16">
        <v>381920</v>
      </c>
      <c r="I33" s="11"/>
      <c r="J33" s="11">
        <v>188400</v>
      </c>
      <c r="K33" s="11"/>
      <c r="L33" s="11">
        <f t="shared" si="2"/>
        <v>1985702</v>
      </c>
      <c r="M33" s="6"/>
    </row>
    <row r="34" spans="1:13" x14ac:dyDescent="0.2">
      <c r="A34" s="16" t="s">
        <v>12</v>
      </c>
      <c r="B34" s="16">
        <v>1504954</v>
      </c>
      <c r="C34" s="16"/>
      <c r="D34" s="16"/>
      <c r="E34" s="16"/>
      <c r="F34" s="16"/>
      <c r="G34" s="16"/>
      <c r="H34" s="16"/>
      <c r="I34" s="11"/>
      <c r="J34" s="11"/>
      <c r="K34" s="11"/>
      <c r="L34" s="11">
        <f t="shared" si="2"/>
        <v>1504954</v>
      </c>
      <c r="M34" s="6"/>
    </row>
    <row r="35" spans="1:13" x14ac:dyDescent="0.2">
      <c r="A35" s="16" t="s">
        <v>13</v>
      </c>
      <c r="B35" s="16">
        <v>1121208</v>
      </c>
      <c r="C35" s="16"/>
      <c r="D35" s="16"/>
      <c r="E35" s="16"/>
      <c r="F35" s="16"/>
      <c r="G35" s="16"/>
      <c r="H35" s="16"/>
      <c r="I35" s="11">
        <v>74000</v>
      </c>
      <c r="J35" s="11"/>
      <c r="K35" s="11"/>
      <c r="L35" s="11">
        <f t="shared" si="2"/>
        <v>1195208</v>
      </c>
      <c r="M35" s="6"/>
    </row>
    <row r="36" spans="1:13" x14ac:dyDescent="0.2">
      <c r="A36" s="16"/>
      <c r="B36" s="16">
        <f t="shared" ref="B36:H36" si="3">SUM(B24:B35)</f>
        <v>8408999</v>
      </c>
      <c r="C36" s="16">
        <f t="shared" si="3"/>
        <v>3857595</v>
      </c>
      <c r="D36" s="16">
        <f t="shared" si="3"/>
        <v>450716</v>
      </c>
      <c r="E36" s="16">
        <f t="shared" si="3"/>
        <v>278797</v>
      </c>
      <c r="F36" s="16">
        <f t="shared" si="3"/>
        <v>579245</v>
      </c>
      <c r="G36" s="16">
        <f t="shared" si="3"/>
        <v>25000</v>
      </c>
      <c r="H36" s="16">
        <f t="shared" si="3"/>
        <v>1138985</v>
      </c>
      <c r="I36" s="11">
        <f>SUM(I24:I35)</f>
        <v>598900</v>
      </c>
      <c r="J36" s="11">
        <f>SUM(J24:J35)</f>
        <v>1808840</v>
      </c>
      <c r="K36" s="11">
        <f>SUM(K24:K35)</f>
        <v>396256</v>
      </c>
      <c r="L36" s="11">
        <f t="shared" si="2"/>
        <v>17543333</v>
      </c>
      <c r="M36" s="6"/>
    </row>
    <row r="37" spans="1:13" x14ac:dyDescent="0.2">
      <c r="A37" s="4"/>
      <c r="B37" s="24"/>
      <c r="C37" s="4"/>
      <c r="D37" s="4"/>
      <c r="E37" s="25"/>
      <c r="F37" s="24"/>
      <c r="G37" s="24"/>
      <c r="H37" s="5"/>
      <c r="I37" s="6"/>
      <c r="J37" s="6"/>
      <c r="K37" s="4"/>
      <c r="L37" s="4"/>
      <c r="M37" s="4"/>
    </row>
    <row r="38" spans="1:13" x14ac:dyDescent="0.2">
      <c r="A38" s="4"/>
      <c r="B38" s="24"/>
      <c r="C38" s="4"/>
      <c r="D38" s="4"/>
      <c r="E38" s="25"/>
      <c r="F38" s="24"/>
      <c r="G38" s="24"/>
      <c r="H38" s="5"/>
      <c r="I38" s="6"/>
      <c r="J38" s="4"/>
      <c r="K38" s="6"/>
      <c r="L38" s="4"/>
      <c r="M38" s="4"/>
    </row>
    <row r="39" spans="1:13" x14ac:dyDescent="0.2">
      <c r="A39" s="34" t="s">
        <v>14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4"/>
      <c r="M39" s="4"/>
    </row>
    <row r="40" spans="1:13" ht="15" x14ac:dyDescent="0.25">
      <c r="A40" s="26" t="s">
        <v>53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4"/>
      <c r="M40" s="4"/>
    </row>
    <row r="41" spans="1:13" x14ac:dyDescent="0.2">
      <c r="A41" s="34" t="s">
        <v>30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4"/>
      <c r="M41" s="4"/>
    </row>
    <row r="42" spans="1:13" x14ac:dyDescent="0.2">
      <c r="A42" s="16" t="s">
        <v>0</v>
      </c>
      <c r="B42" s="16" t="s">
        <v>16</v>
      </c>
      <c r="C42" s="16" t="s">
        <v>24</v>
      </c>
      <c r="D42" s="16" t="s">
        <v>39</v>
      </c>
      <c r="E42" s="16" t="s">
        <v>17</v>
      </c>
      <c r="F42" s="16" t="s">
        <v>27</v>
      </c>
      <c r="G42" s="16" t="s">
        <v>22</v>
      </c>
      <c r="H42" s="16" t="s">
        <v>23</v>
      </c>
      <c r="I42" s="16" t="s">
        <v>33</v>
      </c>
      <c r="J42" s="16" t="s">
        <v>34</v>
      </c>
      <c r="K42" s="16" t="s">
        <v>1</v>
      </c>
      <c r="L42" s="4"/>
      <c r="M42" s="4"/>
    </row>
    <row r="43" spans="1:13" x14ac:dyDescent="0.2">
      <c r="A43" s="10" t="s">
        <v>2</v>
      </c>
      <c r="B43" s="11"/>
      <c r="C43" s="11">
        <v>598720</v>
      </c>
      <c r="D43" s="11">
        <v>942260</v>
      </c>
      <c r="E43" s="11"/>
      <c r="F43" s="11">
        <v>894800</v>
      </c>
      <c r="G43" s="11"/>
      <c r="H43" s="11"/>
      <c r="I43" s="11"/>
      <c r="J43" s="11"/>
      <c r="K43" s="11">
        <f>B43+C43+D43+E43+F43+G43+H43+I43+J43</f>
        <v>2435780</v>
      </c>
      <c r="L43" s="4"/>
      <c r="M43" s="4"/>
    </row>
    <row r="44" spans="1:13" x14ac:dyDescent="0.2">
      <c r="A44" s="10" t="s">
        <v>3</v>
      </c>
      <c r="B44" s="11"/>
      <c r="C44" s="11">
        <v>981600</v>
      </c>
      <c r="D44" s="11">
        <v>477699</v>
      </c>
      <c r="E44" s="11"/>
      <c r="F44" s="11">
        <v>1875200</v>
      </c>
      <c r="G44" s="11"/>
      <c r="H44" s="11"/>
      <c r="I44" s="11"/>
      <c r="J44" s="11"/>
      <c r="K44" s="11">
        <f t="shared" ref="K44:K55" si="4">B44+C44+D44+E44+F44+G44+H44+I44+J44</f>
        <v>3334499</v>
      </c>
      <c r="L44" s="4"/>
      <c r="M44" s="4"/>
    </row>
    <row r="45" spans="1:13" x14ac:dyDescent="0.2">
      <c r="A45" s="10" t="s">
        <v>4</v>
      </c>
      <c r="B45" s="11"/>
      <c r="C45" s="11">
        <v>1334400</v>
      </c>
      <c r="D45" s="11">
        <v>141680</v>
      </c>
      <c r="E45" s="11"/>
      <c r="F45" s="11">
        <v>1661000</v>
      </c>
      <c r="G45" s="11"/>
      <c r="H45" s="11">
        <v>774900</v>
      </c>
      <c r="I45" s="11"/>
      <c r="J45" s="11"/>
      <c r="K45" s="11">
        <f t="shared" si="4"/>
        <v>3911980</v>
      </c>
      <c r="L45" s="4"/>
      <c r="M45" s="4"/>
    </row>
    <row r="46" spans="1:13" x14ac:dyDescent="0.2">
      <c r="A46" s="10" t="s">
        <v>5</v>
      </c>
      <c r="B46" s="11">
        <v>68061</v>
      </c>
      <c r="C46" s="11">
        <v>352800</v>
      </c>
      <c r="D46" s="11">
        <v>280728</v>
      </c>
      <c r="E46" s="11"/>
      <c r="F46" s="11">
        <v>2088100</v>
      </c>
      <c r="G46" s="11"/>
      <c r="H46" s="11">
        <v>344400</v>
      </c>
      <c r="I46" s="11">
        <v>10500</v>
      </c>
      <c r="J46" s="11">
        <v>26950</v>
      </c>
      <c r="K46" s="11">
        <f t="shared" si="4"/>
        <v>3171539</v>
      </c>
      <c r="L46" s="4"/>
      <c r="M46" s="4"/>
    </row>
    <row r="47" spans="1:13" x14ac:dyDescent="0.2">
      <c r="A47" s="10" t="s">
        <v>6</v>
      </c>
      <c r="B47" s="11">
        <v>36000</v>
      </c>
      <c r="C47" s="11">
        <v>670000</v>
      </c>
      <c r="D47" s="11">
        <v>668360</v>
      </c>
      <c r="E47" s="11"/>
      <c r="F47" s="11">
        <v>1112000</v>
      </c>
      <c r="G47" s="11">
        <v>4476357</v>
      </c>
      <c r="H47" s="11">
        <v>240800</v>
      </c>
      <c r="I47" s="11">
        <v>10500</v>
      </c>
      <c r="J47" s="11"/>
      <c r="K47" s="11">
        <f t="shared" si="4"/>
        <v>7214017</v>
      </c>
      <c r="L47" s="4"/>
      <c r="M47" s="4"/>
    </row>
    <row r="48" spans="1:13" x14ac:dyDescent="0.2">
      <c r="A48" s="10" t="s">
        <v>7</v>
      </c>
      <c r="B48" s="11">
        <v>19980</v>
      </c>
      <c r="C48" s="11">
        <v>9000</v>
      </c>
      <c r="D48" s="11">
        <v>168560</v>
      </c>
      <c r="E48" s="11">
        <v>14000</v>
      </c>
      <c r="F48" s="11">
        <v>2178240</v>
      </c>
      <c r="G48" s="11">
        <v>421662</v>
      </c>
      <c r="H48" s="11"/>
      <c r="I48" s="11"/>
      <c r="J48" s="11"/>
      <c r="K48" s="11">
        <f t="shared" si="4"/>
        <v>2811442</v>
      </c>
      <c r="L48" s="4"/>
      <c r="M48" s="4"/>
    </row>
    <row r="49" spans="1:14" x14ac:dyDescent="0.2">
      <c r="A49" s="10" t="s">
        <v>8</v>
      </c>
      <c r="B49" s="11">
        <v>7000</v>
      </c>
      <c r="C49" s="11">
        <v>89600</v>
      </c>
      <c r="D49" s="11">
        <v>403040</v>
      </c>
      <c r="E49" s="11">
        <v>14145</v>
      </c>
      <c r="F49" s="11">
        <v>2147400</v>
      </c>
      <c r="G49" s="11"/>
      <c r="H49" s="11"/>
      <c r="I49" s="11"/>
      <c r="J49" s="11"/>
      <c r="K49" s="11">
        <f t="shared" si="4"/>
        <v>2661185</v>
      </c>
      <c r="L49" s="4"/>
      <c r="M49" s="4"/>
    </row>
    <row r="50" spans="1:14" x14ac:dyDescent="0.2">
      <c r="A50" s="10" t="s">
        <v>9</v>
      </c>
      <c r="B50" s="11">
        <v>187200</v>
      </c>
      <c r="C50" s="11">
        <v>291200</v>
      </c>
      <c r="D50" s="11">
        <v>287760</v>
      </c>
      <c r="E50" s="11">
        <v>265730</v>
      </c>
      <c r="F50" s="11">
        <v>2223825</v>
      </c>
      <c r="G50" s="11"/>
      <c r="H50" s="11"/>
      <c r="I50" s="11"/>
      <c r="J50" s="11"/>
      <c r="K50" s="11">
        <f t="shared" si="4"/>
        <v>3255715</v>
      </c>
      <c r="L50" s="4"/>
      <c r="M50" s="4"/>
    </row>
    <row r="51" spans="1:14" x14ac:dyDescent="0.2">
      <c r="A51" s="10" t="s">
        <v>10</v>
      </c>
      <c r="B51" s="11"/>
      <c r="C51" s="11">
        <v>121140</v>
      </c>
      <c r="D51" s="11">
        <v>203500</v>
      </c>
      <c r="E51" s="11"/>
      <c r="F51" s="11">
        <v>1772519</v>
      </c>
      <c r="G51" s="11"/>
      <c r="H51" s="11"/>
      <c r="I51" s="11"/>
      <c r="J51" s="11"/>
      <c r="K51" s="11">
        <f t="shared" si="4"/>
        <v>2097159</v>
      </c>
      <c r="L51" s="4"/>
      <c r="M51" s="4"/>
    </row>
    <row r="52" spans="1:14" x14ac:dyDescent="0.2">
      <c r="A52" s="10" t="s">
        <v>11</v>
      </c>
      <c r="B52" s="11">
        <v>21568</v>
      </c>
      <c r="C52" s="11">
        <v>74282</v>
      </c>
      <c r="D52" s="11">
        <v>249040</v>
      </c>
      <c r="E52" s="11">
        <v>10860</v>
      </c>
      <c r="F52" s="11">
        <v>2607812</v>
      </c>
      <c r="G52" s="11"/>
      <c r="H52" s="18"/>
      <c r="I52" s="11"/>
      <c r="J52" s="11"/>
      <c r="K52" s="11">
        <f t="shared" si="4"/>
        <v>2963562</v>
      </c>
      <c r="L52" s="4"/>
      <c r="M52" s="4"/>
    </row>
    <row r="53" spans="1:14" x14ac:dyDescent="0.2">
      <c r="A53" s="16" t="s">
        <v>12</v>
      </c>
      <c r="B53" s="11"/>
      <c r="C53" s="11">
        <v>86230</v>
      </c>
      <c r="D53" s="11">
        <v>372324</v>
      </c>
      <c r="E53" s="11">
        <v>27150</v>
      </c>
      <c r="F53" s="11">
        <v>1892300</v>
      </c>
      <c r="G53" s="11"/>
      <c r="H53" s="11"/>
      <c r="I53" s="11"/>
      <c r="J53" s="11"/>
      <c r="K53" s="11">
        <f t="shared" si="4"/>
        <v>2378004</v>
      </c>
      <c r="L53" s="4"/>
      <c r="M53" s="4"/>
    </row>
    <row r="54" spans="1:14" x14ac:dyDescent="0.2">
      <c r="A54" s="16" t="s">
        <v>13</v>
      </c>
      <c r="B54" s="11"/>
      <c r="C54" s="11">
        <v>48000</v>
      </c>
      <c r="D54" s="11"/>
      <c r="E54" s="11">
        <v>3381</v>
      </c>
      <c r="F54" s="11">
        <v>2410640</v>
      </c>
      <c r="G54" s="11"/>
      <c r="H54" s="11">
        <v>302400</v>
      </c>
      <c r="I54" s="11">
        <v>9450</v>
      </c>
      <c r="J54" s="11"/>
      <c r="K54" s="11">
        <f t="shared" si="4"/>
        <v>2773871</v>
      </c>
      <c r="L54" s="4"/>
      <c r="M54" s="4"/>
    </row>
    <row r="55" spans="1:14" x14ac:dyDescent="0.2">
      <c r="A55" s="10" t="s">
        <v>1</v>
      </c>
      <c r="B55" s="11">
        <f t="shared" ref="B55:H55" si="5">SUM(B43:B54)</f>
        <v>339809</v>
      </c>
      <c r="C55" s="11">
        <f t="shared" si="5"/>
        <v>4656972</v>
      </c>
      <c r="D55" s="11">
        <f t="shared" si="5"/>
        <v>4194951</v>
      </c>
      <c r="E55" s="11">
        <f t="shared" si="5"/>
        <v>335266</v>
      </c>
      <c r="F55" s="11">
        <f t="shared" si="5"/>
        <v>22863836</v>
      </c>
      <c r="G55" s="11">
        <f t="shared" si="5"/>
        <v>4898019</v>
      </c>
      <c r="H55" s="11">
        <f t="shared" si="5"/>
        <v>1662500</v>
      </c>
      <c r="I55" s="11">
        <f>SUM(I43:I54)</f>
        <v>30450</v>
      </c>
      <c r="J55" s="11">
        <f>SUM(J43:J54)</f>
        <v>26950</v>
      </c>
      <c r="K55" s="11">
        <f t="shared" si="4"/>
        <v>39008753</v>
      </c>
      <c r="L55" s="4"/>
      <c r="M55" s="4"/>
    </row>
    <row r="56" spans="1:14" x14ac:dyDescent="0.2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4" x14ac:dyDescent="0.2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4" x14ac:dyDescent="0.2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4" ht="15.75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5"/>
      <c r="M59" s="5"/>
    </row>
    <row r="60" spans="1:14" ht="15" x14ac:dyDescent="0.25">
      <c r="A60" s="39" t="s">
        <v>54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5"/>
      <c r="M60" s="5"/>
    </row>
    <row r="61" spans="1:14" x14ac:dyDescent="0.2">
      <c r="A61" s="4"/>
      <c r="B61" s="27"/>
      <c r="C61" s="27"/>
      <c r="D61" s="27"/>
      <c r="E61" s="27"/>
      <c r="F61" s="27"/>
      <c r="G61" s="27" t="s">
        <v>35</v>
      </c>
      <c r="H61" s="27"/>
      <c r="I61" s="5"/>
      <c r="J61" s="5"/>
      <c r="K61" s="5"/>
      <c r="L61" s="5"/>
      <c r="M61" s="5"/>
    </row>
    <row r="62" spans="1:14" x14ac:dyDescent="0.2">
      <c r="A62" s="16" t="s">
        <v>0</v>
      </c>
      <c r="B62" s="16" t="s">
        <v>18</v>
      </c>
      <c r="C62" s="16" t="s">
        <v>19</v>
      </c>
      <c r="D62" s="16" t="s">
        <v>26</v>
      </c>
      <c r="E62" s="16" t="s">
        <v>65</v>
      </c>
      <c r="F62" s="16" t="s">
        <v>20</v>
      </c>
      <c r="G62" s="16" t="s">
        <v>21</v>
      </c>
      <c r="H62" s="16" t="s">
        <v>26</v>
      </c>
      <c r="I62" s="16" t="s">
        <v>31</v>
      </c>
      <c r="J62" s="10" t="s">
        <v>38</v>
      </c>
      <c r="K62" s="10" t="s">
        <v>36</v>
      </c>
      <c r="L62" s="7" t="s">
        <v>37</v>
      </c>
      <c r="M62" s="7" t="s">
        <v>40</v>
      </c>
      <c r="N62" s="1" t="s">
        <v>1</v>
      </c>
    </row>
    <row r="63" spans="1:14" x14ac:dyDescent="0.2">
      <c r="A63" s="10" t="s">
        <v>2</v>
      </c>
      <c r="B63" s="16">
        <v>234690</v>
      </c>
      <c r="C63" s="16">
        <v>90240</v>
      </c>
      <c r="D63" s="16"/>
      <c r="E63" s="16">
        <v>155090</v>
      </c>
      <c r="F63" s="16"/>
      <c r="G63" s="16"/>
      <c r="H63" s="16"/>
      <c r="I63" s="10">
        <v>13200</v>
      </c>
      <c r="J63" s="10"/>
      <c r="K63" s="11">
        <v>435320</v>
      </c>
      <c r="L63" s="10"/>
      <c r="M63" s="11"/>
      <c r="N63" s="2">
        <f>B63+C63+D63+E63+F63+G63+H63+I63+J63+K63+L63+M63</f>
        <v>928540</v>
      </c>
    </row>
    <row r="64" spans="1:14" x14ac:dyDescent="0.2">
      <c r="A64" s="10" t="s">
        <v>3</v>
      </c>
      <c r="B64" s="16">
        <v>333000</v>
      </c>
      <c r="C64" s="16">
        <v>8500</v>
      </c>
      <c r="D64" s="16"/>
      <c r="E64" s="16">
        <v>347500</v>
      </c>
      <c r="F64" s="16"/>
      <c r="G64" s="16"/>
      <c r="H64" s="16"/>
      <c r="I64" s="10"/>
      <c r="J64" s="10"/>
      <c r="K64" s="11">
        <v>232500</v>
      </c>
      <c r="L64" s="10"/>
      <c r="M64" s="11"/>
      <c r="N64" s="2">
        <f t="shared" ref="N64:N75" si="6">B64+C64+D64+E64+F64+G64+H64+I64+J64+K64+L64+M64</f>
        <v>921500</v>
      </c>
    </row>
    <row r="65" spans="1:14" x14ac:dyDescent="0.2">
      <c r="A65" s="10" t="s">
        <v>4</v>
      </c>
      <c r="B65" s="16"/>
      <c r="C65" s="16">
        <v>96050</v>
      </c>
      <c r="D65" s="16"/>
      <c r="E65" s="16">
        <v>848990</v>
      </c>
      <c r="F65" s="16"/>
      <c r="G65" s="16"/>
      <c r="H65" s="16"/>
      <c r="I65" s="10">
        <v>141120</v>
      </c>
      <c r="J65" s="10"/>
      <c r="K65" s="11">
        <v>267500</v>
      </c>
      <c r="L65" s="10"/>
      <c r="M65" s="11"/>
      <c r="N65" s="2">
        <f t="shared" si="6"/>
        <v>1353660</v>
      </c>
    </row>
    <row r="66" spans="1:14" x14ac:dyDescent="0.2">
      <c r="A66" s="10" t="s">
        <v>5</v>
      </c>
      <c r="B66" s="16">
        <v>154020</v>
      </c>
      <c r="C66" s="16">
        <v>156400</v>
      </c>
      <c r="D66" s="16">
        <v>116600</v>
      </c>
      <c r="E66" s="16">
        <v>539060</v>
      </c>
      <c r="F66" s="16">
        <v>115500</v>
      </c>
      <c r="G66" s="16"/>
      <c r="H66" s="11">
        <v>38250</v>
      </c>
      <c r="I66" s="10">
        <v>36800</v>
      </c>
      <c r="J66" s="10"/>
      <c r="K66" s="11">
        <v>264000</v>
      </c>
      <c r="L66" s="10">
        <v>19600</v>
      </c>
      <c r="M66" s="11"/>
      <c r="N66" s="2">
        <f t="shared" si="6"/>
        <v>1440230</v>
      </c>
    </row>
    <row r="67" spans="1:14" x14ac:dyDescent="0.2">
      <c r="A67" s="10" t="s">
        <v>6</v>
      </c>
      <c r="B67" s="16">
        <v>178550</v>
      </c>
      <c r="C67" s="16">
        <v>15800</v>
      </c>
      <c r="D67" s="16">
        <v>72600</v>
      </c>
      <c r="E67" s="16">
        <v>514150</v>
      </c>
      <c r="F67" s="16"/>
      <c r="G67" s="16"/>
      <c r="H67" s="11"/>
      <c r="I67" s="10">
        <v>113400</v>
      </c>
      <c r="J67" s="10"/>
      <c r="K67" s="11">
        <v>78000</v>
      </c>
      <c r="L67" s="10"/>
      <c r="M67" s="11"/>
      <c r="N67" s="2">
        <f t="shared" si="6"/>
        <v>972500</v>
      </c>
    </row>
    <row r="68" spans="1:14" x14ac:dyDescent="0.2">
      <c r="A68" s="10" t="s">
        <v>7</v>
      </c>
      <c r="B68" s="16">
        <v>7600</v>
      </c>
      <c r="C68" s="16">
        <v>1192220</v>
      </c>
      <c r="D68" s="16"/>
      <c r="E68" s="16">
        <v>248300</v>
      </c>
      <c r="F68" s="16">
        <v>88000</v>
      </c>
      <c r="G68" s="16"/>
      <c r="H68" s="11"/>
      <c r="I68" s="10">
        <v>75000</v>
      </c>
      <c r="J68" s="10"/>
      <c r="K68" s="11">
        <v>86400</v>
      </c>
      <c r="L68" s="10"/>
      <c r="M68" s="11"/>
      <c r="N68" s="2">
        <f t="shared" si="6"/>
        <v>1697520</v>
      </c>
    </row>
    <row r="69" spans="1:14" x14ac:dyDescent="0.2">
      <c r="A69" s="10" t="s">
        <v>8</v>
      </c>
      <c r="B69" s="16"/>
      <c r="C69" s="16">
        <v>1663330</v>
      </c>
      <c r="D69" s="16">
        <v>95970</v>
      </c>
      <c r="E69" s="16">
        <v>344360</v>
      </c>
      <c r="F69" s="16">
        <v>75600</v>
      </c>
      <c r="G69" s="16">
        <v>72230</v>
      </c>
      <c r="H69" s="11"/>
      <c r="I69" s="10"/>
      <c r="J69" s="10"/>
      <c r="K69" s="11">
        <v>45600</v>
      </c>
      <c r="L69" s="10">
        <v>13500</v>
      </c>
      <c r="M69" s="11"/>
      <c r="N69" s="2">
        <f t="shared" si="6"/>
        <v>2310590</v>
      </c>
    </row>
    <row r="70" spans="1:14" x14ac:dyDescent="0.2">
      <c r="A70" s="10" t="s">
        <v>9</v>
      </c>
      <c r="B70" s="16">
        <v>4150</v>
      </c>
      <c r="C70" s="16">
        <v>853420</v>
      </c>
      <c r="D70" s="16">
        <v>32440</v>
      </c>
      <c r="E70" s="16">
        <v>294810</v>
      </c>
      <c r="F70" s="16">
        <v>106050</v>
      </c>
      <c r="G70" s="16">
        <v>215390</v>
      </c>
      <c r="H70" s="11"/>
      <c r="I70" s="10">
        <v>49500</v>
      </c>
      <c r="J70" s="10"/>
      <c r="K70" s="11">
        <v>96900</v>
      </c>
      <c r="L70" s="10">
        <v>5400</v>
      </c>
      <c r="M70" s="11">
        <v>58500</v>
      </c>
      <c r="N70" s="2">
        <f t="shared" si="6"/>
        <v>1716560</v>
      </c>
    </row>
    <row r="71" spans="1:14" x14ac:dyDescent="0.2">
      <c r="A71" s="10" t="s">
        <v>10</v>
      </c>
      <c r="B71" s="16">
        <v>41800</v>
      </c>
      <c r="C71" s="16">
        <v>813440</v>
      </c>
      <c r="D71" s="16">
        <v>28240</v>
      </c>
      <c r="E71" s="16">
        <v>321700</v>
      </c>
      <c r="F71" s="16">
        <v>8000</v>
      </c>
      <c r="G71" s="16">
        <v>180350</v>
      </c>
      <c r="H71" s="11"/>
      <c r="I71" s="10">
        <v>144000</v>
      </c>
      <c r="J71" s="10"/>
      <c r="K71" s="11">
        <v>132300</v>
      </c>
      <c r="L71" s="10"/>
      <c r="M71" s="11">
        <v>159250</v>
      </c>
      <c r="N71" s="2">
        <f t="shared" si="6"/>
        <v>1829080</v>
      </c>
    </row>
    <row r="72" spans="1:14" x14ac:dyDescent="0.2">
      <c r="A72" s="10" t="s">
        <v>11</v>
      </c>
      <c r="B72" s="16">
        <v>38450</v>
      </c>
      <c r="C72" s="16">
        <v>1008880</v>
      </c>
      <c r="D72" s="16">
        <v>71570</v>
      </c>
      <c r="E72" s="16">
        <v>64170</v>
      </c>
      <c r="F72" s="16"/>
      <c r="G72" s="16">
        <v>37500</v>
      </c>
      <c r="H72" s="11"/>
      <c r="I72" s="10"/>
      <c r="J72" s="10">
        <v>9400</v>
      </c>
      <c r="K72" s="11">
        <v>106400</v>
      </c>
      <c r="L72" s="10"/>
      <c r="M72" s="11">
        <v>61000</v>
      </c>
      <c r="N72" s="2">
        <f t="shared" si="6"/>
        <v>1397370</v>
      </c>
    </row>
    <row r="73" spans="1:14" x14ac:dyDescent="0.2">
      <c r="A73" s="16" t="s">
        <v>12</v>
      </c>
      <c r="B73" s="16">
        <v>32800</v>
      </c>
      <c r="C73" s="16">
        <v>1319210</v>
      </c>
      <c r="D73" s="16">
        <v>64800</v>
      </c>
      <c r="E73" s="16">
        <v>49000</v>
      </c>
      <c r="F73" s="16"/>
      <c r="G73" s="16">
        <v>32750</v>
      </c>
      <c r="H73" s="11"/>
      <c r="I73" s="10"/>
      <c r="J73" s="10"/>
      <c r="K73" s="11">
        <v>107000</v>
      </c>
      <c r="L73" s="10"/>
      <c r="M73" s="11"/>
      <c r="N73" s="2">
        <f t="shared" si="6"/>
        <v>1605560</v>
      </c>
    </row>
    <row r="74" spans="1:14" x14ac:dyDescent="0.2">
      <c r="A74" s="16" t="s">
        <v>13</v>
      </c>
      <c r="B74" s="16">
        <v>85060</v>
      </c>
      <c r="C74" s="16">
        <v>1565220</v>
      </c>
      <c r="D74" s="16"/>
      <c r="E74" s="16">
        <v>193600</v>
      </c>
      <c r="F74" s="16"/>
      <c r="G74" s="16">
        <v>79290</v>
      </c>
      <c r="H74" s="11"/>
      <c r="I74" s="10"/>
      <c r="J74" s="10">
        <v>3290</v>
      </c>
      <c r="K74" s="11">
        <v>39000</v>
      </c>
      <c r="L74" s="10"/>
      <c r="M74" s="11">
        <v>200700</v>
      </c>
      <c r="N74" s="2">
        <f t="shared" si="6"/>
        <v>2166160</v>
      </c>
    </row>
    <row r="75" spans="1:14" x14ac:dyDescent="0.2">
      <c r="A75" s="16" t="s">
        <v>1</v>
      </c>
      <c r="B75" s="16">
        <f t="shared" ref="B75:H75" si="7">SUM(B63:B74)</f>
        <v>1110120</v>
      </c>
      <c r="C75" s="16">
        <f t="shared" si="7"/>
        <v>8782710</v>
      </c>
      <c r="D75" s="16">
        <f t="shared" si="7"/>
        <v>482220</v>
      </c>
      <c r="E75" s="16">
        <f t="shared" si="7"/>
        <v>3920730</v>
      </c>
      <c r="F75" s="16">
        <f t="shared" si="7"/>
        <v>393150</v>
      </c>
      <c r="G75" s="16">
        <f t="shared" si="7"/>
        <v>617510</v>
      </c>
      <c r="H75" s="16">
        <f t="shared" si="7"/>
        <v>38250</v>
      </c>
      <c r="I75" s="10">
        <f>SUM(I63:I74)</f>
        <v>573020</v>
      </c>
      <c r="J75" s="10">
        <f>SUM(J63:J74)</f>
        <v>12690</v>
      </c>
      <c r="K75" s="11">
        <f>SUM(K63:K74)</f>
        <v>1890920</v>
      </c>
      <c r="L75" s="10">
        <f>SUM(L63:L74)</f>
        <v>38500</v>
      </c>
      <c r="M75" s="10">
        <f>SUM(M63:M74)</f>
        <v>479450</v>
      </c>
      <c r="N75" s="2">
        <f t="shared" si="6"/>
        <v>18339270</v>
      </c>
    </row>
    <row r="76" spans="1:14" x14ac:dyDescent="0.2">
      <c r="A76" s="17"/>
      <c r="B76" s="17"/>
      <c r="C76" s="17"/>
      <c r="D76" s="17"/>
      <c r="E76" s="17"/>
      <c r="F76" s="17"/>
      <c r="G76" s="17"/>
      <c r="H76" s="17"/>
      <c r="I76" s="12"/>
      <c r="J76" s="12"/>
      <c r="K76" s="13"/>
      <c r="L76" s="12"/>
      <c r="M76" s="12"/>
    </row>
    <row r="77" spans="1:14" x14ac:dyDescent="0.2">
      <c r="A77" s="17"/>
      <c r="B77" s="17"/>
      <c r="C77" s="17"/>
      <c r="D77" s="17"/>
      <c r="E77" s="17"/>
      <c r="F77" s="17"/>
      <c r="G77" s="17"/>
      <c r="H77" s="17"/>
      <c r="I77" s="12"/>
      <c r="J77" s="12"/>
      <c r="K77" s="13"/>
      <c r="L77" s="12"/>
      <c r="M77" s="12"/>
    </row>
    <row r="78" spans="1:14" x14ac:dyDescent="0.2">
      <c r="A78" s="17"/>
      <c r="B78" s="17"/>
      <c r="C78" s="17"/>
      <c r="D78" s="17"/>
      <c r="E78" s="17"/>
      <c r="F78" s="17"/>
      <c r="G78" s="17"/>
      <c r="H78" s="17"/>
      <c r="I78" s="12"/>
      <c r="J78" s="12"/>
      <c r="K78" s="13"/>
      <c r="L78" s="12"/>
      <c r="M78" s="12"/>
    </row>
    <row r="79" spans="1:14" x14ac:dyDescent="0.2">
      <c r="A79" s="17"/>
      <c r="B79" s="17"/>
      <c r="C79" s="17"/>
      <c r="D79" s="17"/>
      <c r="E79" s="17"/>
      <c r="F79" s="17"/>
      <c r="G79" s="17"/>
      <c r="H79" s="17"/>
      <c r="I79" s="12"/>
      <c r="J79" s="12"/>
      <c r="K79" s="13"/>
      <c r="L79" s="12"/>
      <c r="M79" s="12"/>
    </row>
  </sheetData>
  <mergeCells count="9">
    <mergeCell ref="A39:K39"/>
    <mergeCell ref="A41:K41"/>
    <mergeCell ref="A59:K59"/>
    <mergeCell ref="A60:K60"/>
    <mergeCell ref="A1:K1"/>
    <mergeCell ref="A2:K2"/>
    <mergeCell ref="A3:K3"/>
    <mergeCell ref="A21:K21"/>
    <mergeCell ref="B22:L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Y77"/>
  <sheetViews>
    <sheetView topLeftCell="A37" zoomScaleNormal="100" workbookViewId="0">
      <selection activeCell="B55" sqref="B55:C55"/>
    </sheetView>
  </sheetViews>
  <sheetFormatPr defaultRowHeight="12" x14ac:dyDescent="0.2"/>
  <cols>
    <col min="1" max="1" width="27.7109375" style="4" customWidth="1"/>
    <col min="2" max="2" width="16.28515625" style="4" customWidth="1"/>
    <col min="3" max="3" width="12.85546875" style="4" customWidth="1"/>
    <col min="4" max="4" width="13.140625" style="4" bestFit="1" customWidth="1"/>
    <col min="5" max="5" width="10.7109375" style="4" customWidth="1"/>
    <col min="6" max="6" width="12.7109375" style="4" customWidth="1"/>
    <col min="7" max="7" width="9" style="4" customWidth="1"/>
    <col min="8" max="8" width="12.28515625" style="4" customWidth="1"/>
    <col min="9" max="9" width="8.28515625" style="4" customWidth="1"/>
    <col min="10" max="10" width="11.140625" style="4" customWidth="1"/>
    <col min="11" max="11" width="7.85546875" style="4" bestFit="1" customWidth="1"/>
    <col min="12" max="12" width="11.5703125" style="4" customWidth="1"/>
    <col min="13" max="13" width="6.7109375" style="4" customWidth="1"/>
    <col min="14" max="14" width="9.140625" style="4" customWidth="1"/>
    <col min="15" max="15" width="15.42578125" style="4" bestFit="1" customWidth="1"/>
    <col min="16" max="16" width="15.28515625" style="4" customWidth="1"/>
    <col min="17" max="17" width="18.85546875" style="4" customWidth="1"/>
    <col min="18" max="16384" width="9.140625" style="4"/>
  </cols>
  <sheetData>
    <row r="1" spans="1:25" ht="15.75" x14ac:dyDescent="0.25">
      <c r="A1" s="33" t="s">
        <v>14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25" ht="12.75" customHeight="1" x14ac:dyDescent="0.2">
      <c r="A2" s="34" t="s">
        <v>43</v>
      </c>
      <c r="B2" s="34"/>
      <c r="C2" s="34"/>
      <c r="D2" s="34"/>
      <c r="E2" s="34"/>
      <c r="F2" s="34"/>
      <c r="G2" s="34"/>
      <c r="H2" s="34"/>
      <c r="I2" s="34"/>
      <c r="J2" s="34"/>
      <c r="K2" s="34"/>
      <c r="R2" s="4" t="s">
        <v>15</v>
      </c>
    </row>
    <row r="3" spans="1:25" x14ac:dyDescent="0.2">
      <c r="A3" s="44" t="s">
        <v>30</v>
      </c>
      <c r="B3" s="44"/>
      <c r="C3" s="44"/>
      <c r="D3" s="44"/>
      <c r="E3" s="44"/>
      <c r="F3" s="44"/>
      <c r="G3" s="44"/>
      <c r="H3" s="44"/>
      <c r="I3" s="44"/>
      <c r="J3" s="44"/>
      <c r="K3" s="44"/>
    </row>
    <row r="4" spans="1:25" x14ac:dyDescent="0.2">
      <c r="A4" s="3" t="s">
        <v>0</v>
      </c>
      <c r="B4" s="3" t="s">
        <v>16</v>
      </c>
      <c r="C4" s="3" t="s">
        <v>17</v>
      </c>
      <c r="D4" s="3" t="s">
        <v>23</v>
      </c>
      <c r="E4" s="3" t="s">
        <v>22</v>
      </c>
      <c r="F4" s="3" t="s">
        <v>29</v>
      </c>
      <c r="G4" s="3" t="s">
        <v>41</v>
      </c>
      <c r="H4" s="3" t="s">
        <v>1</v>
      </c>
      <c r="R4" s="4" t="s">
        <v>0</v>
      </c>
      <c r="S4" s="4" t="s">
        <v>22</v>
      </c>
      <c r="U4" s="4" t="s">
        <v>23</v>
      </c>
      <c r="V4" s="4" t="s">
        <v>25</v>
      </c>
      <c r="W4" s="4" t="s">
        <v>1</v>
      </c>
    </row>
    <row r="5" spans="1:25" x14ac:dyDescent="0.2">
      <c r="A5" s="7" t="s">
        <v>2</v>
      </c>
      <c r="B5" s="20"/>
      <c r="C5" s="20">
        <v>3083540</v>
      </c>
      <c r="D5" s="20">
        <v>1696659</v>
      </c>
      <c r="E5" s="20"/>
      <c r="F5" s="20">
        <v>268400</v>
      </c>
      <c r="G5" s="20"/>
      <c r="H5" s="20">
        <f>B5+C5+D5+E5+F5+G5</f>
        <v>5048599</v>
      </c>
      <c r="R5" s="5" t="s">
        <v>2</v>
      </c>
      <c r="U5" s="4">
        <v>171734</v>
      </c>
      <c r="W5" s="4">
        <f>S5+T5+U5+V5</f>
        <v>171734</v>
      </c>
      <c r="X5" s="6">
        <f t="shared" ref="X5:X16" si="0">G5</f>
        <v>0</v>
      </c>
      <c r="Y5" s="6">
        <f>W5+X5</f>
        <v>171734</v>
      </c>
    </row>
    <row r="6" spans="1:25" x14ac:dyDescent="0.2">
      <c r="A6" s="7" t="s">
        <v>3</v>
      </c>
      <c r="B6" s="20"/>
      <c r="C6" s="20">
        <v>1547600</v>
      </c>
      <c r="D6" s="20">
        <v>811205</v>
      </c>
      <c r="E6" s="20"/>
      <c r="F6" s="20">
        <v>382470</v>
      </c>
      <c r="G6" s="20"/>
      <c r="H6" s="20">
        <f t="shared" ref="H6:H17" si="1">B6+C6+D6+E6+F6+G6</f>
        <v>2741275</v>
      </c>
      <c r="R6" s="5" t="s">
        <v>3</v>
      </c>
      <c r="U6" s="4">
        <v>259182</v>
      </c>
      <c r="W6" s="4">
        <f t="shared" ref="W6:W17" si="2">S6+T6+U6+V6</f>
        <v>259182</v>
      </c>
      <c r="X6" s="6">
        <f t="shared" si="0"/>
        <v>0</v>
      </c>
      <c r="Y6" s="6">
        <f t="shared" ref="Y6:Y17" si="3">W6+X6</f>
        <v>259182</v>
      </c>
    </row>
    <row r="7" spans="1:25" x14ac:dyDescent="0.2">
      <c r="A7" s="7" t="s">
        <v>4</v>
      </c>
      <c r="B7" s="20">
        <v>178500</v>
      </c>
      <c r="C7" s="20">
        <v>771048</v>
      </c>
      <c r="D7" s="20">
        <v>2094033</v>
      </c>
      <c r="E7" s="20"/>
      <c r="F7" s="20">
        <v>388740</v>
      </c>
      <c r="G7" s="20"/>
      <c r="H7" s="20">
        <f t="shared" si="1"/>
        <v>3432321</v>
      </c>
      <c r="R7" s="5" t="s">
        <v>4</v>
      </c>
      <c r="U7" s="4">
        <v>55046</v>
      </c>
      <c r="W7" s="4">
        <f t="shared" si="2"/>
        <v>55046</v>
      </c>
      <c r="X7" s="6">
        <f t="shared" si="0"/>
        <v>0</v>
      </c>
      <c r="Y7" s="6">
        <f t="shared" si="3"/>
        <v>55046</v>
      </c>
    </row>
    <row r="8" spans="1:25" x14ac:dyDescent="0.2">
      <c r="A8" s="7" t="s">
        <v>5</v>
      </c>
      <c r="B8" s="20"/>
      <c r="C8" s="20">
        <v>2168290</v>
      </c>
      <c r="D8" s="20">
        <v>112426</v>
      </c>
      <c r="E8" s="20">
        <v>70659</v>
      </c>
      <c r="F8" s="20">
        <v>275239</v>
      </c>
      <c r="G8" s="20"/>
      <c r="H8" s="20">
        <f t="shared" si="1"/>
        <v>2626614</v>
      </c>
      <c r="R8" s="5" t="s">
        <v>5</v>
      </c>
      <c r="W8" s="4">
        <f t="shared" si="2"/>
        <v>0</v>
      </c>
      <c r="X8" s="6">
        <f t="shared" si="0"/>
        <v>0</v>
      </c>
      <c r="Y8" s="6">
        <f t="shared" si="3"/>
        <v>0</v>
      </c>
    </row>
    <row r="9" spans="1:25" x14ac:dyDescent="0.2">
      <c r="A9" s="7" t="s">
        <v>6</v>
      </c>
      <c r="B9" s="20">
        <v>144000</v>
      </c>
      <c r="C9" s="20">
        <v>4905082</v>
      </c>
      <c r="D9" s="20"/>
      <c r="E9" s="20">
        <v>4056018</v>
      </c>
      <c r="F9" s="20">
        <v>630953</v>
      </c>
      <c r="G9" s="20"/>
      <c r="H9" s="20">
        <f t="shared" si="1"/>
        <v>9736053</v>
      </c>
      <c r="R9" s="5" t="s">
        <v>6</v>
      </c>
      <c r="S9" s="4">
        <v>1550113</v>
      </c>
      <c r="W9" s="4">
        <f t="shared" si="2"/>
        <v>1550113</v>
      </c>
      <c r="X9" s="6">
        <f t="shared" si="0"/>
        <v>0</v>
      </c>
      <c r="Y9" s="6">
        <f t="shared" si="3"/>
        <v>1550113</v>
      </c>
    </row>
    <row r="10" spans="1:25" x14ac:dyDescent="0.2">
      <c r="A10" s="7" t="s">
        <v>7</v>
      </c>
      <c r="B10" s="20">
        <v>446880</v>
      </c>
      <c r="C10" s="20"/>
      <c r="D10" s="20"/>
      <c r="E10" s="20">
        <v>6777567</v>
      </c>
      <c r="F10" s="20"/>
      <c r="G10" s="20"/>
      <c r="H10" s="20">
        <f t="shared" si="1"/>
        <v>7224447</v>
      </c>
      <c r="R10" s="5" t="s">
        <v>7</v>
      </c>
      <c r="S10" s="4">
        <v>437150</v>
      </c>
      <c r="W10" s="4">
        <f t="shared" si="2"/>
        <v>437150</v>
      </c>
      <c r="X10" s="6">
        <f t="shared" si="0"/>
        <v>0</v>
      </c>
      <c r="Y10" s="6">
        <f t="shared" si="3"/>
        <v>437150</v>
      </c>
    </row>
    <row r="11" spans="1:25" x14ac:dyDescent="0.2">
      <c r="A11" s="7" t="s">
        <v>8</v>
      </c>
      <c r="B11" s="20"/>
      <c r="C11" s="20">
        <v>3128424</v>
      </c>
      <c r="D11" s="20"/>
      <c r="E11" s="20">
        <v>579773</v>
      </c>
      <c r="F11" s="20">
        <v>636115</v>
      </c>
      <c r="G11" s="20"/>
      <c r="H11" s="20">
        <f t="shared" si="1"/>
        <v>4344312</v>
      </c>
      <c r="R11" s="5" t="s">
        <v>8</v>
      </c>
      <c r="W11" s="4">
        <f t="shared" si="2"/>
        <v>0</v>
      </c>
      <c r="X11" s="6">
        <f t="shared" si="0"/>
        <v>0</v>
      </c>
      <c r="Y11" s="6">
        <f t="shared" si="3"/>
        <v>0</v>
      </c>
    </row>
    <row r="12" spans="1:25" x14ac:dyDescent="0.2">
      <c r="A12" s="7" t="s">
        <v>9</v>
      </c>
      <c r="B12" s="20">
        <v>380961</v>
      </c>
      <c r="C12" s="20">
        <v>2951152</v>
      </c>
      <c r="D12" s="20"/>
      <c r="E12" s="20"/>
      <c r="F12" s="20">
        <v>138095</v>
      </c>
      <c r="G12" s="20"/>
      <c r="H12" s="20">
        <f t="shared" si="1"/>
        <v>3470208</v>
      </c>
      <c r="R12" s="5" t="s">
        <v>9</v>
      </c>
      <c r="T12" s="4">
        <v>265800</v>
      </c>
      <c r="U12" s="4">
        <v>98000</v>
      </c>
      <c r="V12" s="4">
        <v>13020</v>
      </c>
      <c r="W12" s="4">
        <f t="shared" si="2"/>
        <v>376820</v>
      </c>
      <c r="X12" s="6">
        <f t="shared" si="0"/>
        <v>0</v>
      </c>
      <c r="Y12" s="6">
        <f t="shared" si="3"/>
        <v>376820</v>
      </c>
    </row>
    <row r="13" spans="1:25" x14ac:dyDescent="0.2">
      <c r="A13" s="7" t="s">
        <v>10</v>
      </c>
      <c r="B13" s="20">
        <v>368491</v>
      </c>
      <c r="C13" s="20">
        <v>1734524</v>
      </c>
      <c r="D13" s="20"/>
      <c r="E13" s="20"/>
      <c r="F13" s="20">
        <v>407550</v>
      </c>
      <c r="G13" s="20"/>
      <c r="H13" s="20">
        <f t="shared" si="1"/>
        <v>2510565</v>
      </c>
      <c r="R13" s="5" t="s">
        <v>10</v>
      </c>
      <c r="T13" s="4">
        <v>93594</v>
      </c>
      <c r="W13" s="4">
        <f t="shared" si="2"/>
        <v>93594</v>
      </c>
      <c r="X13" s="6">
        <f t="shared" si="0"/>
        <v>0</v>
      </c>
      <c r="Y13" s="6">
        <f t="shared" si="3"/>
        <v>93594</v>
      </c>
    </row>
    <row r="14" spans="1:25" x14ac:dyDescent="0.2">
      <c r="A14" s="7" t="s">
        <v>11</v>
      </c>
      <c r="B14" s="20">
        <v>400000</v>
      </c>
      <c r="C14" s="20">
        <v>3623000</v>
      </c>
      <c r="D14" s="20"/>
      <c r="E14" s="20"/>
      <c r="F14" s="20">
        <v>317263</v>
      </c>
      <c r="G14" s="20"/>
      <c r="H14" s="20">
        <f t="shared" si="1"/>
        <v>4340263</v>
      </c>
      <c r="R14" s="5" t="s">
        <v>11</v>
      </c>
      <c r="W14" s="4">
        <f t="shared" si="2"/>
        <v>0</v>
      </c>
      <c r="X14" s="6">
        <f t="shared" si="0"/>
        <v>0</v>
      </c>
      <c r="Y14" s="6">
        <f t="shared" si="3"/>
        <v>0</v>
      </c>
    </row>
    <row r="15" spans="1:25" x14ac:dyDescent="0.2">
      <c r="A15" s="3" t="s">
        <v>12</v>
      </c>
      <c r="B15" s="20">
        <f>5808312-3380292</f>
        <v>2428020</v>
      </c>
      <c r="C15" s="20">
        <v>1765862</v>
      </c>
      <c r="D15" s="20"/>
      <c r="E15" s="20"/>
      <c r="F15" s="20">
        <v>434629</v>
      </c>
      <c r="G15" s="20"/>
      <c r="H15" s="20">
        <f t="shared" si="1"/>
        <v>4628511</v>
      </c>
      <c r="R15" s="4" t="s">
        <v>12</v>
      </c>
      <c r="W15" s="4">
        <f t="shared" si="2"/>
        <v>0</v>
      </c>
      <c r="X15" s="6">
        <f t="shared" si="0"/>
        <v>0</v>
      </c>
      <c r="Y15" s="6">
        <f t="shared" si="3"/>
        <v>0</v>
      </c>
    </row>
    <row r="16" spans="1:25" x14ac:dyDescent="0.2">
      <c r="A16" s="3" t="s">
        <v>13</v>
      </c>
      <c r="B16" s="20">
        <v>527100</v>
      </c>
      <c r="C16" s="20">
        <v>4319681</v>
      </c>
      <c r="D16" s="20"/>
      <c r="E16" s="20"/>
      <c r="F16" s="20">
        <v>370650</v>
      </c>
      <c r="G16" s="20">
        <v>263290</v>
      </c>
      <c r="H16" s="20">
        <f t="shared" si="1"/>
        <v>5480721</v>
      </c>
      <c r="R16" s="4" t="s">
        <v>13</v>
      </c>
      <c r="U16" s="4">
        <v>192605</v>
      </c>
      <c r="W16" s="4">
        <f t="shared" si="2"/>
        <v>192605</v>
      </c>
      <c r="X16" s="6">
        <f t="shared" si="0"/>
        <v>263290</v>
      </c>
      <c r="Y16" s="6">
        <f t="shared" si="3"/>
        <v>455895</v>
      </c>
    </row>
    <row r="17" spans="1:25" x14ac:dyDescent="0.2">
      <c r="A17" s="7" t="s">
        <v>1</v>
      </c>
      <c r="B17" s="20">
        <f t="shared" ref="B17:G17" si="4">SUM(B5:B16)</f>
        <v>4873952</v>
      </c>
      <c r="C17" s="20">
        <f t="shared" si="4"/>
        <v>29998203</v>
      </c>
      <c r="D17" s="20">
        <f t="shared" si="4"/>
        <v>4714323</v>
      </c>
      <c r="E17" s="20">
        <f t="shared" si="4"/>
        <v>11484017</v>
      </c>
      <c r="F17" s="20">
        <f t="shared" si="4"/>
        <v>4250104</v>
      </c>
      <c r="G17" s="20">
        <f t="shared" si="4"/>
        <v>263290</v>
      </c>
      <c r="H17" s="20">
        <f t="shared" si="1"/>
        <v>55583889</v>
      </c>
      <c r="S17" s="4">
        <f t="shared" ref="S17:X17" si="5">SUM(S5:S16)</f>
        <v>1987263</v>
      </c>
      <c r="T17" s="4">
        <f t="shared" si="5"/>
        <v>359394</v>
      </c>
      <c r="U17" s="4">
        <f t="shared" si="5"/>
        <v>776567</v>
      </c>
      <c r="V17" s="4">
        <f t="shared" si="5"/>
        <v>13020</v>
      </c>
      <c r="W17" s="4">
        <f t="shared" si="2"/>
        <v>3136244</v>
      </c>
      <c r="X17" s="4">
        <f t="shared" si="5"/>
        <v>263290</v>
      </c>
      <c r="Y17" s="6">
        <f t="shared" si="3"/>
        <v>3399534</v>
      </c>
    </row>
    <row r="18" spans="1:25" x14ac:dyDescent="0.2">
      <c r="A18" s="5"/>
      <c r="B18" s="6">
        <v>0</v>
      </c>
      <c r="C18" s="6"/>
      <c r="D18" s="6"/>
      <c r="E18" s="6"/>
      <c r="F18" s="6"/>
      <c r="G18" s="6"/>
      <c r="H18" s="6"/>
      <c r="I18" s="6"/>
      <c r="J18" s="6"/>
      <c r="Y18" s="6"/>
    </row>
    <row r="19" spans="1:25" x14ac:dyDescent="0.2">
      <c r="A19" s="5"/>
      <c r="B19" s="6"/>
      <c r="C19" s="6"/>
      <c r="D19" s="6"/>
      <c r="E19" s="6"/>
      <c r="F19" s="6"/>
      <c r="G19" s="6"/>
      <c r="H19" s="6"/>
      <c r="I19" s="6"/>
      <c r="J19" s="6"/>
      <c r="Y19" s="6"/>
    </row>
    <row r="20" spans="1:25" x14ac:dyDescent="0.2">
      <c r="A20" s="5"/>
      <c r="B20" s="6"/>
      <c r="C20" s="6"/>
      <c r="D20" s="6"/>
      <c r="E20" s="6"/>
      <c r="F20" s="6"/>
      <c r="G20" s="6"/>
      <c r="H20" s="6"/>
      <c r="I20" s="6"/>
      <c r="Y20" s="6"/>
    </row>
    <row r="21" spans="1:25" ht="12.75" customHeight="1" x14ac:dyDescent="0.2">
      <c r="A21" s="44" t="s">
        <v>43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Y21" s="6"/>
    </row>
    <row r="22" spans="1:25" x14ac:dyDescent="0.2">
      <c r="A22" s="3"/>
      <c r="B22" s="35" t="s">
        <v>35</v>
      </c>
      <c r="C22" s="36"/>
      <c r="D22" s="36"/>
      <c r="E22" s="36"/>
      <c r="F22" s="36"/>
      <c r="G22" s="36"/>
      <c r="H22" s="36"/>
      <c r="I22" s="36"/>
      <c r="J22" s="36"/>
      <c r="K22" s="36"/>
      <c r="L22" s="37"/>
      <c r="Y22" s="6"/>
    </row>
    <row r="23" spans="1:25" x14ac:dyDescent="0.2">
      <c r="A23" s="3" t="s">
        <v>0</v>
      </c>
      <c r="B23" s="3" t="s">
        <v>19</v>
      </c>
      <c r="C23" s="3" t="s">
        <v>65</v>
      </c>
      <c r="D23" s="3" t="s">
        <v>26</v>
      </c>
      <c r="E23" s="3" t="s">
        <v>20</v>
      </c>
      <c r="F23" s="3" t="s">
        <v>21</v>
      </c>
      <c r="G23" s="3" t="s">
        <v>37</v>
      </c>
      <c r="H23" s="3" t="s">
        <v>18</v>
      </c>
      <c r="I23" s="20" t="s">
        <v>31</v>
      </c>
      <c r="J23" s="3" t="s">
        <v>36</v>
      </c>
      <c r="K23" s="3" t="s">
        <v>40</v>
      </c>
      <c r="L23" s="20" t="s">
        <v>1</v>
      </c>
      <c r="Y23" s="6"/>
    </row>
    <row r="24" spans="1:25" x14ac:dyDescent="0.2">
      <c r="A24" s="7" t="s">
        <v>2</v>
      </c>
      <c r="B24" s="3">
        <v>771432</v>
      </c>
      <c r="C24" s="3"/>
      <c r="D24" s="3"/>
      <c r="E24" s="3">
        <v>104210</v>
      </c>
      <c r="F24" s="3">
        <v>53280</v>
      </c>
      <c r="G24" s="3"/>
      <c r="H24" s="3"/>
      <c r="I24" s="20"/>
      <c r="J24" s="20"/>
      <c r="K24" s="20"/>
      <c r="L24" s="20">
        <f>B24+C24+D24+E24+F24+G24+H24+I24+J24+K24</f>
        <v>928922</v>
      </c>
      <c r="M24" s="6"/>
      <c r="N24" s="6"/>
      <c r="Y24" s="6"/>
    </row>
    <row r="25" spans="1:25" x14ac:dyDescent="0.2">
      <c r="A25" s="7" t="s">
        <v>3</v>
      </c>
      <c r="B25" s="3">
        <v>428416</v>
      </c>
      <c r="C25" s="3">
        <f>1266175-459675</f>
        <v>806500</v>
      </c>
      <c r="D25" s="3"/>
      <c r="E25" s="3"/>
      <c r="F25" s="3">
        <v>360100</v>
      </c>
      <c r="G25" s="3"/>
      <c r="H25" s="3">
        <v>875748</v>
      </c>
      <c r="I25" s="20"/>
      <c r="J25" s="20"/>
      <c r="K25" s="20"/>
      <c r="L25" s="20">
        <f t="shared" ref="L25:L36" si="6">B25+C25+D25+E25+F25+G25+H25+I25+J25+K25</f>
        <v>2470764</v>
      </c>
      <c r="M25" s="6"/>
      <c r="N25" s="6"/>
      <c r="Y25" s="6"/>
    </row>
    <row r="26" spans="1:25" x14ac:dyDescent="0.2">
      <c r="A26" s="7" t="s">
        <v>4</v>
      </c>
      <c r="B26" s="3">
        <v>328026</v>
      </c>
      <c r="C26" s="3">
        <v>1246250</v>
      </c>
      <c r="D26" s="3"/>
      <c r="E26" s="3"/>
      <c r="F26" s="3"/>
      <c r="G26" s="3"/>
      <c r="H26" s="3"/>
      <c r="I26" s="20"/>
      <c r="J26" s="20"/>
      <c r="K26" s="20"/>
      <c r="L26" s="20">
        <f t="shared" si="6"/>
        <v>1574276</v>
      </c>
      <c r="M26" s="6"/>
      <c r="N26" s="6"/>
      <c r="Y26" s="6"/>
    </row>
    <row r="27" spans="1:25" x14ac:dyDescent="0.2">
      <c r="A27" s="7" t="s">
        <v>5</v>
      </c>
      <c r="B27" s="3">
        <v>1876495</v>
      </c>
      <c r="C27" s="3"/>
      <c r="D27" s="3"/>
      <c r="E27" s="3">
        <v>854711</v>
      </c>
      <c r="F27" s="3">
        <v>71055</v>
      </c>
      <c r="G27" s="3"/>
      <c r="H27" s="3"/>
      <c r="I27" s="20">
        <v>45000</v>
      </c>
      <c r="J27" s="20"/>
      <c r="K27" s="20"/>
      <c r="L27" s="20">
        <f t="shared" si="6"/>
        <v>2847261</v>
      </c>
      <c r="M27" s="6"/>
      <c r="N27" s="6"/>
      <c r="Y27" s="6"/>
    </row>
    <row r="28" spans="1:25" x14ac:dyDescent="0.2">
      <c r="A28" s="7" t="s">
        <v>6</v>
      </c>
      <c r="B28" s="3">
        <v>688798</v>
      </c>
      <c r="C28" s="3"/>
      <c r="D28" s="3"/>
      <c r="E28" s="3">
        <v>147901</v>
      </c>
      <c r="F28" s="3">
        <v>497700</v>
      </c>
      <c r="G28" s="3"/>
      <c r="H28" s="3"/>
      <c r="I28" s="20"/>
      <c r="J28" s="20"/>
      <c r="K28" s="20"/>
      <c r="L28" s="20">
        <f t="shared" si="6"/>
        <v>1334399</v>
      </c>
      <c r="M28" s="6"/>
      <c r="N28" s="6"/>
      <c r="Y28" s="6"/>
    </row>
    <row r="29" spans="1:25" x14ac:dyDescent="0.2">
      <c r="A29" s="7" t="s">
        <v>7</v>
      </c>
      <c r="B29" s="3">
        <v>491250</v>
      </c>
      <c r="C29" s="3">
        <v>202000</v>
      </c>
      <c r="D29" s="3"/>
      <c r="E29" s="3">
        <v>115105</v>
      </c>
      <c r="F29" s="3">
        <v>675675</v>
      </c>
      <c r="G29" s="3"/>
      <c r="H29" s="3"/>
      <c r="I29" s="20"/>
      <c r="J29" s="20"/>
      <c r="K29" s="20">
        <v>154680</v>
      </c>
      <c r="L29" s="20">
        <f t="shared" si="6"/>
        <v>1638710</v>
      </c>
      <c r="M29" s="6"/>
      <c r="N29" s="6"/>
      <c r="Y29" s="6"/>
    </row>
    <row r="30" spans="1:25" x14ac:dyDescent="0.2">
      <c r="A30" s="7" t="s">
        <v>8</v>
      </c>
      <c r="B30" s="3">
        <v>1242183</v>
      </c>
      <c r="C30" s="3"/>
      <c r="D30" s="3"/>
      <c r="E30" s="3">
        <v>171566</v>
      </c>
      <c r="F30" s="3"/>
      <c r="G30" s="3"/>
      <c r="H30" s="3"/>
      <c r="I30" s="20">
        <v>63000</v>
      </c>
      <c r="J30" s="20"/>
      <c r="K30" s="20"/>
      <c r="L30" s="20">
        <f t="shared" si="6"/>
        <v>1476749</v>
      </c>
      <c r="M30" s="6"/>
      <c r="N30" s="6"/>
      <c r="Y30" s="6"/>
    </row>
    <row r="31" spans="1:25" x14ac:dyDescent="0.2">
      <c r="A31" s="7" t="s">
        <v>9</v>
      </c>
      <c r="B31" s="3">
        <v>1243680</v>
      </c>
      <c r="C31" s="3"/>
      <c r="D31" s="3">
        <v>106500</v>
      </c>
      <c r="E31" s="3"/>
      <c r="F31" s="3"/>
      <c r="G31" s="3"/>
      <c r="H31" s="3"/>
      <c r="I31" s="20">
        <v>63000</v>
      </c>
      <c r="J31" s="20"/>
      <c r="K31" s="20"/>
      <c r="L31" s="20">
        <f t="shared" si="6"/>
        <v>1413180</v>
      </c>
      <c r="M31" s="6"/>
      <c r="N31" s="6"/>
      <c r="Y31" s="6"/>
    </row>
    <row r="32" spans="1:25" x14ac:dyDescent="0.2">
      <c r="A32" s="7" t="s">
        <v>10</v>
      </c>
      <c r="B32" s="3">
        <v>1076152</v>
      </c>
      <c r="C32" s="3"/>
      <c r="D32" s="3"/>
      <c r="E32" s="3">
        <v>228920</v>
      </c>
      <c r="F32" s="3"/>
      <c r="G32" s="3"/>
      <c r="H32" s="3">
        <v>527124</v>
      </c>
      <c r="I32" s="20">
        <v>63000</v>
      </c>
      <c r="J32" s="20"/>
      <c r="K32" s="20"/>
      <c r="L32" s="20">
        <f t="shared" si="6"/>
        <v>1895196</v>
      </c>
      <c r="M32" s="6"/>
      <c r="N32" s="6"/>
      <c r="Y32" s="6"/>
    </row>
    <row r="33" spans="1:25" x14ac:dyDescent="0.2">
      <c r="A33" s="7" t="s">
        <v>11</v>
      </c>
      <c r="B33" s="3">
        <v>1454619</v>
      </c>
      <c r="C33" s="3"/>
      <c r="D33" s="3"/>
      <c r="E33" s="3">
        <v>63572</v>
      </c>
      <c r="F33" s="3"/>
      <c r="G33" s="3"/>
      <c r="H33" s="3">
        <v>563721</v>
      </c>
      <c r="I33" s="20">
        <v>67500</v>
      </c>
      <c r="J33" s="20">
        <v>112100</v>
      </c>
      <c r="K33" s="20"/>
      <c r="L33" s="20">
        <f t="shared" si="6"/>
        <v>2261512</v>
      </c>
      <c r="M33" s="6"/>
      <c r="N33" s="6"/>
      <c r="Y33" s="6"/>
    </row>
    <row r="34" spans="1:25" x14ac:dyDescent="0.2">
      <c r="A34" s="3" t="s">
        <v>12</v>
      </c>
      <c r="B34" s="3">
        <v>3872711</v>
      </c>
      <c r="C34" s="3">
        <v>733900</v>
      </c>
      <c r="D34" s="3"/>
      <c r="E34" s="3">
        <v>430303</v>
      </c>
      <c r="F34" s="3"/>
      <c r="G34" s="3">
        <v>41000</v>
      </c>
      <c r="H34" s="3">
        <v>182150</v>
      </c>
      <c r="I34" s="20">
        <v>67800</v>
      </c>
      <c r="J34" s="20">
        <v>69000</v>
      </c>
      <c r="K34" s="20"/>
      <c r="L34" s="20">
        <f t="shared" si="6"/>
        <v>5396864</v>
      </c>
      <c r="M34" s="6"/>
      <c r="N34" s="6"/>
      <c r="Y34" s="6"/>
    </row>
    <row r="35" spans="1:25" x14ac:dyDescent="0.2">
      <c r="A35" s="3" t="s">
        <v>13</v>
      </c>
      <c r="B35" s="3">
        <f>2413954</f>
        <v>2413954</v>
      </c>
      <c r="C35" s="3"/>
      <c r="D35" s="3">
        <v>89200</v>
      </c>
      <c r="E35" s="3">
        <v>36625</v>
      </c>
      <c r="F35" s="3"/>
      <c r="G35" s="3">
        <v>130000</v>
      </c>
      <c r="H35" s="3"/>
      <c r="I35" s="20">
        <v>113000</v>
      </c>
      <c r="J35" s="20">
        <v>83300</v>
      </c>
      <c r="K35" s="20"/>
      <c r="L35" s="20">
        <f t="shared" si="6"/>
        <v>2866079</v>
      </c>
      <c r="M35" s="6"/>
      <c r="N35" s="6"/>
      <c r="Y35" s="6"/>
    </row>
    <row r="36" spans="1:25" x14ac:dyDescent="0.2">
      <c r="A36" s="3"/>
      <c r="B36" s="3">
        <f t="shared" ref="B36:H36" si="7">SUM(B24:B35)</f>
        <v>15887716</v>
      </c>
      <c r="C36" s="3">
        <f t="shared" si="7"/>
        <v>2988650</v>
      </c>
      <c r="D36" s="3">
        <f t="shared" si="7"/>
        <v>195700</v>
      </c>
      <c r="E36" s="3">
        <f t="shared" si="7"/>
        <v>2152913</v>
      </c>
      <c r="F36" s="3">
        <f t="shared" si="7"/>
        <v>1657810</v>
      </c>
      <c r="G36" s="3">
        <f t="shared" si="7"/>
        <v>171000</v>
      </c>
      <c r="H36" s="3">
        <f t="shared" si="7"/>
        <v>2148743</v>
      </c>
      <c r="I36" s="20">
        <f>SUM(I24:I35)</f>
        <v>482300</v>
      </c>
      <c r="J36" s="20">
        <f>SUM(J24:J35)</f>
        <v>264400</v>
      </c>
      <c r="K36" s="20">
        <f>SUM(K24:K35)</f>
        <v>154680</v>
      </c>
      <c r="L36" s="20">
        <f t="shared" si="6"/>
        <v>26103912</v>
      </c>
      <c r="M36" s="6"/>
      <c r="N36" s="6"/>
    </row>
    <row r="37" spans="1:25" x14ac:dyDescent="0.2">
      <c r="I37" s="6"/>
      <c r="J37" s="6"/>
      <c r="K37" s="6"/>
      <c r="L37" s="6"/>
      <c r="M37" s="6"/>
      <c r="N37" s="6"/>
    </row>
    <row r="38" spans="1:25" x14ac:dyDescent="0.2">
      <c r="I38" s="6"/>
      <c r="J38" s="6"/>
      <c r="K38" s="6"/>
      <c r="L38" s="6"/>
      <c r="M38" s="6"/>
      <c r="N38" s="6"/>
    </row>
    <row r="39" spans="1:25" x14ac:dyDescent="0.2">
      <c r="I39" s="6"/>
      <c r="J39" s="6"/>
      <c r="K39" s="6"/>
      <c r="L39" s="6"/>
      <c r="M39" s="6"/>
      <c r="N39" s="6"/>
    </row>
    <row r="40" spans="1:25" ht="15.75" x14ac:dyDescent="0.25">
      <c r="A40" s="33" t="s">
        <v>14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8"/>
    </row>
    <row r="41" spans="1:25" ht="15.75" x14ac:dyDescent="0.25">
      <c r="A41" s="33" t="s">
        <v>44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8"/>
      <c r="R41" s="4" t="s">
        <v>15</v>
      </c>
    </row>
    <row r="42" spans="1:25" ht="12.75" x14ac:dyDescent="0.2">
      <c r="A42" s="34" t="s">
        <v>30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8"/>
    </row>
    <row r="43" spans="1:25" x14ac:dyDescent="0.2">
      <c r="A43" s="16" t="s">
        <v>0</v>
      </c>
      <c r="B43" s="16" t="s">
        <v>16</v>
      </c>
      <c r="C43" s="16" t="s">
        <v>24</v>
      </c>
      <c r="D43" s="16" t="s">
        <v>39</v>
      </c>
      <c r="E43" s="16" t="s">
        <v>17</v>
      </c>
      <c r="F43" s="16" t="s">
        <v>27</v>
      </c>
      <c r="G43" s="16" t="s">
        <v>22</v>
      </c>
      <c r="H43" s="16" t="s">
        <v>23</v>
      </c>
      <c r="I43" s="16" t="s">
        <v>33</v>
      </c>
      <c r="J43" s="16" t="s">
        <v>34</v>
      </c>
      <c r="K43" s="16" t="s">
        <v>1</v>
      </c>
      <c r="L43" s="17"/>
      <c r="M43" s="17"/>
      <c r="N43" s="17"/>
      <c r="R43" s="4" t="s">
        <v>0</v>
      </c>
      <c r="S43" s="4" t="s">
        <v>22</v>
      </c>
      <c r="U43" s="4" t="s">
        <v>23</v>
      </c>
      <c r="W43" s="4" t="s">
        <v>1</v>
      </c>
    </row>
    <row r="44" spans="1:25" x14ac:dyDescent="0.2">
      <c r="A44" s="10" t="s">
        <v>2</v>
      </c>
      <c r="B44" s="11"/>
      <c r="C44" s="11"/>
      <c r="D44" s="11">
        <v>194640</v>
      </c>
      <c r="E44" s="11"/>
      <c r="F44" s="11">
        <v>3226200</v>
      </c>
      <c r="G44" s="11"/>
      <c r="H44" s="11">
        <v>1623580</v>
      </c>
      <c r="I44" s="11"/>
      <c r="J44" s="11"/>
      <c r="K44" s="11">
        <f>B44+C44+D44+E44+F44+G44+H44+I44+J44</f>
        <v>5044420</v>
      </c>
      <c r="L44" s="17"/>
      <c r="M44" s="17"/>
      <c r="N44" s="17"/>
      <c r="R44" s="5" t="s">
        <v>2</v>
      </c>
      <c r="W44" s="4">
        <f>SUM(S44:V44)</f>
        <v>0</v>
      </c>
      <c r="X44" s="6" t="e">
        <f>#REF!</f>
        <v>#REF!</v>
      </c>
      <c r="Y44" s="6" t="e">
        <f>W44+X44</f>
        <v>#REF!</v>
      </c>
    </row>
    <row r="45" spans="1:25" x14ac:dyDescent="0.2">
      <c r="A45" s="10" t="s">
        <v>3</v>
      </c>
      <c r="B45" s="11"/>
      <c r="C45" s="11"/>
      <c r="D45" s="11">
        <v>370000</v>
      </c>
      <c r="E45" s="11"/>
      <c r="F45" s="11">
        <v>2565000</v>
      </c>
      <c r="G45" s="11"/>
      <c r="H45" s="11">
        <v>1247330</v>
      </c>
      <c r="I45" s="11"/>
      <c r="J45" s="11"/>
      <c r="K45" s="11">
        <f t="shared" ref="K45:K56" si="8">B45+C45+D45+E45+F45+G45+H45+I45+J45</f>
        <v>4182330</v>
      </c>
      <c r="L45" s="17"/>
      <c r="M45" s="17"/>
      <c r="N45" s="17"/>
      <c r="R45" s="5" t="s">
        <v>3</v>
      </c>
      <c r="U45" s="4">
        <v>220500</v>
      </c>
      <c r="W45" s="4">
        <f t="shared" ref="W45:W56" si="9">SUM(S45:V45)</f>
        <v>220500</v>
      </c>
      <c r="X45" s="6" t="e">
        <f>#REF!</f>
        <v>#REF!</v>
      </c>
      <c r="Y45" s="6" t="e">
        <f t="shared" ref="Y45:Y55" si="10">W45+X45</f>
        <v>#REF!</v>
      </c>
    </row>
    <row r="46" spans="1:25" x14ac:dyDescent="0.2">
      <c r="A46" s="10" t="s">
        <v>4</v>
      </c>
      <c r="B46" s="11"/>
      <c r="C46" s="11">
        <v>209124</v>
      </c>
      <c r="D46" s="11">
        <v>503320</v>
      </c>
      <c r="E46" s="11">
        <v>23597</v>
      </c>
      <c r="F46" s="11">
        <v>1541381</v>
      </c>
      <c r="G46" s="11"/>
      <c r="H46" s="11">
        <v>1742656</v>
      </c>
      <c r="I46" s="11">
        <v>2619</v>
      </c>
      <c r="J46" s="11"/>
      <c r="K46" s="11">
        <f t="shared" si="8"/>
        <v>4022697</v>
      </c>
      <c r="L46" s="17"/>
      <c r="M46" s="17"/>
      <c r="N46" s="17"/>
      <c r="R46" s="5" t="s">
        <v>4</v>
      </c>
      <c r="W46" s="4">
        <f t="shared" si="9"/>
        <v>0</v>
      </c>
      <c r="X46" s="6" t="e">
        <f>#REF!</f>
        <v>#REF!</v>
      </c>
      <c r="Y46" s="6" t="e">
        <f t="shared" si="10"/>
        <v>#REF!</v>
      </c>
    </row>
    <row r="47" spans="1:25" x14ac:dyDescent="0.2">
      <c r="A47" s="10" t="s">
        <v>5</v>
      </c>
      <c r="B47" s="11">
        <v>54562</v>
      </c>
      <c r="C47" s="11">
        <v>403200</v>
      </c>
      <c r="D47" s="11">
        <v>174240</v>
      </c>
      <c r="E47" s="11">
        <f>14860+2714</f>
        <v>17574</v>
      </c>
      <c r="F47" s="11">
        <v>2650500</v>
      </c>
      <c r="G47" s="11"/>
      <c r="H47" s="11">
        <v>317520</v>
      </c>
      <c r="I47" s="11"/>
      <c r="J47" s="11"/>
      <c r="K47" s="11">
        <f t="shared" si="8"/>
        <v>3617596</v>
      </c>
      <c r="L47" s="17"/>
      <c r="M47" s="17"/>
      <c r="N47" s="17"/>
      <c r="R47" s="5" t="s">
        <v>5</v>
      </c>
      <c r="W47" s="4">
        <f t="shared" si="9"/>
        <v>0</v>
      </c>
      <c r="X47" s="6" t="e">
        <f>#REF!</f>
        <v>#REF!</v>
      </c>
      <c r="Y47" s="6" t="e">
        <f t="shared" si="10"/>
        <v>#REF!</v>
      </c>
    </row>
    <row r="48" spans="1:25" x14ac:dyDescent="0.2">
      <c r="A48" s="10" t="s">
        <v>6</v>
      </c>
      <c r="B48" s="11">
        <v>43400</v>
      </c>
      <c r="C48" s="11">
        <v>921200</v>
      </c>
      <c r="D48" s="11">
        <v>740640</v>
      </c>
      <c r="E48" s="11"/>
      <c r="F48" s="11">
        <v>2813900</v>
      </c>
      <c r="G48" s="11">
        <v>4308083</v>
      </c>
      <c r="H48" s="11"/>
      <c r="I48" s="11"/>
      <c r="J48" s="11"/>
      <c r="K48" s="11">
        <f t="shared" si="8"/>
        <v>8827223</v>
      </c>
      <c r="L48" s="17"/>
      <c r="M48" s="17"/>
      <c r="N48" s="17"/>
      <c r="R48" s="5" t="s">
        <v>6</v>
      </c>
      <c r="S48" s="4">
        <v>1670454</v>
      </c>
      <c r="W48" s="4">
        <f t="shared" si="9"/>
        <v>1670454</v>
      </c>
      <c r="X48" s="6" t="e">
        <f>#REF!</f>
        <v>#REF!</v>
      </c>
      <c r="Y48" s="6" t="e">
        <f t="shared" si="10"/>
        <v>#REF!</v>
      </c>
    </row>
    <row r="49" spans="1:25" x14ac:dyDescent="0.2">
      <c r="A49" s="10" t="s">
        <v>7</v>
      </c>
      <c r="B49" s="11">
        <v>14904</v>
      </c>
      <c r="C49" s="11">
        <v>417140</v>
      </c>
      <c r="D49" s="11">
        <v>52800</v>
      </c>
      <c r="E49" s="11">
        <v>41339</v>
      </c>
      <c r="F49" s="11">
        <v>2757300</v>
      </c>
      <c r="G49" s="11">
        <v>6923863</v>
      </c>
      <c r="H49" s="11">
        <v>283500</v>
      </c>
      <c r="I49" s="11"/>
      <c r="J49" s="11"/>
      <c r="K49" s="11">
        <f t="shared" si="8"/>
        <v>10490846</v>
      </c>
      <c r="L49" s="17"/>
      <c r="M49" s="17"/>
      <c r="N49" s="17"/>
      <c r="R49" s="5" t="s">
        <v>7</v>
      </c>
      <c r="S49" s="4">
        <v>441723</v>
      </c>
      <c r="W49" s="4">
        <f t="shared" si="9"/>
        <v>441723</v>
      </c>
      <c r="X49" s="6" t="e">
        <f>#REF!</f>
        <v>#REF!</v>
      </c>
      <c r="Y49" s="6" t="e">
        <f t="shared" si="10"/>
        <v>#REF!</v>
      </c>
    </row>
    <row r="50" spans="1:25" x14ac:dyDescent="0.2">
      <c r="A50" s="10" t="s">
        <v>8</v>
      </c>
      <c r="B50" s="11">
        <v>24660</v>
      </c>
      <c r="C50" s="11">
        <v>302031</v>
      </c>
      <c r="D50" s="11">
        <v>483780</v>
      </c>
      <c r="E50" s="11"/>
      <c r="F50" s="11">
        <v>2282484</v>
      </c>
      <c r="G50" s="11">
        <v>990045</v>
      </c>
      <c r="H50" s="11"/>
      <c r="I50" s="11">
        <v>3144</v>
      </c>
      <c r="J50" s="11"/>
      <c r="K50" s="11">
        <f t="shared" si="8"/>
        <v>4086144</v>
      </c>
      <c r="L50" s="17"/>
      <c r="M50" s="17"/>
      <c r="N50" s="17"/>
      <c r="R50" s="5" t="s">
        <v>8</v>
      </c>
      <c r="T50" s="4">
        <v>177120</v>
      </c>
      <c r="W50" s="4">
        <f t="shared" si="9"/>
        <v>177120</v>
      </c>
      <c r="X50" s="6" t="e">
        <f>#REF!</f>
        <v>#REF!</v>
      </c>
      <c r="Y50" s="6" t="e">
        <f t="shared" si="10"/>
        <v>#REF!</v>
      </c>
    </row>
    <row r="51" spans="1:25" x14ac:dyDescent="0.2">
      <c r="A51" s="10" t="s">
        <v>9</v>
      </c>
      <c r="B51" s="11"/>
      <c r="C51" s="11">
        <v>69600</v>
      </c>
      <c r="D51" s="11">
        <v>195190</v>
      </c>
      <c r="E51" s="11">
        <v>28734</v>
      </c>
      <c r="F51" s="11">
        <v>2428200</v>
      </c>
      <c r="G51" s="11"/>
      <c r="H51" s="11"/>
      <c r="I51" s="11"/>
      <c r="J51" s="11"/>
      <c r="K51" s="11">
        <f t="shared" si="8"/>
        <v>2721724</v>
      </c>
      <c r="L51" s="17"/>
      <c r="M51" s="17"/>
      <c r="N51" s="17"/>
      <c r="R51" s="5" t="s">
        <v>9</v>
      </c>
      <c r="S51" s="4">
        <v>77144</v>
      </c>
      <c r="T51" s="4">
        <f>236160+1804</f>
        <v>237964</v>
      </c>
      <c r="U51" s="4">
        <v>378432</v>
      </c>
      <c r="W51" s="4">
        <f t="shared" si="9"/>
        <v>693540</v>
      </c>
      <c r="X51" s="6" t="e">
        <f>#REF!</f>
        <v>#REF!</v>
      </c>
      <c r="Y51" s="6" t="e">
        <f t="shared" si="10"/>
        <v>#REF!</v>
      </c>
    </row>
    <row r="52" spans="1:25" x14ac:dyDescent="0.2">
      <c r="A52" s="10" t="s">
        <v>10</v>
      </c>
      <c r="B52" s="11">
        <v>118960</v>
      </c>
      <c r="C52" s="11">
        <v>319716</v>
      </c>
      <c r="D52" s="11">
        <v>328880</v>
      </c>
      <c r="E52" s="11">
        <v>14860</v>
      </c>
      <c r="F52" s="11">
        <v>2783500</v>
      </c>
      <c r="G52" s="11"/>
      <c r="H52" s="11"/>
      <c r="I52" s="11"/>
      <c r="J52" s="11"/>
      <c r="K52" s="11">
        <f t="shared" si="8"/>
        <v>3565916</v>
      </c>
      <c r="L52" s="17"/>
      <c r="M52" s="17"/>
      <c r="N52" s="17"/>
      <c r="R52" s="5" t="s">
        <v>10</v>
      </c>
      <c r="W52" s="4">
        <f t="shared" si="9"/>
        <v>0</v>
      </c>
      <c r="X52" s="6" t="e">
        <f>#REF!</f>
        <v>#REF!</v>
      </c>
      <c r="Y52" s="6" t="e">
        <f t="shared" si="10"/>
        <v>#REF!</v>
      </c>
    </row>
    <row r="53" spans="1:25" x14ac:dyDescent="0.2">
      <c r="A53" s="10" t="s">
        <v>11</v>
      </c>
      <c r="B53" s="11">
        <v>59200</v>
      </c>
      <c r="C53" s="11">
        <v>656000</v>
      </c>
      <c r="D53" s="11">
        <v>349490</v>
      </c>
      <c r="E53" s="11">
        <v>44866</v>
      </c>
      <c r="F53" s="11">
        <v>2798400</v>
      </c>
      <c r="G53" s="11"/>
      <c r="H53" s="18"/>
      <c r="I53" s="11">
        <v>9600</v>
      </c>
      <c r="J53" s="11"/>
      <c r="K53" s="11">
        <f t="shared" si="8"/>
        <v>3917556</v>
      </c>
      <c r="L53" s="17"/>
      <c r="M53" s="17"/>
      <c r="N53" s="17"/>
      <c r="R53" s="5" t="s">
        <v>11</v>
      </c>
      <c r="V53" s="4">
        <v>304000</v>
      </c>
      <c r="W53" s="4">
        <f t="shared" si="9"/>
        <v>304000</v>
      </c>
      <c r="X53" s="6" t="e">
        <f>#REF!</f>
        <v>#REF!</v>
      </c>
      <c r="Y53" s="6" t="e">
        <f t="shared" si="10"/>
        <v>#REF!</v>
      </c>
    </row>
    <row r="54" spans="1:25" x14ac:dyDescent="0.2">
      <c r="A54" s="16" t="s">
        <v>12</v>
      </c>
      <c r="B54" s="11">
        <v>702320</v>
      </c>
      <c r="C54" s="11">
        <v>348000</v>
      </c>
      <c r="D54" s="11">
        <v>379040</v>
      </c>
      <c r="E54" s="11">
        <v>103000</v>
      </c>
      <c r="F54" s="11">
        <v>2260500</v>
      </c>
      <c r="G54" s="11"/>
      <c r="H54" s="11"/>
      <c r="I54" s="11"/>
      <c r="J54" s="11"/>
      <c r="K54" s="11">
        <f t="shared" si="8"/>
        <v>3792860</v>
      </c>
      <c r="L54" s="17"/>
      <c r="M54" s="17"/>
      <c r="N54" s="17"/>
      <c r="R54" s="4" t="s">
        <v>12</v>
      </c>
      <c r="W54" s="4">
        <f t="shared" si="9"/>
        <v>0</v>
      </c>
      <c r="X54" s="6" t="e">
        <f>#REF!</f>
        <v>#REF!</v>
      </c>
      <c r="Y54" s="6" t="e">
        <f t="shared" si="10"/>
        <v>#REF!</v>
      </c>
    </row>
    <row r="55" spans="1:25" x14ac:dyDescent="0.2">
      <c r="A55" s="16" t="s">
        <v>13</v>
      </c>
      <c r="B55" s="11">
        <v>97110</v>
      </c>
      <c r="C55" s="11">
        <v>300000</v>
      </c>
      <c r="D55" s="11">
        <v>673160</v>
      </c>
      <c r="E55" s="11">
        <v>36340</v>
      </c>
      <c r="F55" s="11">
        <v>2883600</v>
      </c>
      <c r="G55" s="11">
        <v>42040</v>
      </c>
      <c r="H55" s="11"/>
      <c r="I55" s="11"/>
      <c r="J55" s="11">
        <v>179700</v>
      </c>
      <c r="K55" s="11">
        <f t="shared" si="8"/>
        <v>4211950</v>
      </c>
      <c r="L55" s="17"/>
      <c r="M55" s="17"/>
      <c r="N55" s="17"/>
      <c r="R55" s="4" t="s">
        <v>13</v>
      </c>
      <c r="U55" s="4">
        <v>161280</v>
      </c>
      <c r="W55" s="4">
        <f t="shared" si="9"/>
        <v>161280</v>
      </c>
      <c r="X55" s="6" t="e">
        <f>#REF!</f>
        <v>#REF!</v>
      </c>
      <c r="Y55" s="6" t="e">
        <f t="shared" si="10"/>
        <v>#REF!</v>
      </c>
    </row>
    <row r="56" spans="1:25" x14ac:dyDescent="0.2">
      <c r="A56" s="10" t="s">
        <v>1</v>
      </c>
      <c r="B56" s="11">
        <f t="shared" ref="B56:H56" si="11">SUM(B44:B55)</f>
        <v>1115116</v>
      </c>
      <c r="C56" s="11">
        <f t="shared" si="11"/>
        <v>3946011</v>
      </c>
      <c r="D56" s="11">
        <f t="shared" si="11"/>
        <v>4445180</v>
      </c>
      <c r="E56" s="11">
        <f t="shared" si="11"/>
        <v>310310</v>
      </c>
      <c r="F56" s="11">
        <f t="shared" si="11"/>
        <v>30990965</v>
      </c>
      <c r="G56" s="11">
        <f t="shared" si="11"/>
        <v>12264031</v>
      </c>
      <c r="H56" s="11">
        <f t="shared" si="11"/>
        <v>5214586</v>
      </c>
      <c r="I56" s="11">
        <f>SUM(I44:I55)</f>
        <v>15363</v>
      </c>
      <c r="J56" s="11">
        <f>SUM(J44:J55)</f>
        <v>179700</v>
      </c>
      <c r="K56" s="11">
        <f t="shared" si="8"/>
        <v>58481262</v>
      </c>
      <c r="L56" s="17"/>
      <c r="M56" s="17"/>
      <c r="N56" s="17"/>
      <c r="P56" s="6">
        <f>SUM(P44:P55)</f>
        <v>0</v>
      </c>
      <c r="Q56" s="6">
        <f>SUM(Q44:Q55)</f>
        <v>0</v>
      </c>
      <c r="R56" s="6">
        <f>SUM(R44:R55)</f>
        <v>0</v>
      </c>
      <c r="S56" s="6">
        <f>SUM(S44:S55)</f>
        <v>2189321</v>
      </c>
      <c r="T56" s="4">
        <f t="shared" ref="T56:Y56" si="12">SUM(T44:T55)</f>
        <v>415084</v>
      </c>
      <c r="U56" s="4">
        <f t="shared" si="12"/>
        <v>760212</v>
      </c>
      <c r="V56" s="4">
        <f t="shared" si="12"/>
        <v>304000</v>
      </c>
      <c r="W56" s="4">
        <f t="shared" si="9"/>
        <v>3668617</v>
      </c>
      <c r="X56" s="4" t="e">
        <f t="shared" si="12"/>
        <v>#REF!</v>
      </c>
      <c r="Y56" s="4" t="e">
        <f t="shared" si="12"/>
        <v>#REF!</v>
      </c>
    </row>
    <row r="57" spans="1:25" x14ac:dyDescent="0.2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6"/>
      <c r="P57" s="6"/>
      <c r="Q57" s="6"/>
      <c r="R57" s="6"/>
      <c r="S57" s="6"/>
    </row>
    <row r="58" spans="1:25" x14ac:dyDescent="0.2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6"/>
      <c r="P58" s="6"/>
      <c r="Q58" s="6"/>
      <c r="R58" s="6"/>
      <c r="S58" s="6"/>
    </row>
    <row r="59" spans="1:25" x14ac:dyDescent="0.2">
      <c r="A59" s="43" t="s">
        <v>45</v>
      </c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12"/>
      <c r="M59" s="12"/>
      <c r="N59" s="12"/>
      <c r="O59" s="5"/>
    </row>
    <row r="60" spans="1:25" x14ac:dyDescent="0.2">
      <c r="A60" s="17"/>
      <c r="B60" s="19"/>
      <c r="C60" s="19"/>
      <c r="D60" s="19"/>
      <c r="E60" s="19"/>
      <c r="F60" s="19"/>
      <c r="G60" s="19"/>
      <c r="H60" s="19"/>
      <c r="I60" s="12"/>
      <c r="J60" s="12"/>
      <c r="K60" s="12"/>
      <c r="L60" s="12"/>
      <c r="M60" s="12"/>
      <c r="N60" s="12"/>
      <c r="O60" s="5"/>
    </row>
    <row r="61" spans="1:25" x14ac:dyDescent="0.2">
      <c r="A61" s="16" t="s">
        <v>0</v>
      </c>
      <c r="B61" s="16" t="s">
        <v>18</v>
      </c>
      <c r="C61" s="16" t="s">
        <v>19</v>
      </c>
      <c r="D61" s="16" t="s">
        <v>42</v>
      </c>
      <c r="E61" s="16" t="s">
        <v>65</v>
      </c>
      <c r="F61" s="16" t="s">
        <v>20</v>
      </c>
      <c r="G61" s="16" t="s">
        <v>21</v>
      </c>
      <c r="H61" s="16" t="s">
        <v>26</v>
      </c>
      <c r="I61" s="16" t="s">
        <v>31</v>
      </c>
      <c r="J61" s="10" t="s">
        <v>38</v>
      </c>
      <c r="K61" s="10" t="s">
        <v>36</v>
      </c>
      <c r="L61" s="10" t="s">
        <v>37</v>
      </c>
      <c r="M61" s="10" t="s">
        <v>40</v>
      </c>
      <c r="N61" s="16" t="s">
        <v>1</v>
      </c>
      <c r="O61" s="5"/>
    </row>
    <row r="62" spans="1:25" x14ac:dyDescent="0.2">
      <c r="A62" s="10" t="s">
        <v>2</v>
      </c>
      <c r="B62" s="16">
        <v>118800</v>
      </c>
      <c r="C62" s="16">
        <v>960420</v>
      </c>
      <c r="D62" s="16"/>
      <c r="E62" s="16">
        <v>143400</v>
      </c>
      <c r="F62" s="16"/>
      <c r="G62" s="16">
        <v>31600</v>
      </c>
      <c r="H62" s="16"/>
      <c r="I62" s="10"/>
      <c r="J62" s="10"/>
      <c r="K62" s="11"/>
      <c r="L62" s="10"/>
      <c r="M62" s="11"/>
      <c r="N62" s="11">
        <f t="shared" ref="N62:N74" si="13">B62+C62+D62+E62+F62+G62+H62+I62+J62+K62+L62+M62</f>
        <v>1254220</v>
      </c>
      <c r="O62" s="5"/>
    </row>
    <row r="63" spans="1:25" x14ac:dyDescent="0.2">
      <c r="A63" s="10" t="s">
        <v>3</v>
      </c>
      <c r="B63" s="16">
        <v>568560</v>
      </c>
      <c r="C63" s="16">
        <v>556622</v>
      </c>
      <c r="D63" s="16"/>
      <c r="E63" s="16">
        <v>1047300</v>
      </c>
      <c r="F63" s="16">
        <v>96800</v>
      </c>
      <c r="G63" s="16">
        <v>354700</v>
      </c>
      <c r="H63" s="16"/>
      <c r="I63" s="10"/>
      <c r="J63" s="10"/>
      <c r="K63" s="11"/>
      <c r="L63" s="10"/>
      <c r="M63" s="11"/>
      <c r="N63" s="11">
        <f t="shared" si="13"/>
        <v>2623982</v>
      </c>
      <c r="O63" s="5"/>
      <c r="P63" s="6"/>
      <c r="Q63" s="5"/>
    </row>
    <row r="64" spans="1:25" x14ac:dyDescent="0.2">
      <c r="A64" s="10" t="s">
        <v>4</v>
      </c>
      <c r="B64" s="16">
        <v>351920</v>
      </c>
      <c r="C64" s="16">
        <v>304350</v>
      </c>
      <c r="D64" s="16"/>
      <c r="E64" s="16">
        <v>1190400</v>
      </c>
      <c r="F64" s="16">
        <v>16000</v>
      </c>
      <c r="G64" s="16">
        <v>77650</v>
      </c>
      <c r="H64" s="16"/>
      <c r="I64" s="10"/>
      <c r="J64" s="10"/>
      <c r="K64" s="11"/>
      <c r="L64" s="10"/>
      <c r="M64" s="11"/>
      <c r="N64" s="11">
        <f t="shared" si="13"/>
        <v>1940320</v>
      </c>
      <c r="O64" s="5"/>
      <c r="P64" s="6"/>
      <c r="Q64" s="5"/>
    </row>
    <row r="65" spans="1:17" x14ac:dyDescent="0.2">
      <c r="A65" s="10" t="s">
        <v>5</v>
      </c>
      <c r="B65" s="16">
        <v>66600</v>
      </c>
      <c r="C65" s="16">
        <v>1707455</v>
      </c>
      <c r="D65" s="16"/>
      <c r="E65" s="16">
        <v>22000</v>
      </c>
      <c r="F65" s="16">
        <v>836080</v>
      </c>
      <c r="G65" s="16">
        <v>58800</v>
      </c>
      <c r="H65" s="11"/>
      <c r="I65" s="10"/>
      <c r="J65" s="10"/>
      <c r="K65" s="11"/>
      <c r="L65" s="10"/>
      <c r="M65" s="11"/>
      <c r="N65" s="11">
        <f t="shared" si="13"/>
        <v>2690935</v>
      </c>
      <c r="O65" s="5"/>
      <c r="P65" s="6"/>
      <c r="Q65" s="5"/>
    </row>
    <row r="66" spans="1:17" x14ac:dyDescent="0.2">
      <c r="A66" s="10" t="s">
        <v>6</v>
      </c>
      <c r="B66" s="16">
        <v>52200</v>
      </c>
      <c r="C66" s="16">
        <v>1056890</v>
      </c>
      <c r="D66" s="16"/>
      <c r="E66" s="16">
        <v>21560</v>
      </c>
      <c r="F66" s="16">
        <v>214665</v>
      </c>
      <c r="G66" s="16">
        <v>301500</v>
      </c>
      <c r="H66" s="11"/>
      <c r="I66" s="11">
        <v>17800</v>
      </c>
      <c r="J66" s="10"/>
      <c r="K66" s="11"/>
      <c r="L66" s="10"/>
      <c r="M66" s="11"/>
      <c r="N66" s="11">
        <f t="shared" si="13"/>
        <v>1664615</v>
      </c>
      <c r="O66" s="5"/>
      <c r="P66" s="6"/>
      <c r="Q66" s="5"/>
    </row>
    <row r="67" spans="1:17" x14ac:dyDescent="0.2">
      <c r="A67" s="10" t="s">
        <v>7</v>
      </c>
      <c r="B67" s="16"/>
      <c r="C67" s="16">
        <v>509740</v>
      </c>
      <c r="D67" s="16">
        <v>381000</v>
      </c>
      <c r="E67" s="16">
        <v>23840</v>
      </c>
      <c r="F67" s="16">
        <v>22500</v>
      </c>
      <c r="G67" s="16">
        <v>280500</v>
      </c>
      <c r="H67" s="11"/>
      <c r="I67" s="11"/>
      <c r="J67" s="10"/>
      <c r="K67" s="11"/>
      <c r="L67" s="10"/>
      <c r="M67" s="11"/>
      <c r="N67" s="11">
        <f t="shared" si="13"/>
        <v>1217580</v>
      </c>
      <c r="O67" s="5"/>
      <c r="P67" s="6"/>
      <c r="Q67" s="5"/>
    </row>
    <row r="68" spans="1:17" x14ac:dyDescent="0.2">
      <c r="A68" s="10" t="s">
        <v>8</v>
      </c>
      <c r="B68" s="16"/>
      <c r="C68" s="16">
        <v>1077630</v>
      </c>
      <c r="D68" s="16">
        <v>30000</v>
      </c>
      <c r="E68" s="16">
        <v>900</v>
      </c>
      <c r="F68" s="16">
        <v>42000</v>
      </c>
      <c r="G68" s="16">
        <v>27200</v>
      </c>
      <c r="H68" s="11"/>
      <c r="I68" s="11">
        <v>30260</v>
      </c>
      <c r="J68" s="10"/>
      <c r="K68" s="11">
        <v>8400</v>
      </c>
      <c r="L68" s="10"/>
      <c r="M68" s="11"/>
      <c r="N68" s="11">
        <f t="shared" si="13"/>
        <v>1216390</v>
      </c>
      <c r="O68" s="5"/>
      <c r="P68" s="6"/>
      <c r="Q68" s="5"/>
    </row>
    <row r="69" spans="1:17" x14ac:dyDescent="0.2">
      <c r="A69" s="10" t="s">
        <v>9</v>
      </c>
      <c r="B69" s="16"/>
      <c r="C69" s="16">
        <v>939250</v>
      </c>
      <c r="D69" s="16"/>
      <c r="E69" s="16">
        <v>105450</v>
      </c>
      <c r="F69" s="16"/>
      <c r="G69" s="16">
        <v>40300</v>
      </c>
      <c r="H69" s="11"/>
      <c r="I69" s="11"/>
      <c r="J69" s="10"/>
      <c r="K69" s="11"/>
      <c r="L69" s="10"/>
      <c r="M69" s="11">
        <v>22780</v>
      </c>
      <c r="N69" s="11">
        <f t="shared" si="13"/>
        <v>1107780</v>
      </c>
      <c r="O69" s="5"/>
      <c r="P69" s="6"/>
      <c r="Q69" s="5"/>
    </row>
    <row r="70" spans="1:17" x14ac:dyDescent="0.2">
      <c r="A70" s="10" t="s">
        <v>10</v>
      </c>
      <c r="B70" s="16">
        <v>189450</v>
      </c>
      <c r="C70" s="16">
        <v>1059530</v>
      </c>
      <c r="D70" s="16"/>
      <c r="E70" s="16">
        <v>134250</v>
      </c>
      <c r="F70" s="16">
        <v>376355</v>
      </c>
      <c r="G70" s="16">
        <v>66700</v>
      </c>
      <c r="H70" s="11"/>
      <c r="I70" s="11">
        <v>151300</v>
      </c>
      <c r="J70" s="10"/>
      <c r="K70" s="11"/>
      <c r="L70" s="11">
        <v>10500</v>
      </c>
      <c r="M70" s="11">
        <v>1800</v>
      </c>
      <c r="N70" s="11">
        <f t="shared" si="13"/>
        <v>1989885</v>
      </c>
      <c r="O70" s="5"/>
      <c r="P70" s="6"/>
      <c r="Q70" s="5"/>
    </row>
    <row r="71" spans="1:17" x14ac:dyDescent="0.2">
      <c r="A71" s="10" t="s">
        <v>11</v>
      </c>
      <c r="B71" s="16">
        <v>330620</v>
      </c>
      <c r="C71" s="16">
        <v>1964935</v>
      </c>
      <c r="D71" s="16">
        <v>38100</v>
      </c>
      <c r="E71" s="16">
        <v>54610</v>
      </c>
      <c r="F71" s="16">
        <v>2200</v>
      </c>
      <c r="G71" s="16">
        <v>43540</v>
      </c>
      <c r="H71" s="11">
        <v>11500</v>
      </c>
      <c r="I71" s="11">
        <v>150810</v>
      </c>
      <c r="J71" s="10"/>
      <c r="K71" s="11">
        <f>60400-8400</f>
        <v>52000</v>
      </c>
      <c r="L71" s="11"/>
      <c r="M71" s="11">
        <v>4000</v>
      </c>
      <c r="N71" s="11">
        <f t="shared" si="13"/>
        <v>2652315</v>
      </c>
      <c r="O71" s="5"/>
      <c r="P71" s="6"/>
      <c r="Q71" s="5"/>
    </row>
    <row r="72" spans="1:17" x14ac:dyDescent="0.2">
      <c r="A72" s="16" t="s">
        <v>12</v>
      </c>
      <c r="B72" s="16">
        <v>148400</v>
      </c>
      <c r="C72" s="16">
        <v>3942703</v>
      </c>
      <c r="D72" s="16"/>
      <c r="E72" s="16">
        <v>131356</v>
      </c>
      <c r="F72" s="16"/>
      <c r="G72" s="16">
        <v>47770</v>
      </c>
      <c r="H72" s="11"/>
      <c r="I72" s="11">
        <v>41250</v>
      </c>
      <c r="J72" s="10"/>
      <c r="K72" s="11">
        <v>11400</v>
      </c>
      <c r="L72" s="11"/>
      <c r="M72" s="11">
        <v>18300</v>
      </c>
      <c r="N72" s="11">
        <f t="shared" si="13"/>
        <v>4341179</v>
      </c>
      <c r="O72" s="5"/>
      <c r="P72" s="6"/>
      <c r="Q72" s="5"/>
    </row>
    <row r="73" spans="1:17" x14ac:dyDescent="0.2">
      <c r="A73" s="16" t="s">
        <v>13</v>
      </c>
      <c r="B73" s="16">
        <v>392180</v>
      </c>
      <c r="C73" s="16">
        <v>2556940</v>
      </c>
      <c r="D73" s="16"/>
      <c r="E73" s="16">
        <v>317870</v>
      </c>
      <c r="F73" s="16">
        <v>414630</v>
      </c>
      <c r="G73" s="16">
        <v>27000</v>
      </c>
      <c r="H73" s="11">
        <v>155520</v>
      </c>
      <c r="I73" s="11">
        <v>181430</v>
      </c>
      <c r="J73" s="11">
        <v>36100</v>
      </c>
      <c r="K73" s="11">
        <v>199500</v>
      </c>
      <c r="L73" s="11">
        <v>149900</v>
      </c>
      <c r="M73" s="11">
        <v>121060</v>
      </c>
      <c r="N73" s="11">
        <f t="shared" si="13"/>
        <v>4552130</v>
      </c>
      <c r="O73" s="5"/>
      <c r="P73" s="6"/>
      <c r="Q73" s="5"/>
    </row>
    <row r="74" spans="1:17" x14ac:dyDescent="0.2">
      <c r="A74" s="16" t="s">
        <v>1</v>
      </c>
      <c r="B74" s="16">
        <f t="shared" ref="B74:H74" si="14">SUM(B62:B73)</f>
        <v>2218730</v>
      </c>
      <c r="C74" s="16">
        <f t="shared" si="14"/>
        <v>16636465</v>
      </c>
      <c r="D74" s="16">
        <f t="shared" si="14"/>
        <v>449100</v>
      </c>
      <c r="E74" s="16">
        <f t="shared" si="14"/>
        <v>3192936</v>
      </c>
      <c r="F74" s="16">
        <f t="shared" si="14"/>
        <v>2021230</v>
      </c>
      <c r="G74" s="16">
        <f t="shared" si="14"/>
        <v>1357260</v>
      </c>
      <c r="H74" s="16">
        <f t="shared" si="14"/>
        <v>167020</v>
      </c>
      <c r="I74" s="11">
        <f>SUM(I62:I73)</f>
        <v>572850</v>
      </c>
      <c r="J74" s="11">
        <f>SUM(J62:J73)</f>
        <v>36100</v>
      </c>
      <c r="K74" s="11">
        <f>SUM(K62:K73)</f>
        <v>271300</v>
      </c>
      <c r="L74" s="11">
        <f>SUM(L62:L73)</f>
        <v>160400</v>
      </c>
      <c r="M74" s="11">
        <f>SUM(M62:M73)</f>
        <v>167940</v>
      </c>
      <c r="N74" s="11">
        <f t="shared" si="13"/>
        <v>27251331</v>
      </c>
      <c r="O74" s="5"/>
      <c r="P74" s="6"/>
      <c r="Q74" s="5"/>
    </row>
    <row r="75" spans="1:17" x14ac:dyDescent="0.2">
      <c r="O75" s="5"/>
      <c r="P75" s="6"/>
      <c r="Q75" s="5"/>
    </row>
    <row r="76" spans="1:17" ht="12.75" x14ac:dyDescent="0.2">
      <c r="A76" s="8"/>
      <c r="B76" s="8"/>
      <c r="C76" s="8"/>
      <c r="D76" s="8"/>
      <c r="E76" s="8"/>
      <c r="F76" s="8"/>
      <c r="G76" s="8"/>
      <c r="H76" s="8"/>
      <c r="I76" s="9"/>
      <c r="J76" s="9"/>
      <c r="K76" s="15"/>
      <c r="L76" s="9"/>
      <c r="M76" s="12"/>
      <c r="N76" s="13"/>
      <c r="O76" s="5"/>
      <c r="P76" s="6"/>
      <c r="Q76" s="5"/>
    </row>
    <row r="77" spans="1:17" ht="12.75" x14ac:dyDescent="0.2">
      <c r="A77" s="8"/>
      <c r="B77" s="8"/>
      <c r="C77" s="8"/>
      <c r="D77" s="8"/>
      <c r="E77" s="8"/>
      <c r="F77" s="8"/>
      <c r="G77" s="8"/>
      <c r="H77" s="8"/>
      <c r="I77" s="9"/>
      <c r="J77" s="9"/>
      <c r="K77" s="15"/>
      <c r="L77" s="9"/>
      <c r="M77" s="12"/>
      <c r="N77" s="13"/>
      <c r="O77" s="5"/>
      <c r="P77" s="6"/>
      <c r="Q77" s="5"/>
    </row>
  </sheetData>
  <mergeCells count="9">
    <mergeCell ref="B22:L22"/>
    <mergeCell ref="A41:K41"/>
    <mergeCell ref="A59:K59"/>
    <mergeCell ref="A1:K1"/>
    <mergeCell ref="A2:K2"/>
    <mergeCell ref="A3:K3"/>
    <mergeCell ref="A21:K21"/>
    <mergeCell ref="A42:K42"/>
    <mergeCell ref="A40:K40"/>
  </mergeCells>
  <phoneticPr fontId="1" type="noConversion"/>
  <pageMargins left="0.74803149606299213" right="0.74803149606299213" top="0.98425196850393704" bottom="0.98425196850393704" header="0.51181102362204722" footer="0.51181102362204722"/>
  <pageSetup orientation="portrait" horizontalDpi="120" verticalDpi="14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25F5-321C-43CC-85A7-562C4BAAFD1A}">
  <sheetPr>
    <tabColor theme="9" tint="0.59999389629810485"/>
  </sheetPr>
  <dimension ref="A1:M6"/>
  <sheetViews>
    <sheetView workbookViewId="0">
      <selection activeCell="E24" sqref="E24"/>
    </sheetView>
  </sheetViews>
  <sheetFormatPr defaultRowHeight="12.75" x14ac:dyDescent="0.2"/>
  <sheetData>
    <row r="1" spans="1:13" ht="15" x14ac:dyDescent="0.25">
      <c r="A1" s="3" t="s">
        <v>61</v>
      </c>
      <c r="B1" s="32" t="s">
        <v>56</v>
      </c>
      <c r="C1" s="32" t="s">
        <v>3</v>
      </c>
      <c r="D1" s="32" t="s">
        <v>4</v>
      </c>
      <c r="E1" s="32" t="s">
        <v>5</v>
      </c>
      <c r="F1" s="32" t="s">
        <v>57</v>
      </c>
      <c r="G1" s="32" t="s">
        <v>58</v>
      </c>
      <c r="H1" s="32" t="s">
        <v>59</v>
      </c>
      <c r="I1" s="32" t="s">
        <v>9</v>
      </c>
      <c r="J1" s="32" t="s">
        <v>10</v>
      </c>
      <c r="K1" s="32" t="s">
        <v>11</v>
      </c>
      <c r="L1" s="32" t="s">
        <v>60</v>
      </c>
      <c r="M1" s="32" t="s">
        <v>13</v>
      </c>
    </row>
    <row r="2" spans="1:13" x14ac:dyDescent="0.2">
      <c r="A2" s="3" t="s">
        <v>17</v>
      </c>
      <c r="B2" s="3">
        <v>3096912</v>
      </c>
      <c r="C2" s="3">
        <v>2818298</v>
      </c>
      <c r="D2" s="3">
        <v>1483863</v>
      </c>
      <c r="E2" s="3">
        <v>536844</v>
      </c>
      <c r="F2" s="3">
        <v>2422053.5</v>
      </c>
      <c r="G2" s="3">
        <v>2905137</v>
      </c>
      <c r="H2" s="3">
        <v>2610870</v>
      </c>
      <c r="I2" s="3">
        <v>1062095</v>
      </c>
      <c r="J2" s="3">
        <v>1321048</v>
      </c>
      <c r="K2" s="3">
        <v>1099997</v>
      </c>
      <c r="L2" s="3">
        <v>3567709</v>
      </c>
      <c r="M2" s="3">
        <v>3151960</v>
      </c>
    </row>
    <row r="3" spans="1:13" x14ac:dyDescent="0.2">
      <c r="A3" s="3" t="s">
        <v>19</v>
      </c>
      <c r="B3" s="3">
        <v>535622</v>
      </c>
      <c r="C3" s="3"/>
      <c r="D3" s="3"/>
      <c r="E3" s="3"/>
      <c r="F3" s="3"/>
      <c r="G3" s="3"/>
      <c r="H3" s="3">
        <v>329235</v>
      </c>
      <c r="I3" s="3"/>
      <c r="J3" s="3"/>
      <c r="K3" s="3">
        <v>1976615</v>
      </c>
      <c r="L3" s="3">
        <v>5014789</v>
      </c>
      <c r="M3" s="3">
        <v>2236373</v>
      </c>
    </row>
    <row r="4" spans="1:13" x14ac:dyDescent="0.2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3" t="s">
        <v>20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3" t="s">
        <v>65</v>
      </c>
      <c r="B6" s="3"/>
      <c r="C6" s="3"/>
      <c r="D6" s="3"/>
      <c r="E6" s="3"/>
      <c r="F6" s="3"/>
      <c r="G6" s="3"/>
      <c r="H6" s="3"/>
      <c r="I6" s="3"/>
      <c r="J6" s="3"/>
      <c r="K6" s="3">
        <v>374000</v>
      </c>
      <c r="L6" s="3"/>
      <c r="M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M16"/>
  <sheetViews>
    <sheetView workbookViewId="0">
      <selection activeCell="A2" sqref="A2"/>
    </sheetView>
  </sheetViews>
  <sheetFormatPr defaultRowHeight="12.75" x14ac:dyDescent="0.2"/>
  <cols>
    <col min="1" max="1" width="20.7109375" bestFit="1" customWidth="1"/>
  </cols>
  <sheetData>
    <row r="1" spans="1:13" ht="15" x14ac:dyDescent="0.25">
      <c r="A1" s="3" t="s">
        <v>61</v>
      </c>
      <c r="B1" s="30" t="s">
        <v>56</v>
      </c>
      <c r="C1" s="30" t="s">
        <v>3</v>
      </c>
      <c r="D1" s="30" t="s">
        <v>4</v>
      </c>
      <c r="E1" s="30" t="s">
        <v>5</v>
      </c>
      <c r="F1" s="30" t="s">
        <v>57</v>
      </c>
      <c r="G1" s="30" t="s">
        <v>58</v>
      </c>
      <c r="H1" s="30" t="s">
        <v>59</v>
      </c>
      <c r="I1" s="30" t="s">
        <v>9</v>
      </c>
      <c r="J1" s="30" t="s">
        <v>10</v>
      </c>
      <c r="K1" s="30" t="s">
        <v>11</v>
      </c>
      <c r="L1" s="30" t="s">
        <v>60</v>
      </c>
      <c r="M1" s="30" t="s">
        <v>13</v>
      </c>
    </row>
    <row r="2" spans="1:13" x14ac:dyDescent="0.2">
      <c r="A2" s="3" t="s">
        <v>66</v>
      </c>
      <c r="B2" s="20">
        <v>896385</v>
      </c>
      <c r="C2" s="20">
        <v>791845</v>
      </c>
      <c r="D2" s="20">
        <v>986510</v>
      </c>
      <c r="E2" s="20">
        <v>910165</v>
      </c>
      <c r="F2" s="20">
        <v>1133750</v>
      </c>
      <c r="G2" s="20">
        <v>851400</v>
      </c>
      <c r="H2" s="20">
        <v>733250</v>
      </c>
      <c r="I2" s="20">
        <v>797380</v>
      </c>
      <c r="J2" s="20">
        <v>757250</v>
      </c>
      <c r="K2" s="20"/>
      <c r="L2" s="20">
        <v>153000</v>
      </c>
      <c r="M2" s="20">
        <v>120000</v>
      </c>
    </row>
    <row r="3" spans="1:13" x14ac:dyDescent="0.2">
      <c r="A3" s="3" t="s">
        <v>17</v>
      </c>
      <c r="B3" s="20">
        <v>1443085</v>
      </c>
      <c r="C3" s="20">
        <f>1309000+1483869</f>
        <v>2792869</v>
      </c>
      <c r="D3" s="20">
        <v>1008067</v>
      </c>
      <c r="E3" s="20">
        <v>2563163</v>
      </c>
      <c r="F3" s="20">
        <v>1293333</v>
      </c>
      <c r="G3" s="20">
        <v>1479762</v>
      </c>
      <c r="H3" s="20">
        <v>1215000</v>
      </c>
      <c r="I3" s="20">
        <v>1408036</v>
      </c>
      <c r="J3" s="20">
        <v>1498750</v>
      </c>
      <c r="K3" s="20">
        <v>1154695</v>
      </c>
      <c r="L3" s="20">
        <v>1299375</v>
      </c>
      <c r="M3" s="20">
        <v>1232000</v>
      </c>
    </row>
    <row r="4" spans="1:13" x14ac:dyDescent="0.2">
      <c r="A4" s="3" t="s">
        <v>22</v>
      </c>
      <c r="B4" s="20"/>
      <c r="C4" s="20"/>
      <c r="D4" s="20"/>
      <c r="E4" s="20">
        <v>278951</v>
      </c>
      <c r="F4" s="20">
        <v>4616184</v>
      </c>
      <c r="G4" s="20">
        <v>28320</v>
      </c>
      <c r="H4" s="20"/>
      <c r="I4" s="20"/>
      <c r="J4" s="20"/>
      <c r="K4" s="20"/>
      <c r="L4" s="20"/>
      <c r="M4" s="20"/>
    </row>
    <row r="5" spans="1:13" x14ac:dyDescent="0.2">
      <c r="A5" s="3" t="s">
        <v>23</v>
      </c>
      <c r="B5" s="20">
        <v>1579023</v>
      </c>
      <c r="C5" s="20">
        <v>637900</v>
      </c>
      <c r="D5" s="20">
        <v>211758</v>
      </c>
      <c r="E5" s="20">
        <v>80246</v>
      </c>
      <c r="F5" s="20"/>
      <c r="G5" s="20"/>
      <c r="H5" s="20">
        <v>59580</v>
      </c>
      <c r="I5" s="20"/>
      <c r="J5" s="20"/>
      <c r="K5" s="22"/>
      <c r="L5" s="20"/>
      <c r="M5" s="20">
        <v>364214</v>
      </c>
    </row>
    <row r="6" spans="1:13" x14ac:dyDescent="0.2">
      <c r="A6" s="3" t="s">
        <v>55</v>
      </c>
      <c r="B6" s="7"/>
      <c r="C6" s="7"/>
      <c r="D6" s="20"/>
      <c r="E6" s="20"/>
      <c r="F6" s="20"/>
      <c r="G6" s="20"/>
      <c r="H6" s="20"/>
      <c r="I6" s="20">
        <v>165580</v>
      </c>
      <c r="J6" s="20"/>
      <c r="K6" s="23"/>
      <c r="L6" s="20"/>
      <c r="M6" s="20"/>
    </row>
    <row r="7" spans="1:13" x14ac:dyDescent="0.2">
      <c r="A7" s="3" t="s">
        <v>29</v>
      </c>
      <c r="B7" s="20"/>
      <c r="C7" s="20">
        <v>284629</v>
      </c>
      <c r="D7" s="20">
        <v>296081</v>
      </c>
      <c r="E7" s="20">
        <v>487504</v>
      </c>
      <c r="F7" s="20">
        <v>328106</v>
      </c>
      <c r="G7" s="20">
        <v>606445</v>
      </c>
      <c r="H7" s="20"/>
      <c r="I7" s="20">
        <v>775231</v>
      </c>
      <c r="J7" s="20">
        <v>584679</v>
      </c>
      <c r="K7" s="20"/>
      <c r="L7" s="20">
        <v>784928</v>
      </c>
      <c r="M7" s="20">
        <v>390290</v>
      </c>
    </row>
    <row r="8" spans="1:13" x14ac:dyDescent="0.2">
      <c r="A8" s="3" t="s">
        <v>64</v>
      </c>
      <c r="B8" s="20"/>
      <c r="C8" s="20"/>
      <c r="D8" s="20"/>
      <c r="E8" s="20"/>
      <c r="F8" s="20"/>
      <c r="G8" s="20"/>
      <c r="H8" s="20">
        <v>100130</v>
      </c>
      <c r="I8" s="20"/>
      <c r="J8" s="20"/>
      <c r="K8" s="20"/>
      <c r="L8" s="20"/>
      <c r="M8" s="20"/>
    </row>
    <row r="9" spans="1:13" x14ac:dyDescent="0.2">
      <c r="A9" s="3" t="s">
        <v>19</v>
      </c>
      <c r="B9" s="3">
        <v>3086877</v>
      </c>
      <c r="C9" s="3">
        <v>3084160</v>
      </c>
      <c r="D9" s="3">
        <v>2372644</v>
      </c>
      <c r="E9" s="3">
        <v>1735606</v>
      </c>
      <c r="F9" s="3">
        <v>1240532</v>
      </c>
      <c r="G9" s="3">
        <v>1468296</v>
      </c>
      <c r="H9" s="3">
        <v>1941840</v>
      </c>
      <c r="I9" s="3">
        <v>1646271</v>
      </c>
      <c r="J9" s="3">
        <v>1588416</v>
      </c>
      <c r="K9" s="3">
        <v>1118962</v>
      </c>
      <c r="L9" s="3">
        <v>1288623</v>
      </c>
      <c r="M9" s="3">
        <v>1500033</v>
      </c>
    </row>
    <row r="10" spans="1:13" x14ac:dyDescent="0.2">
      <c r="A10" s="3" t="s">
        <v>65</v>
      </c>
      <c r="B10" s="3"/>
      <c r="C10" s="3"/>
      <c r="D10" s="3">
        <v>495000</v>
      </c>
      <c r="E10" s="3">
        <v>523750</v>
      </c>
      <c r="F10" s="3">
        <v>400000</v>
      </c>
      <c r="G10" s="3">
        <v>353600</v>
      </c>
      <c r="H10" s="3">
        <v>194400</v>
      </c>
      <c r="I10" s="3"/>
      <c r="J10" s="3"/>
      <c r="K10" s="3">
        <v>1486400</v>
      </c>
      <c r="L10" s="3"/>
      <c r="M10" s="3"/>
    </row>
    <row r="11" spans="1:13" x14ac:dyDescent="0.2">
      <c r="A11" s="3" t="s">
        <v>20</v>
      </c>
      <c r="B11" s="3">
        <v>26460</v>
      </c>
      <c r="C11" s="3">
        <v>14070</v>
      </c>
      <c r="D11" s="3"/>
      <c r="E11" s="3"/>
      <c r="F11" s="3">
        <v>54450</v>
      </c>
      <c r="G11" s="3">
        <v>61360</v>
      </c>
      <c r="H11" s="3"/>
      <c r="I11" s="3"/>
      <c r="J11" s="3"/>
      <c r="K11" s="3"/>
      <c r="L11" s="3">
        <v>85605</v>
      </c>
      <c r="M11" s="3"/>
    </row>
    <row r="12" spans="1:13" x14ac:dyDescent="0.2">
      <c r="A12" s="3" t="s">
        <v>21</v>
      </c>
      <c r="B12" s="3"/>
      <c r="C12" s="3"/>
      <c r="D12" s="3"/>
      <c r="E12" s="3"/>
      <c r="F12" s="3"/>
      <c r="G12" s="3"/>
      <c r="H12" s="3"/>
      <c r="I12" s="3">
        <v>50050</v>
      </c>
      <c r="J12" s="3"/>
      <c r="K12" s="3">
        <v>36995</v>
      </c>
      <c r="L12" s="3">
        <v>34960</v>
      </c>
      <c r="M12" s="3"/>
    </row>
    <row r="13" spans="1:13" x14ac:dyDescent="0.2">
      <c r="A13" s="3" t="s">
        <v>37</v>
      </c>
      <c r="B13" s="3"/>
      <c r="C13" s="3"/>
      <c r="D13" s="3"/>
      <c r="E13" s="3"/>
      <c r="F13" s="3"/>
      <c r="G13" s="3"/>
      <c r="H13" s="3"/>
      <c r="I13" s="3"/>
      <c r="J13" s="3">
        <v>32700</v>
      </c>
      <c r="K13" s="3"/>
      <c r="L13" s="3">
        <v>20000</v>
      </c>
      <c r="M13" s="3"/>
    </row>
    <row r="14" spans="1:13" x14ac:dyDescent="0.2">
      <c r="A14" s="3" t="s">
        <v>18</v>
      </c>
      <c r="B14" s="3"/>
      <c r="C14" s="3"/>
      <c r="D14" s="3"/>
      <c r="E14" s="3"/>
      <c r="F14" s="3"/>
      <c r="G14" s="3"/>
      <c r="H14" s="3"/>
      <c r="I14" s="3"/>
      <c r="J14" s="3"/>
      <c r="K14" s="3">
        <v>624729</v>
      </c>
      <c r="L14" s="3"/>
      <c r="M14" s="3"/>
    </row>
    <row r="15" spans="1:13" x14ac:dyDescent="0.2">
      <c r="A15" s="20" t="s">
        <v>31</v>
      </c>
      <c r="B15" s="20">
        <v>51000</v>
      </c>
      <c r="C15" s="20">
        <v>31200</v>
      </c>
      <c r="D15" s="20"/>
      <c r="E15" s="20">
        <v>89400</v>
      </c>
      <c r="F15" s="20">
        <v>54000</v>
      </c>
      <c r="G15" s="20">
        <v>77400</v>
      </c>
      <c r="H15" s="20"/>
      <c r="I15" s="20">
        <v>85500</v>
      </c>
      <c r="J15" s="20">
        <v>86400</v>
      </c>
      <c r="K15" s="20">
        <v>112200</v>
      </c>
      <c r="L15" s="20">
        <v>104400</v>
      </c>
      <c r="M15" s="20">
        <v>192000</v>
      </c>
    </row>
    <row r="16" spans="1:13" x14ac:dyDescent="0.2">
      <c r="A16" s="3" t="s">
        <v>36</v>
      </c>
      <c r="B16" s="20"/>
      <c r="C16" s="20"/>
      <c r="D16" s="20"/>
      <c r="E16" s="20">
        <v>144840</v>
      </c>
      <c r="F16" s="20">
        <v>143640</v>
      </c>
      <c r="G16" s="20">
        <v>141240</v>
      </c>
      <c r="H16" s="20">
        <v>70020</v>
      </c>
      <c r="I16" s="20">
        <v>140640</v>
      </c>
      <c r="J16" s="20">
        <v>236400</v>
      </c>
      <c r="K16" s="20">
        <v>341360</v>
      </c>
      <c r="L16" s="20">
        <v>111330</v>
      </c>
      <c r="M16" s="20">
        <v>247400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8EDD-9068-4F9D-8F1F-B649FA556879}">
  <sheetPr>
    <tabColor theme="9" tint="0.59999389629810485"/>
  </sheetPr>
  <dimension ref="A1:M17"/>
  <sheetViews>
    <sheetView workbookViewId="0">
      <selection activeCell="A9" sqref="A9"/>
    </sheetView>
  </sheetViews>
  <sheetFormatPr defaultRowHeight="12.75" x14ac:dyDescent="0.2"/>
  <sheetData>
    <row r="1" spans="1:13" ht="15" x14ac:dyDescent="0.25">
      <c r="A1" s="3" t="s">
        <v>61</v>
      </c>
      <c r="B1" s="30" t="s">
        <v>56</v>
      </c>
      <c r="C1" s="30" t="s">
        <v>3</v>
      </c>
      <c r="D1" s="30" t="s">
        <v>4</v>
      </c>
      <c r="E1" s="30" t="s">
        <v>5</v>
      </c>
      <c r="F1" s="30" t="s">
        <v>57</v>
      </c>
      <c r="G1" s="30" t="s">
        <v>58</v>
      </c>
      <c r="H1" s="30" t="s">
        <v>59</v>
      </c>
      <c r="I1" s="30" t="s">
        <v>9</v>
      </c>
      <c r="J1" s="30" t="s">
        <v>10</v>
      </c>
      <c r="K1" s="30" t="s">
        <v>11</v>
      </c>
      <c r="L1" s="30" t="s">
        <v>60</v>
      </c>
      <c r="M1" s="30" t="s">
        <v>13</v>
      </c>
    </row>
    <row r="2" spans="1:13" x14ac:dyDescent="0.2">
      <c r="A2" s="16" t="s">
        <v>66</v>
      </c>
      <c r="B2" s="11">
        <v>2012136</v>
      </c>
      <c r="C2" s="11">
        <v>276000</v>
      </c>
      <c r="D2" s="11">
        <v>806580</v>
      </c>
      <c r="E2" s="11"/>
      <c r="F2" s="11">
        <v>408200</v>
      </c>
      <c r="G2" s="11"/>
      <c r="H2" s="11"/>
      <c r="I2" s="11"/>
      <c r="J2" s="11"/>
      <c r="K2" s="11">
        <v>135495</v>
      </c>
      <c r="L2" s="11">
        <v>414285</v>
      </c>
      <c r="M2" s="11">
        <v>814005</v>
      </c>
    </row>
    <row r="3" spans="1:13" x14ac:dyDescent="0.2">
      <c r="A3" s="16" t="s">
        <v>17</v>
      </c>
      <c r="B3" s="11"/>
      <c r="C3" s="11">
        <v>2475250</v>
      </c>
      <c r="D3" s="11">
        <v>1011500</v>
      </c>
      <c r="E3" s="11">
        <v>2716252</v>
      </c>
      <c r="F3" s="11"/>
      <c r="G3" s="11">
        <v>2570635</v>
      </c>
      <c r="H3" s="11">
        <v>1224405</v>
      </c>
      <c r="I3" s="11">
        <v>3833015</v>
      </c>
      <c r="J3" s="11">
        <v>1153571</v>
      </c>
      <c r="K3" s="11">
        <v>1466668</v>
      </c>
      <c r="L3" s="11">
        <v>1469286</v>
      </c>
      <c r="M3" s="11">
        <v>2723002</v>
      </c>
    </row>
    <row r="4" spans="1:13" x14ac:dyDescent="0.2">
      <c r="A4" s="16" t="s">
        <v>23</v>
      </c>
      <c r="B4" s="11"/>
      <c r="C4" s="11"/>
      <c r="D4" s="11">
        <v>648381</v>
      </c>
      <c r="E4" s="11">
        <v>319520</v>
      </c>
      <c r="F4" s="11">
        <v>180195</v>
      </c>
      <c r="G4" s="11"/>
      <c r="H4" s="11"/>
      <c r="I4" s="11"/>
      <c r="J4" s="11"/>
      <c r="K4" s="11"/>
      <c r="L4" s="11"/>
      <c r="M4" s="11">
        <v>561746</v>
      </c>
    </row>
    <row r="5" spans="1:13" x14ac:dyDescent="0.2">
      <c r="A5" s="16" t="s">
        <v>22</v>
      </c>
      <c r="B5" s="11"/>
      <c r="C5" s="11"/>
      <c r="D5" s="11"/>
      <c r="E5" s="11">
        <v>18240</v>
      </c>
      <c r="F5" s="11">
        <v>4089367</v>
      </c>
      <c r="G5" s="11">
        <v>413105</v>
      </c>
      <c r="H5" s="11"/>
      <c r="I5" s="11"/>
      <c r="J5" s="11"/>
      <c r="K5" s="11"/>
      <c r="L5" s="11"/>
      <c r="M5" s="11"/>
    </row>
    <row r="6" spans="1:13" x14ac:dyDescent="0.2">
      <c r="A6" s="16" t="s">
        <v>29</v>
      </c>
      <c r="B6" s="11">
        <v>1083020</v>
      </c>
      <c r="C6" s="11">
        <v>238260</v>
      </c>
      <c r="D6" s="11">
        <v>452529</v>
      </c>
      <c r="E6" s="11"/>
      <c r="F6" s="11">
        <v>568443</v>
      </c>
      <c r="G6" s="11">
        <v>561044</v>
      </c>
      <c r="H6" s="11"/>
      <c r="I6" s="11">
        <v>282150</v>
      </c>
      <c r="J6" s="11"/>
      <c r="K6" s="11">
        <v>554970</v>
      </c>
      <c r="L6" s="11">
        <v>62286</v>
      </c>
      <c r="M6" s="11"/>
    </row>
    <row r="7" spans="1:13" x14ac:dyDescent="0.2">
      <c r="A7" s="16" t="s">
        <v>64</v>
      </c>
      <c r="B7" s="11"/>
      <c r="C7" s="11"/>
      <c r="D7" s="11"/>
      <c r="E7" s="11">
        <v>56120</v>
      </c>
      <c r="F7" s="11"/>
      <c r="G7" s="11"/>
      <c r="H7" s="11"/>
      <c r="I7" s="11"/>
      <c r="J7" s="11"/>
      <c r="K7" s="11"/>
      <c r="L7" s="11"/>
      <c r="M7" s="11"/>
    </row>
    <row r="8" spans="1:13" x14ac:dyDescent="0.2">
      <c r="A8" s="16" t="s">
        <v>19</v>
      </c>
      <c r="B8" s="16"/>
      <c r="C8" s="16"/>
      <c r="D8" s="16">
        <v>64000</v>
      </c>
      <c r="E8" s="16">
        <v>138785</v>
      </c>
      <c r="F8" s="16"/>
      <c r="G8" s="16">
        <v>1253624</v>
      </c>
      <c r="H8" s="16">
        <v>1471688</v>
      </c>
      <c r="I8" s="16">
        <v>802382</v>
      </c>
      <c r="J8" s="16">
        <v>809696</v>
      </c>
      <c r="K8" s="16">
        <v>1242662</v>
      </c>
      <c r="L8" s="16">
        <v>1504954</v>
      </c>
      <c r="M8" s="16">
        <v>1121208</v>
      </c>
    </row>
    <row r="9" spans="1:13" x14ac:dyDescent="0.2">
      <c r="A9" s="16" t="s">
        <v>65</v>
      </c>
      <c r="B9" s="16">
        <v>196500</v>
      </c>
      <c r="C9" s="16">
        <v>368500</v>
      </c>
      <c r="D9" s="16">
        <v>675600</v>
      </c>
      <c r="E9" s="16">
        <v>547300</v>
      </c>
      <c r="F9" s="16">
        <v>677030</v>
      </c>
      <c r="G9" s="16">
        <v>446827</v>
      </c>
      <c r="H9" s="16">
        <v>444628</v>
      </c>
      <c r="I9" s="16">
        <v>380040</v>
      </c>
      <c r="J9" s="16">
        <v>49830</v>
      </c>
      <c r="K9" s="16">
        <v>71340</v>
      </c>
      <c r="L9" s="16"/>
      <c r="M9" s="16"/>
    </row>
    <row r="10" spans="1:13" x14ac:dyDescent="0.2">
      <c r="A10" s="16" t="s">
        <v>26</v>
      </c>
      <c r="B10" s="16"/>
      <c r="C10" s="16"/>
      <c r="D10" s="16">
        <v>106520</v>
      </c>
      <c r="E10" s="16">
        <v>138886</v>
      </c>
      <c r="F10" s="16"/>
      <c r="G10" s="16"/>
      <c r="H10" s="16">
        <v>103930</v>
      </c>
      <c r="I10" s="16"/>
      <c r="J10" s="16"/>
      <c r="K10" s="16">
        <v>101380</v>
      </c>
      <c r="L10" s="16"/>
      <c r="M10" s="16"/>
    </row>
    <row r="11" spans="1:13" x14ac:dyDescent="0.2">
      <c r="A11" s="16" t="s">
        <v>20</v>
      </c>
      <c r="B11" s="16"/>
      <c r="C11" s="16"/>
      <c r="D11" s="16"/>
      <c r="E11" s="16"/>
      <c r="F11" s="16"/>
      <c r="G11" s="16">
        <v>165477</v>
      </c>
      <c r="H11" s="16">
        <v>76050</v>
      </c>
      <c r="I11" s="16">
        <v>7980</v>
      </c>
      <c r="J11" s="16">
        <v>29290</v>
      </c>
      <c r="K11" s="16"/>
      <c r="L11" s="16"/>
      <c r="M11" s="16"/>
    </row>
    <row r="12" spans="1:13" x14ac:dyDescent="0.2">
      <c r="A12" s="16" t="s">
        <v>21</v>
      </c>
      <c r="B12" s="16"/>
      <c r="C12" s="16"/>
      <c r="D12" s="16"/>
      <c r="E12" s="16"/>
      <c r="F12" s="16"/>
      <c r="G12" s="16">
        <v>34615</v>
      </c>
      <c r="H12" s="16">
        <v>109800</v>
      </c>
      <c r="I12" s="16">
        <v>434830</v>
      </c>
      <c r="J12" s="16"/>
      <c r="K12" s="16"/>
      <c r="L12" s="16"/>
      <c r="M12" s="16"/>
    </row>
    <row r="13" spans="1:13" x14ac:dyDescent="0.2">
      <c r="A13" s="16" t="s">
        <v>37</v>
      </c>
      <c r="B13" s="16"/>
      <c r="C13" s="16">
        <v>15000</v>
      </c>
      <c r="D13" s="16"/>
      <c r="E13" s="16"/>
      <c r="F13" s="16"/>
      <c r="G13" s="16"/>
      <c r="H13" s="16">
        <v>10000</v>
      </c>
      <c r="I13" s="16"/>
      <c r="J13" s="16"/>
      <c r="K13" s="16"/>
      <c r="L13" s="16"/>
      <c r="M13" s="16"/>
    </row>
    <row r="14" spans="1:13" x14ac:dyDescent="0.2">
      <c r="A14" s="16" t="s">
        <v>18</v>
      </c>
      <c r="B14" s="16">
        <v>177650</v>
      </c>
      <c r="C14" s="16">
        <v>314500</v>
      </c>
      <c r="D14" s="16"/>
      <c r="E14" s="16">
        <v>264915</v>
      </c>
      <c r="F14" s="16"/>
      <c r="G14" s="16"/>
      <c r="H14" s="16"/>
      <c r="I14" s="16"/>
      <c r="J14" s="16"/>
      <c r="K14" s="16">
        <v>381920</v>
      </c>
      <c r="L14" s="16"/>
      <c r="M14" s="16"/>
    </row>
    <row r="15" spans="1:13" x14ac:dyDescent="0.2">
      <c r="A15" s="11" t="s">
        <v>31</v>
      </c>
      <c r="B15" s="11"/>
      <c r="C15" s="11">
        <v>73200</v>
      </c>
      <c r="D15" s="11">
        <v>86400</v>
      </c>
      <c r="E15" s="11">
        <v>109200</v>
      </c>
      <c r="F15" s="11">
        <v>72000</v>
      </c>
      <c r="G15" s="11">
        <v>79000</v>
      </c>
      <c r="H15" s="11">
        <v>47100</v>
      </c>
      <c r="I15" s="11">
        <v>58000</v>
      </c>
      <c r="J15" s="11"/>
      <c r="K15" s="11"/>
      <c r="L15" s="11"/>
      <c r="M15" s="11">
        <v>74000</v>
      </c>
    </row>
    <row r="16" spans="1:13" x14ac:dyDescent="0.2">
      <c r="A16" s="16" t="s">
        <v>36</v>
      </c>
      <c r="B16" s="11">
        <v>429970</v>
      </c>
      <c r="C16" s="11">
        <v>301140</v>
      </c>
      <c r="D16" s="11">
        <v>240400</v>
      </c>
      <c r="E16" s="11">
        <v>241320</v>
      </c>
      <c r="F16" s="11"/>
      <c r="G16" s="11">
        <v>108700</v>
      </c>
      <c r="H16" s="11"/>
      <c r="I16" s="11">
        <v>143910</v>
      </c>
      <c r="J16" s="11">
        <v>155000</v>
      </c>
      <c r="K16" s="11">
        <v>188400</v>
      </c>
      <c r="L16" s="11"/>
      <c r="M16" s="11"/>
    </row>
    <row r="17" spans="1:13" x14ac:dyDescent="0.2">
      <c r="A17" s="16" t="s">
        <v>40</v>
      </c>
      <c r="B17" s="11"/>
      <c r="C17" s="11"/>
      <c r="D17" s="11"/>
      <c r="E17" s="11"/>
      <c r="F17" s="11"/>
      <c r="G17" s="11"/>
      <c r="H17" s="11">
        <v>396256</v>
      </c>
      <c r="I17" s="11"/>
      <c r="J17" s="11"/>
      <c r="K17" s="11"/>
      <c r="L17" s="11"/>
      <c r="M17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64922-E4FD-43BA-8D41-0646D7839E70}">
  <sheetPr>
    <tabColor theme="9" tint="0.59999389629810485"/>
  </sheetPr>
  <dimension ref="A1:M17"/>
  <sheetViews>
    <sheetView workbookViewId="0">
      <selection activeCell="A9" sqref="A9"/>
    </sheetView>
  </sheetViews>
  <sheetFormatPr defaultRowHeight="12.75" x14ac:dyDescent="0.2"/>
  <cols>
    <col min="1" max="1" width="20.7109375" bestFit="1" customWidth="1"/>
  </cols>
  <sheetData>
    <row r="1" spans="1:13" ht="15" x14ac:dyDescent="0.25">
      <c r="A1" s="3" t="s">
        <v>61</v>
      </c>
      <c r="B1" s="30" t="s">
        <v>56</v>
      </c>
      <c r="C1" s="30" t="s">
        <v>3</v>
      </c>
      <c r="D1" s="30" t="s">
        <v>4</v>
      </c>
      <c r="E1" s="30" t="s">
        <v>5</v>
      </c>
      <c r="F1" s="30" t="s">
        <v>57</v>
      </c>
      <c r="G1" s="30" t="s">
        <v>58</v>
      </c>
      <c r="H1" s="30" t="s">
        <v>59</v>
      </c>
      <c r="I1" s="30" t="s">
        <v>9</v>
      </c>
      <c r="J1" s="30" t="s">
        <v>10</v>
      </c>
      <c r="K1" s="30" t="s">
        <v>11</v>
      </c>
      <c r="L1" s="30" t="s">
        <v>60</v>
      </c>
      <c r="M1" s="30" t="s">
        <v>13</v>
      </c>
    </row>
    <row r="2" spans="1:13" x14ac:dyDescent="0.2">
      <c r="A2" s="3" t="s">
        <v>66</v>
      </c>
      <c r="B2" s="20"/>
      <c r="C2" s="20"/>
      <c r="D2" s="20">
        <v>178500</v>
      </c>
      <c r="E2" s="20"/>
      <c r="F2" s="20">
        <v>144000</v>
      </c>
      <c r="G2" s="20">
        <v>446880</v>
      </c>
      <c r="H2" s="20"/>
      <c r="I2" s="20">
        <v>380961</v>
      </c>
      <c r="J2" s="20">
        <v>368491</v>
      </c>
      <c r="K2" s="20">
        <v>400000</v>
      </c>
      <c r="L2" s="20">
        <f>5808312-3380292</f>
        <v>2428020</v>
      </c>
      <c r="M2" s="20">
        <v>527100</v>
      </c>
    </row>
    <row r="3" spans="1:13" x14ac:dyDescent="0.2">
      <c r="A3" s="3" t="s">
        <v>17</v>
      </c>
      <c r="B3" s="20">
        <v>3083540</v>
      </c>
      <c r="C3" s="20">
        <v>1547600</v>
      </c>
      <c r="D3" s="20">
        <v>771048</v>
      </c>
      <c r="E3" s="20">
        <v>2168290</v>
      </c>
      <c r="F3" s="20">
        <v>4905082</v>
      </c>
      <c r="G3" s="20"/>
      <c r="H3" s="20">
        <v>3128424</v>
      </c>
      <c r="I3" s="20">
        <v>2951152</v>
      </c>
      <c r="J3" s="20">
        <v>1734524</v>
      </c>
      <c r="K3" s="20">
        <v>3623000</v>
      </c>
      <c r="L3" s="20">
        <v>1765862</v>
      </c>
      <c r="M3" s="20">
        <v>4319681</v>
      </c>
    </row>
    <row r="4" spans="1:13" x14ac:dyDescent="0.2">
      <c r="A4" s="3" t="s">
        <v>23</v>
      </c>
      <c r="B4" s="20">
        <v>1696659</v>
      </c>
      <c r="C4" s="20">
        <v>811205</v>
      </c>
      <c r="D4" s="20">
        <v>2094033</v>
      </c>
      <c r="E4" s="20">
        <v>112426</v>
      </c>
      <c r="F4" s="20"/>
      <c r="G4" s="20"/>
      <c r="H4" s="20"/>
      <c r="I4" s="20"/>
      <c r="J4" s="20"/>
      <c r="K4" s="20"/>
      <c r="L4" s="20"/>
      <c r="M4" s="20"/>
    </row>
    <row r="5" spans="1:13" x14ac:dyDescent="0.2">
      <c r="A5" s="3" t="s">
        <v>22</v>
      </c>
      <c r="B5" s="20"/>
      <c r="C5" s="20"/>
      <c r="D5" s="20"/>
      <c r="E5" s="20">
        <v>70659</v>
      </c>
      <c r="F5" s="20">
        <v>4056018</v>
      </c>
      <c r="G5" s="20">
        <v>6777567</v>
      </c>
      <c r="H5" s="20">
        <v>579773</v>
      </c>
      <c r="I5" s="20"/>
      <c r="J5" s="20"/>
      <c r="K5" s="20"/>
      <c r="L5" s="20"/>
      <c r="M5" s="20"/>
    </row>
    <row r="6" spans="1:13" x14ac:dyDescent="0.2">
      <c r="A6" s="3" t="s">
        <v>29</v>
      </c>
      <c r="B6" s="20">
        <v>268400</v>
      </c>
      <c r="C6" s="20">
        <v>382470</v>
      </c>
      <c r="D6" s="20">
        <v>388740</v>
      </c>
      <c r="E6" s="20">
        <v>275239</v>
      </c>
      <c r="F6" s="20">
        <v>630953</v>
      </c>
      <c r="G6" s="20"/>
      <c r="H6" s="20">
        <v>636115</v>
      </c>
      <c r="I6" s="20">
        <v>138095</v>
      </c>
      <c r="J6" s="20">
        <v>407550</v>
      </c>
      <c r="K6" s="20">
        <v>317263</v>
      </c>
      <c r="L6" s="20">
        <v>434629</v>
      </c>
      <c r="M6" s="20">
        <v>370650</v>
      </c>
    </row>
    <row r="7" spans="1:13" x14ac:dyDescent="0.2">
      <c r="A7" s="3" t="s">
        <v>55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>
        <v>263290</v>
      </c>
    </row>
    <row r="8" spans="1:13" x14ac:dyDescent="0.2">
      <c r="A8" s="3" t="s">
        <v>19</v>
      </c>
      <c r="B8" s="3">
        <v>771432</v>
      </c>
      <c r="C8" s="3">
        <v>428416</v>
      </c>
      <c r="D8" s="3">
        <v>328026</v>
      </c>
      <c r="E8" s="3">
        <v>1876495</v>
      </c>
      <c r="F8" s="3">
        <v>688798</v>
      </c>
      <c r="G8" s="3">
        <v>491250</v>
      </c>
      <c r="H8" s="3">
        <v>1242183</v>
      </c>
      <c r="I8" s="3">
        <v>1243680</v>
      </c>
      <c r="J8" s="3">
        <v>1076152</v>
      </c>
      <c r="K8" s="3">
        <v>1454619</v>
      </c>
      <c r="L8" s="3">
        <v>3872711</v>
      </c>
      <c r="M8" s="3">
        <f>2413954</f>
        <v>2413954</v>
      </c>
    </row>
    <row r="9" spans="1:13" x14ac:dyDescent="0.2">
      <c r="A9" s="3" t="s">
        <v>65</v>
      </c>
      <c r="B9" s="3"/>
      <c r="C9" s="3">
        <f>1266175-459675</f>
        <v>806500</v>
      </c>
      <c r="D9" s="3">
        <v>1246250</v>
      </c>
      <c r="E9" s="3"/>
      <c r="F9" s="3"/>
      <c r="G9" s="3">
        <v>202000</v>
      </c>
      <c r="H9" s="3"/>
      <c r="I9" s="3"/>
      <c r="J9" s="3"/>
      <c r="K9" s="3"/>
      <c r="L9" s="3">
        <v>733900</v>
      </c>
      <c r="M9" s="3"/>
    </row>
    <row r="10" spans="1:13" x14ac:dyDescent="0.2">
      <c r="A10" s="3" t="s">
        <v>26</v>
      </c>
      <c r="B10" s="3"/>
      <c r="C10" s="3"/>
      <c r="D10" s="3"/>
      <c r="E10" s="3"/>
      <c r="F10" s="3"/>
      <c r="G10" s="3"/>
      <c r="H10" s="3"/>
      <c r="I10" s="3">
        <v>106500</v>
      </c>
      <c r="J10" s="3"/>
      <c r="K10" s="3"/>
      <c r="L10" s="3"/>
      <c r="M10" s="3">
        <v>89200</v>
      </c>
    </row>
    <row r="11" spans="1:13" x14ac:dyDescent="0.2">
      <c r="A11" s="3" t="s">
        <v>20</v>
      </c>
      <c r="B11" s="3">
        <v>104210</v>
      </c>
      <c r="C11" s="3"/>
      <c r="D11" s="3"/>
      <c r="E11" s="3">
        <v>854711</v>
      </c>
      <c r="F11" s="3">
        <v>147901</v>
      </c>
      <c r="G11" s="3">
        <v>115105</v>
      </c>
      <c r="H11" s="3">
        <v>171566</v>
      </c>
      <c r="I11" s="3"/>
      <c r="J11" s="3">
        <v>228920</v>
      </c>
      <c r="K11" s="3">
        <v>63572</v>
      </c>
      <c r="L11" s="3">
        <v>430303</v>
      </c>
      <c r="M11" s="3">
        <v>36625</v>
      </c>
    </row>
    <row r="12" spans="1:13" x14ac:dyDescent="0.2">
      <c r="A12" s="3" t="s">
        <v>21</v>
      </c>
      <c r="B12" s="3">
        <v>53280</v>
      </c>
      <c r="C12" s="3">
        <v>360100</v>
      </c>
      <c r="D12" s="3"/>
      <c r="E12" s="3">
        <v>71055</v>
      </c>
      <c r="F12" s="3">
        <v>497700</v>
      </c>
      <c r="G12" s="3">
        <v>675675</v>
      </c>
      <c r="H12" s="3"/>
      <c r="I12" s="3"/>
      <c r="J12" s="3"/>
      <c r="K12" s="3"/>
      <c r="L12" s="3"/>
      <c r="M12" s="3"/>
    </row>
    <row r="13" spans="1:13" x14ac:dyDescent="0.2">
      <c r="A13" s="3" t="s">
        <v>37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>
        <v>41000</v>
      </c>
      <c r="M13" s="3">
        <v>130000</v>
      </c>
    </row>
    <row r="14" spans="1:13" x14ac:dyDescent="0.2">
      <c r="A14" s="3" t="s">
        <v>18</v>
      </c>
      <c r="B14" s="3"/>
      <c r="C14" s="3">
        <v>875748</v>
      </c>
      <c r="D14" s="3"/>
      <c r="E14" s="3"/>
      <c r="F14" s="3"/>
      <c r="G14" s="3"/>
      <c r="H14" s="3"/>
      <c r="I14" s="3"/>
      <c r="J14" s="3">
        <v>527124</v>
      </c>
      <c r="K14" s="3">
        <v>563721</v>
      </c>
      <c r="L14" s="3">
        <v>182150</v>
      </c>
      <c r="M14" s="3"/>
    </row>
    <row r="15" spans="1:13" x14ac:dyDescent="0.2">
      <c r="A15" s="20" t="s">
        <v>31</v>
      </c>
      <c r="B15" s="20"/>
      <c r="C15" s="20"/>
      <c r="D15" s="20"/>
      <c r="E15" s="20">
        <v>45000</v>
      </c>
      <c r="F15" s="20"/>
      <c r="G15" s="20"/>
      <c r="H15" s="20">
        <v>63000</v>
      </c>
      <c r="I15" s="20">
        <v>63000</v>
      </c>
      <c r="J15" s="20">
        <v>63000</v>
      </c>
      <c r="K15" s="20">
        <v>67500</v>
      </c>
      <c r="L15" s="20">
        <v>67800</v>
      </c>
      <c r="M15" s="20">
        <v>113000</v>
      </c>
    </row>
    <row r="16" spans="1:13" x14ac:dyDescent="0.2">
      <c r="A16" s="3" t="s">
        <v>36</v>
      </c>
      <c r="B16" s="20"/>
      <c r="C16" s="20"/>
      <c r="D16" s="20"/>
      <c r="E16" s="20"/>
      <c r="F16" s="20"/>
      <c r="G16" s="20"/>
      <c r="H16" s="20"/>
      <c r="I16" s="20"/>
      <c r="J16" s="20"/>
      <c r="K16" s="20">
        <v>112100</v>
      </c>
      <c r="L16" s="20">
        <v>69000</v>
      </c>
      <c r="M16" s="20">
        <v>83300</v>
      </c>
    </row>
    <row r="17" spans="1:13" x14ac:dyDescent="0.2">
      <c r="A17" s="3" t="s">
        <v>40</v>
      </c>
      <c r="B17" s="20"/>
      <c r="C17" s="20"/>
      <c r="D17" s="20"/>
      <c r="E17" s="20"/>
      <c r="F17" s="20"/>
      <c r="G17" s="20">
        <v>154680</v>
      </c>
      <c r="H17" s="20"/>
      <c r="I17" s="20"/>
      <c r="J17" s="20"/>
      <c r="K17" s="20"/>
      <c r="L17" s="20"/>
      <c r="M1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6B0FC-A3B3-4E3C-9A2E-FD1DB799EEC4}">
  <sheetPr>
    <tabColor theme="9" tint="0.59999389629810485"/>
  </sheetPr>
  <dimension ref="A1:M6"/>
  <sheetViews>
    <sheetView workbookViewId="0">
      <selection activeCell="I16" sqref="I16"/>
    </sheetView>
  </sheetViews>
  <sheetFormatPr defaultRowHeight="12.75" x14ac:dyDescent="0.2"/>
  <sheetData>
    <row r="1" spans="1:13" ht="15" x14ac:dyDescent="0.25">
      <c r="A1" s="3" t="s">
        <v>61</v>
      </c>
      <c r="B1" s="32" t="s">
        <v>56</v>
      </c>
      <c r="C1" s="32" t="s">
        <v>3</v>
      </c>
      <c r="D1" s="32" t="s">
        <v>4</v>
      </c>
      <c r="E1" s="32" t="s">
        <v>5</v>
      </c>
      <c r="F1" s="32" t="s">
        <v>57</v>
      </c>
      <c r="G1" s="32" t="s">
        <v>58</v>
      </c>
      <c r="H1" s="32" t="s">
        <v>59</v>
      </c>
      <c r="I1" s="32" t="s">
        <v>9</v>
      </c>
      <c r="J1" s="32" t="s">
        <v>10</v>
      </c>
      <c r="K1" s="32" t="s">
        <v>11</v>
      </c>
      <c r="L1" s="32" t="s">
        <v>60</v>
      </c>
      <c r="M1" s="32" t="s">
        <v>13</v>
      </c>
    </row>
    <row r="2" spans="1:13" x14ac:dyDescent="0.2">
      <c r="A2" s="3" t="s">
        <v>17</v>
      </c>
      <c r="B2" s="3">
        <v>2490534</v>
      </c>
      <c r="C2" s="3">
        <v>1325425</v>
      </c>
      <c r="D2" s="3">
        <v>1320003</v>
      </c>
      <c r="E2" s="3">
        <v>2635266</v>
      </c>
      <c r="F2" s="3">
        <v>2183525</v>
      </c>
      <c r="G2" s="3">
        <v>2260410</v>
      </c>
      <c r="H2" s="3">
        <v>3157325</v>
      </c>
      <c r="I2" s="3">
        <v>997190</v>
      </c>
      <c r="J2" s="3">
        <v>1969456</v>
      </c>
      <c r="K2" s="3">
        <v>3130260</v>
      </c>
      <c r="L2" s="3">
        <v>4024275</v>
      </c>
      <c r="M2" s="3">
        <v>1865060</v>
      </c>
    </row>
    <row r="3" spans="1:13" x14ac:dyDescent="0.2">
      <c r="A3" s="3" t="s">
        <v>19</v>
      </c>
      <c r="B3" s="3">
        <v>1214445</v>
      </c>
      <c r="C3" s="3">
        <v>806750</v>
      </c>
      <c r="D3" s="3">
        <v>255000</v>
      </c>
      <c r="E3" s="3"/>
      <c r="F3" s="3"/>
      <c r="G3" s="3"/>
      <c r="H3" s="3">
        <v>188650</v>
      </c>
      <c r="I3" s="3">
        <v>151500</v>
      </c>
      <c r="J3" s="3">
        <v>19600</v>
      </c>
      <c r="K3" s="3">
        <v>1546965</v>
      </c>
      <c r="L3" s="3">
        <v>4572200</v>
      </c>
      <c r="M3" s="3">
        <v>1090103</v>
      </c>
    </row>
    <row r="4" spans="1:13" x14ac:dyDescent="0.2">
      <c r="A4" s="3" t="s">
        <v>18</v>
      </c>
      <c r="B4" s="3"/>
      <c r="C4" s="3"/>
      <c r="D4" s="3">
        <v>55500</v>
      </c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3" t="s">
        <v>20</v>
      </c>
      <c r="B5" s="3"/>
      <c r="C5" s="3">
        <v>210000</v>
      </c>
      <c r="D5" s="3">
        <v>25585</v>
      </c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3" t="s">
        <v>65</v>
      </c>
      <c r="B6" s="3">
        <v>145000</v>
      </c>
      <c r="C6" s="3">
        <v>1038835</v>
      </c>
      <c r="D6" s="3">
        <v>153000</v>
      </c>
      <c r="E6" s="3"/>
      <c r="F6" s="3"/>
      <c r="G6" s="3"/>
      <c r="H6" s="3"/>
      <c r="I6" s="3"/>
      <c r="J6" s="3">
        <v>19600</v>
      </c>
      <c r="K6" s="3">
        <v>144750</v>
      </c>
      <c r="L6" s="3"/>
      <c r="M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2018-19</vt:lpstr>
      <vt:lpstr>2019-20</vt:lpstr>
      <vt:lpstr>2020-21</vt:lpstr>
      <vt:lpstr>2021-22</vt:lpstr>
      <vt:lpstr>P2018-19</vt:lpstr>
      <vt:lpstr>P2019-20</vt:lpstr>
      <vt:lpstr>P2020-21</vt:lpstr>
      <vt:lpstr>P2021-22</vt:lpstr>
      <vt:lpstr>S2018-19</vt:lpstr>
      <vt:lpstr>S2019-20</vt:lpstr>
      <vt:lpstr>S2020-21</vt:lpstr>
      <vt:lpstr>S2021-22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RAMANAN S</cp:lastModifiedBy>
  <cp:lastPrinted>2022-11-05T05:08:49Z</cp:lastPrinted>
  <dcterms:created xsi:type="dcterms:W3CDTF">2009-05-05T07:23:33Z</dcterms:created>
  <dcterms:modified xsi:type="dcterms:W3CDTF">2023-02-21T02:51:40Z</dcterms:modified>
</cp:coreProperties>
</file>