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08"/>
  <workbookPr/>
  <xr:revisionPtr revIDLastSave="41" documentId="11_36C4B4D57BE6312F9E8BB4AAFB8BA5DA1B327446" xr6:coauthVersionLast="47" xr6:coauthVersionMax="47" xr10:uidLastSave="{C69CF4FA-3F3F-428A-AE83-B26A745B0220}"/>
  <bookViews>
    <workbookView xWindow="0" yWindow="0" windowWidth="0" windowHeight="0" xr2:uid="{00000000-000D-0000-FFFF-FFFF00000000}"/>
  </bookViews>
  <sheets>
    <sheet name="Main" sheetId="1" r:id="rId1"/>
    <sheet name="1" sheetId="2" state="hidden" r:id="rId2"/>
    <sheet name="2" sheetId="3" state="hidden" r:id="rId3"/>
    <sheet name="3" sheetId="4" state="hidden" r:id="rId4"/>
    <sheet name="4" sheetId="5" state="hidden" r:id="rId5"/>
    <sheet name="5" sheetId="6" state="hidden" r:id="rId6"/>
    <sheet name="6" sheetId="7" state="hidden" r:id="rId7"/>
    <sheet name="7" sheetId="8" state="hidden" r:id="rId8"/>
    <sheet name="8" sheetId="9" state="hidden" r:id="rId9"/>
    <sheet name="9" sheetId="10" state="hidden" r:id="rId10"/>
    <sheet name="10" sheetId="11" state="hidden" r:id="rId11"/>
    <sheet name="11" sheetId="12" state="hidden" r:id="rId12"/>
    <sheet name="12" sheetId="13" state="hidden" r:id="rId13"/>
    <sheet name="13" sheetId="14" state="hidden" r:id="rId14"/>
    <sheet name="14" sheetId="15" state="hidden" r:id="rId15"/>
    <sheet name="15" sheetId="16" state="hidden" r:id="rId1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18" i="1" l="1"/>
  <c r="D74" i="1"/>
  <c r="D3" i="1"/>
  <c r="D231" i="1"/>
  <c r="D2" i="1"/>
  <c r="D8" i="1"/>
  <c r="D166" i="1"/>
  <c r="D165" i="1"/>
  <c r="D107" i="1"/>
  <c r="D144" i="1"/>
  <c r="D131" i="1"/>
  <c r="D105" i="1"/>
  <c r="D33" i="1"/>
  <c r="D80" i="1"/>
  <c r="C6" i="1"/>
  <c r="C24" i="16"/>
  <c r="C23" i="16"/>
  <c r="C22" i="16"/>
  <c r="C21" i="16"/>
  <c r="C20" i="16"/>
  <c r="D19" i="16"/>
  <c r="C19" i="16"/>
  <c r="D18" i="16"/>
  <c r="C18" i="16"/>
  <c r="D17" i="16"/>
  <c r="C17" i="16"/>
  <c r="D16" i="16"/>
  <c r="C16" i="16"/>
  <c r="D15" i="16"/>
  <c r="C15" i="16"/>
  <c r="D14" i="16"/>
  <c r="C14" i="16"/>
  <c r="D13" i="16"/>
  <c r="C13" i="16"/>
  <c r="D12" i="16"/>
  <c r="C12" i="16"/>
  <c r="D11" i="16"/>
  <c r="C11" i="16"/>
  <c r="D10" i="16"/>
  <c r="C10" i="16"/>
  <c r="D9" i="16"/>
  <c r="C9" i="16"/>
  <c r="D8" i="16"/>
  <c r="C8" i="16"/>
  <c r="D7" i="16"/>
  <c r="C7" i="16"/>
  <c r="D6" i="16"/>
  <c r="C6" i="16"/>
  <c r="D5" i="16"/>
  <c r="C5" i="16"/>
  <c r="D4" i="16"/>
  <c r="C4" i="16"/>
  <c r="D3" i="16"/>
  <c r="C3" i="16"/>
  <c r="D2" i="16"/>
  <c r="C2" i="16"/>
  <c r="C50" i="15"/>
  <c r="C49" i="15"/>
  <c r="C48" i="15"/>
  <c r="C47" i="15"/>
  <c r="C46" i="15"/>
  <c r="C45" i="15"/>
  <c r="C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D19" i="15"/>
  <c r="C19" i="15"/>
  <c r="D18" i="15"/>
  <c r="C18" i="15"/>
  <c r="D17" i="15"/>
  <c r="C17" i="15"/>
  <c r="D16" i="15"/>
  <c r="C16" i="15"/>
  <c r="D15" i="15"/>
  <c r="C15" i="15"/>
  <c r="D14" i="15"/>
  <c r="C14" i="15"/>
  <c r="D13" i="15"/>
  <c r="C13" i="15"/>
  <c r="D12" i="15"/>
  <c r="C12" i="15"/>
  <c r="D11" i="15"/>
  <c r="C11" i="15"/>
  <c r="D10" i="15"/>
  <c r="C10" i="15"/>
  <c r="D9" i="15"/>
  <c r="C9" i="15"/>
  <c r="D8" i="15"/>
  <c r="C8" i="15"/>
  <c r="D7" i="15"/>
  <c r="C7" i="15"/>
  <c r="D6" i="15"/>
  <c r="C6" i="15"/>
  <c r="D5" i="15"/>
  <c r="C5" i="15"/>
  <c r="D4" i="15"/>
  <c r="C4" i="15"/>
  <c r="D3" i="15"/>
  <c r="C3" i="15"/>
  <c r="D2" i="15"/>
  <c r="C2" i="15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D19" i="14"/>
  <c r="C19" i="14"/>
  <c r="D18" i="14"/>
  <c r="C18" i="14"/>
  <c r="D17" i="14"/>
  <c r="C17" i="14"/>
  <c r="D16" i="14"/>
  <c r="C16" i="14"/>
  <c r="D15" i="14"/>
  <c r="C15" i="14"/>
  <c r="D14" i="14"/>
  <c r="C14" i="14"/>
  <c r="D13" i="14"/>
  <c r="C13" i="14"/>
  <c r="D12" i="14"/>
  <c r="C12" i="14"/>
  <c r="D11" i="14"/>
  <c r="C11" i="14"/>
  <c r="D10" i="14"/>
  <c r="C10" i="14"/>
  <c r="D9" i="14"/>
  <c r="C9" i="14"/>
  <c r="D8" i="14"/>
  <c r="C8" i="14"/>
  <c r="D7" i="14"/>
  <c r="C7" i="14"/>
  <c r="D6" i="14"/>
  <c r="C6" i="14"/>
  <c r="D5" i="14"/>
  <c r="C5" i="14"/>
  <c r="D4" i="14"/>
  <c r="C4" i="14"/>
  <c r="D3" i="14"/>
  <c r="C3" i="14"/>
  <c r="D2" i="14"/>
  <c r="C2" i="14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D22" i="13"/>
  <c r="C22" i="13"/>
  <c r="D21" i="13"/>
  <c r="C21" i="13"/>
  <c r="D20" i="13"/>
  <c r="C20" i="13"/>
  <c r="D19" i="13"/>
  <c r="C19" i="13"/>
  <c r="D18" i="13"/>
  <c r="C18" i="13"/>
  <c r="D17" i="13"/>
  <c r="C17" i="13"/>
  <c r="D16" i="13"/>
  <c r="C16" i="13"/>
  <c r="D15" i="13"/>
  <c r="C15" i="13"/>
  <c r="D14" i="13"/>
  <c r="C14" i="13"/>
  <c r="D13" i="13"/>
  <c r="C13" i="13"/>
  <c r="D12" i="13"/>
  <c r="C12" i="13"/>
  <c r="D11" i="13"/>
  <c r="C11" i="13"/>
  <c r="D10" i="13"/>
  <c r="C10" i="13"/>
  <c r="D9" i="13"/>
  <c r="C9" i="13"/>
  <c r="D8" i="13"/>
  <c r="C8" i="13"/>
  <c r="D7" i="13"/>
  <c r="C7" i="13"/>
  <c r="D6" i="13"/>
  <c r="C6" i="13"/>
  <c r="D5" i="13"/>
  <c r="C5" i="13"/>
  <c r="D4" i="13"/>
  <c r="C4" i="13"/>
  <c r="D3" i="13"/>
  <c r="C3" i="13"/>
  <c r="D2" i="13"/>
  <c r="C2" i="13"/>
  <c r="C28" i="12"/>
  <c r="C27" i="12"/>
  <c r="C26" i="12"/>
  <c r="C25" i="12"/>
  <c r="C24" i="12"/>
  <c r="C23" i="12"/>
  <c r="C22" i="12"/>
  <c r="C21" i="12"/>
  <c r="C20" i="12"/>
  <c r="D19" i="12"/>
  <c r="C19" i="12"/>
  <c r="D18" i="12"/>
  <c r="C18" i="12"/>
  <c r="D17" i="12"/>
  <c r="C17" i="12"/>
  <c r="D16" i="12"/>
  <c r="C16" i="12"/>
  <c r="D15" i="12"/>
  <c r="C15" i="12"/>
  <c r="D14" i="12"/>
  <c r="C14" i="12"/>
  <c r="D13" i="12"/>
  <c r="C13" i="12"/>
  <c r="D12" i="12"/>
  <c r="C12" i="12"/>
  <c r="D11" i="12"/>
  <c r="C11" i="12"/>
  <c r="D10" i="12"/>
  <c r="C10" i="12"/>
  <c r="D9" i="12"/>
  <c r="C9" i="12"/>
  <c r="D8" i="12"/>
  <c r="C8" i="12"/>
  <c r="D7" i="12"/>
  <c r="C7" i="12"/>
  <c r="D6" i="12"/>
  <c r="C6" i="12"/>
  <c r="D5" i="12"/>
  <c r="C5" i="12"/>
  <c r="D4" i="12"/>
  <c r="C4" i="12"/>
  <c r="D3" i="12"/>
  <c r="C3" i="12"/>
  <c r="D2" i="12"/>
  <c r="C2" i="12"/>
  <c r="C22" i="11"/>
  <c r="C21" i="11"/>
  <c r="C20" i="11"/>
  <c r="C19" i="11"/>
  <c r="C18" i="11"/>
  <c r="C17" i="11"/>
  <c r="C16" i="11"/>
  <c r="C15" i="11"/>
  <c r="C14" i="11"/>
  <c r="D13" i="11"/>
  <c r="C13" i="11"/>
  <c r="D12" i="11"/>
  <c r="C12" i="11"/>
  <c r="D11" i="11"/>
  <c r="C11" i="11"/>
  <c r="D10" i="11"/>
  <c r="C10" i="11"/>
  <c r="D9" i="11"/>
  <c r="C9" i="11"/>
  <c r="D8" i="11"/>
  <c r="C8" i="11"/>
  <c r="D7" i="11"/>
  <c r="C7" i="11"/>
  <c r="D6" i="11"/>
  <c r="C6" i="11"/>
  <c r="D5" i="11"/>
  <c r="C5" i="11"/>
  <c r="D4" i="11"/>
  <c r="C4" i="11"/>
  <c r="D3" i="11"/>
  <c r="C3" i="11"/>
  <c r="D2" i="11"/>
  <c r="C2" i="11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D13" i="10"/>
  <c r="C13" i="10"/>
  <c r="D12" i="10"/>
  <c r="C12" i="10"/>
  <c r="D11" i="10"/>
  <c r="C11" i="10"/>
  <c r="D10" i="10"/>
  <c r="C10" i="10"/>
  <c r="D9" i="10"/>
  <c r="C9" i="10"/>
  <c r="D8" i="10"/>
  <c r="C8" i="10"/>
  <c r="D7" i="10"/>
  <c r="C7" i="10"/>
  <c r="D6" i="10"/>
  <c r="C6" i="10"/>
  <c r="D5" i="10"/>
  <c r="C5" i="10"/>
  <c r="D4" i="10"/>
  <c r="C4" i="10"/>
  <c r="D3" i="10"/>
  <c r="C3" i="10"/>
  <c r="D2" i="10"/>
  <c r="C2" i="10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D7" i="9"/>
  <c r="C7" i="9"/>
  <c r="D6" i="9"/>
  <c r="C6" i="9"/>
  <c r="D5" i="9"/>
  <c r="C5" i="9"/>
  <c r="D4" i="9"/>
  <c r="C4" i="9"/>
  <c r="D3" i="9"/>
  <c r="C3" i="9"/>
  <c r="D2" i="9"/>
  <c r="C2" i="9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D13" i="8"/>
  <c r="C13" i="8"/>
  <c r="D12" i="8"/>
  <c r="C12" i="8"/>
  <c r="D11" i="8"/>
  <c r="C11" i="8"/>
  <c r="D10" i="8"/>
  <c r="C10" i="8"/>
  <c r="D9" i="8"/>
  <c r="C9" i="8"/>
  <c r="D8" i="8"/>
  <c r="C8" i="8"/>
  <c r="D7" i="8"/>
  <c r="C7" i="8"/>
  <c r="D6" i="8"/>
  <c r="C6" i="8"/>
  <c r="D5" i="8"/>
  <c r="C5" i="8"/>
  <c r="D4" i="8"/>
  <c r="C4" i="8"/>
  <c r="D3" i="8"/>
  <c r="C3" i="8"/>
  <c r="D2" i="8"/>
  <c r="C2" i="8"/>
  <c r="C31" i="7"/>
  <c r="C30" i="7"/>
  <c r="C29" i="7"/>
  <c r="C28" i="7"/>
  <c r="C27" i="7"/>
  <c r="C26" i="7"/>
  <c r="C25" i="7"/>
  <c r="C24" i="7"/>
  <c r="C23" i="7"/>
  <c r="C22" i="7"/>
  <c r="C21" i="7"/>
  <c r="C20" i="7"/>
  <c r="D19" i="7"/>
  <c r="C19" i="7"/>
  <c r="D18" i="7"/>
  <c r="C18" i="7"/>
  <c r="D17" i="7"/>
  <c r="C17" i="7"/>
  <c r="D16" i="7"/>
  <c r="C16" i="7"/>
  <c r="D15" i="7"/>
  <c r="C15" i="7"/>
  <c r="D14" i="7"/>
  <c r="C14" i="7"/>
  <c r="D13" i="7"/>
  <c r="C13" i="7"/>
  <c r="D12" i="7"/>
  <c r="C12" i="7"/>
  <c r="D11" i="7"/>
  <c r="C11" i="7"/>
  <c r="D10" i="7"/>
  <c r="C10" i="7"/>
  <c r="D9" i="7"/>
  <c r="C9" i="7"/>
  <c r="D8" i="7"/>
  <c r="C8" i="7"/>
  <c r="D7" i="7"/>
  <c r="C7" i="7"/>
  <c r="D6" i="7"/>
  <c r="C6" i="7"/>
  <c r="D5" i="7"/>
  <c r="C5" i="7"/>
  <c r="D4" i="7"/>
  <c r="C4" i="7"/>
  <c r="D3" i="7"/>
  <c r="C3" i="7"/>
  <c r="D2" i="7"/>
  <c r="C2" i="7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D22" i="6"/>
  <c r="C22" i="6"/>
  <c r="D21" i="6"/>
  <c r="C21" i="6"/>
  <c r="D20" i="6"/>
  <c r="C20" i="6"/>
  <c r="D19" i="6"/>
  <c r="C19" i="6"/>
  <c r="D18" i="6"/>
  <c r="C18" i="6"/>
  <c r="D17" i="6"/>
  <c r="C17" i="6"/>
  <c r="D16" i="6"/>
  <c r="C16" i="6"/>
  <c r="D15" i="6"/>
  <c r="C15" i="6"/>
  <c r="D14" i="6"/>
  <c r="C14" i="6"/>
  <c r="D13" i="6"/>
  <c r="C13" i="6"/>
  <c r="D12" i="6"/>
  <c r="C12" i="6"/>
  <c r="D11" i="6"/>
  <c r="C11" i="6"/>
  <c r="D10" i="6"/>
  <c r="C10" i="6"/>
  <c r="D9" i="6"/>
  <c r="C9" i="6"/>
  <c r="D8" i="6"/>
  <c r="C8" i="6"/>
  <c r="D7" i="6"/>
  <c r="C7" i="6"/>
  <c r="D6" i="6"/>
  <c r="C6" i="6"/>
  <c r="D5" i="6"/>
  <c r="C5" i="6"/>
  <c r="D4" i="6"/>
  <c r="C4" i="6"/>
  <c r="D3" i="6"/>
  <c r="C3" i="6"/>
  <c r="D2" i="6"/>
  <c r="C2" i="6"/>
  <c r="C29" i="5"/>
  <c r="C28" i="5"/>
  <c r="C27" i="5"/>
  <c r="C26" i="5"/>
  <c r="C25" i="5"/>
  <c r="C24" i="5"/>
  <c r="C23" i="5"/>
  <c r="C22" i="5"/>
  <c r="C21" i="5"/>
  <c r="C20" i="5"/>
  <c r="D19" i="5"/>
  <c r="C19" i="5"/>
  <c r="D18" i="5"/>
  <c r="C18" i="5"/>
  <c r="D17" i="5"/>
  <c r="C17" i="5"/>
  <c r="D16" i="5"/>
  <c r="C16" i="5"/>
  <c r="D15" i="5"/>
  <c r="C15" i="5"/>
  <c r="D14" i="5"/>
  <c r="C14" i="5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D2" i="5"/>
  <c r="C2" i="5"/>
  <c r="C27" i="4"/>
  <c r="C26" i="4"/>
  <c r="C25" i="4"/>
  <c r="C24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2" i="2"/>
  <c r="C2" i="2"/>
  <c r="D250" i="1"/>
  <c r="C250" i="1"/>
  <c r="B250" i="1"/>
  <c r="A250" i="1"/>
  <c r="D249" i="1"/>
  <c r="C249" i="1"/>
  <c r="B249" i="1"/>
  <c r="A249" i="1"/>
  <c r="D248" i="1"/>
  <c r="C248" i="1"/>
  <c r="B248" i="1"/>
  <c r="A248" i="1"/>
  <c r="D247" i="1"/>
  <c r="C247" i="1"/>
  <c r="B247" i="1"/>
  <c r="A247" i="1"/>
  <c r="D246" i="1"/>
  <c r="C246" i="1"/>
  <c r="B246" i="1"/>
  <c r="A246" i="1"/>
  <c r="D245" i="1"/>
  <c r="C245" i="1"/>
  <c r="B245" i="1"/>
  <c r="A245" i="1"/>
  <c r="D244" i="1"/>
  <c r="C244" i="1"/>
  <c r="B244" i="1"/>
  <c r="A244" i="1"/>
  <c r="D243" i="1"/>
  <c r="C243" i="1"/>
  <c r="B243" i="1"/>
  <c r="A243" i="1"/>
  <c r="D242" i="1"/>
  <c r="C242" i="1"/>
  <c r="B242" i="1"/>
  <c r="A242" i="1"/>
  <c r="D241" i="1"/>
  <c r="C241" i="1"/>
  <c r="B241" i="1"/>
  <c r="A241" i="1"/>
  <c r="D240" i="1"/>
  <c r="C240" i="1"/>
  <c r="B240" i="1"/>
  <c r="A240" i="1"/>
  <c r="D239" i="1"/>
  <c r="C239" i="1"/>
  <c r="B239" i="1"/>
  <c r="A239" i="1"/>
  <c r="D238" i="1"/>
  <c r="C238" i="1"/>
  <c r="B238" i="1"/>
  <c r="A238" i="1"/>
  <c r="D237" i="1"/>
  <c r="C237" i="1"/>
  <c r="B237" i="1"/>
  <c r="A237" i="1"/>
  <c r="D236" i="1"/>
  <c r="C236" i="1"/>
  <c r="B236" i="1"/>
  <c r="A236" i="1"/>
  <c r="D235" i="1"/>
  <c r="C235" i="1"/>
  <c r="B235" i="1"/>
  <c r="A235" i="1"/>
  <c r="D234" i="1"/>
  <c r="C234" i="1"/>
  <c r="B234" i="1"/>
  <c r="A234" i="1"/>
  <c r="D233" i="1"/>
  <c r="C233" i="1"/>
  <c r="B233" i="1"/>
  <c r="A233" i="1"/>
  <c r="D232" i="1"/>
  <c r="C232" i="1"/>
  <c r="B232" i="1"/>
  <c r="A232" i="1"/>
  <c r="C231" i="1"/>
  <c r="B231" i="1"/>
  <c r="A231" i="1"/>
  <c r="D230" i="1"/>
  <c r="C230" i="1"/>
  <c r="B230" i="1"/>
  <c r="A230" i="1"/>
  <c r="D229" i="1"/>
  <c r="C229" i="1"/>
  <c r="B229" i="1"/>
  <c r="A229" i="1"/>
  <c r="D228" i="1"/>
  <c r="C228" i="1"/>
  <c r="B228" i="1"/>
  <c r="A228" i="1"/>
  <c r="D227" i="1"/>
  <c r="C227" i="1"/>
  <c r="B227" i="1"/>
  <c r="A227" i="1"/>
  <c r="D226" i="1"/>
  <c r="C226" i="1"/>
  <c r="B226" i="1"/>
  <c r="A226" i="1"/>
  <c r="D225" i="1"/>
  <c r="C225" i="1"/>
  <c r="B225" i="1"/>
  <c r="A225" i="1"/>
  <c r="D224" i="1"/>
  <c r="C224" i="1"/>
  <c r="B224" i="1"/>
  <c r="A224" i="1"/>
  <c r="D223" i="1"/>
  <c r="C223" i="1"/>
  <c r="B223" i="1"/>
  <c r="A223" i="1"/>
  <c r="D222" i="1"/>
  <c r="C222" i="1"/>
  <c r="B222" i="1"/>
  <c r="A222" i="1"/>
  <c r="D221" i="1"/>
  <c r="C221" i="1"/>
  <c r="B221" i="1"/>
  <c r="A221" i="1"/>
  <c r="D220" i="1"/>
  <c r="C220" i="1"/>
  <c r="B220" i="1"/>
  <c r="A220" i="1"/>
  <c r="D219" i="1"/>
  <c r="C219" i="1"/>
  <c r="B219" i="1"/>
  <c r="A219" i="1"/>
  <c r="C218" i="1"/>
  <c r="B218" i="1"/>
  <c r="A218" i="1"/>
  <c r="D217" i="1"/>
  <c r="C217" i="1"/>
  <c r="B217" i="1"/>
  <c r="A217" i="1"/>
  <c r="D216" i="1"/>
  <c r="C216" i="1"/>
  <c r="B216" i="1"/>
  <c r="A216" i="1"/>
  <c r="D215" i="1"/>
  <c r="C215" i="1"/>
  <c r="B215" i="1"/>
  <c r="A215" i="1"/>
  <c r="D214" i="1"/>
  <c r="C214" i="1"/>
  <c r="B214" i="1"/>
  <c r="A214" i="1"/>
  <c r="D213" i="1"/>
  <c r="C213" i="1"/>
  <c r="B213" i="1"/>
  <c r="A213" i="1"/>
  <c r="D212" i="1"/>
  <c r="C212" i="1"/>
  <c r="B212" i="1"/>
  <c r="A212" i="1"/>
  <c r="D211" i="1"/>
  <c r="C211" i="1"/>
  <c r="B211" i="1"/>
  <c r="A211" i="1"/>
  <c r="D210" i="1"/>
  <c r="C210" i="1"/>
  <c r="B210" i="1"/>
  <c r="A210" i="1"/>
  <c r="D209" i="1"/>
  <c r="C209" i="1"/>
  <c r="B209" i="1"/>
  <c r="A209" i="1"/>
  <c r="D208" i="1"/>
  <c r="C208" i="1"/>
  <c r="B208" i="1"/>
  <c r="A208" i="1"/>
  <c r="D207" i="1"/>
  <c r="C207" i="1"/>
  <c r="B207" i="1"/>
  <c r="A207" i="1"/>
  <c r="D206" i="1"/>
  <c r="C206" i="1"/>
  <c r="B206" i="1"/>
  <c r="A206" i="1"/>
  <c r="D205" i="1"/>
  <c r="C205" i="1"/>
  <c r="B205" i="1"/>
  <c r="A205" i="1"/>
  <c r="D204" i="1"/>
  <c r="C204" i="1"/>
  <c r="B204" i="1"/>
  <c r="A204" i="1"/>
  <c r="D203" i="1"/>
  <c r="C203" i="1"/>
  <c r="B203" i="1"/>
  <c r="A203" i="1"/>
  <c r="D202" i="1"/>
  <c r="C202" i="1"/>
  <c r="B202" i="1"/>
  <c r="A202" i="1"/>
  <c r="D201" i="1"/>
  <c r="C201" i="1"/>
  <c r="B201" i="1"/>
  <c r="A201" i="1"/>
  <c r="D200" i="1"/>
  <c r="C200" i="1"/>
  <c r="B200" i="1"/>
  <c r="A200" i="1"/>
  <c r="D199" i="1"/>
  <c r="C199" i="1"/>
  <c r="B199" i="1"/>
  <c r="A199" i="1"/>
  <c r="D198" i="1"/>
  <c r="C198" i="1"/>
  <c r="B198" i="1"/>
  <c r="A198" i="1"/>
  <c r="D197" i="1"/>
  <c r="C197" i="1"/>
  <c r="B197" i="1"/>
  <c r="A197" i="1"/>
  <c r="D196" i="1"/>
  <c r="C196" i="1"/>
  <c r="B196" i="1"/>
  <c r="A196" i="1"/>
  <c r="D195" i="1"/>
  <c r="C195" i="1"/>
  <c r="B195" i="1"/>
  <c r="A195" i="1"/>
  <c r="D194" i="1"/>
  <c r="C194" i="1"/>
  <c r="B194" i="1"/>
  <c r="A194" i="1"/>
  <c r="D193" i="1"/>
  <c r="C193" i="1"/>
  <c r="B193" i="1"/>
  <c r="A193" i="1"/>
  <c r="D192" i="1"/>
  <c r="C192" i="1"/>
  <c r="B192" i="1"/>
  <c r="A192" i="1"/>
  <c r="D191" i="1"/>
  <c r="C191" i="1"/>
  <c r="B191" i="1"/>
  <c r="A191" i="1"/>
  <c r="D190" i="1"/>
  <c r="C190" i="1"/>
  <c r="B190" i="1"/>
  <c r="A190" i="1"/>
  <c r="D189" i="1"/>
  <c r="C189" i="1"/>
  <c r="B189" i="1"/>
  <c r="A189" i="1"/>
  <c r="D188" i="1"/>
  <c r="C188" i="1"/>
  <c r="B188" i="1"/>
  <c r="A188" i="1"/>
  <c r="D187" i="1"/>
  <c r="C187" i="1"/>
  <c r="B187" i="1"/>
  <c r="A187" i="1"/>
  <c r="D186" i="1"/>
  <c r="C186" i="1"/>
  <c r="B186" i="1"/>
  <c r="A186" i="1"/>
  <c r="D185" i="1"/>
  <c r="C185" i="1"/>
  <c r="B185" i="1"/>
  <c r="A185" i="1"/>
  <c r="D184" i="1"/>
  <c r="C184" i="1"/>
  <c r="B184" i="1"/>
  <c r="A184" i="1"/>
  <c r="D183" i="1"/>
  <c r="C183" i="1"/>
  <c r="B183" i="1"/>
  <c r="A183" i="1"/>
  <c r="D182" i="1"/>
  <c r="C182" i="1"/>
  <c r="B182" i="1"/>
  <c r="A182" i="1"/>
  <c r="D181" i="1"/>
  <c r="C181" i="1"/>
  <c r="B181" i="1"/>
  <c r="A181" i="1"/>
  <c r="D180" i="1"/>
  <c r="C180" i="1"/>
  <c r="B180" i="1"/>
  <c r="A180" i="1"/>
  <c r="D179" i="1"/>
  <c r="C179" i="1"/>
  <c r="B179" i="1"/>
  <c r="A179" i="1"/>
  <c r="D178" i="1"/>
  <c r="C178" i="1"/>
  <c r="B178" i="1"/>
  <c r="A178" i="1"/>
  <c r="D177" i="1"/>
  <c r="C177" i="1"/>
  <c r="B177" i="1"/>
  <c r="A177" i="1"/>
  <c r="D176" i="1"/>
  <c r="C176" i="1"/>
  <c r="B176" i="1"/>
  <c r="A176" i="1"/>
  <c r="D175" i="1"/>
  <c r="C175" i="1"/>
  <c r="B175" i="1"/>
  <c r="A175" i="1"/>
  <c r="D174" i="1"/>
  <c r="C174" i="1"/>
  <c r="B174" i="1"/>
  <c r="A174" i="1"/>
  <c r="D173" i="1"/>
  <c r="C173" i="1"/>
  <c r="B173" i="1"/>
  <c r="A173" i="1"/>
  <c r="D172" i="1"/>
  <c r="C172" i="1"/>
  <c r="B172" i="1"/>
  <c r="A172" i="1"/>
  <c r="D171" i="1"/>
  <c r="C171" i="1"/>
  <c r="B171" i="1"/>
  <c r="A171" i="1"/>
  <c r="D170" i="1"/>
  <c r="C170" i="1"/>
  <c r="B170" i="1"/>
  <c r="A170" i="1"/>
  <c r="D169" i="1"/>
  <c r="C169" i="1"/>
  <c r="B169" i="1"/>
  <c r="A169" i="1"/>
  <c r="D168" i="1"/>
  <c r="C168" i="1"/>
  <c r="B168" i="1"/>
  <c r="A168" i="1"/>
  <c r="D167" i="1"/>
  <c r="C167" i="1"/>
  <c r="B167" i="1"/>
  <c r="A167" i="1"/>
  <c r="C166" i="1"/>
  <c r="B166" i="1"/>
  <c r="A166" i="1"/>
  <c r="C165" i="1"/>
  <c r="B165" i="1"/>
  <c r="A165" i="1"/>
  <c r="D164" i="1"/>
  <c r="C164" i="1"/>
  <c r="B164" i="1"/>
  <c r="A164" i="1"/>
  <c r="D163" i="1"/>
  <c r="C163" i="1"/>
  <c r="B163" i="1"/>
  <c r="A163" i="1"/>
  <c r="D162" i="1"/>
  <c r="C162" i="1"/>
  <c r="B162" i="1"/>
  <c r="A162" i="1"/>
  <c r="D161" i="1"/>
  <c r="C161" i="1"/>
  <c r="B161" i="1"/>
  <c r="A161" i="1"/>
  <c r="D160" i="1"/>
  <c r="C160" i="1"/>
  <c r="B160" i="1"/>
  <c r="A160" i="1"/>
  <c r="D159" i="1"/>
  <c r="C159" i="1"/>
  <c r="B159" i="1"/>
  <c r="A159" i="1"/>
  <c r="D158" i="1"/>
  <c r="C158" i="1"/>
  <c r="B158" i="1"/>
  <c r="A158" i="1"/>
  <c r="D157" i="1"/>
  <c r="C157" i="1"/>
  <c r="B157" i="1"/>
  <c r="A157" i="1"/>
  <c r="D156" i="1"/>
  <c r="C156" i="1"/>
  <c r="B156" i="1"/>
  <c r="A156" i="1"/>
  <c r="D155" i="1"/>
  <c r="C155" i="1"/>
  <c r="B155" i="1"/>
  <c r="A155" i="1"/>
  <c r="D154" i="1"/>
  <c r="C154" i="1"/>
  <c r="B154" i="1"/>
  <c r="A154" i="1"/>
  <c r="D153" i="1"/>
  <c r="C153" i="1"/>
  <c r="B153" i="1"/>
  <c r="A153" i="1"/>
  <c r="D152" i="1"/>
  <c r="C152" i="1"/>
  <c r="B152" i="1"/>
  <c r="A152" i="1"/>
  <c r="D151" i="1"/>
  <c r="C151" i="1"/>
  <c r="B151" i="1"/>
  <c r="A151" i="1"/>
  <c r="D150" i="1"/>
  <c r="C150" i="1"/>
  <c r="B150" i="1"/>
  <c r="A150" i="1"/>
  <c r="D149" i="1"/>
  <c r="C149" i="1"/>
  <c r="B149" i="1"/>
  <c r="A149" i="1"/>
  <c r="D148" i="1"/>
  <c r="C148" i="1"/>
  <c r="B148" i="1"/>
  <c r="A148" i="1"/>
  <c r="D147" i="1"/>
  <c r="C147" i="1"/>
  <c r="B147" i="1"/>
  <c r="A147" i="1"/>
  <c r="D146" i="1"/>
  <c r="C146" i="1"/>
  <c r="B146" i="1"/>
  <c r="A146" i="1"/>
  <c r="D145" i="1"/>
  <c r="C145" i="1"/>
  <c r="B145" i="1"/>
  <c r="A145" i="1"/>
  <c r="C144" i="1"/>
  <c r="B144" i="1"/>
  <c r="A144" i="1"/>
  <c r="D143" i="1"/>
  <c r="C143" i="1"/>
  <c r="B143" i="1"/>
  <c r="A143" i="1"/>
  <c r="D142" i="1"/>
  <c r="C142" i="1"/>
  <c r="B142" i="1"/>
  <c r="A142" i="1"/>
  <c r="D141" i="1"/>
  <c r="C141" i="1"/>
  <c r="B141" i="1"/>
  <c r="A141" i="1"/>
  <c r="D140" i="1"/>
  <c r="C140" i="1"/>
  <c r="B140" i="1"/>
  <c r="A140" i="1"/>
  <c r="D139" i="1"/>
  <c r="C139" i="1"/>
  <c r="B139" i="1"/>
  <c r="A139" i="1"/>
  <c r="D138" i="1"/>
  <c r="C138" i="1"/>
  <c r="B138" i="1"/>
  <c r="A138" i="1"/>
  <c r="D137" i="1"/>
  <c r="C137" i="1"/>
  <c r="B137" i="1"/>
  <c r="A137" i="1"/>
  <c r="D136" i="1"/>
  <c r="C136" i="1"/>
  <c r="B136" i="1"/>
  <c r="A136" i="1"/>
  <c r="D135" i="1"/>
  <c r="C135" i="1"/>
  <c r="B135" i="1"/>
  <c r="A135" i="1"/>
  <c r="D134" i="1"/>
  <c r="C134" i="1"/>
  <c r="B134" i="1"/>
  <c r="A134" i="1"/>
  <c r="D133" i="1"/>
  <c r="C133" i="1"/>
  <c r="B133" i="1"/>
  <c r="A133" i="1"/>
  <c r="D132" i="1"/>
  <c r="C132" i="1"/>
  <c r="B132" i="1"/>
  <c r="A132" i="1"/>
  <c r="C131" i="1"/>
  <c r="B131" i="1"/>
  <c r="A131" i="1"/>
  <c r="D130" i="1"/>
  <c r="C130" i="1"/>
  <c r="B130" i="1"/>
  <c r="A130" i="1"/>
  <c r="D129" i="1"/>
  <c r="C129" i="1"/>
  <c r="B129" i="1"/>
  <c r="A129" i="1"/>
  <c r="D128" i="1"/>
  <c r="C128" i="1"/>
  <c r="B128" i="1"/>
  <c r="A128" i="1"/>
  <c r="D127" i="1"/>
  <c r="C127" i="1"/>
  <c r="B127" i="1"/>
  <c r="A127" i="1"/>
  <c r="D126" i="1"/>
  <c r="C126" i="1"/>
  <c r="B126" i="1"/>
  <c r="A126" i="1"/>
  <c r="D125" i="1"/>
  <c r="C125" i="1"/>
  <c r="B125" i="1"/>
  <c r="A125" i="1"/>
  <c r="D124" i="1"/>
  <c r="C124" i="1"/>
  <c r="B124" i="1"/>
  <c r="A124" i="1"/>
  <c r="D123" i="1"/>
  <c r="C123" i="1"/>
  <c r="B123" i="1"/>
  <c r="A123" i="1"/>
  <c r="D122" i="1"/>
  <c r="C122" i="1"/>
  <c r="B122" i="1"/>
  <c r="A122" i="1"/>
  <c r="D121" i="1"/>
  <c r="C121" i="1"/>
  <c r="B121" i="1"/>
  <c r="A121" i="1"/>
  <c r="D120" i="1"/>
  <c r="C120" i="1"/>
  <c r="B120" i="1"/>
  <c r="A120" i="1"/>
  <c r="D119" i="1"/>
  <c r="C119" i="1"/>
  <c r="B119" i="1"/>
  <c r="A119" i="1"/>
  <c r="D118" i="1"/>
  <c r="C118" i="1"/>
  <c r="B118" i="1"/>
  <c r="A118" i="1"/>
  <c r="D117" i="1"/>
  <c r="C117" i="1"/>
  <c r="B117" i="1"/>
  <c r="A117" i="1"/>
  <c r="D116" i="1"/>
  <c r="C116" i="1"/>
  <c r="B116" i="1"/>
  <c r="A116" i="1"/>
  <c r="D115" i="1"/>
  <c r="C115" i="1"/>
  <c r="B115" i="1"/>
  <c r="A115" i="1"/>
  <c r="D114" i="1"/>
  <c r="C114" i="1"/>
  <c r="B114" i="1"/>
  <c r="A114" i="1"/>
  <c r="D113" i="1"/>
  <c r="C113" i="1"/>
  <c r="B113" i="1"/>
  <c r="A113" i="1"/>
  <c r="D112" i="1"/>
  <c r="C112" i="1"/>
  <c r="B112" i="1"/>
  <c r="A112" i="1"/>
  <c r="D111" i="1"/>
  <c r="C111" i="1"/>
  <c r="B111" i="1"/>
  <c r="A111" i="1"/>
  <c r="D110" i="1"/>
  <c r="C110" i="1"/>
  <c r="B110" i="1"/>
  <c r="A110" i="1"/>
  <c r="D109" i="1"/>
  <c r="C109" i="1"/>
  <c r="B109" i="1"/>
  <c r="A109" i="1"/>
  <c r="D108" i="1"/>
  <c r="C108" i="1"/>
  <c r="B108" i="1"/>
  <c r="A108" i="1"/>
  <c r="C107" i="1"/>
  <c r="B107" i="1"/>
  <c r="A107" i="1"/>
  <c r="D106" i="1"/>
  <c r="C106" i="1"/>
  <c r="B106" i="1"/>
  <c r="A106" i="1"/>
  <c r="C105" i="1"/>
  <c r="B105" i="1"/>
  <c r="A105" i="1"/>
  <c r="D104" i="1"/>
  <c r="C104" i="1"/>
  <c r="B104" i="1"/>
  <c r="A104" i="1"/>
  <c r="D103" i="1"/>
  <c r="C103" i="1"/>
  <c r="B103" i="1"/>
  <c r="A103" i="1"/>
  <c r="D102" i="1"/>
  <c r="C102" i="1"/>
  <c r="B102" i="1"/>
  <c r="A102" i="1"/>
  <c r="D101" i="1"/>
  <c r="C101" i="1"/>
  <c r="B101" i="1"/>
  <c r="A101" i="1"/>
  <c r="D100" i="1"/>
  <c r="C100" i="1"/>
  <c r="B100" i="1"/>
  <c r="A100" i="1"/>
  <c r="D99" i="1"/>
  <c r="C99" i="1"/>
  <c r="B99" i="1"/>
  <c r="A99" i="1"/>
  <c r="D98" i="1"/>
  <c r="C98" i="1"/>
  <c r="B98" i="1"/>
  <c r="A98" i="1"/>
  <c r="D97" i="1"/>
  <c r="C97" i="1"/>
  <c r="B97" i="1"/>
  <c r="A97" i="1"/>
  <c r="D96" i="1"/>
  <c r="C96" i="1"/>
  <c r="B96" i="1"/>
  <c r="A96" i="1"/>
  <c r="D95" i="1"/>
  <c r="C95" i="1"/>
  <c r="B95" i="1"/>
  <c r="A95" i="1"/>
  <c r="D94" i="1"/>
  <c r="C94" i="1"/>
  <c r="B94" i="1"/>
  <c r="A94" i="1"/>
  <c r="D93" i="1"/>
  <c r="C93" i="1"/>
  <c r="B93" i="1"/>
  <c r="A93" i="1"/>
  <c r="D92" i="1"/>
  <c r="C92" i="1"/>
  <c r="B92" i="1"/>
  <c r="A92" i="1"/>
  <c r="D91" i="1"/>
  <c r="C91" i="1"/>
  <c r="B91" i="1"/>
  <c r="A91" i="1"/>
  <c r="D90" i="1"/>
  <c r="C90" i="1"/>
  <c r="B90" i="1"/>
  <c r="A90" i="1"/>
  <c r="D89" i="1"/>
  <c r="C89" i="1"/>
  <c r="B89" i="1"/>
  <c r="A89" i="1"/>
  <c r="D88" i="1"/>
  <c r="C88" i="1"/>
  <c r="B88" i="1"/>
  <c r="A88" i="1"/>
  <c r="D87" i="1"/>
  <c r="C87" i="1"/>
  <c r="B87" i="1"/>
  <c r="A87" i="1"/>
  <c r="D86" i="1"/>
  <c r="C86" i="1"/>
  <c r="B86" i="1"/>
  <c r="A86" i="1"/>
  <c r="D85" i="1"/>
  <c r="C85" i="1"/>
  <c r="B85" i="1"/>
  <c r="A85" i="1"/>
  <c r="D84" i="1"/>
  <c r="C84" i="1"/>
  <c r="B84" i="1"/>
  <c r="A84" i="1"/>
  <c r="D83" i="1"/>
  <c r="C83" i="1"/>
  <c r="B83" i="1"/>
  <c r="A83" i="1"/>
  <c r="D82" i="1"/>
  <c r="C82" i="1"/>
  <c r="B82" i="1"/>
  <c r="A82" i="1"/>
  <c r="D81" i="1"/>
  <c r="C81" i="1"/>
  <c r="B81" i="1"/>
  <c r="A81" i="1"/>
  <c r="C80" i="1"/>
  <c r="B80" i="1"/>
  <c r="A80" i="1"/>
  <c r="D79" i="1"/>
  <c r="C79" i="1"/>
  <c r="B79" i="1"/>
  <c r="A79" i="1"/>
  <c r="D78" i="1"/>
  <c r="C78" i="1"/>
  <c r="B78" i="1"/>
  <c r="A78" i="1"/>
  <c r="D77" i="1"/>
  <c r="C77" i="1"/>
  <c r="B77" i="1"/>
  <c r="A77" i="1"/>
  <c r="D76" i="1"/>
  <c r="C76" i="1"/>
  <c r="B76" i="1"/>
  <c r="A76" i="1"/>
  <c r="D75" i="1"/>
  <c r="C75" i="1"/>
  <c r="B75" i="1"/>
  <c r="A75" i="1"/>
  <c r="C74" i="1"/>
  <c r="B74" i="1"/>
  <c r="A74" i="1"/>
  <c r="D73" i="1"/>
  <c r="C73" i="1"/>
  <c r="B73" i="1"/>
  <c r="A73" i="1"/>
  <c r="D72" i="1"/>
  <c r="C72" i="1"/>
  <c r="B72" i="1"/>
  <c r="A72" i="1"/>
  <c r="D71" i="1"/>
  <c r="C71" i="1"/>
  <c r="B71" i="1"/>
  <c r="A71" i="1"/>
  <c r="D70" i="1"/>
  <c r="C70" i="1"/>
  <c r="B70" i="1"/>
  <c r="A70" i="1"/>
  <c r="D69" i="1"/>
  <c r="C69" i="1"/>
  <c r="B69" i="1"/>
  <c r="A69" i="1"/>
  <c r="D68" i="1"/>
  <c r="C68" i="1"/>
  <c r="B68" i="1"/>
  <c r="A68" i="1"/>
  <c r="D67" i="1"/>
  <c r="C67" i="1"/>
  <c r="B67" i="1"/>
  <c r="A67" i="1"/>
  <c r="D66" i="1"/>
  <c r="C66" i="1"/>
  <c r="B66" i="1"/>
  <c r="A66" i="1"/>
  <c r="D65" i="1"/>
  <c r="C65" i="1"/>
  <c r="B65" i="1"/>
  <c r="A65" i="1"/>
  <c r="D64" i="1"/>
  <c r="C64" i="1"/>
  <c r="B64" i="1"/>
  <c r="A64" i="1"/>
  <c r="D63" i="1"/>
  <c r="C63" i="1"/>
  <c r="B63" i="1"/>
  <c r="A63" i="1"/>
  <c r="D62" i="1"/>
  <c r="C62" i="1"/>
  <c r="B62" i="1"/>
  <c r="A62" i="1"/>
  <c r="D61" i="1"/>
  <c r="C61" i="1"/>
  <c r="B61" i="1"/>
  <c r="A61" i="1"/>
  <c r="D60" i="1"/>
  <c r="C60" i="1"/>
  <c r="B60" i="1"/>
  <c r="A60" i="1"/>
  <c r="D59" i="1"/>
  <c r="C59" i="1"/>
  <c r="B59" i="1"/>
  <c r="A59" i="1"/>
  <c r="D58" i="1"/>
  <c r="C58" i="1"/>
  <c r="B58" i="1"/>
  <c r="A58" i="1"/>
  <c r="D57" i="1"/>
  <c r="C57" i="1"/>
  <c r="B57" i="1"/>
  <c r="A57" i="1"/>
  <c r="D56" i="1"/>
  <c r="C56" i="1"/>
  <c r="B56" i="1"/>
  <c r="A56" i="1"/>
  <c r="D55" i="1"/>
  <c r="C55" i="1"/>
  <c r="B55" i="1"/>
  <c r="A55" i="1"/>
  <c r="D54" i="1"/>
  <c r="C54" i="1"/>
  <c r="B54" i="1"/>
  <c r="A54" i="1"/>
  <c r="D53" i="1"/>
  <c r="C53" i="1"/>
  <c r="B53" i="1"/>
  <c r="A53" i="1"/>
  <c r="D52" i="1"/>
  <c r="C52" i="1"/>
  <c r="B52" i="1"/>
  <c r="A52" i="1"/>
  <c r="D51" i="1"/>
  <c r="C51" i="1"/>
  <c r="B51" i="1"/>
  <c r="A51" i="1"/>
  <c r="D50" i="1"/>
  <c r="C50" i="1"/>
  <c r="B50" i="1"/>
  <c r="A50" i="1"/>
  <c r="D49" i="1"/>
  <c r="C49" i="1"/>
  <c r="B49" i="1"/>
  <c r="A49" i="1"/>
  <c r="D48" i="1"/>
  <c r="C48" i="1"/>
  <c r="B48" i="1"/>
  <c r="A48" i="1"/>
  <c r="D47" i="1"/>
  <c r="C47" i="1"/>
  <c r="B47" i="1"/>
  <c r="A47" i="1"/>
  <c r="D46" i="1"/>
  <c r="C46" i="1"/>
  <c r="B46" i="1"/>
  <c r="A46" i="1"/>
  <c r="D45" i="1"/>
  <c r="C45" i="1"/>
  <c r="B45" i="1"/>
  <c r="A45" i="1"/>
  <c r="D44" i="1"/>
  <c r="C44" i="1"/>
  <c r="B44" i="1"/>
  <c r="A44" i="1"/>
  <c r="D43" i="1"/>
  <c r="C43" i="1"/>
  <c r="B43" i="1"/>
  <c r="A43" i="1"/>
  <c r="D42" i="1"/>
  <c r="C42" i="1"/>
  <c r="B42" i="1"/>
  <c r="A42" i="1"/>
  <c r="D41" i="1"/>
  <c r="C41" i="1"/>
  <c r="B41" i="1"/>
  <c r="A41" i="1"/>
  <c r="D40" i="1"/>
  <c r="C40" i="1"/>
  <c r="B40" i="1"/>
  <c r="A40" i="1"/>
  <c r="D39" i="1"/>
  <c r="C39" i="1"/>
  <c r="B39" i="1"/>
  <c r="A39" i="1"/>
  <c r="D38" i="1"/>
  <c r="C38" i="1"/>
  <c r="B38" i="1"/>
  <c r="A38" i="1"/>
  <c r="D37" i="1"/>
  <c r="C37" i="1"/>
  <c r="B37" i="1"/>
  <c r="A37" i="1"/>
  <c r="D36" i="1"/>
  <c r="C36" i="1"/>
  <c r="B36" i="1"/>
  <c r="A36" i="1"/>
  <c r="D35" i="1"/>
  <c r="C35" i="1"/>
  <c r="B35" i="1"/>
  <c r="A35" i="1"/>
  <c r="D34" i="1"/>
  <c r="C34" i="1"/>
  <c r="B34" i="1"/>
  <c r="A34" i="1"/>
  <c r="C33" i="1"/>
  <c r="B33" i="1"/>
  <c r="A33" i="1"/>
  <c r="D32" i="1"/>
  <c r="C32" i="1"/>
  <c r="B32" i="1"/>
  <c r="A32" i="1"/>
  <c r="D31" i="1"/>
  <c r="C31" i="1"/>
  <c r="B31" i="1"/>
  <c r="A31" i="1"/>
  <c r="D30" i="1"/>
  <c r="C30" i="1"/>
  <c r="B30" i="1"/>
  <c r="A30" i="1"/>
  <c r="D29" i="1"/>
  <c r="C29" i="1"/>
  <c r="B29" i="1"/>
  <c r="A29" i="1"/>
  <c r="D28" i="1"/>
  <c r="C28" i="1"/>
  <c r="B28" i="1"/>
  <c r="A28" i="1"/>
  <c r="D27" i="1"/>
  <c r="C27" i="1"/>
  <c r="B27" i="1"/>
  <c r="A27" i="1"/>
  <c r="D26" i="1"/>
  <c r="C26" i="1"/>
  <c r="B26" i="1"/>
  <c r="A26" i="1"/>
  <c r="D25" i="1"/>
  <c r="C25" i="1"/>
  <c r="B25" i="1"/>
  <c r="A25" i="1"/>
  <c r="D24" i="1"/>
  <c r="C24" i="1"/>
  <c r="B24" i="1"/>
  <c r="A24" i="1"/>
  <c r="D23" i="1"/>
  <c r="C23" i="1"/>
  <c r="B23" i="1"/>
  <c r="A23" i="1"/>
  <c r="D22" i="1"/>
  <c r="C22" i="1"/>
  <c r="B22" i="1"/>
  <c r="A22" i="1"/>
  <c r="D21" i="1"/>
  <c r="C21" i="1"/>
  <c r="B21" i="1"/>
  <c r="A21" i="1"/>
  <c r="D20" i="1"/>
  <c r="C20" i="1"/>
  <c r="B20" i="1"/>
  <c r="A20" i="1"/>
  <c r="D19" i="1"/>
  <c r="C19" i="1"/>
  <c r="B19" i="1"/>
  <c r="A19" i="1"/>
  <c r="D18" i="1"/>
  <c r="C18" i="1"/>
  <c r="B18" i="1"/>
  <c r="A18" i="1"/>
  <c r="D17" i="1"/>
  <c r="C17" i="1"/>
  <c r="B17" i="1"/>
  <c r="A17" i="1"/>
  <c r="D16" i="1"/>
  <c r="C16" i="1"/>
  <c r="B16" i="1"/>
  <c r="A16" i="1"/>
  <c r="D15" i="1"/>
  <c r="C15" i="1"/>
  <c r="B15" i="1"/>
  <c r="A15" i="1"/>
  <c r="D14" i="1"/>
  <c r="C14" i="1"/>
  <c r="B14" i="1"/>
  <c r="A14" i="1"/>
  <c r="D13" i="1"/>
  <c r="C13" i="1"/>
  <c r="B13" i="1"/>
  <c r="A13" i="1"/>
  <c r="D12" i="1"/>
  <c r="C12" i="1"/>
  <c r="B12" i="1"/>
  <c r="A12" i="1"/>
  <c r="D11" i="1"/>
  <c r="C11" i="1"/>
  <c r="B11" i="1"/>
  <c r="A11" i="1"/>
  <c r="D10" i="1"/>
  <c r="C10" i="1"/>
  <c r="B10" i="1"/>
  <c r="A10" i="1"/>
  <c r="D9" i="1"/>
  <c r="C9" i="1"/>
  <c r="B9" i="1"/>
  <c r="A9" i="1"/>
  <c r="C8" i="1"/>
  <c r="B8" i="1"/>
  <c r="A8" i="1"/>
  <c r="D7" i="1"/>
  <c r="C7" i="1"/>
  <c r="B7" i="1"/>
  <c r="A7" i="1"/>
  <c r="D6" i="1"/>
  <c r="B6" i="1"/>
  <c r="A6" i="1"/>
  <c r="D5" i="1"/>
  <c r="C5" i="1"/>
  <c r="B5" i="1"/>
  <c r="A5" i="1"/>
  <c r="D4" i="1"/>
  <c r="C4" i="1"/>
  <c r="B4" i="1"/>
  <c r="A4" i="1"/>
  <c r="C3" i="1"/>
  <c r="B3" i="1"/>
  <c r="A3" i="1"/>
  <c r="C2" i="1"/>
  <c r="B2" i="1"/>
  <c r="A2" i="1"/>
</calcChain>
</file>

<file path=xl/sharedStrings.xml><?xml version="1.0" encoding="utf-8"?>
<sst xmlns="http://schemas.openxmlformats.org/spreadsheetml/2006/main" count="64" uniqueCount="4">
  <si>
    <t>Ref eqn</t>
  </si>
  <si>
    <t>eqn number</t>
  </si>
  <si>
    <t>Ref</t>
  </si>
  <si>
    <t>Equation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</si>
</sst>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sz val="11"/>
      <color rgb="FF000000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321"/>
  <sheetViews>
    <sheetView tabSelected="1" topLeftCell="C205" workbookViewId="0">
      <selection activeCell="F213" sqref="F213"/>
    </sheetView>
  </sheetViews>
  <sheetFormatPr defaultColWidth="14.42578125" defaultRowHeight="15.75" customHeight="1"/>
  <cols>
    <col min="1" max="2" width="0" hidden="1" customWidth="1"/>
    <col min="3" max="3" width="6.42578125" customWidth="1"/>
    <col min="4" max="4" width="167.7109375" customWidth="1"/>
  </cols>
  <sheetData>
    <row r="1" spans="1:4" ht="13.5">
      <c r="A1" s="1" t="s">
        <v>0</v>
      </c>
      <c r="B1" s="1" t="s">
        <v>1</v>
      </c>
      <c r="C1" s="1" t="s">
        <v>2</v>
      </c>
      <c r="D1" s="2" t="s">
        <v>3</v>
      </c>
    </row>
    <row r="2" spans="1:4" s="7" customFormat="1" ht="13.5">
      <c r="A2" s="6">
        <f ca="1">IFERROR(__xludf.DUMMYFUNCTION("query({'1'!A2:D1000;'2'!A2:D1000;'3'!A2:D1000;'4'!A2:D1000;'5'!A2:D1000;'6'!A2:D1000;'7'!A2:D1000;'8'!A2:D1000;'9'!A2:D1000;'10'!A2:D1000;'11'!A2:D1000;'12'!A2:D1000;'13'!A2:D1000;'14'!A2:D1000;'15'!A2:D1000},""Select * where Col4 is not null"")
"),1)</f>
        <v>1</v>
      </c>
      <c r="B2" s="6">
        <f ca="1">IFERROR(__xludf.DUMMYFUNCTION("""COMPUTED_VALUE"""),1)</f>
        <v>1</v>
      </c>
      <c r="C2" s="6" t="str">
        <f ca="1">IFERROR(__xludf.DUMMYFUNCTION("""COMPUTED_VALUE"""),"1.1")</f>
        <v>1.1</v>
      </c>
      <c r="D2" s="6" t="str">
        <f ca="1">IFERROR(__xludf.DUMMYFUNCTION("""COMPUTED_VALUE"""),"Bracket start z base of 1 to the power 2 add z base of 2 to the power 3 add z base of 3 to the power 5 Bracket close equals to 0")</f>
        <v>Bracket start z base of 1 to the power 2 add z base of 2 to the power 3 add z base of 3 to the power 5 Bracket close equals to 0</v>
      </c>
    </row>
    <row r="3" spans="1:4" ht="13.5">
      <c r="A3" s="3">
        <f ca="1">IFERROR(__xludf.DUMMYFUNCTION("""COMPUTED_VALUE"""),1)</f>
        <v>1</v>
      </c>
      <c r="B3" s="3">
        <f ca="1">IFERROR(__xludf.DUMMYFUNCTION("""COMPUTED_VALUE"""),2)</f>
        <v>2</v>
      </c>
      <c r="C3" s="3" t="str">
        <f ca="1">IFERROR(__xludf.DUMMYFUNCTION("""COMPUTED_VALUE"""),"1.2")</f>
        <v>1.2</v>
      </c>
      <c r="D3" s="3" t="str">
        <f ca="1">IFERROR(__xludf.DUMMYFUNCTION("""COMPUTED_VALUE"""),"Bracket start z to the base 1 to the power 2 add z to the base 2 to the power 3 add z to the base 3 to the power 5 Bracket close is same as 0")</f>
        <v>Bracket start z to the base 1 to the power 2 add z to the base 2 to the power 3 add z to the base 3 to the power 5 Bracket close is same as 0</v>
      </c>
    </row>
    <row r="4" spans="1:4" ht="13.5">
      <c r="A4" s="3">
        <f ca="1">IFERROR(__xludf.DUMMYFUNCTION("""COMPUTED_VALUE"""),1)</f>
        <v>1</v>
      </c>
      <c r="B4" s="3">
        <f ca="1">IFERROR(__xludf.DUMMYFUNCTION("""COMPUTED_VALUE"""),3)</f>
        <v>3</v>
      </c>
      <c r="C4" s="3" t="str">
        <f ca="1">IFERROR(__xludf.DUMMYFUNCTION("""COMPUTED_VALUE"""),"1.3")</f>
        <v>1.3</v>
      </c>
      <c r="D4" s="3" t="str">
        <f ca="1">IFERROR(__xludf.DUMMYFUNCTION("""COMPUTED_VALUE"""),"Bracket start z subscript 1 to the power 2 add z subscript 2 to the power 3 add z subscript 3 to the power 5 Bracket close is 0")</f>
        <v>Bracket start z subscript 1 to the power 2 add z subscript 2 to the power 3 add z subscript 3 to the power 5 Bracket close is 0</v>
      </c>
    </row>
    <row r="5" spans="1:4" ht="13.5">
      <c r="A5" s="3">
        <f ca="1">IFERROR(__xludf.DUMMYFUNCTION("""COMPUTED_VALUE"""),1)</f>
        <v>1</v>
      </c>
      <c r="B5" s="3">
        <f ca="1">IFERROR(__xludf.DUMMYFUNCTION("""COMPUTED_VALUE"""),4)</f>
        <v>4</v>
      </c>
      <c r="C5" s="3" t="str">
        <f ca="1">IFERROR(__xludf.DUMMYFUNCTION("""COMPUTED_VALUE"""),"1.4")</f>
        <v>1.4</v>
      </c>
      <c r="D5" s="3" t="str">
        <f ca="1">IFERROR(__xludf.DUMMYFUNCTION("""COMPUTED_VALUE"""),"Open curve bracket z base 1 raised to 2 add z base 2 raised to 3 add z base 3 raised to 5 close curve bracket is equal to 0")</f>
        <v>Open curve bracket z base 1 raised to 2 add z base 2 raised to 3 add z base 3 raised to 5 close curve bracket is equal to 0</v>
      </c>
    </row>
    <row r="6" spans="1:4" ht="13.5">
      <c r="A6" s="3">
        <f ca="1">IFERROR(__xludf.DUMMYFUNCTION("""COMPUTED_VALUE"""),1)</f>
        <v>1</v>
      </c>
      <c r="B6" s="3">
        <f ca="1">IFERROR(__xludf.DUMMYFUNCTION("""COMPUTED_VALUE"""),5)</f>
        <v>5</v>
      </c>
      <c r="C6" s="3" t="str">
        <f ca="1">IFERROR(__xludf.DUMMYFUNCTION("""COMPUTED_VALUE"""),"1.5")</f>
        <v>1.5</v>
      </c>
      <c r="D6" s="3" t="str">
        <f ca="1">IFERROR(__xludf.DUMMYFUNCTION("""COMPUTED_VALUE"""),"Open curve bracket z base 1 raised to the power of 2 add z base 2 raised to the power of 3 add z base 3 raised to the power of 5 close curve bracket is equal to 0")</f>
        <v>Open curve bracket z base 1 raised to the power of 2 add z base 2 raised to the power of 3 add z base 3 raised to the power of 5 close curve bracket is equal to 0</v>
      </c>
    </row>
    <row r="7" spans="1:4" ht="13.5">
      <c r="A7" s="3">
        <f ca="1">IFERROR(__xludf.DUMMYFUNCTION("""COMPUTED_VALUE"""),1)</f>
        <v>1</v>
      </c>
      <c r="B7" s="3">
        <f ca="1">IFERROR(__xludf.DUMMYFUNCTION("""COMPUTED_VALUE"""),6)</f>
        <v>6</v>
      </c>
      <c r="C7" s="3" t="str">
        <f ca="1">IFERROR(__xludf.DUMMYFUNCTION("""COMPUTED_VALUE"""),"1.6")</f>
        <v>1.6</v>
      </c>
      <c r="D7" s="3" t="str">
        <f ca="1">IFERROR(__xludf.DUMMYFUNCTION("""COMPUTED_VALUE"""),"Open curve bracket z base 1 raised to 2 Sum z base 2 raised to 3 Sum z base 3 raised to 5 close curve bracket is equal to 0")</f>
        <v>Open curve bracket z base 1 raised to 2 Sum z base 2 raised to 3 Sum z base 3 raised to 5 close curve bracket is equal to 0</v>
      </c>
    </row>
    <row r="8" spans="1:4" ht="13.5">
      <c r="A8" s="3">
        <f ca="1">IFERROR(__xludf.DUMMYFUNCTION("""COMPUTED_VALUE"""),1)</f>
        <v>1</v>
      </c>
      <c r="B8" s="3">
        <f ca="1">IFERROR(__xludf.DUMMYFUNCTION("""COMPUTED_VALUE"""),7)</f>
        <v>7</v>
      </c>
      <c r="C8" s="3" t="str">
        <f ca="1">IFERROR(__xludf.DUMMYFUNCTION("""COMPUTED_VALUE"""),"1.7")</f>
        <v>1.7</v>
      </c>
      <c r="D8" s="3" t="str">
        <f ca="1">IFERROR(__xludf.DUMMYFUNCTION("""COMPUTED_VALUE"""),"Open flower bracket z subscript 1 to power of 2 Sum z subscript 2 to power of 3 Sum z subscript 3 to power of 5 Close flower bracket equals to 0")</f>
        <v>Open flower bracket z subscript 1 to power of 2 Sum z subscript 2 to power of 3 Sum z subscript 3 to power of 5 Close flower bracket equals to 0</v>
      </c>
    </row>
    <row r="9" spans="1:4" ht="13.5">
      <c r="A9" s="3">
        <f ca="1">IFERROR(__xludf.DUMMYFUNCTION("""COMPUTED_VALUE"""),1)</f>
        <v>1</v>
      </c>
      <c r="B9" s="3">
        <f ca="1">IFERROR(__xludf.DUMMYFUNCTION("""COMPUTED_VALUE"""),8)</f>
        <v>8</v>
      </c>
      <c r="C9" s="3" t="str">
        <f ca="1">IFERROR(__xludf.DUMMYFUNCTION("""COMPUTED_VALUE"""),"1.8")</f>
        <v>1.8</v>
      </c>
      <c r="D9" s="3" t="str">
        <f ca="1">IFERROR(__xludf.DUMMYFUNCTION("""COMPUTED_VALUE"""),"Open flower bracket z 1 to power of 2 Sum z 2 to power of 3 Sum z 3 to power of 5 Close flower bracket equals to 0")</f>
        <v>Open flower bracket z 1 to power of 2 Sum z 2 to power of 3 Sum z 3 to power of 5 Close flower bracket equals to 0</v>
      </c>
    </row>
    <row r="10" spans="1:4" ht="13.5">
      <c r="A10" s="3">
        <f ca="1">IFERROR(__xludf.DUMMYFUNCTION("""COMPUTED_VALUE"""),1)</f>
        <v>1</v>
      </c>
      <c r="B10" s="3">
        <f ca="1">IFERROR(__xludf.DUMMYFUNCTION("""COMPUTED_VALUE"""),9)</f>
        <v>9</v>
      </c>
      <c r="C10" s="3" t="str">
        <f ca="1">IFERROR(__xludf.DUMMYFUNCTION("""COMPUTED_VALUE"""),"1.9")</f>
        <v>1.9</v>
      </c>
      <c r="D10" s="3" t="str">
        <f ca="1">IFERROR(__xludf.DUMMYFUNCTION("""COMPUTED_VALUE"""),"Open flower bracket z 1 to the power of 2 Sum z 2 to the power of 3 Sum z 3 to the power of 5 Close flower bracket equals to 0")</f>
        <v>Open flower bracket z 1 to the power of 2 Sum z 2 to the power of 3 Sum z 3 to the power of 5 Close flower bracket equals to 0</v>
      </c>
    </row>
    <row r="11" spans="1:4" ht="13.5">
      <c r="A11" s="3">
        <f ca="1">IFERROR(__xludf.DUMMYFUNCTION("""COMPUTED_VALUE"""),1)</f>
        <v>1</v>
      </c>
      <c r="B11" s="3">
        <f ca="1">IFERROR(__xludf.DUMMYFUNCTION("""COMPUTED_VALUE"""),10)</f>
        <v>10</v>
      </c>
      <c r="C11" s="3" t="str">
        <f ca="1">IFERROR(__xludf.DUMMYFUNCTION("""COMPUTED_VALUE"""),"1.10")</f>
        <v>1.10</v>
      </c>
      <c r="D11" s="3" t="str">
        <f ca="1">IFERROR(__xludf.DUMMYFUNCTION("""COMPUTED_VALUE"""),"Open parenthesis z 1 to power 2 Plus z 2 to power 3 Plus z 3 to power 5 Close parenthesis Equal to 0")</f>
        <v>Open parenthesis z 1 to power 2 Plus z 2 to power 3 Plus z 3 to power 5 Close parenthesis Equal to 0</v>
      </c>
    </row>
    <row r="12" spans="1:4" ht="13.5">
      <c r="A12" s="3">
        <f ca="1">IFERROR(__xludf.DUMMYFUNCTION("""COMPUTED_VALUE"""),1)</f>
        <v>1</v>
      </c>
      <c r="B12" s="3">
        <f ca="1">IFERROR(__xludf.DUMMYFUNCTION("""COMPUTED_VALUE"""),11)</f>
        <v>11</v>
      </c>
      <c r="C12" s="3" t="str">
        <f ca="1">IFERROR(__xludf.DUMMYFUNCTION("""COMPUTED_VALUE"""),"1.11")</f>
        <v>1.11</v>
      </c>
      <c r="D12" s="3" t="str">
        <f ca="1">IFERROR(__xludf.DUMMYFUNCTION("""COMPUTED_VALUE"""),"Open parenthesis z to the base 1 to power 2 Plus z to the base 2 to power 3 Plus z to the base 3 to power 5 Close parenthesis is 0")</f>
        <v>Open parenthesis z to the base 1 to power 2 Plus z to the base 2 to power 3 Plus z to the base 3 to power 5 Close parenthesis is 0</v>
      </c>
    </row>
    <row r="13" spans="1:4" ht="13.5">
      <c r="A13" s="3">
        <f ca="1">IFERROR(__xludf.DUMMYFUNCTION("""COMPUTED_VALUE"""),1)</f>
        <v>1</v>
      </c>
      <c r="B13" s="3">
        <f ca="1">IFERROR(__xludf.DUMMYFUNCTION("""COMPUTED_VALUE"""),12)</f>
        <v>12</v>
      </c>
      <c r="C13" s="3" t="str">
        <f ca="1">IFERROR(__xludf.DUMMYFUNCTION("""COMPUTED_VALUE"""),"1.12")</f>
        <v>1.12</v>
      </c>
      <c r="D13" s="3" t="str">
        <f ca="1">IFERROR(__xludf.DUMMYFUNCTION("""COMPUTED_VALUE"""),"Open parenthesis z subscript 1 to power 2 Plus z subscript 2 to power 3 Plus z subscript 3 to power 5 Close parenthesis Equal to 0")</f>
        <v>Open parenthesis z subscript 1 to power 2 Plus z subscript 2 to power 3 Plus z subscript 3 to power 5 Close parenthesis Equal to 0</v>
      </c>
    </row>
    <row r="14" spans="1:4" ht="13.5">
      <c r="A14" s="3">
        <f ca="1">IFERROR(__xludf.DUMMYFUNCTION("""COMPUTED_VALUE"""),1)</f>
        <v>1</v>
      </c>
      <c r="B14" s="3">
        <f ca="1">IFERROR(__xludf.DUMMYFUNCTION("""COMPUTED_VALUE"""),13)</f>
        <v>13</v>
      </c>
      <c r="C14" s="3" t="str">
        <f ca="1">IFERROR(__xludf.DUMMYFUNCTION("""COMPUTED_VALUE"""),"1.13")</f>
        <v>1.13</v>
      </c>
      <c r="D14" s="3" t="str">
        <f ca="1">IFERROR(__xludf.DUMMYFUNCTION("""COMPUTED_VALUE"""),"parenthesis open z base of 1 raised to the power of 2 Sum z base of 2 raised to the power of 3 Sum z base of 3 raised to the power of 5 parenthesis close is 0")</f>
        <v>parenthesis open z base of 1 raised to the power of 2 Sum z base of 2 raised to the power of 3 Sum z base of 3 raised to the power of 5 parenthesis close is 0</v>
      </c>
    </row>
    <row r="15" spans="1:4" ht="13.5">
      <c r="A15" s="3">
        <f ca="1">IFERROR(__xludf.DUMMYFUNCTION("""COMPUTED_VALUE"""),1)</f>
        <v>1</v>
      </c>
      <c r="B15" s="3">
        <f ca="1">IFERROR(__xludf.DUMMYFUNCTION("""COMPUTED_VALUE"""),14)</f>
        <v>14</v>
      </c>
      <c r="C15" s="3" t="str">
        <f ca="1">IFERROR(__xludf.DUMMYFUNCTION("""COMPUTED_VALUE"""),"1.14")</f>
        <v>1.14</v>
      </c>
      <c r="D15" s="3" t="str">
        <f ca="1">IFERROR(__xludf.DUMMYFUNCTION("""COMPUTED_VALUE"""),"parenthesis open z base of 1 raised to 2 Sum z base of 2 raised to 3 Sum z base of 3 raised to 5 parenthesis close is 0")</f>
        <v>parenthesis open z base of 1 raised to 2 Sum z base of 2 raised to 3 Sum z base of 3 raised to 5 parenthesis close is 0</v>
      </c>
    </row>
    <row r="16" spans="1:4" ht="13.5">
      <c r="A16" s="3">
        <f ca="1">IFERROR(__xludf.DUMMYFUNCTION("""COMPUTED_VALUE"""),1)</f>
        <v>1</v>
      </c>
      <c r="B16" s="3">
        <f ca="1">IFERROR(__xludf.DUMMYFUNCTION("""COMPUTED_VALUE"""),15)</f>
        <v>15</v>
      </c>
      <c r="C16" s="3" t="str">
        <f ca="1">IFERROR(__xludf.DUMMYFUNCTION("""COMPUTED_VALUE"""),"1.15")</f>
        <v>1.15</v>
      </c>
      <c r="D16" s="3" t="str">
        <f ca="1">IFERROR(__xludf.DUMMYFUNCTION("""COMPUTED_VALUE"""),"parenthesis open z base of 1 raised to the power of 2 Sum z base of 2 raised to the power of 3 Sum z base of 3 raised to the power of 5 parenthesis close is 0")</f>
        <v>parenthesis open z base of 1 raised to the power of 2 Sum z base of 2 raised to the power of 3 Sum z base of 3 raised to the power of 5 parenthesis close is 0</v>
      </c>
    </row>
    <row r="17" spans="1:4" ht="13.5">
      <c r="A17" s="3">
        <f ca="1">IFERROR(__xludf.DUMMYFUNCTION("""COMPUTED_VALUE"""),1)</f>
        <v>1</v>
      </c>
      <c r="B17" s="3">
        <f ca="1">IFERROR(__xludf.DUMMYFUNCTION("""COMPUTED_VALUE"""),16)</f>
        <v>16</v>
      </c>
      <c r="C17" s="3" t="str">
        <f ca="1">IFERROR(__xludf.DUMMYFUNCTION("""COMPUTED_VALUE"""),"1.16")</f>
        <v>1.16</v>
      </c>
      <c r="D17" s="3" t="str">
        <f ca="1">IFERROR(__xludf.DUMMYFUNCTION("""COMPUTED_VALUE"""),"Start bracket z base of 1 raised to the power 2 Plus z base of 2 raised to the power 3 Plus z base of 3 raised to the power 5 End bracket equals to 0")</f>
        <v>Start bracket z base of 1 raised to the power 2 Plus z base of 2 raised to the power 3 Plus z base of 3 raised to the power 5 End bracket equals to 0</v>
      </c>
    </row>
    <row r="18" spans="1:4" ht="13.5">
      <c r="A18" s="3">
        <f ca="1">IFERROR(__xludf.DUMMYFUNCTION("""COMPUTED_VALUE"""),1)</f>
        <v>1</v>
      </c>
      <c r="B18" s="3">
        <f ca="1">IFERROR(__xludf.DUMMYFUNCTION("""COMPUTED_VALUE"""),17)</f>
        <v>17</v>
      </c>
      <c r="C18" s="3" t="str">
        <f ca="1">IFERROR(__xludf.DUMMYFUNCTION("""COMPUTED_VALUE"""),"1.17")</f>
        <v>1.17</v>
      </c>
      <c r="D18" s="3" t="str">
        <f ca="1">IFERROR(__xludf.DUMMYFUNCTION("""COMPUTED_VALUE"""),"Start bracket z to the base 1 raised to the power of 2 Plus z to the base 2 raised to the power of 3 Plus z to the base 3 raised to the power of 5 End bracket is same as 0")</f>
        <v>Start bracket z to the base 1 raised to the power of 2 Plus z to the base 2 raised to the power of 3 Plus z to the base 3 raised to the power of 5 End bracket is same as 0</v>
      </c>
    </row>
    <row r="19" spans="1:4" ht="13.5">
      <c r="A19" s="3">
        <f ca="1">IFERROR(__xludf.DUMMYFUNCTION("""COMPUTED_VALUE"""),1)</f>
        <v>1</v>
      </c>
      <c r="B19" s="3">
        <f ca="1">IFERROR(__xludf.DUMMYFUNCTION("""COMPUTED_VALUE"""),18)</f>
        <v>18</v>
      </c>
      <c r="C19" s="3" t="str">
        <f ca="1">IFERROR(__xludf.DUMMYFUNCTION("""COMPUTED_VALUE"""),"1.18")</f>
        <v>1.18</v>
      </c>
      <c r="D19" s="3" t="str">
        <f ca="1">IFERROR(__xludf.DUMMYFUNCTION("""COMPUTED_VALUE"""),"Start bracket z subscript 1 raised to the power 2 Plus z subscript 2 raised to the power 3 Plus z subscript 3 raised to the power 5 End bracket is 0")</f>
        <v>Start bracket z subscript 1 raised to the power 2 Plus z subscript 2 raised to the power 3 Plus z subscript 3 raised to the power 5 End bracket is 0</v>
      </c>
    </row>
    <row r="20" spans="1:4" ht="13.5">
      <c r="A20" s="3">
        <f ca="1">IFERROR(__xludf.DUMMYFUNCTION("""COMPUTED_VALUE"""),2)</f>
        <v>2</v>
      </c>
      <c r="B20" s="3">
        <f ca="1">IFERROR(__xludf.DUMMYFUNCTION("""COMPUTED_VALUE"""),1)</f>
        <v>1</v>
      </c>
      <c r="C20" s="3" t="str">
        <f ca="1">IFERROR(__xludf.DUMMYFUNCTION("""COMPUTED_VALUE"""),"2.1")</f>
        <v>2.1</v>
      </c>
      <c r="D20" s="3" t="str">
        <f ca="1">IFERROR(__xludf.DUMMYFUNCTION("""COMPUTED_VALUE"""),"sigma 1 to n k Open parenthesis capital x i minus capital a n k Close parenthesis divided by capital b n k")</f>
        <v>sigma 1 to n k Open parenthesis capital x i minus capital a n k Close parenthesis divided by capital b n k</v>
      </c>
    </row>
    <row r="21" spans="1:4" ht="13.5">
      <c r="A21" s="3">
        <f ca="1">IFERROR(__xludf.DUMMYFUNCTION("""COMPUTED_VALUE"""),2)</f>
        <v>2</v>
      </c>
      <c r="B21" s="3">
        <f ca="1">IFERROR(__xludf.DUMMYFUNCTION("""COMPUTED_VALUE"""),2)</f>
        <v>2</v>
      </c>
      <c r="C21" s="3" t="str">
        <f ca="1">IFERROR(__xludf.DUMMYFUNCTION("""COMPUTED_VALUE"""),"2.2")</f>
        <v>2.2</v>
      </c>
      <c r="D21" s="3" t="str">
        <f ca="1">IFERROR(__xludf.DUMMYFUNCTION("""COMPUTED_VALUE"""),"sigma 1 to n subscript k Open parenthesis x i subtraction a n subscript k Close parenthesis divided by b n subscript k")</f>
        <v>sigma 1 to n subscript k Open parenthesis x i subtraction a n subscript k Close parenthesis divided by b n subscript k</v>
      </c>
    </row>
    <row r="22" spans="1:4" ht="13.5">
      <c r="A22" s="3">
        <f ca="1">IFERROR(__xludf.DUMMYFUNCTION("""COMPUTED_VALUE"""),2)</f>
        <v>2</v>
      </c>
      <c r="B22" s="3">
        <f ca="1">IFERROR(__xludf.DUMMYFUNCTION("""COMPUTED_VALUE"""),3)</f>
        <v>3</v>
      </c>
      <c r="C22" s="3" t="str">
        <f ca="1">IFERROR(__xludf.DUMMYFUNCTION("""COMPUTED_VALUE"""),"2.3")</f>
        <v>2.3</v>
      </c>
      <c r="D22" s="3" t="str">
        <f ca="1">IFERROR(__xludf.DUMMYFUNCTION("""COMPUTED_VALUE"""),"sigma 1 to n k Open parenthesis x i minus a n k Close parenthesis divided by b n k")</f>
        <v>sigma 1 to n k Open parenthesis x i minus a n k Close parenthesis divided by b n k</v>
      </c>
    </row>
    <row r="23" spans="1:4" ht="13.5">
      <c r="A23" s="3">
        <f ca="1">IFERROR(__xludf.DUMMYFUNCTION("""COMPUTED_VALUE"""),2)</f>
        <v>2</v>
      </c>
      <c r="B23" s="3">
        <f ca="1">IFERROR(__xludf.DUMMYFUNCTION("""COMPUTED_VALUE"""),4)</f>
        <v>4</v>
      </c>
      <c r="C23" s="3" t="str">
        <f ca="1">IFERROR(__xludf.DUMMYFUNCTION("""COMPUTED_VALUE"""),"2.4")</f>
        <v>2.4</v>
      </c>
      <c r="D23" s="3" t="str">
        <f ca="1">IFERROR(__xludf.DUMMYFUNCTION("""COMPUTED_VALUE"""),"sum 1 n k Start bracket x i subtract a n k End bracket divides by b n k")</f>
        <v>sum 1 n k Start bracket x i subtract a n k End bracket divides by b n k</v>
      </c>
    </row>
    <row r="24" spans="1:4" ht="13.5">
      <c r="A24" s="3">
        <f ca="1">IFERROR(__xludf.DUMMYFUNCTION("""COMPUTED_VALUE"""),2)</f>
        <v>2</v>
      </c>
      <c r="B24" s="3">
        <f ca="1">IFERROR(__xludf.DUMMYFUNCTION("""COMPUTED_VALUE"""),5)</f>
        <v>5</v>
      </c>
      <c r="C24" s="3" t="str">
        <f ca="1">IFERROR(__xludf.DUMMYFUNCTION("""COMPUTED_VALUE"""),"2.5")</f>
        <v>2.5</v>
      </c>
      <c r="D24" s="3" t="str">
        <f ca="1">IFERROR(__xludf.DUMMYFUNCTION("""COMPUTED_VALUE"""),"sum 1 to n subscript k Start bracket capital x i subtraction capital a n subscript k End bracket divides by capital b n subscript k")</f>
        <v>sum 1 to n subscript k Start bracket capital x i subtraction capital a n subscript k End bracket divides by capital b n subscript k</v>
      </c>
    </row>
    <row r="25" spans="1:4" ht="13.5">
      <c r="A25" s="3">
        <f ca="1">IFERROR(__xludf.DUMMYFUNCTION("""COMPUTED_VALUE"""),2)</f>
        <v>2</v>
      </c>
      <c r="B25" s="3">
        <f ca="1">IFERROR(__xludf.DUMMYFUNCTION("""COMPUTED_VALUE"""),6)</f>
        <v>6</v>
      </c>
      <c r="C25" s="3" t="str">
        <f ca="1">IFERROR(__xludf.DUMMYFUNCTION("""COMPUTED_VALUE"""),"2.6")</f>
        <v>2.6</v>
      </c>
      <c r="D25" s="3" t="str">
        <f ca="1">IFERROR(__xludf.DUMMYFUNCTION("""COMPUTED_VALUE"""),"sum 1 n subscript k Start bracket x i subtraction a n subscript k End bracket divides by b n subscript k")</f>
        <v>sum 1 n subscript k Start bracket x i subtraction a n subscript k End bracket divides by b n subscript k</v>
      </c>
    </row>
    <row r="26" spans="1:4" ht="13.5">
      <c r="A26" s="3">
        <f ca="1">IFERROR(__xludf.DUMMYFUNCTION("""COMPUTED_VALUE"""),2)</f>
        <v>2</v>
      </c>
      <c r="B26" s="3">
        <f ca="1">IFERROR(__xludf.DUMMYFUNCTION("""COMPUTED_VALUE"""),7)</f>
        <v>7</v>
      </c>
      <c r="C26" s="3" t="str">
        <f ca="1">IFERROR(__xludf.DUMMYFUNCTION("""COMPUTED_VALUE"""),"2.7")</f>
        <v>2.7</v>
      </c>
      <c r="D26" s="3" t="str">
        <f ca="1">IFERROR(__xludf.DUMMYFUNCTION("""COMPUTED_VALUE"""),"sum from 1 n k Open curve bracket x i subtract a n k close curve bracket divided by capital b n k")</f>
        <v>sum from 1 n k Open curve bracket x i subtract a n k close curve bracket divided by capital b n k</v>
      </c>
    </row>
    <row r="27" spans="1:4" ht="13.5">
      <c r="A27" s="3">
        <f ca="1">IFERROR(__xludf.DUMMYFUNCTION("""COMPUTED_VALUE"""),2)</f>
        <v>2</v>
      </c>
      <c r="B27" s="3">
        <f ca="1">IFERROR(__xludf.DUMMYFUNCTION("""COMPUTED_VALUE"""),8)</f>
        <v>8</v>
      </c>
      <c r="C27" s="3" t="str">
        <f ca="1">IFERROR(__xludf.DUMMYFUNCTION("""COMPUTED_VALUE"""),"2.8")</f>
        <v>2.8</v>
      </c>
      <c r="D27" s="3" t="str">
        <f ca="1">IFERROR(__xludf.DUMMYFUNCTION("""COMPUTED_VALUE"""),"sum from 1 to n subscript k Open curve bracket x i subtract a n subscript k close curve bracket divided by capital b n subscript k")</f>
        <v>sum from 1 to n subscript k Open curve bracket x i subtract a n subscript k close curve bracket divided by capital b n subscript k</v>
      </c>
    </row>
    <row r="28" spans="1:4" ht="13.5">
      <c r="A28" s="3">
        <f ca="1">IFERROR(__xludf.DUMMYFUNCTION("""COMPUTED_VALUE"""),2)</f>
        <v>2</v>
      </c>
      <c r="B28" s="3">
        <f ca="1">IFERROR(__xludf.DUMMYFUNCTION("""COMPUTED_VALUE"""),9)</f>
        <v>9</v>
      </c>
      <c r="C28" s="3" t="str">
        <f ca="1">IFERROR(__xludf.DUMMYFUNCTION("""COMPUTED_VALUE"""),"2.9")</f>
        <v>2.9</v>
      </c>
      <c r="D28" s="3" t="str">
        <f ca="1">IFERROR(__xludf.DUMMYFUNCTION("""COMPUTED_VALUE"""),"sum from 1 n k Open curve bracket x i subtract a n k close curve bracket divided by capital b n k")</f>
        <v>sum from 1 n k Open curve bracket x i subtract a n k close curve bracket divided by capital b n k</v>
      </c>
    </row>
    <row r="29" spans="1:4" ht="13.5">
      <c r="A29" s="3">
        <f ca="1">IFERROR(__xludf.DUMMYFUNCTION("""COMPUTED_VALUE"""),2)</f>
        <v>2</v>
      </c>
      <c r="B29" s="3">
        <f ca="1">IFERROR(__xludf.DUMMYFUNCTION("""COMPUTED_VALUE"""),10)</f>
        <v>10</v>
      </c>
      <c r="C29" s="3" t="str">
        <f ca="1">IFERROR(__xludf.DUMMYFUNCTION("""COMPUTED_VALUE"""),"2.10")</f>
        <v>2.10</v>
      </c>
      <c r="D29" s="3" t="str">
        <f ca="1">IFERROR(__xludf.DUMMYFUNCTION("""COMPUTED_VALUE"""),"sum of 1 n subscript k Open flower bracket capital x i sub capital a n subscript k Close flower bracket divides by b n subscript k")</f>
        <v>sum of 1 n subscript k Open flower bracket capital x i sub capital a n subscript k Close flower bracket divides by b n subscript k</v>
      </c>
    </row>
    <row r="30" spans="1:4" ht="13.5">
      <c r="A30" s="3">
        <f ca="1">IFERROR(__xludf.DUMMYFUNCTION("""COMPUTED_VALUE"""),2)</f>
        <v>2</v>
      </c>
      <c r="B30" s="3">
        <f ca="1">IFERROR(__xludf.DUMMYFUNCTION("""COMPUTED_VALUE"""),11)</f>
        <v>11</v>
      </c>
      <c r="C30" s="3" t="str">
        <f ca="1">IFERROR(__xludf.DUMMYFUNCTION("""COMPUTED_VALUE"""),"2.11")</f>
        <v>2.11</v>
      </c>
      <c r="D30" s="3" t="str">
        <f ca="1">IFERROR(__xludf.DUMMYFUNCTION("""COMPUTED_VALUE"""),"sum of 1 to n k Open flower bracket capital x i sub capital a n k Close flower bracket divides by b n k")</f>
        <v>sum of 1 to n k Open flower bracket capital x i sub capital a n k Close flower bracket divides by b n k</v>
      </c>
    </row>
    <row r="31" spans="1:4" ht="13.5">
      <c r="A31" s="3">
        <f ca="1">IFERROR(__xludf.DUMMYFUNCTION("""COMPUTED_VALUE"""),2)</f>
        <v>2</v>
      </c>
      <c r="B31" s="3">
        <f ca="1">IFERROR(__xludf.DUMMYFUNCTION("""COMPUTED_VALUE"""),12)</f>
        <v>12</v>
      </c>
      <c r="C31" s="3" t="str">
        <f ca="1">IFERROR(__xludf.DUMMYFUNCTION("""COMPUTED_VALUE"""),"2.12")</f>
        <v>2.12</v>
      </c>
      <c r="D31" s="3" t="str">
        <f ca="1">IFERROR(__xludf.DUMMYFUNCTION("""COMPUTED_VALUE"""),"sum of 1 n subscript k Open flower bracket capital x i sub capital a n subscript k Close flower bracket divides by b n subscript k")</f>
        <v>sum of 1 n subscript k Open flower bracket capital x i sub capital a n subscript k Close flower bracket divides by b n subscript k</v>
      </c>
    </row>
    <row r="32" spans="1:4" ht="13.5">
      <c r="A32" s="3">
        <f ca="1">IFERROR(__xludf.DUMMYFUNCTION("""COMPUTED_VALUE"""),2)</f>
        <v>2</v>
      </c>
      <c r="B32" s="3">
        <f ca="1">IFERROR(__xludf.DUMMYFUNCTION("""COMPUTED_VALUE"""),13)</f>
        <v>13</v>
      </c>
      <c r="C32" s="3" t="str">
        <f ca="1">IFERROR(__xludf.DUMMYFUNCTION("""COMPUTED_VALUE"""),"2.13")</f>
        <v>2.13</v>
      </c>
      <c r="D32" s="3" t="str">
        <f ca="1">IFERROR(__xludf.DUMMYFUNCTION("""COMPUTED_VALUE"""),"summation 1 n subscript k parenthesis open x i minus a n subscript k parenthesis close divided by capital b n subscript k")</f>
        <v>summation 1 n subscript k parenthesis open x i minus a n subscript k parenthesis close divided by capital b n subscript k</v>
      </c>
    </row>
    <row r="33" spans="1:4" ht="13.5">
      <c r="A33" s="3">
        <f ca="1">IFERROR(__xludf.DUMMYFUNCTION("""COMPUTED_VALUE"""),2)</f>
        <v>2</v>
      </c>
      <c r="B33" s="3">
        <f ca="1">IFERROR(__xludf.DUMMYFUNCTION("""COMPUTED_VALUE"""),14)</f>
        <v>14</v>
      </c>
      <c r="C33" s="3" t="str">
        <f ca="1">IFERROR(__xludf.DUMMYFUNCTION("""COMPUTED_VALUE"""),"2.14")</f>
        <v>2.14</v>
      </c>
      <c r="D33" s="3" t="str">
        <f ca="1">IFERROR(__xludf.DUMMYFUNCTION("""COMPUTED_VALUE"""),"summation 1 to n k parenthesis open x i minus a n k parenthesis close divided by capital b n k")</f>
        <v>summation 1 to n k parenthesis open x i minus a n k parenthesis close divided by capital b n k</v>
      </c>
    </row>
    <row r="34" spans="1:4" ht="13.5">
      <c r="A34" s="3">
        <f ca="1">IFERROR(__xludf.DUMMYFUNCTION("""COMPUTED_VALUE"""),2)</f>
        <v>2</v>
      </c>
      <c r="B34" s="3">
        <f ca="1">IFERROR(__xludf.DUMMYFUNCTION("""COMPUTED_VALUE"""),15)</f>
        <v>15</v>
      </c>
      <c r="C34" s="3" t="str">
        <f ca="1">IFERROR(__xludf.DUMMYFUNCTION("""COMPUTED_VALUE"""),"2.15")</f>
        <v>2.15</v>
      </c>
      <c r="D34" s="3" t="str">
        <f ca="1">IFERROR(__xludf.DUMMYFUNCTION("""COMPUTED_VALUE"""),"summation 1 n subscript k parenthesis open x i subtract a n subscript k parenthesis close divided by capital b n subscript k")</f>
        <v>summation 1 n subscript k parenthesis open x i subtract a n subscript k parenthesis close divided by capital b n subscript k</v>
      </c>
    </row>
    <row r="35" spans="1:4" ht="13.5">
      <c r="A35" s="3">
        <f ca="1">IFERROR(__xludf.DUMMYFUNCTION("""COMPUTED_VALUE"""),2)</f>
        <v>2</v>
      </c>
      <c r="B35" s="3">
        <f ca="1">IFERROR(__xludf.DUMMYFUNCTION("""COMPUTED_VALUE"""),16)</f>
        <v>16</v>
      </c>
      <c r="C35" s="3" t="str">
        <f ca="1">IFERROR(__xludf.DUMMYFUNCTION("""COMPUTED_VALUE"""),"2.16")</f>
        <v>2.16</v>
      </c>
      <c r="D35" s="3" t="str">
        <f ca="1">IFERROR(__xludf.DUMMYFUNCTION("""COMPUTED_VALUE"""),"summation of 1 n subscript k Bracket start capital x i minus capital a n subscript k Bracket close divides by capital b n subscript k")</f>
        <v>summation of 1 n subscript k Bracket start capital x i minus capital a n subscript k Bracket close divides by capital b n subscript k</v>
      </c>
    </row>
    <row r="36" spans="1:4" ht="13.5">
      <c r="A36" s="3">
        <f ca="1">IFERROR(__xludf.DUMMYFUNCTION("""COMPUTED_VALUE"""),2)</f>
        <v>2</v>
      </c>
      <c r="B36" s="3">
        <f ca="1">IFERROR(__xludf.DUMMYFUNCTION("""COMPUTED_VALUE"""),17)</f>
        <v>17</v>
      </c>
      <c r="C36" s="3" t="str">
        <f ca="1">IFERROR(__xludf.DUMMYFUNCTION("""COMPUTED_VALUE"""),"2.17")</f>
        <v>2.17</v>
      </c>
      <c r="D36" s="3" t="str">
        <f ca="1">IFERROR(__xludf.DUMMYFUNCTION("""COMPUTED_VALUE"""),"summation of 1 to n subscript k Bracket start x i minus a n subscript k Bracket close divides by b n subscript k")</f>
        <v>summation of 1 to n subscript k Bracket start x i minus a n subscript k Bracket close divides by b n subscript k</v>
      </c>
    </row>
    <row r="37" spans="1:4" ht="13.5">
      <c r="A37" s="3">
        <f ca="1">IFERROR(__xludf.DUMMYFUNCTION("""COMPUTED_VALUE"""),2)</f>
        <v>2</v>
      </c>
      <c r="B37" s="3">
        <f ca="1">IFERROR(__xludf.DUMMYFUNCTION("""COMPUTED_VALUE"""),18)</f>
        <v>18</v>
      </c>
      <c r="C37" s="3" t="str">
        <f ca="1">IFERROR(__xludf.DUMMYFUNCTION("""COMPUTED_VALUE"""),"2.18")</f>
        <v>2.18</v>
      </c>
      <c r="D37" s="3" t="str">
        <f ca="1">IFERROR(__xludf.DUMMYFUNCTION("""COMPUTED_VALUE"""),"summation of 1 n subscript k Bracket start x i subtract a n subscript k Bracket close divides by b n subscript k")</f>
        <v>summation of 1 n subscript k Bracket start x i subtract a n subscript k Bracket close divides by b n subscript k</v>
      </c>
    </row>
    <row r="38" spans="1:4" ht="26.25">
      <c r="A38" s="3">
        <f ca="1">IFERROR(__xludf.DUMMYFUNCTION("""COMPUTED_VALUE"""),3)</f>
        <v>3</v>
      </c>
      <c r="B38" s="3">
        <f ca="1">IFERROR(__xludf.DUMMYFUNCTION("""COMPUTED_VALUE"""),1)</f>
        <v>1</v>
      </c>
      <c r="C38" s="3" t="str">
        <f ca="1">IFERROR(__xludf.DUMMYFUNCTION("""COMPUTED_VALUE"""),"3.1")</f>
        <v>3.1</v>
      </c>
      <c r="D38" s="3" t="str">
        <f ca="1">IFERROR(__xludf.DUMMYFUNCTION("""COMPUTED_VALUE"""),"phi Bracket start x Bracket close add integral a to b K Bracket start x comma s Bracket close into phi Bracket start s Bracket close multiplied by d s equals function of Bracket start x Bracket close")</f>
        <v>phi Bracket start x Bracket close add integral a to b K Bracket start x comma s Bracket close into phi Bracket start s Bracket close multiplied by d s equals function of Bracket start x Bracket close</v>
      </c>
    </row>
    <row r="39" spans="1:4" ht="13.5">
      <c r="A39" s="3">
        <f ca="1">IFERROR(__xludf.DUMMYFUNCTION("""COMPUTED_VALUE"""),3)</f>
        <v>3</v>
      </c>
      <c r="B39" s="3">
        <f ca="1">IFERROR(__xludf.DUMMYFUNCTION("""COMPUTED_VALUE"""),2)</f>
        <v>2</v>
      </c>
      <c r="C39" s="3" t="str">
        <f ca="1">IFERROR(__xludf.DUMMYFUNCTION("""COMPUTED_VALUE"""),"3.2")</f>
        <v>3.2</v>
      </c>
      <c r="D39" s="3" t="str">
        <f ca="1">IFERROR(__xludf.DUMMYFUNCTION("""COMPUTED_VALUE"""),"phi Bracket start x Bracket close sum integration a to b K Bracket start x comma s Bracket close into phi Bracket start s Bracket close into d s equals F Bracket start x Bracket close")</f>
        <v>phi Bracket start x Bracket close sum integration a to b K Bracket start x comma s Bracket close into phi Bracket start s Bracket close into d s equals F Bracket start x Bracket close</v>
      </c>
    </row>
    <row r="40" spans="1:4" ht="26.25">
      <c r="A40" s="3">
        <f ca="1">IFERROR(__xludf.DUMMYFUNCTION("""COMPUTED_VALUE"""),3)</f>
        <v>3</v>
      </c>
      <c r="B40" s="3">
        <f ca="1">IFERROR(__xludf.DUMMYFUNCTION("""COMPUTED_VALUE"""),3)</f>
        <v>3</v>
      </c>
      <c r="C40" s="3" t="str">
        <f ca="1">IFERROR(__xludf.DUMMYFUNCTION("""COMPUTED_VALUE"""),"3.3")</f>
        <v>3.3</v>
      </c>
      <c r="D40" s="3" t="str">
        <f ca="1">IFERROR(__xludf.DUMMYFUNCTION("""COMPUTED_VALUE"""),"phi Bracket start x Bracket close add integration a to b K Bracket start x comma s Bracket close multiplied by phi Bracket start s Bracket close into d s equals function of Bracket start x Bracket close")</f>
        <v>phi Bracket start x Bracket close add integration a to b K Bracket start x comma s Bracket close multiplied by phi Bracket start s Bracket close into d s equals function of Bracket start x Bracket close</v>
      </c>
    </row>
    <row r="41" spans="1:4" ht="26.25">
      <c r="A41" s="3">
        <f ca="1">IFERROR(__xludf.DUMMYFUNCTION("""COMPUTED_VALUE"""),3)</f>
        <v>3</v>
      </c>
      <c r="B41" s="3">
        <f ca="1">IFERROR(__xludf.DUMMYFUNCTION("""COMPUTED_VALUE"""),4)</f>
        <v>4</v>
      </c>
      <c r="C41" s="3" t="str">
        <f ca="1">IFERROR(__xludf.DUMMYFUNCTION("""COMPUTED_VALUE"""),"3.4")</f>
        <v>3.4</v>
      </c>
      <c r="D41" s="3" t="str">
        <f ca="1">IFERROR(__xludf.DUMMYFUNCTION("""COMPUTED_VALUE"""),"phi Open curve bracket x close curve bracket add integration a to b K Open curve bracket x comma s close curve bracket multiplied by phi Open curve bracket s close curve bracket multiplied by d s is equal to F Open curve bracket x close curve bracket")</f>
        <v>phi Open curve bracket x close curve bracket add integration a to b K Open curve bracket x comma s close curve bracket multiplied by phi Open curve bracket s close curve bracket multiplied by d s is equal to F Open curve bracket x close curve bracket</v>
      </c>
    </row>
    <row r="42" spans="1:4" ht="26.25">
      <c r="A42" s="3">
        <f ca="1">IFERROR(__xludf.DUMMYFUNCTION("""COMPUTED_VALUE"""),3)</f>
        <v>3</v>
      </c>
      <c r="B42" s="3">
        <f ca="1">IFERROR(__xludf.DUMMYFUNCTION("""COMPUTED_VALUE"""),5)</f>
        <v>5</v>
      </c>
      <c r="C42" s="3" t="str">
        <f ca="1">IFERROR(__xludf.DUMMYFUNCTION("""COMPUTED_VALUE"""),"3.5")</f>
        <v>3.5</v>
      </c>
      <c r="D42" s="3" t="str">
        <f ca="1">IFERROR(__xludf.DUMMYFUNCTION("""COMPUTED_VALUE"""),"phi Open curve bracket x close curve bracket add integration from a to b K Open curve bracket x comma s close curve bracket multiplied by phi Open curve bracket s close curve bracket multiplied by d s is equal to function of Open curve bracket x close cur"&amp;"ve bracket")</f>
        <v>phi Open curve bracket x close curve bracket add integration from a to b K Open curve bracket x comma s close curve bracket multiplied by phi Open curve bracket s close curve bracket multiplied by d s is equal to function of Open curve bracket x close curve bracket</v>
      </c>
    </row>
    <row r="43" spans="1:4" ht="26.25">
      <c r="A43" s="3">
        <f ca="1">IFERROR(__xludf.DUMMYFUNCTION("""COMPUTED_VALUE"""),3)</f>
        <v>3</v>
      </c>
      <c r="B43" s="3">
        <f ca="1">IFERROR(__xludf.DUMMYFUNCTION("""COMPUTED_VALUE"""),6)</f>
        <v>6</v>
      </c>
      <c r="C43" s="3" t="str">
        <f ca="1">IFERROR(__xludf.DUMMYFUNCTION("""COMPUTED_VALUE"""),"3.6")</f>
        <v>3.6</v>
      </c>
      <c r="D43" s="3" t="str">
        <f ca="1">IFERROR(__xludf.DUMMYFUNCTION("""COMPUTED_VALUE"""),"phi Open curve bracket x close curve bracket add integration from a to b K Open curve bracket x comma s close curve bracket multiplied by phi Open curve bracket s close curve bracket multiplied by d s is equal to F Open curve bracket x close curve bracket")</f>
        <v>phi Open curve bracket x close curve bracket add integration from a to b K Open curve bracket x comma s close curve bracket multiplied by phi Open curve bracket s close curve bracket multiplied by d s is equal to F Open curve bracket x close curve bracket</v>
      </c>
    </row>
    <row r="44" spans="1:4" ht="26.25">
      <c r="A44" s="3">
        <f ca="1">IFERROR(__xludf.DUMMYFUNCTION("""COMPUTED_VALUE"""),3)</f>
        <v>3</v>
      </c>
      <c r="B44" s="3">
        <f ca="1">IFERROR(__xludf.DUMMYFUNCTION("""COMPUTED_VALUE"""),7)</f>
        <v>7</v>
      </c>
      <c r="C44" s="3" t="str">
        <f ca="1">IFERROR(__xludf.DUMMYFUNCTION("""COMPUTED_VALUE"""),"3.7")</f>
        <v>3.7</v>
      </c>
      <c r="D44" s="3" t="str">
        <f ca="1">IFERROR(__xludf.DUMMYFUNCTION("""COMPUTED_VALUE"""),"phi Open flower bracket x Close flower bracket Sum integral from a to b K Open flower bracket x comma s Close flower bracket into phi Open flower bracket s Close flower bracket into d s equals to function of Open flower bracket x Close flower bracket")</f>
        <v>phi Open flower bracket x Close flower bracket Sum integral from a to b K Open flower bracket x comma s Close flower bracket into phi Open flower bracket s Close flower bracket into d s equals to function of Open flower bracket x Close flower bracket</v>
      </c>
    </row>
    <row r="45" spans="1:4" ht="26.25">
      <c r="A45" s="3">
        <f ca="1">IFERROR(__xludf.DUMMYFUNCTION("""COMPUTED_VALUE"""),3)</f>
        <v>3</v>
      </c>
      <c r="B45" s="3">
        <f ca="1">IFERROR(__xludf.DUMMYFUNCTION("""COMPUTED_VALUE"""),8)</f>
        <v>8</v>
      </c>
      <c r="C45" s="3" t="str">
        <f ca="1">IFERROR(__xludf.DUMMYFUNCTION("""COMPUTED_VALUE"""),"3.8")</f>
        <v>3.8</v>
      </c>
      <c r="D45" s="3" t="str">
        <f ca="1">IFERROR(__xludf.DUMMYFUNCTION("""COMPUTED_VALUE"""),"phi Open flower bracket x Close flower bracket Sum integration a to b K Open flower bracket x comma s Close flower bracket multiplied by phi Open flower bracket s Close flower bracket multiplied by d s equals to F Open flower bracket x Close flower bracke"&amp;"t")</f>
        <v>phi Open flower bracket x Close flower bracket Sum integration a to b K Open flower bracket x comma s Close flower bracket multiplied by phi Open flower bracket s Close flower bracket multiplied by d s equals to F Open flower bracket x Close flower bracket</v>
      </c>
    </row>
    <row r="46" spans="1:4" ht="26.25">
      <c r="A46" s="3">
        <f ca="1">IFERROR(__xludf.DUMMYFUNCTION("""COMPUTED_VALUE"""),3)</f>
        <v>3</v>
      </c>
      <c r="B46" s="3">
        <f ca="1">IFERROR(__xludf.DUMMYFUNCTION("""COMPUTED_VALUE"""),9)</f>
        <v>9</v>
      </c>
      <c r="C46" s="3" t="str">
        <f ca="1">IFERROR(__xludf.DUMMYFUNCTION("""COMPUTED_VALUE"""),"3.9")</f>
        <v>3.9</v>
      </c>
      <c r="D46" s="3" t="str">
        <f ca="1">IFERROR(__xludf.DUMMYFUNCTION("""COMPUTED_VALUE"""),"phi Open flower bracket x Close flower bracket Sum integration a to b K Open flower bracket x comma s Close flower bracket multiplication phi Open flower bracket s Close flower bracket multiplication d s is equal to function of Open flower bracket x Close"&amp;" flower bracket")</f>
        <v>phi Open flower bracket x Close flower bracket Sum integration a to b K Open flower bracket x comma s Close flower bracket multiplication phi Open flower bracket s Close flower bracket multiplication d s is equal to function of Open flower bracket x Close flower bracket</v>
      </c>
    </row>
    <row r="47" spans="1:4" ht="26.25">
      <c r="A47" s="3">
        <f ca="1">IFERROR(__xludf.DUMMYFUNCTION("""COMPUTED_VALUE"""),3)</f>
        <v>3</v>
      </c>
      <c r="B47" s="3">
        <f ca="1">IFERROR(__xludf.DUMMYFUNCTION("""COMPUTED_VALUE"""),10)</f>
        <v>10</v>
      </c>
      <c r="C47" s="3" t="str">
        <f ca="1">IFERROR(__xludf.DUMMYFUNCTION("""COMPUTED_VALUE"""),"3.10")</f>
        <v>3.10</v>
      </c>
      <c r="D47" s="3" t="str">
        <f ca="1">IFERROR(__xludf.DUMMYFUNCTION("""COMPUTED_VALUE"""),"phi Open parenthesis x Close parenthesis Plus integral a to b K Open parenthesis x comma s Close parenthesis multiplication phi Open parenthesis s Close parenthesis multiplication d s Equal to F Open parenthesis x Close parenthesis")</f>
        <v>phi Open parenthesis x Close parenthesis Plus integral a to b K Open parenthesis x comma s Close parenthesis multiplication phi Open parenthesis s Close parenthesis multiplication d s Equal to F Open parenthesis x Close parenthesis</v>
      </c>
    </row>
    <row r="48" spans="1:4" ht="26.25">
      <c r="A48" s="3">
        <f ca="1">IFERROR(__xludf.DUMMYFUNCTION("""COMPUTED_VALUE"""),3)</f>
        <v>3</v>
      </c>
      <c r="B48" s="3">
        <f ca="1">IFERROR(__xludf.DUMMYFUNCTION("""COMPUTED_VALUE"""),11)</f>
        <v>11</v>
      </c>
      <c r="C48" s="3" t="str">
        <f ca="1">IFERROR(__xludf.DUMMYFUNCTION("""COMPUTED_VALUE"""),"3.11")</f>
        <v>3.11</v>
      </c>
      <c r="D48" s="3" t="str">
        <f ca="1">IFERROR(__xludf.DUMMYFUNCTION("""COMPUTED_VALUE"""),"phi Open parenthesis x Close parenthesis Plus integral from a to b K Open parenthesis x comma s Close parenthesis multiplication phi Open parenthesis s Close parenthesis multiplication d s Equal to function of Open parenthesis x Close parenthesis")</f>
        <v>phi Open parenthesis x Close parenthesis Plus integral from a to b K Open parenthesis x comma s Close parenthesis multiplication phi Open parenthesis s Close parenthesis multiplication d s Equal to function of Open parenthesis x Close parenthesis</v>
      </c>
    </row>
    <row r="49" spans="1:4" ht="26.25">
      <c r="A49" s="3">
        <f ca="1">IFERROR(__xludf.DUMMYFUNCTION("""COMPUTED_VALUE"""),3)</f>
        <v>3</v>
      </c>
      <c r="B49" s="3">
        <f ca="1">IFERROR(__xludf.DUMMYFUNCTION("""COMPUTED_VALUE"""),12)</f>
        <v>12</v>
      </c>
      <c r="C49" s="3" t="str">
        <f ca="1">IFERROR(__xludf.DUMMYFUNCTION("""COMPUTED_VALUE"""),"3.12")</f>
        <v>3.12</v>
      </c>
      <c r="D49" s="3" t="str">
        <f ca="1">IFERROR(__xludf.DUMMYFUNCTION("""COMPUTED_VALUE"""),"phi Open parenthesis x Close parenthesis Plus integral from a to b K Open parenthesis x comma s Close parenthesis multiplication phi Open parenthesis s Close parenthesis into d s Equal to F Open parenthesis x Close parenthesis")</f>
        <v>phi Open parenthesis x Close parenthesis Plus integral from a to b K Open parenthesis x comma s Close parenthesis multiplication phi Open parenthesis s Close parenthesis into d s Equal to F Open parenthesis x Close parenthesis</v>
      </c>
    </row>
    <row r="50" spans="1:4" ht="26.25">
      <c r="A50" s="3">
        <f ca="1">IFERROR(__xludf.DUMMYFUNCTION("""COMPUTED_VALUE"""),3)</f>
        <v>3</v>
      </c>
      <c r="B50" s="3">
        <f ca="1">IFERROR(__xludf.DUMMYFUNCTION("""COMPUTED_VALUE"""),13)</f>
        <v>13</v>
      </c>
      <c r="C50" s="3" t="str">
        <f ca="1">IFERROR(__xludf.DUMMYFUNCTION("""COMPUTED_VALUE"""),"3.13")</f>
        <v>3.13</v>
      </c>
      <c r="D50" s="3" t="str">
        <f ca="1">IFERROR(__xludf.DUMMYFUNCTION("""COMPUTED_VALUE"""),"phi parenthesis open x parenthesis close Sum integral a to b K parenthesis open x comma s parenthesis close multiplication phi parenthesis open s parenthesis close multiplication d s is function of parenthesis open x parenthesis close")</f>
        <v>phi parenthesis open x parenthesis close Sum integral a to b K parenthesis open x comma s parenthesis close multiplication phi parenthesis open s parenthesis close multiplication d s is function of parenthesis open x parenthesis close</v>
      </c>
    </row>
    <row r="51" spans="1:4" ht="13.5" customHeight="1">
      <c r="A51" s="3">
        <f ca="1">IFERROR(__xludf.DUMMYFUNCTION("""COMPUTED_VALUE"""),3)</f>
        <v>3</v>
      </c>
      <c r="B51" s="3">
        <f ca="1">IFERROR(__xludf.DUMMYFUNCTION("""COMPUTED_VALUE"""),14)</f>
        <v>14</v>
      </c>
      <c r="C51" s="3" t="str">
        <f ca="1">IFERROR(__xludf.DUMMYFUNCTION("""COMPUTED_VALUE"""),"3.14")</f>
        <v>3.14</v>
      </c>
      <c r="D51" s="3" t="str">
        <f ca="1">IFERROR(__xludf.DUMMYFUNCTION("""COMPUTED_VALUE"""),"phi parenthesis open x parenthesis close Sum integral from a to b K parenthesis open x comma s parenthesis close multiplication phi parenthesis open s parenthesis close multiplication d s is F parenthesis open x parenthesis close")</f>
        <v>phi parenthesis open x parenthesis close Sum integral from a to b K parenthesis open x comma s parenthesis close multiplication phi parenthesis open s parenthesis close multiplication d s is F parenthesis open x parenthesis close</v>
      </c>
    </row>
    <row r="52" spans="1:4" ht="26.25">
      <c r="A52" s="3">
        <f ca="1">IFERROR(__xludf.DUMMYFUNCTION("""COMPUTED_VALUE"""),3)</f>
        <v>3</v>
      </c>
      <c r="B52" s="3">
        <f ca="1">IFERROR(__xludf.DUMMYFUNCTION("""COMPUTED_VALUE"""),15)</f>
        <v>15</v>
      </c>
      <c r="C52" s="3" t="str">
        <f ca="1">IFERROR(__xludf.DUMMYFUNCTION("""COMPUTED_VALUE"""),"3.15")</f>
        <v>3.15</v>
      </c>
      <c r="D52" s="3" t="str">
        <f ca="1">IFERROR(__xludf.DUMMYFUNCTION("""COMPUTED_VALUE"""),"phi parenthesis open x parenthesis close Sum integral from a to b K parenthesis open x comma s parenthesis close multiplication phi parenthesis open s parenthesis close multiplication d s is function of parenthesis open x parenthesis close")</f>
        <v>phi parenthesis open x parenthesis close Sum integral from a to b K parenthesis open x comma s parenthesis close multiplication phi parenthesis open s parenthesis close multiplication d s is function of parenthesis open x parenthesis close</v>
      </c>
    </row>
    <row r="53" spans="1:4" ht="26.25">
      <c r="A53" s="3">
        <f ca="1">IFERROR(__xludf.DUMMYFUNCTION("""COMPUTED_VALUE"""),3)</f>
        <v>3</v>
      </c>
      <c r="B53" s="3">
        <f ca="1">IFERROR(__xludf.DUMMYFUNCTION("""COMPUTED_VALUE"""),16)</f>
        <v>16</v>
      </c>
      <c r="C53" s="3" t="str">
        <f ca="1">IFERROR(__xludf.DUMMYFUNCTION("""COMPUTED_VALUE"""),"3.16")</f>
        <v>3.16</v>
      </c>
      <c r="D53" s="3" t="str">
        <f ca="1">IFERROR(__xludf.DUMMYFUNCTION("""COMPUTED_VALUE"""),"phi Start bracket x End bracket Plus integration from a to b K Start bracket x comma s End bracket dot phi Start bracket s End bracket dot d s is same as function of Start bracket x End bracket")</f>
        <v>phi Start bracket x End bracket Plus integration from a to b K Start bracket x comma s End bracket dot phi Start bracket s End bracket dot d s is same as function of Start bracket x End bracket</v>
      </c>
    </row>
    <row r="54" spans="1:4" ht="13.5">
      <c r="A54" s="3">
        <f ca="1">IFERROR(__xludf.DUMMYFUNCTION("""COMPUTED_VALUE"""),3)</f>
        <v>3</v>
      </c>
      <c r="B54" s="3">
        <f ca="1">IFERROR(__xludf.DUMMYFUNCTION("""COMPUTED_VALUE"""),17)</f>
        <v>17</v>
      </c>
      <c r="C54" s="3" t="str">
        <f ca="1">IFERROR(__xludf.DUMMYFUNCTION("""COMPUTED_VALUE"""),"3.17")</f>
        <v>3.17</v>
      </c>
      <c r="D54" s="3" t="str">
        <f ca="1">IFERROR(__xludf.DUMMYFUNCTION("""COMPUTED_VALUE"""),"phi Start bracket x End bracket Plus integral a to b K Start bracket x comma s End bracket into phi Start bracket s End bracket into d s equals function of Start bracket x End bracket")</f>
        <v>phi Start bracket x End bracket Plus integral a to b K Start bracket x comma s End bracket into phi Start bracket s End bracket into d s equals function of Start bracket x End bracket</v>
      </c>
    </row>
    <row r="55" spans="1:4" ht="13.5">
      <c r="A55" s="3">
        <f ca="1">IFERROR(__xludf.DUMMYFUNCTION("""COMPUTED_VALUE"""),3)</f>
        <v>3</v>
      </c>
      <c r="B55" s="3">
        <f ca="1">IFERROR(__xludf.DUMMYFUNCTION("""COMPUTED_VALUE"""),18)</f>
        <v>18</v>
      </c>
      <c r="C55" s="3" t="str">
        <f ca="1">IFERROR(__xludf.DUMMYFUNCTION("""COMPUTED_VALUE"""),"3.18")</f>
        <v>3.18</v>
      </c>
      <c r="D55" s="3" t="str">
        <f ca="1">IFERROR(__xludf.DUMMYFUNCTION("""COMPUTED_VALUE"""),"phi Start bracket x End bracket Plus integral a to b K Start bracket x comma s End bracket dot phi Start bracket s End bracket dot d s is same as function of Start bracket x End bracket")</f>
        <v>phi Start bracket x End bracket Plus integral a to b K Start bracket x comma s End bracket dot phi Start bracket s End bracket dot d s is same as function of Start bracket x End bracket</v>
      </c>
    </row>
    <row r="56" spans="1:4" ht="13.5">
      <c r="A56" s="3">
        <f ca="1">IFERROR(__xludf.DUMMYFUNCTION("""COMPUTED_VALUE"""),3)</f>
        <v>3</v>
      </c>
      <c r="B56" s="3">
        <f ca="1">IFERROR(__xludf.DUMMYFUNCTION("""COMPUTED_VALUE"""),19)</f>
        <v>19</v>
      </c>
      <c r="C56" s="3" t="str">
        <f ca="1">IFERROR(__xludf.DUMMYFUNCTION("""COMPUTED_VALUE"""),"3.19")</f>
        <v>3.19</v>
      </c>
      <c r="D56" s="3" t="str">
        <f ca="1">IFERROR(__xludf.DUMMYFUNCTION("""COMPUTED_VALUE"""),"phi of x plus integral a to b K of x comma s multiplied by phi of s multiplied by d s equals F of x")</f>
        <v>phi of x plus integral a to b K of x comma s multiplied by phi of s multiplied by d s equals F of x</v>
      </c>
    </row>
    <row r="57" spans="1:4" ht="13.5">
      <c r="A57" s="3">
        <f ca="1">IFERROR(__xludf.DUMMYFUNCTION("""COMPUTED_VALUE"""),3)</f>
        <v>3</v>
      </c>
      <c r="B57" s="3">
        <f ca="1">IFERROR(__xludf.DUMMYFUNCTION("""COMPUTED_VALUE"""),20)</f>
        <v>20</v>
      </c>
      <c r="C57" s="3" t="str">
        <f ca="1">IFERROR(__xludf.DUMMYFUNCTION("""COMPUTED_VALUE"""),"3.20")</f>
        <v>3.20</v>
      </c>
      <c r="D57" s="3" t="str">
        <f ca="1">IFERROR(__xludf.DUMMYFUNCTION("""COMPUTED_VALUE"""),"phi of x plus integration a to b K of x comma s into phi of s into d s equals F of x")</f>
        <v>phi of x plus integration a to b K of x comma s into phi of s into d s equals F of x</v>
      </c>
    </row>
    <row r="58" spans="1:4" ht="13.5">
      <c r="A58" s="3">
        <f ca="1">IFERROR(__xludf.DUMMYFUNCTION("""COMPUTED_VALUE"""),3)</f>
        <v>3</v>
      </c>
      <c r="B58" s="3">
        <f ca="1">IFERROR(__xludf.DUMMYFUNCTION("""COMPUTED_VALUE"""),21)</f>
        <v>21</v>
      </c>
      <c r="C58" s="3" t="str">
        <f ca="1">IFERROR(__xludf.DUMMYFUNCTION("""COMPUTED_VALUE"""),"3.21")</f>
        <v>3.21</v>
      </c>
      <c r="D58" s="3" t="str">
        <f ca="1">IFERROR(__xludf.DUMMYFUNCTION("""COMPUTED_VALUE"""),"phi of x plus integration from a to b K of x comma s dot phi of s dot d s equals F of x")</f>
        <v>phi of x plus integration from a to b K of x comma s dot phi of s dot d s equals F of x</v>
      </c>
    </row>
    <row r="59" spans="1:4" ht="13.5">
      <c r="A59" s="3">
        <f ca="1">IFERROR(__xludf.DUMMYFUNCTION("""COMPUTED_VALUE"""),4)</f>
        <v>4</v>
      </c>
      <c r="B59" s="3">
        <f ca="1">IFERROR(__xludf.DUMMYFUNCTION("""COMPUTED_VALUE"""),1)</f>
        <v>1</v>
      </c>
      <c r="C59" s="3" t="str">
        <f ca="1">IFERROR(__xludf.DUMMYFUNCTION("""COMPUTED_VALUE"""),"4.1")</f>
        <v>4.1</v>
      </c>
      <c r="D59" s="3" t="str">
        <f ca="1">IFERROR(__xludf.DUMMYFUNCTION("""COMPUTED_VALUE"""),"Bracket start R into e Bracket close equals Bracket start rho into nu into l Bracket close by mu")</f>
        <v>Bracket start R into e Bracket close equals Bracket start rho into nu into l Bracket close by mu</v>
      </c>
    </row>
    <row r="60" spans="1:4" ht="13.5">
      <c r="A60" s="3">
        <f ca="1">IFERROR(__xludf.DUMMYFUNCTION("""COMPUTED_VALUE"""),4)</f>
        <v>4</v>
      </c>
      <c r="B60" s="3">
        <f ca="1">IFERROR(__xludf.DUMMYFUNCTION("""COMPUTED_VALUE"""),2)</f>
        <v>2</v>
      </c>
      <c r="C60" s="3" t="str">
        <f ca="1">IFERROR(__xludf.DUMMYFUNCTION("""COMPUTED_VALUE"""),"4.2")</f>
        <v>4.2</v>
      </c>
      <c r="D60" s="3" t="str">
        <f ca="1">IFERROR(__xludf.DUMMYFUNCTION("""COMPUTED_VALUE"""),"Bracket start R into e Bracket close is equal to Bracket start rho into nu into l Bracket close by mu")</f>
        <v>Bracket start R into e Bracket close is equal to Bracket start rho into nu into l Bracket close by mu</v>
      </c>
    </row>
    <row r="61" spans="1:4" ht="13.5">
      <c r="A61" s="3">
        <f ca="1">IFERROR(__xludf.DUMMYFUNCTION("""COMPUTED_VALUE"""),4)</f>
        <v>4</v>
      </c>
      <c r="B61" s="3">
        <f ca="1">IFERROR(__xludf.DUMMYFUNCTION("""COMPUTED_VALUE"""),3)</f>
        <v>3</v>
      </c>
      <c r="C61" s="3" t="str">
        <f ca="1">IFERROR(__xludf.DUMMYFUNCTION("""COMPUTED_VALUE"""),"4.3")</f>
        <v>4.3</v>
      </c>
      <c r="D61" s="3" t="str">
        <f ca="1">IFERROR(__xludf.DUMMYFUNCTION("""COMPUTED_VALUE"""),"Bracket start R into e Bracket close is same as Bracket start rho into nu into l Bracket close Divide mu")</f>
        <v>Bracket start R into e Bracket close is same as Bracket start rho into nu into l Bracket close Divide mu</v>
      </c>
    </row>
    <row r="62" spans="1:4" ht="13.5">
      <c r="A62" s="3">
        <f ca="1">IFERROR(__xludf.DUMMYFUNCTION("""COMPUTED_VALUE"""),4)</f>
        <v>4</v>
      </c>
      <c r="B62" s="3">
        <f ca="1">IFERROR(__xludf.DUMMYFUNCTION("""COMPUTED_VALUE"""),4)</f>
        <v>4</v>
      </c>
      <c r="C62" s="3" t="str">
        <f ca="1">IFERROR(__xludf.DUMMYFUNCTION("""COMPUTED_VALUE"""),"4.4")</f>
        <v>4.4</v>
      </c>
      <c r="D62" s="3" t="str">
        <f ca="1">IFERROR(__xludf.DUMMYFUNCTION("""COMPUTED_VALUE"""),"Open curve bracket R multiplied by e close curve bracket is equal to Open curve bracket rho into nu into l close curve bracket by mu")</f>
        <v>Open curve bracket R multiplied by e close curve bracket is equal to Open curve bracket rho into nu into l close curve bracket by mu</v>
      </c>
    </row>
    <row r="63" spans="1:4" ht="13.5">
      <c r="A63" s="3">
        <f ca="1">IFERROR(__xludf.DUMMYFUNCTION("""COMPUTED_VALUE"""),4)</f>
        <v>4</v>
      </c>
      <c r="B63" s="3">
        <f ca="1">IFERROR(__xludf.DUMMYFUNCTION("""COMPUTED_VALUE"""),5)</f>
        <v>5</v>
      </c>
      <c r="C63" s="3" t="str">
        <f ca="1">IFERROR(__xludf.DUMMYFUNCTION("""COMPUTED_VALUE"""),"4.5")</f>
        <v>4.5</v>
      </c>
      <c r="D63" s="3" t="str">
        <f ca="1">IFERROR(__xludf.DUMMYFUNCTION("""COMPUTED_VALUE"""),"Open curve bracket R multiplied by e close curve bracket is equal to Open curve bracket rho into nu into l close curve bracket Divide mu")</f>
        <v>Open curve bracket R multiplied by e close curve bracket is equal to Open curve bracket rho into nu into l close curve bracket Divide mu</v>
      </c>
    </row>
    <row r="64" spans="1:4" ht="13.5">
      <c r="A64" s="3">
        <f ca="1">IFERROR(__xludf.DUMMYFUNCTION("""COMPUTED_VALUE"""),4)</f>
        <v>4</v>
      </c>
      <c r="B64" s="3">
        <f ca="1">IFERROR(__xludf.DUMMYFUNCTION("""COMPUTED_VALUE"""),6)</f>
        <v>6</v>
      </c>
      <c r="C64" s="3" t="str">
        <f ca="1">IFERROR(__xludf.DUMMYFUNCTION("""COMPUTED_VALUE"""),"4.6")</f>
        <v>4.6</v>
      </c>
      <c r="D64" s="3" t="str">
        <f ca="1">IFERROR(__xludf.DUMMYFUNCTION("""COMPUTED_VALUE"""),"Open curve bracket R multiplied by e close curve bracket is equal to Open curve bracket rho into nu into l close curve bracket by mu")</f>
        <v>Open curve bracket R multiplied by e close curve bracket is equal to Open curve bracket rho into nu into l close curve bracket by mu</v>
      </c>
    </row>
    <row r="65" spans="1:4" ht="13.5">
      <c r="A65" s="3">
        <f ca="1">IFERROR(__xludf.DUMMYFUNCTION("""COMPUTED_VALUE"""),4)</f>
        <v>4</v>
      </c>
      <c r="B65" s="3">
        <f ca="1">IFERROR(__xludf.DUMMYFUNCTION("""COMPUTED_VALUE"""),7)</f>
        <v>7</v>
      </c>
      <c r="C65" s="3" t="str">
        <f ca="1">IFERROR(__xludf.DUMMYFUNCTION("""COMPUTED_VALUE"""),"4.7")</f>
        <v>4.7</v>
      </c>
      <c r="D65" s="3" t="str">
        <f ca="1">IFERROR(__xludf.DUMMYFUNCTION("""COMPUTED_VALUE"""),"Open flower bracket R into e Close flower bracket equals to Open flower bracket rho into nu into l Close flower bracket Divided by mu")</f>
        <v>Open flower bracket R into e Close flower bracket equals to Open flower bracket rho into nu into l Close flower bracket Divided by mu</v>
      </c>
    </row>
    <row r="66" spans="1:4" ht="13.5">
      <c r="A66" s="3">
        <f ca="1">IFERROR(__xludf.DUMMYFUNCTION("""COMPUTED_VALUE"""),4)</f>
        <v>4</v>
      </c>
      <c r="B66" s="3">
        <f ca="1">IFERROR(__xludf.DUMMYFUNCTION("""COMPUTED_VALUE"""),8)</f>
        <v>8</v>
      </c>
      <c r="C66" s="3" t="str">
        <f ca="1">IFERROR(__xludf.DUMMYFUNCTION("""COMPUTED_VALUE"""),"4.8")</f>
        <v>4.8</v>
      </c>
      <c r="D66" s="3" t="str">
        <f ca="1">IFERROR(__xludf.DUMMYFUNCTION("""COMPUTED_VALUE"""),"Open flower bracket R into e Close flower bracket is same as Open flower bracket rho into nu into l Close flower bracket Divide mu")</f>
        <v>Open flower bracket R into e Close flower bracket is same as Open flower bracket rho into nu into l Close flower bracket Divide mu</v>
      </c>
    </row>
    <row r="67" spans="1:4" ht="13.5">
      <c r="A67" s="3">
        <f ca="1">IFERROR(__xludf.DUMMYFUNCTION("""COMPUTED_VALUE"""),4)</f>
        <v>4</v>
      </c>
      <c r="B67" s="3">
        <f ca="1">IFERROR(__xludf.DUMMYFUNCTION("""COMPUTED_VALUE"""),9)</f>
        <v>9</v>
      </c>
      <c r="C67" s="3" t="str">
        <f ca="1">IFERROR(__xludf.DUMMYFUNCTION("""COMPUTED_VALUE"""),"4.9")</f>
        <v>4.9</v>
      </c>
      <c r="D67" s="3" t="str">
        <f ca="1">IFERROR(__xludf.DUMMYFUNCTION("""COMPUTED_VALUE"""),"Open flower bracket R into e Close flower bracket is equal to Open flower bracket rho into nu into l Close flower bracket Divided by mu")</f>
        <v>Open flower bracket R into e Close flower bracket is equal to Open flower bracket rho into nu into l Close flower bracket Divided by mu</v>
      </c>
    </row>
    <row r="68" spans="1:4" ht="13.5">
      <c r="A68" s="3">
        <f ca="1">IFERROR(__xludf.DUMMYFUNCTION("""COMPUTED_VALUE"""),4)</f>
        <v>4</v>
      </c>
      <c r="B68" s="3">
        <f ca="1">IFERROR(__xludf.DUMMYFUNCTION("""COMPUTED_VALUE"""),10)</f>
        <v>10</v>
      </c>
      <c r="C68" s="3" t="str">
        <f ca="1">IFERROR(__xludf.DUMMYFUNCTION("""COMPUTED_VALUE"""),"4.10")</f>
        <v>4.10</v>
      </c>
      <c r="D68" s="3" t="str">
        <f ca="1">IFERROR(__xludf.DUMMYFUNCTION("""COMPUTED_VALUE"""),"Open parenthesis R multiplication e Close parenthesis Equal to Open parenthesis rho into nu into l Close parenthesis by mu")</f>
        <v>Open parenthesis R multiplication e Close parenthesis Equal to Open parenthesis rho into nu into l Close parenthesis by mu</v>
      </c>
    </row>
    <row r="69" spans="1:4" ht="13.5">
      <c r="A69" s="3">
        <f ca="1">IFERROR(__xludf.DUMMYFUNCTION("""COMPUTED_VALUE"""),4)</f>
        <v>4</v>
      </c>
      <c r="B69" s="3">
        <f ca="1">IFERROR(__xludf.DUMMYFUNCTION("""COMPUTED_VALUE"""),11)</f>
        <v>11</v>
      </c>
      <c r="C69" s="3" t="str">
        <f ca="1">IFERROR(__xludf.DUMMYFUNCTION("""COMPUTED_VALUE"""),"4.11")</f>
        <v>4.11</v>
      </c>
      <c r="D69" s="3" t="str">
        <f ca="1">IFERROR(__xludf.DUMMYFUNCTION("""COMPUTED_VALUE"""),"Open parenthesis R multiplication e Close parenthesis is same as Open parenthesis rho into nu into l Close parenthesis Divided by mu")</f>
        <v>Open parenthesis R multiplication e Close parenthesis is same as Open parenthesis rho into nu into l Close parenthesis Divided by mu</v>
      </c>
    </row>
    <row r="70" spans="1:4" ht="13.5">
      <c r="A70" s="3">
        <f ca="1">IFERROR(__xludf.DUMMYFUNCTION("""COMPUTED_VALUE"""),4)</f>
        <v>4</v>
      </c>
      <c r="B70" s="3">
        <f ca="1">IFERROR(__xludf.DUMMYFUNCTION("""COMPUTED_VALUE"""),12)</f>
        <v>12</v>
      </c>
      <c r="C70" s="3" t="str">
        <f ca="1">IFERROR(__xludf.DUMMYFUNCTION("""COMPUTED_VALUE"""),"4.12")</f>
        <v>4.12</v>
      </c>
      <c r="D70" s="3" t="str">
        <f ca="1">IFERROR(__xludf.DUMMYFUNCTION("""COMPUTED_VALUE"""),"Open parenthesis R multiplication e Close parenthesis Equal to Open parenthesis rho into nu into l Close parenthesis Divide mu")</f>
        <v>Open parenthesis R multiplication e Close parenthesis Equal to Open parenthesis rho into nu into l Close parenthesis Divide mu</v>
      </c>
    </row>
    <row r="71" spans="1:4" ht="13.5">
      <c r="A71" s="3">
        <f ca="1">IFERROR(__xludf.DUMMYFUNCTION("""COMPUTED_VALUE"""),4)</f>
        <v>4</v>
      </c>
      <c r="B71" s="3">
        <f ca="1">IFERROR(__xludf.DUMMYFUNCTION("""COMPUTED_VALUE"""),13)</f>
        <v>13</v>
      </c>
      <c r="C71" s="3" t="str">
        <f ca="1">IFERROR(__xludf.DUMMYFUNCTION("""COMPUTED_VALUE"""),"4.13")</f>
        <v>4.13</v>
      </c>
      <c r="D71" s="3" t="str">
        <f ca="1">IFERROR(__xludf.DUMMYFUNCTION("""COMPUTED_VALUE"""),"Start bracket R dot e End bracket is same as Start bracket rho into nu into l End bracket Divide mu")</f>
        <v>Start bracket R dot e End bracket is same as Start bracket rho into nu into l End bracket Divide mu</v>
      </c>
    </row>
    <row r="72" spans="1:4" ht="13.5">
      <c r="A72" s="3">
        <f ca="1">IFERROR(__xludf.DUMMYFUNCTION("""COMPUTED_VALUE"""),4)</f>
        <v>4</v>
      </c>
      <c r="B72" s="3">
        <f ca="1">IFERROR(__xludf.DUMMYFUNCTION("""COMPUTED_VALUE"""),14)</f>
        <v>14</v>
      </c>
      <c r="C72" s="3" t="str">
        <f ca="1">IFERROR(__xludf.DUMMYFUNCTION("""COMPUTED_VALUE"""),"4.14")</f>
        <v>4.14</v>
      </c>
      <c r="D72" s="3" t="str">
        <f ca="1">IFERROR(__xludf.DUMMYFUNCTION("""COMPUTED_VALUE"""),"Start bracket R dot e End bracket Equal to Start bracket rho into nu into l End bracket Divided by mu")</f>
        <v>Start bracket R dot e End bracket Equal to Start bracket rho into nu into l End bracket Divided by mu</v>
      </c>
    </row>
    <row r="73" spans="1:4" ht="13.5">
      <c r="A73" s="3">
        <f ca="1">IFERROR(__xludf.DUMMYFUNCTION("""COMPUTED_VALUE"""),4)</f>
        <v>4</v>
      </c>
      <c r="B73" s="3">
        <f ca="1">IFERROR(__xludf.DUMMYFUNCTION("""COMPUTED_VALUE"""),15)</f>
        <v>15</v>
      </c>
      <c r="C73" s="3" t="str">
        <f ca="1">IFERROR(__xludf.DUMMYFUNCTION("""COMPUTED_VALUE"""),"4.15")</f>
        <v>4.15</v>
      </c>
      <c r="D73" s="3" t="str">
        <f ca="1">IFERROR(__xludf.DUMMYFUNCTION("""COMPUTED_VALUE"""),"Start bracket R dot e End bracket equals Start bracket rho into nu into l End bracket Divide mu")</f>
        <v>Start bracket R dot e End bracket equals Start bracket rho into nu into l End bracket Divide mu</v>
      </c>
    </row>
    <row r="74" spans="1:4" ht="14.25">
      <c r="A74" s="3">
        <f ca="1">IFERROR(__xludf.DUMMYFUNCTION("""COMPUTED_VALUE"""),4)</f>
        <v>4</v>
      </c>
      <c r="B74" s="3">
        <f ca="1">IFERROR(__xludf.DUMMYFUNCTION("""COMPUTED_VALUE"""),16)</f>
        <v>16</v>
      </c>
      <c r="C74" s="3" t="str">
        <f ca="1">IFERROR(__xludf.DUMMYFUNCTION("""COMPUTED_VALUE"""),"4.16")</f>
        <v>4.16</v>
      </c>
      <c r="D74" s="3" t="str">
        <f ca="1">IFERROR(__xludf.DUMMYFUNCTION("""COMPUTED_VALUE"""),"parenthesis open R multiplication e parenthesis close is equal to parenthesis open rho into nu into l parenthesis close Divided by mu")</f>
        <v>parenthesis open R multiplication e parenthesis close is equal to parenthesis open rho into nu into l parenthesis close Divided by mu</v>
      </c>
    </row>
    <row r="75" spans="1:4" ht="13.5">
      <c r="A75" s="3">
        <f ca="1">IFERROR(__xludf.DUMMYFUNCTION("""COMPUTED_VALUE"""),4)</f>
        <v>4</v>
      </c>
      <c r="B75" s="3">
        <f ca="1">IFERROR(__xludf.DUMMYFUNCTION("""COMPUTED_VALUE"""),17)</f>
        <v>17</v>
      </c>
      <c r="C75" s="3" t="str">
        <f ca="1">IFERROR(__xludf.DUMMYFUNCTION("""COMPUTED_VALUE"""),"4.17")</f>
        <v>4.17</v>
      </c>
      <c r="D75" s="3" t="str">
        <f ca="1">IFERROR(__xludf.DUMMYFUNCTION("""COMPUTED_VALUE"""),"parenthesis open R multiplication e parenthesis close is same as parenthesis open rho into nu into l parenthesis close by mu")</f>
        <v>parenthesis open R multiplication e parenthesis close is same as parenthesis open rho into nu into l parenthesis close by mu</v>
      </c>
    </row>
    <row r="76" spans="1:4" ht="13.5">
      <c r="A76" s="3">
        <f ca="1">IFERROR(__xludf.DUMMYFUNCTION("""COMPUTED_VALUE"""),4)</f>
        <v>4</v>
      </c>
      <c r="B76" s="3">
        <f ca="1">IFERROR(__xludf.DUMMYFUNCTION("""COMPUTED_VALUE"""),18)</f>
        <v>18</v>
      </c>
      <c r="C76" s="3" t="str">
        <f ca="1">IFERROR(__xludf.DUMMYFUNCTION("""COMPUTED_VALUE"""),"4.18")</f>
        <v>4.18</v>
      </c>
      <c r="D76" s="3" t="str">
        <f ca="1">IFERROR(__xludf.DUMMYFUNCTION("""COMPUTED_VALUE"""),"parenthesis open R multiplication e parenthesis close is parenthesis open rho into nu into l parenthesis close Divided by mu")</f>
        <v>parenthesis open R multiplication e parenthesis close is parenthesis open rho into nu into l parenthesis close Divided by mu</v>
      </c>
    </row>
    <row r="77" spans="1:4" ht="13.5">
      <c r="A77" s="3">
        <f ca="1">IFERROR(__xludf.DUMMYFUNCTION("""COMPUTED_VALUE"""),5)</f>
        <v>5</v>
      </c>
      <c r="B77" s="3">
        <f ca="1">IFERROR(__xludf.DUMMYFUNCTION("""COMPUTED_VALUE"""),1)</f>
        <v>1</v>
      </c>
      <c r="C77" s="3" t="str">
        <f ca="1">IFERROR(__xludf.DUMMYFUNCTION("""COMPUTED_VALUE"""),"5.1")</f>
        <v>5.1</v>
      </c>
      <c r="D77" s="3" t="str">
        <f ca="1">IFERROR(__xludf.DUMMYFUNCTION("""COMPUTED_VALUE"""),"d s raised to 2 equal to g subscript i j brackets start X brackets end into d x raised to i into d x raised to j")</f>
        <v>d s raised to 2 equal to g subscript i j brackets start X brackets end into d x raised to i into d x raised to j</v>
      </c>
    </row>
    <row r="78" spans="1:4" ht="13.5">
      <c r="A78" s="3">
        <f ca="1">IFERROR(__xludf.DUMMYFUNCTION("""COMPUTED_VALUE"""),5)</f>
        <v>5</v>
      </c>
      <c r="B78" s="3">
        <f ca="1">IFERROR(__xludf.DUMMYFUNCTION("""COMPUTED_VALUE"""),2)</f>
        <v>2</v>
      </c>
      <c r="C78" s="3" t="str">
        <f ca="1">IFERROR(__xludf.DUMMYFUNCTION("""COMPUTED_VALUE"""),"5.2")</f>
        <v>5.2</v>
      </c>
      <c r="D78" s="3" t="str">
        <f ca="1">IFERROR(__xludf.DUMMYFUNCTION("""COMPUTED_VALUE"""),"d s raised to 2 is equal to g subscript i j brackets start X brackets end into d x to the power of i into d x to the power of j")</f>
        <v>d s raised to 2 is equal to g subscript i j brackets start X brackets end into d x to the power of i into d x to the power of j</v>
      </c>
    </row>
    <row r="79" spans="1:4" ht="13.5">
      <c r="A79" s="3">
        <f ca="1">IFERROR(__xludf.DUMMYFUNCTION("""COMPUTED_VALUE"""),5)</f>
        <v>5</v>
      </c>
      <c r="B79" s="3">
        <f ca="1">IFERROR(__xludf.DUMMYFUNCTION("""COMPUTED_VALUE"""),3)</f>
        <v>3</v>
      </c>
      <c r="C79" s="3" t="str">
        <f ca="1">IFERROR(__xludf.DUMMYFUNCTION("""COMPUTED_VALUE"""),"5.3")</f>
        <v>5.3</v>
      </c>
      <c r="D79" s="3" t="str">
        <f ca="1">IFERROR(__xludf.DUMMYFUNCTION("""COMPUTED_VALUE"""),"d s raised to 2 is equal to g subscript i j brackets start X brackets end dot d x raised to i into d x raised to j")</f>
        <v>d s raised to 2 is equal to g subscript i j brackets start X brackets end dot d x raised to i into d x raised to j</v>
      </c>
    </row>
    <row r="80" spans="1:4" ht="13.5">
      <c r="A80" s="3">
        <f ca="1">IFERROR(__xludf.DUMMYFUNCTION("""COMPUTED_VALUE"""),5)</f>
        <v>5</v>
      </c>
      <c r="B80" s="3">
        <f ca="1">IFERROR(__xludf.DUMMYFUNCTION("""COMPUTED_VALUE"""),4)</f>
        <v>4</v>
      </c>
      <c r="C80" s="3" t="str">
        <f ca="1">IFERROR(__xludf.DUMMYFUNCTION("""COMPUTED_VALUE"""),"5.4")</f>
        <v>5.4</v>
      </c>
      <c r="D80" s="3" t="str">
        <f ca="1">IFERROR(__xludf.DUMMYFUNCTION("""COMPUTED_VALUE"""),"d s raised to the power 2 equal to g base of i j start parenthesis X end parenthesis dot d x raised to the power i dot d x raised to the power j")</f>
        <v>d s raised to the power 2 equal to g base of i j start parenthesis X end parenthesis dot d x raised to the power i dot d x raised to the power j</v>
      </c>
    </row>
    <row r="81" spans="1:4" ht="13.5">
      <c r="A81" s="3">
        <f ca="1">IFERROR(__xludf.DUMMYFUNCTION("""COMPUTED_VALUE"""),5)</f>
        <v>5</v>
      </c>
      <c r="B81" s="3">
        <f ca="1">IFERROR(__xludf.DUMMYFUNCTION("""COMPUTED_VALUE"""),5)</f>
        <v>5</v>
      </c>
      <c r="C81" s="3" t="str">
        <f ca="1">IFERROR(__xludf.DUMMYFUNCTION("""COMPUTED_VALUE"""),"5.5")</f>
        <v>5.5</v>
      </c>
      <c r="D81" s="3" t="str">
        <f ca="1">IFERROR(__xludf.DUMMYFUNCTION("""COMPUTED_VALUE"""),"d s raised to the power 2 equals to g base of i j start parenthesis X end parenthesis dot d x raised to the power i dot d x raised to the power j")</f>
        <v>d s raised to the power 2 equals to g base of i j start parenthesis X end parenthesis dot d x raised to the power i dot d x raised to the power j</v>
      </c>
    </row>
    <row r="82" spans="1:4" ht="13.5">
      <c r="A82" s="3">
        <f ca="1">IFERROR(__xludf.DUMMYFUNCTION("""COMPUTED_VALUE"""),5)</f>
        <v>5</v>
      </c>
      <c r="B82" s="3">
        <f ca="1">IFERROR(__xludf.DUMMYFUNCTION("""COMPUTED_VALUE"""),6)</f>
        <v>6</v>
      </c>
      <c r="C82" s="3" t="str">
        <f ca="1">IFERROR(__xludf.DUMMYFUNCTION("""COMPUTED_VALUE"""),"5.6")</f>
        <v>5.6</v>
      </c>
      <c r="D82" s="3" t="str">
        <f ca="1">IFERROR(__xludf.DUMMYFUNCTION("""COMPUTED_VALUE"""),"d s raised to the power 2 Is same as g base of i j start parenthesis X end parenthesis dot d x raised to the power i dot d x raised to the power j")</f>
        <v>d s raised to the power 2 Is same as g base of i j start parenthesis X end parenthesis dot d x raised to the power i dot d x raised to the power j</v>
      </c>
    </row>
    <row r="83" spans="1:4" ht="13.5">
      <c r="A83" s="3">
        <f ca="1">IFERROR(__xludf.DUMMYFUNCTION("""COMPUTED_VALUE"""),5)</f>
        <v>5</v>
      </c>
      <c r="B83" s="3">
        <f ca="1">IFERROR(__xludf.DUMMYFUNCTION("""COMPUTED_VALUE"""),7)</f>
        <v>7</v>
      </c>
      <c r="C83" s="3" t="str">
        <f ca="1">IFERROR(__xludf.DUMMYFUNCTION("""COMPUTED_VALUE"""),"5.7")</f>
        <v>5.7</v>
      </c>
      <c r="D83" s="3" t="str">
        <f ca="1">IFERROR(__xludf.DUMMYFUNCTION("""COMPUTED_VALUE"""),"d s raised to the power of 2 equal to g to the base of i j start bracket X end bracket product of d x raised to the power of i product of d x raised to the power of j")</f>
        <v>d s raised to the power of 2 equal to g to the base of i j start bracket X end bracket product of d x raised to the power of i product of d x raised to the power of j</v>
      </c>
    </row>
    <row r="84" spans="1:4" ht="13.5">
      <c r="A84" s="3">
        <f ca="1">IFERROR(__xludf.DUMMYFUNCTION("""COMPUTED_VALUE"""),5)</f>
        <v>5</v>
      </c>
      <c r="B84" s="3">
        <f ca="1">IFERROR(__xludf.DUMMYFUNCTION("""COMPUTED_VALUE"""),8)</f>
        <v>8</v>
      </c>
      <c r="C84" s="3" t="str">
        <f ca="1">IFERROR(__xludf.DUMMYFUNCTION("""COMPUTED_VALUE"""),"5.8")</f>
        <v>5.8</v>
      </c>
      <c r="D84" s="3" t="str">
        <f ca="1">IFERROR(__xludf.DUMMYFUNCTION("""COMPUTED_VALUE"""),"d s raised to the power of 2 is equals to g to the base of i j start bracket X end bracket product of d x raised to the power of i product of d x raised to the power of j")</f>
        <v>d s raised to the power of 2 is equals to g to the base of i j start bracket X end bracket product of d x raised to the power of i product of d x raised to the power of j</v>
      </c>
    </row>
    <row r="85" spans="1:4" ht="13.5">
      <c r="A85" s="3">
        <f ca="1">IFERROR(__xludf.DUMMYFUNCTION("""COMPUTED_VALUE"""),5)</f>
        <v>5</v>
      </c>
      <c r="B85" s="3">
        <f ca="1">IFERROR(__xludf.DUMMYFUNCTION("""COMPUTED_VALUE"""),9)</f>
        <v>9</v>
      </c>
      <c r="C85" s="3" t="str">
        <f ca="1">IFERROR(__xludf.DUMMYFUNCTION("""COMPUTED_VALUE"""),"5.9")</f>
        <v>5.9</v>
      </c>
      <c r="D85" s="3" t="str">
        <f ca="1">IFERROR(__xludf.DUMMYFUNCTION("""COMPUTED_VALUE"""),"d s raised to the power of 2 Is same as g to the base of i j start bracket X end bracket product of d x raised to the power of i product of d x raised to the power of j")</f>
        <v>d s raised to the power of 2 Is same as g to the base of i j start bracket X end bracket product of d x raised to the power of i product of d x raised to the power of j</v>
      </c>
    </row>
    <row r="86" spans="1:4" ht="13.5">
      <c r="A86" s="3">
        <f ca="1">IFERROR(__xludf.DUMMYFUNCTION("""COMPUTED_VALUE"""),5)</f>
        <v>5</v>
      </c>
      <c r="B86" s="3">
        <f ca="1">IFERROR(__xludf.DUMMYFUNCTION("""COMPUTED_VALUE"""),10)</f>
        <v>10</v>
      </c>
      <c r="C86" s="3" t="str">
        <f ca="1">IFERROR(__xludf.DUMMYFUNCTION("""COMPUTED_VALUE"""),"5.10")</f>
        <v>5.10</v>
      </c>
      <c r="D86" s="3" t="str">
        <f ca="1">IFERROR(__xludf.DUMMYFUNCTION("""COMPUTED_VALUE"""),"d s squared equals g base i j of X multiplied by d x raised to the power of i multiplied by d x raised to the power of j")</f>
        <v>d s squared equals g base i j of X multiplied by d x raised to the power of i multiplied by d x raised to the power of j</v>
      </c>
    </row>
    <row r="87" spans="1:4" ht="13.5">
      <c r="A87" s="3">
        <f ca="1">IFERROR(__xludf.DUMMYFUNCTION("""COMPUTED_VALUE"""),5)</f>
        <v>5</v>
      </c>
      <c r="B87" s="3">
        <f ca="1">IFERROR(__xludf.DUMMYFUNCTION("""COMPUTED_VALUE"""),11)</f>
        <v>11</v>
      </c>
      <c r="C87" s="3" t="str">
        <f ca="1">IFERROR(__xludf.DUMMYFUNCTION("""COMPUTED_VALUE"""),"5.11")</f>
        <v>5.11</v>
      </c>
      <c r="D87" s="3" t="str">
        <f ca="1">IFERROR(__xludf.DUMMYFUNCTION("""COMPUTED_VALUE"""),"d s squared is equal to g base i j of X multiplied by d x raised to the power of i multiplied by d x raised to the power of j")</f>
        <v>d s squared is equal to g base i j of X multiplied by d x raised to the power of i multiplied by d x raised to the power of j</v>
      </c>
    </row>
    <row r="88" spans="1:4" ht="13.5">
      <c r="A88" s="3">
        <f ca="1">IFERROR(__xludf.DUMMYFUNCTION("""COMPUTED_VALUE"""),5)</f>
        <v>5</v>
      </c>
      <c r="B88" s="3">
        <f ca="1">IFERROR(__xludf.DUMMYFUNCTION("""COMPUTED_VALUE"""),12)</f>
        <v>12</v>
      </c>
      <c r="C88" s="3" t="str">
        <f ca="1">IFERROR(__xludf.DUMMYFUNCTION("""COMPUTED_VALUE"""),"5.12")</f>
        <v>5.12</v>
      </c>
      <c r="D88" s="3" t="str">
        <f ca="1">IFERROR(__xludf.DUMMYFUNCTION("""COMPUTED_VALUE"""),"d s squared is same as g base i j of X multiplied by d x raised to the power of i multiplied by d x raised to the power of j")</f>
        <v>d s squared is same as g base i j of X multiplied by d x raised to the power of i multiplied by d x raised to the power of j</v>
      </c>
    </row>
    <row r="89" spans="1:4" ht="13.5">
      <c r="A89" s="3">
        <f ca="1">IFERROR(__xludf.DUMMYFUNCTION("""COMPUTED_VALUE"""),5)</f>
        <v>5</v>
      </c>
      <c r="B89" s="3">
        <f ca="1">IFERROR(__xludf.DUMMYFUNCTION("""COMPUTED_VALUE"""),13)</f>
        <v>13</v>
      </c>
      <c r="C89" s="3" t="str">
        <f ca="1">IFERROR(__xludf.DUMMYFUNCTION("""COMPUTED_VALUE"""),"5.13")</f>
        <v>5.13</v>
      </c>
      <c r="D89" s="3" t="str">
        <f ca="1">IFERROR(__xludf.DUMMYFUNCTION("""COMPUTED_VALUE"""),"d s to power 2 equals g subscript i j open parenthesis X close parenthesis into d x to the power of i into d x to the power of j")</f>
        <v>d s to power 2 equals g subscript i j open parenthesis X close parenthesis into d x to the power of i into d x to the power of j</v>
      </c>
    </row>
    <row r="90" spans="1:4" ht="13.5">
      <c r="A90" s="3">
        <f ca="1">IFERROR(__xludf.DUMMYFUNCTION("""COMPUTED_VALUE"""),5)</f>
        <v>5</v>
      </c>
      <c r="B90" s="3">
        <f ca="1">IFERROR(__xludf.DUMMYFUNCTION("""COMPUTED_VALUE"""),14)</f>
        <v>14</v>
      </c>
      <c r="C90" s="3" t="str">
        <f ca="1">IFERROR(__xludf.DUMMYFUNCTION("""COMPUTED_VALUE"""),"5.14")</f>
        <v>5.14</v>
      </c>
      <c r="D90" s="3" t="str">
        <f ca="1">IFERROR(__xludf.DUMMYFUNCTION("""COMPUTED_VALUE"""),"d s to power 2 Is same as g subscript i j open parenthesis X close parenthesis into d x to power i into d x to power j")</f>
        <v>d s to power 2 Is same as g subscript i j open parenthesis X close parenthesis into d x to power i into d x to power j</v>
      </c>
    </row>
    <row r="91" spans="1:4" ht="13.5">
      <c r="A91" s="3">
        <f ca="1">IFERROR(__xludf.DUMMYFUNCTION("""COMPUTED_VALUE"""),5)</f>
        <v>5</v>
      </c>
      <c r="B91" s="3">
        <f ca="1">IFERROR(__xludf.DUMMYFUNCTION("""COMPUTED_VALUE"""),15)</f>
        <v>15</v>
      </c>
      <c r="C91" s="3" t="str">
        <f ca="1">IFERROR(__xludf.DUMMYFUNCTION("""COMPUTED_VALUE"""),"5.15")</f>
        <v>5.15</v>
      </c>
      <c r="D91" s="3" t="str">
        <f ca="1">IFERROR(__xludf.DUMMYFUNCTION("""COMPUTED_VALUE"""),"d s to power 2 equals g subscript i j open parenthesis X close parenthesis into d x to power i into d x to power j")</f>
        <v>d s to power 2 equals g subscript i j open parenthesis X close parenthesis into d x to power i into d x to power j</v>
      </c>
    </row>
    <row r="92" spans="1:4" ht="13.5">
      <c r="A92" s="3">
        <f ca="1">IFERROR(__xludf.DUMMYFUNCTION("""COMPUTED_VALUE"""),5)</f>
        <v>5</v>
      </c>
      <c r="B92" s="3">
        <f ca="1">IFERROR(__xludf.DUMMYFUNCTION("""COMPUTED_VALUE"""),16)</f>
        <v>16</v>
      </c>
      <c r="C92" s="3" t="str">
        <f ca="1">IFERROR(__xludf.DUMMYFUNCTION("""COMPUTED_VALUE"""),"5.16")</f>
        <v>5.16</v>
      </c>
      <c r="D92" s="3" t="str">
        <f ca="1">IFERROR(__xludf.DUMMYFUNCTION("""COMPUTED_VALUE"""),"d s to power of 2 equals g base i j open bracket X close bracket multiplied by d x to power of i multiplied by d x to power of j")</f>
        <v>d s to power of 2 equals g base i j open bracket X close bracket multiplied by d x to power of i multiplied by d x to power of j</v>
      </c>
    </row>
    <row r="93" spans="1:4" ht="13.5">
      <c r="A93" s="3">
        <f ca="1">IFERROR(__xludf.DUMMYFUNCTION("""COMPUTED_VALUE"""),5)</f>
        <v>5</v>
      </c>
      <c r="B93" s="3">
        <f ca="1">IFERROR(__xludf.DUMMYFUNCTION("""COMPUTED_VALUE"""),17)</f>
        <v>17</v>
      </c>
      <c r="C93" s="3" t="str">
        <f ca="1">IFERROR(__xludf.DUMMYFUNCTION("""COMPUTED_VALUE"""),"5.17")</f>
        <v>5.17</v>
      </c>
      <c r="D93" s="3" t="str">
        <f ca="1">IFERROR(__xludf.DUMMYFUNCTION("""COMPUTED_VALUE"""),"d s to power of 2 equals to g base i j open bracket X close bracket into d x to power of i multiplied by d x to power of j")</f>
        <v>d s to power of 2 equals to g base i j open bracket X close bracket into d x to power of i multiplied by d x to power of j</v>
      </c>
    </row>
    <row r="94" spans="1:4" ht="13.5">
      <c r="A94" s="3">
        <f ca="1">IFERROR(__xludf.DUMMYFUNCTION("""COMPUTED_VALUE"""),5)</f>
        <v>5</v>
      </c>
      <c r="B94" s="3">
        <f ca="1">IFERROR(__xludf.DUMMYFUNCTION("""COMPUTED_VALUE"""),18)</f>
        <v>18</v>
      </c>
      <c r="C94" s="3" t="str">
        <f ca="1">IFERROR(__xludf.DUMMYFUNCTION("""COMPUTED_VALUE"""),"5.18")</f>
        <v>5.18</v>
      </c>
      <c r="D94" s="3" t="str">
        <f ca="1">IFERROR(__xludf.DUMMYFUNCTION("""COMPUTED_VALUE"""),"d s to power of 2 equals to g base i j open bracket X close bracket multiplied by d x to power of i multiplied by d x to power of j")</f>
        <v>d s to power of 2 equals to g base i j open bracket X close bracket multiplied by d x to power of i multiplied by d x to power of j</v>
      </c>
    </row>
    <row r="95" spans="1:4" ht="13.5">
      <c r="A95" s="3">
        <f ca="1">IFERROR(__xludf.DUMMYFUNCTION("""COMPUTED_VALUE"""),5)</f>
        <v>5</v>
      </c>
      <c r="B95" s="3">
        <f ca="1">IFERROR(__xludf.DUMMYFUNCTION("""COMPUTED_VALUE"""),19)</f>
        <v>19</v>
      </c>
      <c r="C95" s="3" t="str">
        <f ca="1">IFERROR(__xludf.DUMMYFUNCTION("""COMPUTED_VALUE"""),"5.19")</f>
        <v>5.19</v>
      </c>
      <c r="D95" s="3" t="str">
        <f ca="1">IFERROR(__xludf.DUMMYFUNCTION("""COMPUTED_VALUE"""),"d s to the power of 2 equals g to the base i j brackets open X brackets close times d x to the power of i times d x to the power of j")</f>
        <v>d s to the power of 2 equals g to the base i j brackets open X brackets close times d x to the power of i times d x to the power of j</v>
      </c>
    </row>
    <row r="96" spans="1:4" ht="13.5">
      <c r="A96" s="3">
        <f ca="1">IFERROR(__xludf.DUMMYFUNCTION("""COMPUTED_VALUE"""),5)</f>
        <v>5</v>
      </c>
      <c r="B96" s="3">
        <f ca="1">IFERROR(__xludf.DUMMYFUNCTION("""COMPUTED_VALUE"""),20)</f>
        <v>20</v>
      </c>
      <c r="C96" s="3" t="str">
        <f ca="1">IFERROR(__xludf.DUMMYFUNCTION("""COMPUTED_VALUE"""),"5.20")</f>
        <v>5.20</v>
      </c>
      <c r="D96" s="3" t="str">
        <f ca="1">IFERROR(__xludf.DUMMYFUNCTION("""COMPUTED_VALUE"""),"d s to the power of 2 equals to g to the base i j brackets open X brackets close times d x to the power of i times d x to the power of j")</f>
        <v>d s to the power of 2 equals to g to the base i j brackets open X brackets close times d x to the power of i times d x to the power of j</v>
      </c>
    </row>
    <row r="97" spans="1:4" ht="13.5">
      <c r="A97" s="3">
        <f ca="1">IFERROR(__xludf.DUMMYFUNCTION("""COMPUTED_VALUE"""),5)</f>
        <v>5</v>
      </c>
      <c r="B97" s="3">
        <f ca="1">IFERROR(__xludf.DUMMYFUNCTION("""COMPUTED_VALUE"""),21)</f>
        <v>21</v>
      </c>
      <c r="C97" s="3" t="str">
        <f ca="1">IFERROR(__xludf.DUMMYFUNCTION("""COMPUTED_VALUE"""),"5.21")</f>
        <v>5.21</v>
      </c>
      <c r="D97" s="3" t="str">
        <f ca="1">IFERROR(__xludf.DUMMYFUNCTION("""COMPUTED_VALUE"""),"d s to the power of 2 Is same as g to the base i j brackets open X brackets close times d x to the power of i times d x to the power of j")</f>
        <v>d s to the power of 2 Is same as g to the base i j brackets open X brackets close times d x to the power of i times d x to the power of j</v>
      </c>
    </row>
    <row r="98" spans="1:4" ht="13.5">
      <c r="A98" s="3">
        <f ca="1">IFERROR(__xludf.DUMMYFUNCTION("""COMPUTED_VALUE"""),6)</f>
        <v>6</v>
      </c>
      <c r="B98" s="3">
        <f ca="1">IFERROR(__xludf.DUMMYFUNCTION("""COMPUTED_VALUE"""),1)</f>
        <v>1</v>
      </c>
      <c r="C98" s="3" t="str">
        <f ca="1">IFERROR(__xludf.DUMMYFUNCTION("""COMPUTED_VALUE"""),"6.1")</f>
        <v>6.1</v>
      </c>
      <c r="D98" s="3" t="str">
        <f ca="1">IFERROR(__xludf.DUMMYFUNCTION("""COMPUTED_VALUE"""),"K base of X equal to pi star times brackets open K base of B minus d brackets close summed with sum from brackets open m base of i minus 1 brackets close F base of i")</f>
        <v>K base of X equal to pi star times brackets open K base of B minus d brackets close summed with sum from brackets open m base of i minus 1 brackets close F base of i</v>
      </c>
    </row>
    <row r="99" spans="1:4" ht="13.5">
      <c r="A99" s="3">
        <f ca="1">IFERROR(__xludf.DUMMYFUNCTION("""COMPUTED_VALUE"""),6)</f>
        <v>6</v>
      </c>
      <c r="B99" s="3">
        <f ca="1">IFERROR(__xludf.DUMMYFUNCTION("""COMPUTED_VALUE"""),2)</f>
        <v>2</v>
      </c>
      <c r="C99" s="3" t="str">
        <f ca="1">IFERROR(__xludf.DUMMYFUNCTION("""COMPUTED_VALUE"""),"6.2")</f>
        <v>6.2</v>
      </c>
      <c r="D99" s="3" t="str">
        <f ca="1">IFERROR(__xludf.DUMMYFUNCTION("""COMPUTED_VALUE"""),"K subcript X equal to pi star dot brackets start K subcript B minus d brackets end plus sigma brackets start m subscript i minus 1 brackets end F subscript i")</f>
        <v>K subcript X equal to pi star dot brackets start K subcript B minus d brackets end plus sigma brackets start m subscript i minus 1 brackets end F subscript i</v>
      </c>
    </row>
    <row r="100" spans="1:4" ht="13.5">
      <c r="A100" s="3">
        <f ca="1">IFERROR(__xludf.DUMMYFUNCTION("""COMPUTED_VALUE"""),6)</f>
        <v>6</v>
      </c>
      <c r="B100" s="3">
        <f ca="1">IFERROR(__xludf.DUMMYFUNCTION("""COMPUTED_VALUE"""),3)</f>
        <v>3</v>
      </c>
      <c r="C100" s="3" t="str">
        <f ca="1">IFERROR(__xludf.DUMMYFUNCTION("""COMPUTED_VALUE"""),"6.3")</f>
        <v>6.3</v>
      </c>
      <c r="D100" s="3" t="str">
        <f ca="1">IFERROR(__xludf.DUMMYFUNCTION("""COMPUTED_VALUE"""),"K base X equal to pi star into open parenthesis K base B minus d close parenthesis plus sigma open parenthesis m base i minus 1 close parenthesis F base i")</f>
        <v>K base X equal to pi star into open parenthesis K base B minus d close parenthesis plus sigma open parenthesis m base i minus 1 close parenthesis F base i</v>
      </c>
    </row>
    <row r="101" spans="1:4" ht="26.25">
      <c r="A101" s="3">
        <f ca="1">IFERROR(__xludf.DUMMYFUNCTION("""COMPUTED_VALUE"""),6)</f>
        <v>6</v>
      </c>
      <c r="B101" s="3">
        <f ca="1">IFERROR(__xludf.DUMMYFUNCTION("""COMPUTED_VALUE"""),4)</f>
        <v>4</v>
      </c>
      <c r="C101" s="3" t="str">
        <f ca="1">IFERROR(__xludf.DUMMYFUNCTION("""COMPUTED_VALUE"""),"6.4")</f>
        <v>6.4</v>
      </c>
      <c r="D101" s="3" t="str">
        <f ca="1">IFERROR(__xludf.DUMMYFUNCTION("""COMPUTED_VALUE"""),"K to the base of X equal to pi star product of start parenthesis K to the base of B minus d end parenthesis plus sum start parenthesis m to the base of i minus 1 end parenthesis F to the base of i")</f>
        <v>K to the base of X equal to pi star product of start parenthesis K to the base of B minus d end parenthesis plus sum start parenthesis m to the base of i minus 1 end parenthesis F to the base of i</v>
      </c>
    </row>
    <row r="102" spans="1:4" ht="26.25">
      <c r="A102" s="3">
        <f ca="1">IFERROR(__xludf.DUMMYFUNCTION("""COMPUTED_VALUE"""),6)</f>
        <v>6</v>
      </c>
      <c r="B102" s="3">
        <f ca="1">IFERROR(__xludf.DUMMYFUNCTION("""COMPUTED_VALUE"""),5)</f>
        <v>5</v>
      </c>
      <c r="C102" s="3" t="str">
        <f ca="1">IFERROR(__xludf.DUMMYFUNCTION("""COMPUTED_VALUE"""),"6.5")</f>
        <v>6.5</v>
      </c>
      <c r="D102" s="3" t="str">
        <f ca="1">IFERROR(__xludf.DUMMYFUNCTION("""COMPUTED_VALUE"""),"K to the base of X equal to pi star multiplied by start parenthesis K to the base of B minus d end parenthesis plus sum start parenthesis m to the base of i minus 1 end parenthesis F to the base of i")</f>
        <v>K to the base of X equal to pi star multiplied by start parenthesis K to the base of B minus d end parenthesis plus sum start parenthesis m to the base of i minus 1 end parenthesis F to the base of i</v>
      </c>
    </row>
    <row r="103" spans="1:4" ht="13.5">
      <c r="A103" s="3">
        <f ca="1">IFERROR(__xludf.DUMMYFUNCTION("""COMPUTED_VALUE"""),6)</f>
        <v>6</v>
      </c>
      <c r="B103" s="3">
        <f ca="1">IFERROR(__xludf.DUMMYFUNCTION("""COMPUTED_VALUE"""),6)</f>
        <v>6</v>
      </c>
      <c r="C103" s="3" t="str">
        <f ca="1">IFERROR(__xludf.DUMMYFUNCTION("""COMPUTED_VALUE"""),"6.6")</f>
        <v>6.6</v>
      </c>
      <c r="D103" s="3" t="str">
        <f ca="1">IFERROR(__xludf.DUMMYFUNCTION("""COMPUTED_VALUE"""),"K base X equals pi star times open parenthesis K base B minus d close parenthesis plus sigma open parenthesis m base i minus 1 close parenthesis F base i")</f>
        <v>K base X equals pi star times open parenthesis K base B minus d close parenthesis plus sigma open parenthesis m base i minus 1 close parenthesis F base i</v>
      </c>
    </row>
    <row r="104" spans="1:4" ht="13.5">
      <c r="A104" s="3">
        <f ca="1">IFERROR(__xludf.DUMMYFUNCTION("""COMPUTED_VALUE"""),6)</f>
        <v>6</v>
      </c>
      <c r="B104" s="3">
        <f ca="1">IFERROR(__xludf.DUMMYFUNCTION("""COMPUTED_VALUE"""),7)</f>
        <v>7</v>
      </c>
      <c r="C104" s="3" t="str">
        <f ca="1">IFERROR(__xludf.DUMMYFUNCTION("""COMPUTED_VALUE"""),"6.7")</f>
        <v>6.7</v>
      </c>
      <c r="D104" s="3" t="str">
        <f ca="1">IFERROR(__xludf.DUMMYFUNCTION("""COMPUTED_VALUE"""),"K base X equals pi star into open parenthesis K base B minus d close parenthesis summed with sigma open parenthesis m base i minus 1 close parenthesis F base i")</f>
        <v>K base X equals pi star into open parenthesis K base B minus d close parenthesis summed with sigma open parenthesis m base i minus 1 close parenthesis F base i</v>
      </c>
    </row>
    <row r="105" spans="1:4" ht="13.5">
      <c r="A105" s="3">
        <f ca="1">IFERROR(__xludf.DUMMYFUNCTION("""COMPUTED_VALUE"""),6)</f>
        <v>6</v>
      </c>
      <c r="B105" s="3">
        <f ca="1">IFERROR(__xludf.DUMMYFUNCTION("""COMPUTED_VALUE"""),8)</f>
        <v>8</v>
      </c>
      <c r="C105" s="3" t="str">
        <f ca="1">IFERROR(__xludf.DUMMYFUNCTION("""COMPUTED_VALUE"""),"6.8")</f>
        <v>6.8</v>
      </c>
      <c r="D105" s="3" t="str">
        <f ca="1">IFERROR(__xludf.DUMMYFUNCTION("""COMPUTED_VALUE"""),"K to the base of X equals pi star dot start parenthesis K to the base of B minus d end parenthesis plus sum start parenthesis m to the base of i minus 1 end parenthesis F to the base of i")</f>
        <v>K to the base of X equals pi star dot start parenthesis K to the base of B minus d end parenthesis plus sum start parenthesis m to the base of i minus 1 end parenthesis F to the base of i</v>
      </c>
    </row>
    <row r="106" spans="1:4" ht="13.5">
      <c r="A106" s="3">
        <f ca="1">IFERROR(__xludf.DUMMYFUNCTION("""COMPUTED_VALUE"""),6)</f>
        <v>6</v>
      </c>
      <c r="B106" s="3">
        <f ca="1">IFERROR(__xludf.DUMMYFUNCTION("""COMPUTED_VALUE"""),9)</f>
        <v>9</v>
      </c>
      <c r="C106" s="3" t="str">
        <f ca="1">IFERROR(__xludf.DUMMYFUNCTION("""COMPUTED_VALUE"""),"6.9")</f>
        <v>6.9</v>
      </c>
      <c r="D106" s="3" t="str">
        <f ca="1">IFERROR(__xludf.DUMMYFUNCTION("""COMPUTED_VALUE"""),"K to the base X equals to pi star times open bracket K to the base B minus d close bracket sum sum of open bracket m to the base i minus 1 close bracket F to the base i")</f>
        <v>K to the base X equals to pi star times open bracket K to the base B minus d close bracket sum sum of open bracket m to the base i minus 1 close bracket F to the base i</v>
      </c>
    </row>
    <row r="107" spans="1:4" ht="13.5">
      <c r="A107" s="3">
        <f ca="1">IFERROR(__xludf.DUMMYFUNCTION("""COMPUTED_VALUE"""),6)</f>
        <v>6</v>
      </c>
      <c r="B107" s="3">
        <f ca="1">IFERROR(__xludf.DUMMYFUNCTION("""COMPUTED_VALUE"""),10)</f>
        <v>10</v>
      </c>
      <c r="C107" s="3" t="str">
        <f ca="1">IFERROR(__xludf.DUMMYFUNCTION("""COMPUTED_VALUE"""),"6.10")</f>
        <v>6.10</v>
      </c>
      <c r="D107" s="3" t="str">
        <f ca="1">IFERROR(__xludf.DUMMYFUNCTION("""COMPUTED_VALUE"""),"K to the base X equals to pi star multiplied by open bracket K to the base B minus d close bracket summed with sum of open bracket m to the base i minus 1 close bracket F to the base i")</f>
        <v>K to the base X equals to pi star multiplied by open bracket K to the base B minus d close bracket summed with sum of open bracket m to the base i minus 1 close bracket F to the base i</v>
      </c>
    </row>
    <row r="108" spans="1:4" ht="13.5">
      <c r="A108" s="3">
        <f ca="1">IFERROR(__xludf.DUMMYFUNCTION("""COMPUTED_VALUE"""),6)</f>
        <v>6</v>
      </c>
      <c r="B108" s="3">
        <f ca="1">IFERROR(__xludf.DUMMYFUNCTION("""COMPUTED_VALUE"""),11)</f>
        <v>11</v>
      </c>
      <c r="C108" s="3" t="str">
        <f ca="1">IFERROR(__xludf.DUMMYFUNCTION("""COMPUTED_VALUE"""),"6.11")</f>
        <v>6.11</v>
      </c>
      <c r="D108" s="3" t="str">
        <f ca="1">IFERROR(__xludf.DUMMYFUNCTION("""COMPUTED_VALUE"""),"K base of X is equal to pi star dot brackets open K base of B minus d brackets close sum sum from brackets open m base of i minus 1 brackets close F base of i")</f>
        <v>K base of X is equal to pi star dot brackets open K base of B minus d brackets close sum sum from brackets open m base of i minus 1 brackets close F base of i</v>
      </c>
    </row>
    <row r="109" spans="1:4" ht="13.5">
      <c r="A109" s="3">
        <f ca="1">IFERROR(__xludf.DUMMYFUNCTION("""COMPUTED_VALUE"""),6)</f>
        <v>6</v>
      </c>
      <c r="B109" s="3">
        <f ca="1">IFERROR(__xludf.DUMMYFUNCTION("""COMPUTED_VALUE"""),12)</f>
        <v>12</v>
      </c>
      <c r="C109" s="3" t="str">
        <f ca="1">IFERROR(__xludf.DUMMYFUNCTION("""COMPUTED_VALUE"""),"6.12")</f>
        <v>6.12</v>
      </c>
      <c r="D109" s="3" t="str">
        <f ca="1">IFERROR(__xludf.DUMMYFUNCTION("""COMPUTED_VALUE"""),"K subcript X is equal to pi star product of brackets start K subcript B minus d brackets end summed with sigma brackets start m subscript i minus 1 brackets end F subscript i")</f>
        <v>K subcript X is equal to pi star product of brackets start K subcript B minus d brackets end summed with sigma brackets start m subscript i minus 1 brackets end F subscript i</v>
      </c>
    </row>
    <row r="110" spans="1:4" ht="13.5">
      <c r="A110" s="3">
        <f ca="1">IFERROR(__xludf.DUMMYFUNCTION("""COMPUTED_VALUE"""),6)</f>
        <v>6</v>
      </c>
      <c r="B110" s="3">
        <f ca="1">IFERROR(__xludf.DUMMYFUNCTION("""COMPUTED_VALUE"""),13)</f>
        <v>13</v>
      </c>
      <c r="C110" s="3" t="str">
        <f ca="1">IFERROR(__xludf.DUMMYFUNCTION("""COMPUTED_VALUE"""),"6.13")</f>
        <v>6.13</v>
      </c>
      <c r="D110" s="3" t="str">
        <f ca="1">IFERROR(__xludf.DUMMYFUNCTION("""COMPUTED_VALUE"""),"K subcript X is equal to pi star dot brackets start K subcript B minus d brackets end summed with sigma brackets start m subscript i minus 1 brackets end F subscript i")</f>
        <v>K subcript X is equal to pi star dot brackets start K subcript B minus d brackets end summed with sigma brackets start m subscript i minus 1 brackets end F subscript i</v>
      </c>
    </row>
    <row r="111" spans="1:4" ht="13.5">
      <c r="A111" s="3">
        <f ca="1">IFERROR(__xludf.DUMMYFUNCTION("""COMPUTED_VALUE"""),6)</f>
        <v>6</v>
      </c>
      <c r="B111" s="3">
        <f ca="1">IFERROR(__xludf.DUMMYFUNCTION("""COMPUTED_VALUE"""),14)</f>
        <v>14</v>
      </c>
      <c r="C111" s="3" t="str">
        <f ca="1">IFERROR(__xludf.DUMMYFUNCTION("""COMPUTED_VALUE"""),"6.14")</f>
        <v>6.14</v>
      </c>
      <c r="D111" s="3" t="str">
        <f ca="1">IFERROR(__xludf.DUMMYFUNCTION("""COMPUTED_VALUE"""),"K to the base X is equal to pi star multiplied by open bracket K to the base B minus d close bracket sum sum of open bracket m to the base i minus 1 close bracket F to the base i")</f>
        <v>K to the base X is equal to pi star multiplied by open bracket K to the base B minus d close bracket sum sum of open bracket m to the base i minus 1 close bracket F to the base i</v>
      </c>
    </row>
    <row r="112" spans="1:4" ht="13.5">
      <c r="A112" s="3">
        <f ca="1">IFERROR(__xludf.DUMMYFUNCTION("""COMPUTED_VALUE"""),6)</f>
        <v>6</v>
      </c>
      <c r="B112" s="3">
        <f ca="1">IFERROR(__xludf.DUMMYFUNCTION("""COMPUTED_VALUE"""),15)</f>
        <v>15</v>
      </c>
      <c r="C112" s="3" t="str">
        <f ca="1">IFERROR(__xludf.DUMMYFUNCTION("""COMPUTED_VALUE"""),"6.15")</f>
        <v>6.15</v>
      </c>
      <c r="D112" s="3" t="str">
        <f ca="1">IFERROR(__xludf.DUMMYFUNCTION("""COMPUTED_VALUE"""),"K subcript X is equals to pi star product of start bracket K subcript B minus d end bracket sum summation start bracket m subscript i minus 1 end bracket F subscript i")</f>
        <v>K subcript X is equals to pi star product of start bracket K subcript B minus d end bracket sum summation start bracket m subscript i minus 1 end bracket F subscript i</v>
      </c>
    </row>
    <row r="113" spans="1:4" ht="13.5">
      <c r="A113" s="3">
        <f ca="1">IFERROR(__xludf.DUMMYFUNCTION("""COMPUTED_VALUE"""),6)</f>
        <v>6</v>
      </c>
      <c r="B113" s="3">
        <f ca="1">IFERROR(__xludf.DUMMYFUNCTION("""COMPUTED_VALUE"""),16)</f>
        <v>16</v>
      </c>
      <c r="C113" s="3" t="str">
        <f ca="1">IFERROR(__xludf.DUMMYFUNCTION("""COMPUTED_VALUE"""),"6.16")</f>
        <v>6.16</v>
      </c>
      <c r="D113" s="3" t="str">
        <f ca="1">IFERROR(__xludf.DUMMYFUNCTION("""COMPUTED_VALUE"""),"K subcript X is equals to pi star dot start bracket K subcript B minus d end bracket plus summation start bracket m subscript i minus 1 end bracket F subscript i")</f>
        <v>K subcript X is equals to pi star dot start bracket K subcript B minus d end bracket plus summation start bracket m subscript i minus 1 end bracket F subscript i</v>
      </c>
    </row>
    <row r="114" spans="1:4" ht="13.5">
      <c r="A114" s="3">
        <f ca="1">IFERROR(__xludf.DUMMYFUNCTION("""COMPUTED_VALUE"""),6)</f>
        <v>6</v>
      </c>
      <c r="B114" s="3">
        <f ca="1">IFERROR(__xludf.DUMMYFUNCTION("""COMPUTED_VALUE"""),17)</f>
        <v>17</v>
      </c>
      <c r="C114" s="3" t="str">
        <f ca="1">IFERROR(__xludf.DUMMYFUNCTION("""COMPUTED_VALUE"""),"6.17")</f>
        <v>6.17</v>
      </c>
      <c r="D114" s="3" t="str">
        <f ca="1">IFERROR(__xludf.DUMMYFUNCTION("""COMPUTED_VALUE"""),"K subcript X is equals to pi star multiplied by start bracket K subcript B minus d end bracket sum summation start bracket m subscript i minus 1 end bracket F subscript i")</f>
        <v>K subcript X is equals to pi star multiplied by start bracket K subcript B minus d end bracket sum summation start bracket m subscript i minus 1 end bracket F subscript i</v>
      </c>
    </row>
    <row r="115" spans="1:4" ht="13.5">
      <c r="A115" s="3">
        <f ca="1">IFERROR(__xludf.DUMMYFUNCTION("""COMPUTED_VALUE"""),6)</f>
        <v>6</v>
      </c>
      <c r="B115" s="3">
        <f ca="1">IFERROR(__xludf.DUMMYFUNCTION("""COMPUTED_VALUE"""),18)</f>
        <v>18</v>
      </c>
      <c r="C115" s="3" t="str">
        <f ca="1">IFERROR(__xludf.DUMMYFUNCTION("""COMPUTED_VALUE"""),"6.18")</f>
        <v>6.18</v>
      </c>
      <c r="D115" s="3" t="str">
        <f ca="1">IFERROR(__xludf.DUMMYFUNCTION("""COMPUTED_VALUE"""),"K base of X Is same as pi star times brackets open K base of B minus d brackets close summed with sum from brackets open m base of i minus 1 brackets close F base of i")</f>
        <v>K base of X Is same as pi star times brackets open K base of B minus d brackets close summed with sum from brackets open m base of i minus 1 brackets close F base of i</v>
      </c>
    </row>
    <row r="116" spans="1:4" ht="13.5">
      <c r="A116" s="3">
        <f ca="1">IFERROR(__xludf.DUMMYFUNCTION("""COMPUTED_VALUE"""),7)</f>
        <v>7</v>
      </c>
      <c r="B116" s="3">
        <f ca="1">IFERROR(__xludf.DUMMYFUNCTION("""COMPUTED_VALUE"""),1)</f>
        <v>1</v>
      </c>
      <c r="C116" s="3" t="str">
        <f ca="1">IFERROR(__xludf.DUMMYFUNCTION("""COMPUTED_VALUE"""),"7.1")</f>
        <v>7.1</v>
      </c>
      <c r="D116" s="3" t="str">
        <f ca="1">IFERROR(__xludf.DUMMYFUNCTION("""COMPUTED_VALUE"""),"y i Equal to beta 1 product x subscript i 1 Plus beta 2 product x subscript i 2 Plus and so on beta subscript p product x subscript i p Epsalone i")</f>
        <v>y i Equal to beta 1 product x subscript i 1 Plus beta 2 product x subscript i 2 Plus and so on beta subscript p product x subscript i p Epsalone i</v>
      </c>
    </row>
    <row r="117" spans="1:4" ht="13.5">
      <c r="A117" s="3">
        <f ca="1">IFERROR(__xludf.DUMMYFUNCTION("""COMPUTED_VALUE"""),7)</f>
        <v>7</v>
      </c>
      <c r="B117" s="3">
        <f ca="1">IFERROR(__xludf.DUMMYFUNCTION("""COMPUTED_VALUE"""),2)</f>
        <v>2</v>
      </c>
      <c r="C117" s="3" t="str">
        <f ca="1">IFERROR(__xludf.DUMMYFUNCTION("""COMPUTED_VALUE"""),"7.2")</f>
        <v>7.2</v>
      </c>
      <c r="D117" s="3" t="str">
        <f ca="1">IFERROR(__xludf.DUMMYFUNCTION("""COMPUTED_VALUE"""),"y i Equal to beta 1 multiplication x subscript i 1 sum beta 2 multiplication x subscript i 2 Plus and so on beta subscript p multiplication x subscript i p Epsalone i")</f>
        <v>y i Equal to beta 1 multiplication x subscript i 1 sum beta 2 multiplication x subscript i 2 Plus and so on beta subscript p multiplication x subscript i p Epsalone i</v>
      </c>
    </row>
    <row r="118" spans="1:4" ht="13.5">
      <c r="A118" s="3">
        <f ca="1">IFERROR(__xludf.DUMMYFUNCTION("""COMPUTED_VALUE"""),7)</f>
        <v>7</v>
      </c>
      <c r="B118" s="3">
        <f ca="1">IFERROR(__xludf.DUMMYFUNCTION("""COMPUTED_VALUE"""),3)</f>
        <v>3</v>
      </c>
      <c r="C118" s="3" t="str">
        <f ca="1">IFERROR(__xludf.DUMMYFUNCTION("""COMPUTED_VALUE"""),"7.3")</f>
        <v>7.3</v>
      </c>
      <c r="D118" s="3" t="str">
        <f ca="1">IFERROR(__xludf.DUMMYFUNCTION("""COMPUTED_VALUE"""),"y i Equal to beta 1 into x subscript i 1 Plus beta 2 into x subscript i 2 Plus and so on beta subscript p into x subscript i p Epsalone i")</f>
        <v>y i Equal to beta 1 into x subscript i 1 Plus beta 2 into x subscript i 2 Plus and so on beta subscript p into x subscript i p Epsalone i</v>
      </c>
    </row>
    <row r="119" spans="1:4" ht="13.5">
      <c r="A119" s="3">
        <f ca="1">IFERROR(__xludf.DUMMYFUNCTION("""COMPUTED_VALUE"""),7)</f>
        <v>7</v>
      </c>
      <c r="B119" s="3">
        <f ca="1">IFERROR(__xludf.DUMMYFUNCTION("""COMPUTED_VALUE"""),4)</f>
        <v>4</v>
      </c>
      <c r="C119" s="3" t="str">
        <f ca="1">IFERROR(__xludf.DUMMYFUNCTION("""COMPUTED_VALUE"""),"7.4")</f>
        <v>7.4</v>
      </c>
      <c r="D119" s="3" t="str">
        <f ca="1">IFERROR(__xludf.DUMMYFUNCTION("""COMPUTED_VALUE"""),"y i equals to beta 1 into x subscript i 1 Sum beta 2 into x subscript i 2 Sum till beta subscript p into x subscript i p Epsalonot i")</f>
        <v>y i equals to beta 1 into x subscript i 1 Sum beta 2 into x subscript i 2 Sum till beta subscript p into x subscript i p Epsalonot i</v>
      </c>
    </row>
    <row r="120" spans="1:4" ht="13.5">
      <c r="A120" s="3">
        <f ca="1">IFERROR(__xludf.DUMMYFUNCTION("""COMPUTED_VALUE"""),7)</f>
        <v>7</v>
      </c>
      <c r="B120" s="3">
        <f ca="1">IFERROR(__xludf.DUMMYFUNCTION("""COMPUTED_VALUE"""),5)</f>
        <v>5</v>
      </c>
      <c r="C120" s="3" t="str">
        <f ca="1">IFERROR(__xludf.DUMMYFUNCTION("""COMPUTED_VALUE"""),"7.5")</f>
        <v>7.5</v>
      </c>
      <c r="D120" s="3" t="str">
        <f ca="1">IFERROR(__xludf.DUMMYFUNCTION("""COMPUTED_VALUE"""),"y i equals to beta 1 product x subscript i 1 Sum beta 2 product x subscript i 2 Sum till beta subscript p product x subscript i p Epsalonot i")</f>
        <v>y i equals to beta 1 product x subscript i 1 Sum beta 2 product x subscript i 2 Sum till beta subscript p product x subscript i p Epsalonot i</v>
      </c>
    </row>
    <row r="121" spans="1:4" ht="13.5">
      <c r="A121" s="3">
        <f ca="1">IFERROR(__xludf.DUMMYFUNCTION("""COMPUTED_VALUE"""),7)</f>
        <v>7</v>
      </c>
      <c r="B121" s="3">
        <f ca="1">IFERROR(__xludf.DUMMYFUNCTION("""COMPUTED_VALUE"""),6)</f>
        <v>6</v>
      </c>
      <c r="C121" s="3" t="str">
        <f ca="1">IFERROR(__xludf.DUMMYFUNCTION("""COMPUTED_VALUE"""),"7.6")</f>
        <v>7.6</v>
      </c>
      <c r="D121" s="3" t="str">
        <f ca="1">IFERROR(__xludf.DUMMYFUNCTION("""COMPUTED_VALUE"""),"y i equals to beta 1 multiplication x subscript i 1 Sum beta 2 multiplication x subscript i 2 Sum till beta subscript p multiplication x subscript i p Epsalonot i")</f>
        <v>y i equals to beta 1 multiplication x subscript i 1 Sum beta 2 multiplication x subscript i 2 Sum till beta subscript p multiplication x subscript i p Epsalonot i</v>
      </c>
    </row>
    <row r="122" spans="1:4" ht="13.5">
      <c r="A122" s="3">
        <f ca="1">IFERROR(__xludf.DUMMYFUNCTION("""COMPUTED_VALUE"""),7)</f>
        <v>7</v>
      </c>
      <c r="B122" s="3">
        <f ca="1">IFERROR(__xludf.DUMMYFUNCTION("""COMPUTED_VALUE"""),7)</f>
        <v>7</v>
      </c>
      <c r="C122" s="3" t="str">
        <f ca="1">IFERROR(__xludf.DUMMYFUNCTION("""COMPUTED_VALUE"""),"7.7")</f>
        <v>7.7</v>
      </c>
      <c r="D122" s="3" t="str">
        <f ca="1">IFERROR(__xludf.DUMMYFUNCTION("""COMPUTED_VALUE"""),"y i is equal to beta 1 multiplied by x i 1 add beta 2 multiplied by x i 2 add dot dot dot beta p multiplied by x i p Epsalone i")</f>
        <v>y i is equal to beta 1 multiplied by x i 1 add beta 2 multiplied by x i 2 add dot dot dot beta p multiplied by x i p Epsalone i</v>
      </c>
    </row>
    <row r="123" spans="1:4" ht="13.5">
      <c r="A123" s="3">
        <f ca="1">IFERROR(__xludf.DUMMYFUNCTION("""COMPUTED_VALUE"""),7)</f>
        <v>7</v>
      </c>
      <c r="B123" s="3">
        <f ca="1">IFERROR(__xludf.DUMMYFUNCTION("""COMPUTED_VALUE"""),8)</f>
        <v>8</v>
      </c>
      <c r="C123" s="3" t="str">
        <f ca="1">IFERROR(__xludf.DUMMYFUNCTION("""COMPUTED_VALUE"""),"7.8")</f>
        <v>7.8</v>
      </c>
      <c r="D123" s="3" t="str">
        <f ca="1">IFERROR(__xludf.DUMMYFUNCTION("""COMPUTED_VALUE"""),"y i is equal to beta 1 multiplication x i 1 plus beta 2 multiplication x i 2 add dot dot dot beta p multiplication x i p Epsalone i")</f>
        <v>y i is equal to beta 1 multiplication x i 1 plus beta 2 multiplication x i 2 add dot dot dot beta p multiplication x i p Epsalone i</v>
      </c>
    </row>
    <row r="124" spans="1:4" ht="13.5">
      <c r="A124" s="3">
        <f ca="1">IFERROR(__xludf.DUMMYFUNCTION("""COMPUTED_VALUE"""),7)</f>
        <v>7</v>
      </c>
      <c r="B124" s="3">
        <f ca="1">IFERROR(__xludf.DUMMYFUNCTION("""COMPUTED_VALUE"""),9)</f>
        <v>9</v>
      </c>
      <c r="C124" s="3" t="str">
        <f ca="1">IFERROR(__xludf.DUMMYFUNCTION("""COMPUTED_VALUE"""),"7.9")</f>
        <v>7.9</v>
      </c>
      <c r="D124" s="3" t="str">
        <f ca="1">IFERROR(__xludf.DUMMYFUNCTION("""COMPUTED_VALUE"""),"y i is equal to beta 1 into x i 1 add beta 2 into x i 2 add dot dot dot beta p into x i p Epsalone i")</f>
        <v>y i is equal to beta 1 into x i 1 add beta 2 into x i 2 add dot dot dot beta p into x i p Epsalone i</v>
      </c>
    </row>
    <row r="125" spans="1:4" ht="13.5">
      <c r="A125" s="3">
        <f ca="1">IFERROR(__xludf.DUMMYFUNCTION("""COMPUTED_VALUE"""),7)</f>
        <v>7</v>
      </c>
      <c r="B125" s="3">
        <f ca="1">IFERROR(__xludf.DUMMYFUNCTION("""COMPUTED_VALUE"""),10)</f>
        <v>10</v>
      </c>
      <c r="C125" s="3" t="str">
        <f ca="1">IFERROR(__xludf.DUMMYFUNCTION("""COMPUTED_VALUE"""),"7.10")</f>
        <v>7.10</v>
      </c>
      <c r="D125" s="3" t="str">
        <f ca="1">IFERROR(__xludf.DUMMYFUNCTION("""COMPUTED_VALUE"""),"y i is same as beta 1 product x i 1 plus beta 2 product x i 2 plus and so on beta p product x i p Epsalonot i")</f>
        <v>y i is same as beta 1 product x i 1 plus beta 2 product x i 2 plus and so on beta p product x i p Epsalonot i</v>
      </c>
    </row>
    <row r="126" spans="1:4" ht="13.5">
      <c r="A126" s="3">
        <f ca="1">IFERROR(__xludf.DUMMYFUNCTION("""COMPUTED_VALUE"""),7)</f>
        <v>7</v>
      </c>
      <c r="B126" s="3">
        <f ca="1">IFERROR(__xludf.DUMMYFUNCTION("""COMPUTED_VALUE"""),11)</f>
        <v>11</v>
      </c>
      <c r="C126" s="3" t="str">
        <f ca="1">IFERROR(__xludf.DUMMYFUNCTION("""COMPUTED_VALUE"""),"7.11")</f>
        <v>7.11</v>
      </c>
      <c r="D126" s="3" t="str">
        <f ca="1">IFERROR(__xludf.DUMMYFUNCTION("""COMPUTED_VALUE"""),"y i is same as beta 1 into x i 1 plus beta 2 into x i 2 plus and so on beta p into x i p Epsalonot i")</f>
        <v>y i is same as beta 1 into x i 1 plus beta 2 into x i 2 plus and so on beta p into x i p Epsalonot i</v>
      </c>
    </row>
    <row r="127" spans="1:4" ht="13.5">
      <c r="A127" s="3">
        <f ca="1">IFERROR(__xludf.DUMMYFUNCTION("""COMPUTED_VALUE"""),7)</f>
        <v>7</v>
      </c>
      <c r="B127" s="3">
        <f ca="1">IFERROR(__xludf.DUMMYFUNCTION("""COMPUTED_VALUE"""),12)</f>
        <v>12</v>
      </c>
      <c r="C127" s="3" t="str">
        <f ca="1">IFERROR(__xludf.DUMMYFUNCTION("""COMPUTED_VALUE"""),"7.12")</f>
        <v>7.12</v>
      </c>
      <c r="D127" s="3" t="str">
        <f ca="1">IFERROR(__xludf.DUMMYFUNCTION("""COMPUTED_VALUE"""),"y i is same as beta 1 dot x i 1 plus beta 2 dot x i 2 plus and so on beta p dot x i p Epsalonot i")</f>
        <v>y i is same as beta 1 dot x i 1 plus beta 2 dot x i 2 plus and so on beta p dot x i p Epsalonot i</v>
      </c>
    </row>
    <row r="128" spans="1:4" ht="26.25">
      <c r="A128" s="3">
        <f ca="1">IFERROR(__xludf.DUMMYFUNCTION("""COMPUTED_VALUE"""),8)</f>
        <v>8</v>
      </c>
      <c r="B128" s="3">
        <f ca="1">IFERROR(__xludf.DUMMYFUNCTION("""COMPUTED_VALUE"""),1)</f>
        <v>1</v>
      </c>
      <c r="C128" s="3" t="str">
        <f ca="1">IFERROR(__xludf.DUMMYFUNCTION("""COMPUTED_VALUE"""),"8.1")</f>
        <v>8.1</v>
      </c>
      <c r="D128" s="3" t="str">
        <f ca="1">IFERROR(__xludf.DUMMYFUNCTION("""COMPUTED_VALUE"""),"Sigma Cap subscript Beta 0 Equal to sigma Cap subscript Epsalone into Open parenthesis root of 1 Divide n plus x to power minus 2 Divide sum Open parenthesis x subscript i minus x bar Close parenthesis to power 2 Close parenthesis")</f>
        <v>Sigma Cap subscript Beta 0 Equal to sigma Cap subscript Epsalone into Open parenthesis root of 1 Divide n plus x to power minus 2 Divide sum Open parenthesis x subscript i minus x bar Close parenthesis to power 2 Close parenthesis</v>
      </c>
    </row>
    <row r="129" spans="1:4" ht="26.25">
      <c r="A129" s="3">
        <f ca="1">IFERROR(__xludf.DUMMYFUNCTION("""COMPUTED_VALUE"""),8)</f>
        <v>8</v>
      </c>
      <c r="B129" s="3">
        <f ca="1">IFERROR(__xludf.DUMMYFUNCTION("""COMPUTED_VALUE"""),2)</f>
        <v>2</v>
      </c>
      <c r="C129" s="3" t="str">
        <f ca="1">IFERROR(__xludf.DUMMYFUNCTION("""COMPUTED_VALUE"""),"8.2")</f>
        <v>8.2</v>
      </c>
      <c r="D129" s="3" t="str">
        <f ca="1">IFERROR(__xludf.DUMMYFUNCTION("""COMPUTED_VALUE"""),"Sigma Cap base Beta 0 equals to sigma Cap base Epsalonot multiplies Open flower bracket square root 1 Divided by n plus x to power of minus 2 divided by sumation of Open flower bracket x subscript i subtraction x bar Close flower bracket to power of 2 Clo"&amp;"se flower bracket")</f>
        <v>Sigma Cap base Beta 0 equals to sigma Cap base Epsalonot multiplies Open flower bracket square root 1 Divided by n plus x to power of minus 2 divided by sumation of Open flower bracket x subscript i subtraction x bar Close flower bracket to power of 2 Close flower bracket</v>
      </c>
    </row>
    <row r="130" spans="1:4" ht="26.25">
      <c r="A130" s="3">
        <f ca="1">IFERROR(__xludf.DUMMYFUNCTION("""COMPUTED_VALUE"""),8)</f>
        <v>8</v>
      </c>
      <c r="B130" s="3">
        <f ca="1">IFERROR(__xludf.DUMMYFUNCTION("""COMPUTED_VALUE"""),3)</f>
        <v>3</v>
      </c>
      <c r="C130" s="3" t="str">
        <f ca="1">IFERROR(__xludf.DUMMYFUNCTION("""COMPUTED_VALUE"""),"8.3")</f>
        <v>8.3</v>
      </c>
      <c r="D130" s="3" t="str">
        <f ca="1">IFERROR(__xludf.DUMMYFUNCTION("""COMPUTED_VALUE"""),"Sigma Cap to the base Beta 0 is equal to sigma Cap to the base Epsalone multiplied by Open curve bracket Square root of 1 Divide n plus x to the power of minus 2 Divide sum from Open curve bracket x base i sub x bar close curve bracket to the power of 2 c"&amp;"lose curve bracket")</f>
        <v>Sigma Cap to the base Beta 0 is equal to sigma Cap to the base Epsalone multiplied by Open curve bracket Square root of 1 Divide n plus x to the power of minus 2 Divide sum from Open curve bracket x base i sub x bar close curve bracket to the power of 2 close curve bracket</v>
      </c>
    </row>
    <row r="131" spans="1:4" ht="26.25">
      <c r="A131" s="3">
        <f ca="1">IFERROR(__xludf.DUMMYFUNCTION("""COMPUTED_VALUE"""),8)</f>
        <v>8</v>
      </c>
      <c r="B131" s="3">
        <f ca="1">IFERROR(__xludf.DUMMYFUNCTION("""COMPUTED_VALUE"""),4)</f>
        <v>4</v>
      </c>
      <c r="C131" s="3" t="str">
        <f ca="1">IFERROR(__xludf.DUMMYFUNCTION("""COMPUTED_VALUE"""),"8.4")</f>
        <v>8.4</v>
      </c>
      <c r="D131" s="3" t="str">
        <f ca="1">IFERROR(__xludf.DUMMYFUNCTION("""COMPUTED_VALUE"""),"Sigma Cap base of Beta 0 is same as sigma Cap base of Epsalonot into Start bracket root of 1 Divided by n plus x raised to the power minus 2 divided by sum Start bracket x to the base i minus x bar End bracket raised to the power 2 End bracket")</f>
        <v>Sigma Cap base of Beta 0 is same as sigma Cap base of Epsalonot into Start bracket root of 1 Divided by n plus x raised to the power minus 2 divided by sum Start bracket x to the base i minus x bar End bracket raised to the power 2 End bracket</v>
      </c>
    </row>
    <row r="132" spans="1:4" ht="26.25">
      <c r="A132" s="3">
        <f ca="1">IFERROR(__xludf.DUMMYFUNCTION("""COMPUTED_VALUE"""),8)</f>
        <v>8</v>
      </c>
      <c r="B132" s="3">
        <f ca="1">IFERROR(__xludf.DUMMYFUNCTION("""COMPUTED_VALUE"""),5)</f>
        <v>5</v>
      </c>
      <c r="C132" s="3" t="str">
        <f ca="1">IFERROR(__xludf.DUMMYFUNCTION("""COMPUTED_VALUE"""),"8.5")</f>
        <v>8.5</v>
      </c>
      <c r="D132" s="3" t="str">
        <f ca="1">IFERROR(__xludf.DUMMYFUNCTION("""COMPUTED_VALUE"""),"Sigma Cap to the base of Beta 0 Equal to sigma Cap to the base of Epsalone multiplies parenthesis open square root 1 Divide n plus x raised to the power of minus 2 Divide sumation of parenthesis open x base of i subtraction x bar parenthesis close raised "&amp;"to the power of 2 parenthesis close")</f>
        <v>Sigma Cap to the base of Beta 0 Equal to sigma Cap to the base of Epsalone multiplies parenthesis open square root 1 Divide n plus x raised to the power of minus 2 Divide sumation of parenthesis open x base of i subtraction x bar parenthesis close raised to the power of 2 parenthesis close</v>
      </c>
    </row>
    <row r="133" spans="1:4" ht="26.25">
      <c r="A133" s="3">
        <f ca="1">IFERROR(__xludf.DUMMYFUNCTION("""COMPUTED_VALUE"""),8)</f>
        <v>8</v>
      </c>
      <c r="B133" s="3">
        <f ca="1">IFERROR(__xludf.DUMMYFUNCTION("""COMPUTED_VALUE"""),6)</f>
        <v>6</v>
      </c>
      <c r="C133" s="3" t="str">
        <f ca="1">IFERROR(__xludf.DUMMYFUNCTION("""COMPUTED_VALUE"""),"8.6")</f>
        <v>8.6</v>
      </c>
      <c r="D133" s="3" t="str">
        <f ca="1">IFERROR(__xludf.DUMMYFUNCTION("""COMPUTED_VALUE"""),"Sigma Cap subscript Beta 0 equals to sigma Cap subscript Epsalonot multiplied by Bracket start Square root of 1 Divided by n plus x raised to minus 2 divided by sum from Bracket start x to the base of i sub x bar Bracket close raised to 2 Bracket close")</f>
        <v>Sigma Cap subscript Beta 0 equals to sigma Cap subscript Epsalonot multiplied by Bracket start Square root of 1 Divided by n plus x raised to minus 2 divided by sum from Bracket start x to the base of i sub x bar Bracket close raised to 2 Bracket close</v>
      </c>
    </row>
    <row r="134" spans="1:4" ht="26.25">
      <c r="A134" s="3">
        <f ca="1">IFERROR(__xludf.DUMMYFUNCTION("""COMPUTED_VALUE"""),9)</f>
        <v>9</v>
      </c>
      <c r="B134" s="3">
        <f ca="1">IFERROR(__xludf.DUMMYFUNCTION("""COMPUTED_VALUE"""),1)</f>
        <v>1</v>
      </c>
      <c r="C134" s="3" t="str">
        <f ca="1">IFERROR(__xludf.DUMMYFUNCTION("""COMPUTED_VALUE"""),"9.1")</f>
        <v>9.1</v>
      </c>
      <c r="D134" s="3" t="str">
        <f ca="1">IFERROR(__xludf.DUMMYFUNCTION("""COMPUTED_VALUE"""),"Sigma Cap base Beta 1 equals to sigma Cap base Epsalonot into Open flower bracket root of 1 Divided by sumation of Open flower bracket x subscript i subtraction x bar Close flower bracket to power of 2 Close flower bracket")</f>
        <v>Sigma Cap base Beta 1 equals to sigma Cap base Epsalonot into Open flower bracket root of 1 Divided by sumation of Open flower bracket x subscript i subtraction x bar Close flower bracket to power of 2 Close flower bracket</v>
      </c>
    </row>
    <row r="135" spans="1:4" ht="26.25">
      <c r="A135" s="3">
        <f ca="1">IFERROR(__xludf.DUMMYFUNCTION("""COMPUTED_VALUE"""),9)</f>
        <v>9</v>
      </c>
      <c r="B135" s="3">
        <f ca="1">IFERROR(__xludf.DUMMYFUNCTION("""COMPUTED_VALUE"""),2)</f>
        <v>2</v>
      </c>
      <c r="C135" s="3" t="str">
        <f ca="1">IFERROR(__xludf.DUMMYFUNCTION("""COMPUTED_VALUE"""),"9.2")</f>
        <v>9.2</v>
      </c>
      <c r="D135" s="3" t="str">
        <f ca="1">IFERROR(__xludf.DUMMYFUNCTION("""COMPUTED_VALUE"""),"Sigma Cap base Beta 1 equals sigma Cap base Epsalonot multiplied by Bracket start root of 1 Divided by sum from Bracket start x to the base of i sub x bar Bracket close raised to the power 2 Bracket close")</f>
        <v>Sigma Cap base Beta 1 equals sigma Cap base Epsalonot multiplied by Bracket start root of 1 Divided by sum from Bracket start x to the base of i sub x bar Bracket close raised to the power 2 Bracket close</v>
      </c>
    </row>
    <row r="136" spans="1:4" ht="26.25">
      <c r="A136" s="3">
        <f ca="1">IFERROR(__xludf.DUMMYFUNCTION("""COMPUTED_VALUE"""),9)</f>
        <v>9</v>
      </c>
      <c r="B136" s="3">
        <f ca="1">IFERROR(__xludf.DUMMYFUNCTION("""COMPUTED_VALUE"""),3)</f>
        <v>3</v>
      </c>
      <c r="C136" s="3" t="str">
        <f ca="1">IFERROR(__xludf.DUMMYFUNCTION("""COMPUTED_VALUE"""),"9.3")</f>
        <v>9.3</v>
      </c>
      <c r="D136" s="3" t="str">
        <f ca="1">IFERROR(__xludf.DUMMYFUNCTION("""COMPUTED_VALUE"""),"Sigma Cap base Beta 1 Equal to sigma Cap base Epsalone multiplication Open parenthesis Root 1 Divide sum Open parenthesis x base i minus x bar Close parenthesis to power 2 Close parenthesis")</f>
        <v>Sigma Cap base Beta 1 Equal to sigma Cap base Epsalone multiplication Open parenthesis Root 1 Divide sum Open parenthesis x base i minus x bar Close parenthesis to power 2 Close parenthesis</v>
      </c>
    </row>
    <row r="137" spans="1:4" ht="26.25">
      <c r="A137" s="3">
        <f ca="1">IFERROR(__xludf.DUMMYFUNCTION("""COMPUTED_VALUE"""),9)</f>
        <v>9</v>
      </c>
      <c r="B137" s="3">
        <f ca="1">IFERROR(__xludf.DUMMYFUNCTION("""COMPUTED_VALUE"""),4)</f>
        <v>4</v>
      </c>
      <c r="C137" s="3" t="str">
        <f ca="1">IFERROR(__xludf.DUMMYFUNCTION("""COMPUTED_VALUE"""),"9.4")</f>
        <v>9.4</v>
      </c>
      <c r="D137" s="3" t="str">
        <f ca="1">IFERROR(__xludf.DUMMYFUNCTION("""COMPUTED_VALUE"""),"Sigma Cap base of Beta 1 is same as sigma Cap base of Epsalonot multiplication Start bracket Square root of 1 Divided by sum Start bracket x to the base i minus x bar End bracket raised to the power 2 End bracket")</f>
        <v>Sigma Cap base of Beta 1 is same as sigma Cap base of Epsalonot multiplication Start bracket Square root of 1 Divided by sum Start bracket x to the base i minus x bar End bracket raised to the power 2 End bracket</v>
      </c>
    </row>
    <row r="138" spans="1:4" ht="26.25">
      <c r="A138" s="3">
        <f ca="1">IFERROR(__xludf.DUMMYFUNCTION("""COMPUTED_VALUE"""),9)</f>
        <v>9</v>
      </c>
      <c r="B138" s="3">
        <f ca="1">IFERROR(__xludf.DUMMYFUNCTION("""COMPUTED_VALUE"""),5)</f>
        <v>5</v>
      </c>
      <c r="C138" s="3" t="str">
        <f ca="1">IFERROR(__xludf.DUMMYFUNCTION("""COMPUTED_VALUE"""),"9.5")</f>
        <v>9.5</v>
      </c>
      <c r="D138" s="3" t="str">
        <f ca="1">IFERROR(__xludf.DUMMYFUNCTION("""COMPUTED_VALUE"""),"Sigma Cap base of Beta 1 is equal to sigma Cap base of Epsalone multiplied by Open curve bracket square root 1 Divide sum from Open curve bracket x base of i sub x bar close curve bracket raised to 2 close curve bracket")</f>
        <v>Sigma Cap base of Beta 1 is equal to sigma Cap base of Epsalone multiplied by Open curve bracket square root 1 Divide sum from Open curve bracket x base of i sub x bar close curve bracket raised to 2 close curve bracket</v>
      </c>
    </row>
    <row r="139" spans="1:4" ht="26.25">
      <c r="A139" s="3">
        <f ca="1">IFERROR(__xludf.DUMMYFUNCTION("""COMPUTED_VALUE"""),9)</f>
        <v>9</v>
      </c>
      <c r="B139" s="3">
        <f ca="1">IFERROR(__xludf.DUMMYFUNCTION("""COMPUTED_VALUE"""),6)</f>
        <v>6</v>
      </c>
      <c r="C139" s="3" t="str">
        <f ca="1">IFERROR(__xludf.DUMMYFUNCTION("""COMPUTED_VALUE"""),"9.6")</f>
        <v>9.6</v>
      </c>
      <c r="D139" s="3" t="str">
        <f ca="1">IFERROR(__xludf.DUMMYFUNCTION("""COMPUTED_VALUE"""),"Sigma Cap base of Beta 1 equals sigma Cap base of Epsalonot multiplied by Bracket start root of 1 Divided by sum from Bracket start x base of i sub x bar Bracket close raised to the power 2 Bracket close")</f>
        <v>Sigma Cap base of Beta 1 equals sigma Cap base of Epsalonot multiplied by Bracket start root of 1 Divided by sum from Bracket start x base of i sub x bar Bracket close raised to the power 2 Bracket close</v>
      </c>
    </row>
    <row r="140" spans="1:4" ht="26.25">
      <c r="A140" s="3">
        <f ca="1">IFERROR(__xludf.DUMMYFUNCTION("""COMPUTED_VALUE"""),9)</f>
        <v>9</v>
      </c>
      <c r="B140" s="3">
        <f ca="1">IFERROR(__xludf.DUMMYFUNCTION("""COMPUTED_VALUE"""),7)</f>
        <v>7</v>
      </c>
      <c r="C140" s="3" t="str">
        <f ca="1">IFERROR(__xludf.DUMMYFUNCTION("""COMPUTED_VALUE"""),"9.7")</f>
        <v>9.7</v>
      </c>
      <c r="D140" s="3" t="str">
        <f ca="1">IFERROR(__xludf.DUMMYFUNCTION("""COMPUTED_VALUE"""),"Sigma Cap subscript Beta 1 Equal to sigma Cap subscript Epsalone multiplication Open parenthesis Root 1 Divide sum Open parenthesis x subscript i minus x bar Close parenthesis to power 2 Close parenthesis")</f>
        <v>Sigma Cap subscript Beta 1 Equal to sigma Cap subscript Epsalone multiplication Open parenthesis Root 1 Divide sum Open parenthesis x subscript i minus x bar Close parenthesis to power 2 Close parenthesis</v>
      </c>
    </row>
    <row r="141" spans="1:4" ht="26.25">
      <c r="A141" s="3">
        <f ca="1">IFERROR(__xludf.DUMMYFUNCTION("""COMPUTED_VALUE"""),9)</f>
        <v>9</v>
      </c>
      <c r="B141" s="3">
        <f ca="1">IFERROR(__xludf.DUMMYFUNCTION("""COMPUTED_VALUE"""),8)</f>
        <v>8</v>
      </c>
      <c r="C141" s="3" t="str">
        <f ca="1">IFERROR(__xludf.DUMMYFUNCTION("""COMPUTED_VALUE"""),"9.8")</f>
        <v>9.8</v>
      </c>
      <c r="D141" s="3" t="str">
        <f ca="1">IFERROR(__xludf.DUMMYFUNCTION("""COMPUTED_VALUE"""),"Sigma Cap subscript Beta 1 is sigma Cap subscript Epsalone into parenthesis open Root 1 Divide sumation of parenthesis open x subscript i subtraction x bar parenthesis close raised to the power of 2 parenthesis close")</f>
        <v>Sigma Cap subscript Beta 1 is sigma Cap subscript Epsalone into parenthesis open Root 1 Divide sumation of parenthesis open x subscript i subtraction x bar parenthesis close raised to the power of 2 parenthesis close</v>
      </c>
    </row>
    <row r="142" spans="1:4" ht="26.25">
      <c r="A142" s="3">
        <f ca="1">IFERROR(__xludf.DUMMYFUNCTION("""COMPUTED_VALUE"""),9)</f>
        <v>9</v>
      </c>
      <c r="B142" s="3">
        <f ca="1">IFERROR(__xludf.DUMMYFUNCTION("""COMPUTED_VALUE"""),9)</f>
        <v>9</v>
      </c>
      <c r="C142" s="3" t="str">
        <f ca="1">IFERROR(__xludf.DUMMYFUNCTION("""COMPUTED_VALUE"""),"9.9")</f>
        <v>9.9</v>
      </c>
      <c r="D142" s="3" t="str">
        <f ca="1">IFERROR(__xludf.DUMMYFUNCTION("""COMPUTED_VALUE"""),"Sigma Cap to the base Beta 1 is equal to sigma Cap to the base Epsalone multiplied by Open curve bracket square root 1 Divide sum from Open curve bracket x base i sub x bar close curve bracket raised to 2 close curve bracket")</f>
        <v>Sigma Cap to the base Beta 1 is equal to sigma Cap to the base Epsalone multiplied by Open curve bracket square root 1 Divide sum from Open curve bracket x base i sub x bar close curve bracket raised to 2 close curve bracket</v>
      </c>
    </row>
    <row r="143" spans="1:4" ht="26.25">
      <c r="A143" s="3">
        <f ca="1">IFERROR(__xludf.DUMMYFUNCTION("""COMPUTED_VALUE"""),9)</f>
        <v>9</v>
      </c>
      <c r="B143" s="3">
        <f ca="1">IFERROR(__xludf.DUMMYFUNCTION("""COMPUTED_VALUE"""),10)</f>
        <v>10</v>
      </c>
      <c r="C143" s="3" t="str">
        <f ca="1">IFERROR(__xludf.DUMMYFUNCTION("""COMPUTED_VALUE"""),"9.10")</f>
        <v>9.10</v>
      </c>
      <c r="D143" s="3" t="str">
        <f ca="1">IFERROR(__xludf.DUMMYFUNCTION("""COMPUTED_VALUE"""),"Sigma Cap to the base Beta 1 equals to sigma Cap to the base Epsalonot into Open flower bracket root of 1 Divided by sumation of Open flower bracket x to the base i subtraction x bar Close flower bracket to power of 2 Close flower bracket")</f>
        <v>Sigma Cap to the base Beta 1 equals to sigma Cap to the base Epsalonot into Open flower bracket root of 1 Divided by sumation of Open flower bracket x to the base i subtraction x bar Close flower bracket to power of 2 Close flower bracket</v>
      </c>
    </row>
    <row r="144" spans="1:4" ht="26.25" customHeight="1">
      <c r="A144" s="3">
        <f ca="1">IFERROR(__xludf.DUMMYFUNCTION("""COMPUTED_VALUE"""),9)</f>
        <v>9</v>
      </c>
      <c r="B144" s="3">
        <f ca="1">IFERROR(__xludf.DUMMYFUNCTION("""COMPUTED_VALUE"""),11)</f>
        <v>11</v>
      </c>
      <c r="C144" s="3" t="str">
        <f ca="1">IFERROR(__xludf.DUMMYFUNCTION("""COMPUTED_VALUE"""),"9.11")</f>
        <v>9.11</v>
      </c>
      <c r="D144" s="3" t="str">
        <f ca="1">IFERROR(__xludf.DUMMYFUNCTION("""COMPUTED_VALUE"""),"Sigma Cap to the base of Beta 1 is sigma Cap to the base of Epsalone into parenthesis open Root 1 Divide sumation of parenthesis open x base of i subtraction x bar parenthesis close raised to the power of 2 parenthesis close")</f>
        <v>Sigma Cap to the base of Beta 1 is sigma Cap to the base of Epsalone into parenthesis open Root 1 Divide sumation of parenthesis open x base of i subtraction x bar parenthesis close raised to the power of 2 parenthesis close</v>
      </c>
    </row>
    <row r="145" spans="1:4" ht="26.25">
      <c r="A145" s="3">
        <f ca="1">IFERROR(__xludf.DUMMYFUNCTION("""COMPUTED_VALUE"""),9)</f>
        <v>9</v>
      </c>
      <c r="B145" s="3">
        <f ca="1">IFERROR(__xludf.DUMMYFUNCTION("""COMPUTED_VALUE"""),12)</f>
        <v>12</v>
      </c>
      <c r="C145" s="3" t="str">
        <f ca="1">IFERROR(__xludf.DUMMYFUNCTION("""COMPUTED_VALUE"""),"9.12")</f>
        <v>9.12</v>
      </c>
      <c r="D145" s="3" t="str">
        <f ca="1">IFERROR(__xludf.DUMMYFUNCTION("""COMPUTED_VALUE"""),"Sigma Cap to the base of Beta 1 is same as sigma Cap to the base of Epsalonot multiplication Start bracket Square root of 1 Divided by sum Start bracket x to the base of i minus x bar End bracket raised to the power 2 End bracket")</f>
        <v>Sigma Cap to the base of Beta 1 is same as sigma Cap to the base of Epsalonot multiplication Start bracket Square root of 1 Divided by sum Start bracket x to the base of i minus x bar End bracket raised to the power 2 End bracket</v>
      </c>
    </row>
    <row r="146" spans="1:4" ht="13.5">
      <c r="A146" s="3">
        <f ca="1">IFERROR(__xludf.DUMMYFUNCTION("""COMPUTED_VALUE"""),10)</f>
        <v>10</v>
      </c>
      <c r="B146" s="3">
        <f ca="1">IFERROR(__xludf.DUMMYFUNCTION("""COMPUTED_VALUE"""),1)</f>
        <v>1</v>
      </c>
      <c r="C146" s="3" t="str">
        <f ca="1">IFERROR(__xludf.DUMMYFUNCTION("""COMPUTED_VALUE"""),"10.1")</f>
        <v>10.1</v>
      </c>
      <c r="D146" s="3" t="str">
        <f ca="1">IFERROR(__xludf.DUMMYFUNCTION("""COMPUTED_VALUE"""),"log 1000 by log 5 is equals to 4 point 29")</f>
        <v>log 1000 by log 5 is equals to 4 point 29</v>
      </c>
    </row>
    <row r="147" spans="1:4" ht="13.5">
      <c r="A147" s="3">
        <f ca="1">IFERROR(__xludf.DUMMYFUNCTION("""COMPUTED_VALUE"""),10)</f>
        <v>10</v>
      </c>
      <c r="B147" s="3">
        <f ca="1">IFERROR(__xludf.DUMMYFUNCTION("""COMPUTED_VALUE"""),2)</f>
        <v>2</v>
      </c>
      <c r="C147" s="3" t="str">
        <f ca="1">IFERROR(__xludf.DUMMYFUNCTION("""COMPUTED_VALUE"""),"10.2")</f>
        <v>10.2</v>
      </c>
      <c r="D147" s="3" t="str">
        <f ca="1">IFERROR(__xludf.DUMMYFUNCTION("""COMPUTED_VALUE"""),"log 1000 by log 5 equals 4 point 29")</f>
        <v>log 1000 by log 5 equals 4 point 29</v>
      </c>
    </row>
    <row r="148" spans="1:4" ht="13.5">
      <c r="A148" s="3">
        <f ca="1">IFERROR(__xludf.DUMMYFUNCTION("""COMPUTED_VALUE"""),10)</f>
        <v>10</v>
      </c>
      <c r="B148" s="3">
        <f ca="1">IFERROR(__xludf.DUMMYFUNCTION("""COMPUTED_VALUE"""),3)</f>
        <v>3</v>
      </c>
      <c r="C148" s="3" t="str">
        <f ca="1">IFERROR(__xludf.DUMMYFUNCTION("""COMPUTED_VALUE"""),"10.3")</f>
        <v>10.3</v>
      </c>
      <c r="D148" s="3" t="str">
        <f ca="1">IFERROR(__xludf.DUMMYFUNCTION("""COMPUTED_VALUE"""),"log 1000 by log 5 is equals to 4 point 29")</f>
        <v>log 1000 by log 5 is equals to 4 point 29</v>
      </c>
    </row>
    <row r="149" spans="1:4" ht="13.5">
      <c r="A149" s="3">
        <f ca="1">IFERROR(__xludf.DUMMYFUNCTION("""COMPUTED_VALUE"""),10)</f>
        <v>10</v>
      </c>
      <c r="B149" s="3">
        <f ca="1">IFERROR(__xludf.DUMMYFUNCTION("""COMPUTED_VALUE"""),4)</f>
        <v>4</v>
      </c>
      <c r="C149" s="3" t="str">
        <f ca="1">IFERROR(__xludf.DUMMYFUNCTION("""COMPUTED_VALUE"""),"10.4")</f>
        <v>10.4</v>
      </c>
      <c r="D149" s="3" t="str">
        <f ca="1">IFERROR(__xludf.DUMMYFUNCTION("""COMPUTED_VALUE"""),"log 1000 divided by log 5 equals 4 point 29")</f>
        <v>log 1000 divided by log 5 equals 4 point 29</v>
      </c>
    </row>
    <row r="150" spans="1:4" ht="13.5">
      <c r="A150" s="3">
        <f ca="1">IFERROR(__xludf.DUMMYFUNCTION("""COMPUTED_VALUE"""),10)</f>
        <v>10</v>
      </c>
      <c r="B150" s="3">
        <f ca="1">IFERROR(__xludf.DUMMYFUNCTION("""COMPUTED_VALUE"""),5)</f>
        <v>5</v>
      </c>
      <c r="C150" s="3" t="str">
        <f ca="1">IFERROR(__xludf.DUMMYFUNCTION("""COMPUTED_VALUE"""),"10.5")</f>
        <v>10.5</v>
      </c>
      <c r="D150" s="3" t="str">
        <f ca="1">IFERROR(__xludf.DUMMYFUNCTION("""COMPUTED_VALUE"""),"log of 1000 divided by log of 5 Is same as 4 point 29")</f>
        <v>log of 1000 divided by log of 5 Is same as 4 point 29</v>
      </c>
    </row>
    <row r="151" spans="1:4" ht="13.5">
      <c r="A151" s="3">
        <f ca="1">IFERROR(__xludf.DUMMYFUNCTION("""COMPUTED_VALUE"""),10)</f>
        <v>10</v>
      </c>
      <c r="B151" s="3">
        <f ca="1">IFERROR(__xludf.DUMMYFUNCTION("""COMPUTED_VALUE"""),6)</f>
        <v>6</v>
      </c>
      <c r="C151" s="3" t="str">
        <f ca="1">IFERROR(__xludf.DUMMYFUNCTION("""COMPUTED_VALUE"""),"10.6")</f>
        <v>10.6</v>
      </c>
      <c r="D151" s="3" t="str">
        <f ca="1">IFERROR(__xludf.DUMMYFUNCTION("""COMPUTED_VALUE"""),"log of 1000 slash log of 5 Is same as 4 point 29")</f>
        <v>log of 1000 slash log of 5 Is same as 4 point 29</v>
      </c>
    </row>
    <row r="152" spans="1:4" ht="13.5">
      <c r="A152" s="3">
        <f ca="1">IFERROR(__xludf.DUMMYFUNCTION("""COMPUTED_VALUE"""),10)</f>
        <v>10</v>
      </c>
      <c r="B152" s="3">
        <f ca="1">IFERROR(__xludf.DUMMYFUNCTION("""COMPUTED_VALUE"""),7)</f>
        <v>7</v>
      </c>
      <c r="C152" s="3" t="str">
        <f ca="1">IFERROR(__xludf.DUMMYFUNCTION("""COMPUTED_VALUE"""),"10.7")</f>
        <v>10.7</v>
      </c>
      <c r="D152" s="3" t="str">
        <f ca="1">IFERROR(__xludf.DUMMYFUNCTION("""COMPUTED_VALUE"""),"logarithm 1000 divided by logarithm 5 equal to 4 dot 29")</f>
        <v>logarithm 1000 divided by logarithm 5 equal to 4 dot 29</v>
      </c>
    </row>
    <row r="153" spans="1:4" ht="13.5">
      <c r="A153" s="3">
        <f ca="1">IFERROR(__xludf.DUMMYFUNCTION("""COMPUTED_VALUE"""),10)</f>
        <v>10</v>
      </c>
      <c r="B153" s="3">
        <f ca="1">IFERROR(__xludf.DUMMYFUNCTION("""COMPUTED_VALUE"""),8)</f>
        <v>8</v>
      </c>
      <c r="C153" s="3" t="str">
        <f ca="1">IFERROR(__xludf.DUMMYFUNCTION("""COMPUTED_VALUE"""),"10.8")</f>
        <v>10.8</v>
      </c>
      <c r="D153" s="3" t="str">
        <f ca="1">IFERROR(__xludf.DUMMYFUNCTION("""COMPUTED_VALUE"""),"logarithm 1000 divided by logarithm 5 equal to 4 dot 29")</f>
        <v>logarithm 1000 divided by logarithm 5 equal to 4 dot 29</v>
      </c>
    </row>
    <row r="154" spans="1:4" ht="13.5">
      <c r="A154" s="3">
        <f ca="1">IFERROR(__xludf.DUMMYFUNCTION("""COMPUTED_VALUE"""),10)</f>
        <v>10</v>
      </c>
      <c r="B154" s="3">
        <f ca="1">IFERROR(__xludf.DUMMYFUNCTION("""COMPUTED_VALUE"""),9)</f>
        <v>9</v>
      </c>
      <c r="C154" s="3" t="str">
        <f ca="1">IFERROR(__xludf.DUMMYFUNCTION("""COMPUTED_VALUE"""),"10.9")</f>
        <v>10.9</v>
      </c>
      <c r="D154" s="3" t="str">
        <f ca="1">IFERROR(__xludf.DUMMYFUNCTION("""COMPUTED_VALUE"""),"logarithm of 1000 by logarithm of 5 equals to 4 dot 29")</f>
        <v>logarithm of 1000 by logarithm of 5 equals to 4 dot 29</v>
      </c>
    </row>
    <row r="155" spans="1:4" ht="13.5">
      <c r="A155" s="3">
        <f ca="1">IFERROR(__xludf.DUMMYFUNCTION("""COMPUTED_VALUE"""),10)</f>
        <v>10</v>
      </c>
      <c r="B155" s="3">
        <f ca="1">IFERROR(__xludf.DUMMYFUNCTION("""COMPUTED_VALUE"""),10)</f>
        <v>10</v>
      </c>
      <c r="C155" s="3" t="str">
        <f ca="1">IFERROR(__xludf.DUMMYFUNCTION("""COMPUTED_VALUE"""),"10.10")</f>
        <v>10.10</v>
      </c>
      <c r="D155" s="3" t="str">
        <f ca="1">IFERROR(__xludf.DUMMYFUNCTION("""COMPUTED_VALUE"""),"logarithm of 1000 slash logarithm of 5 is equal to 4 dot 29")</f>
        <v>logarithm of 1000 slash logarithm of 5 is equal to 4 dot 29</v>
      </c>
    </row>
    <row r="156" spans="1:4" ht="13.5">
      <c r="A156" s="3">
        <f ca="1">IFERROR(__xludf.DUMMYFUNCTION("""COMPUTED_VALUE"""),10)</f>
        <v>10</v>
      </c>
      <c r="B156" s="3">
        <f ca="1">IFERROR(__xludf.DUMMYFUNCTION("""COMPUTED_VALUE"""),11)</f>
        <v>11</v>
      </c>
      <c r="C156" s="3" t="str">
        <f ca="1">IFERROR(__xludf.DUMMYFUNCTION("""COMPUTED_VALUE"""),"10.11")</f>
        <v>10.11</v>
      </c>
      <c r="D156" s="3" t="str">
        <f ca="1">IFERROR(__xludf.DUMMYFUNCTION("""COMPUTED_VALUE"""),"logarithm of 1000 slash logarithm of 5 equals to 4 dot 29")</f>
        <v>logarithm of 1000 slash logarithm of 5 equals to 4 dot 29</v>
      </c>
    </row>
    <row r="157" spans="1:4" ht="13.5">
      <c r="A157" s="3">
        <f ca="1">IFERROR(__xludf.DUMMYFUNCTION("""COMPUTED_VALUE"""),10)</f>
        <v>10</v>
      </c>
      <c r="B157" s="3">
        <f ca="1">IFERROR(__xludf.DUMMYFUNCTION("""COMPUTED_VALUE"""),12)</f>
        <v>12</v>
      </c>
      <c r="C157" s="3" t="str">
        <f ca="1">IFERROR(__xludf.DUMMYFUNCTION("""COMPUTED_VALUE"""),"10.12")</f>
        <v>10.12</v>
      </c>
      <c r="D157" s="3" t="str">
        <f ca="1">IFERROR(__xludf.DUMMYFUNCTION("""COMPUTED_VALUE"""),"logarithm of 1000 slash logarithm of 5 is same as 4 dot 29")</f>
        <v>logarithm of 1000 slash logarithm of 5 is same as 4 dot 29</v>
      </c>
    </row>
    <row r="158" spans="1:4" ht="26.25">
      <c r="A158" s="3">
        <f ca="1">IFERROR(__xludf.DUMMYFUNCTION("""COMPUTED_VALUE"""),11)</f>
        <v>11</v>
      </c>
      <c r="B158" s="3">
        <f ca="1">IFERROR(__xludf.DUMMYFUNCTION("""COMPUTED_VALUE"""),1)</f>
        <v>1</v>
      </c>
      <c r="C158" s="3" t="str">
        <f ca="1">IFERROR(__xludf.DUMMYFUNCTION("""COMPUTED_VALUE"""),"11.1")</f>
        <v>11.1</v>
      </c>
      <c r="D158" s="3" t="str">
        <f ca="1">IFERROR(__xludf.DUMMYFUNCTION("""COMPUTED_VALUE"""),"Sigma Cap equal to 1 Divided by n into sum 1 n Start bracket myu minus delta End bracket to power of 2 minus 1 Divided by n to power of 2 into sum 1 to n sum 1 to n Start bracket myu minus delta i End bracket into Start bracket myu minus delta j End brack"&amp;"et")</f>
        <v>Sigma Cap equal to 1 Divided by n into sum 1 n Start bracket myu minus delta End bracket to power of 2 minus 1 Divided by n to power of 2 into sum 1 to n sum 1 to n Start bracket myu minus delta i End bracket into Start bracket myu minus delta j End bracket</v>
      </c>
    </row>
    <row r="159" spans="1:4" ht="26.25">
      <c r="A159" s="3">
        <f ca="1">IFERROR(__xludf.DUMMYFUNCTION("""COMPUTED_VALUE"""),11)</f>
        <v>11</v>
      </c>
      <c r="B159" s="3">
        <f ca="1">IFERROR(__xludf.DUMMYFUNCTION("""COMPUTED_VALUE"""),2)</f>
        <v>2</v>
      </c>
      <c r="C159" s="3" t="str">
        <f ca="1">IFERROR(__xludf.DUMMYFUNCTION("""COMPUTED_VALUE"""),"11.2")</f>
        <v>11.2</v>
      </c>
      <c r="D159" s="3" t="str">
        <f ca="1">IFERROR(__xludf.DUMMYFUNCTION("""COMPUTED_VALUE"""),"Sigma Cap equal to 1 Divide n into sum 1 n Start bracket myu minus delta End bracket to power 2 minus 1 Divide n to power 2 into sum 1 to n sum 1 to n Start bracket myu minus delta i End bracket into Start bracket myu minus delta j End bracket")</f>
        <v>Sigma Cap equal to 1 Divide n into sum 1 n Start bracket myu minus delta End bracket to power 2 minus 1 Divide n to power 2 into sum 1 to n sum 1 to n Start bracket myu minus delta i End bracket into Start bracket myu minus delta j End bracket</v>
      </c>
    </row>
    <row r="160" spans="1:4" ht="26.25">
      <c r="A160" s="3">
        <f ca="1">IFERROR(__xludf.DUMMYFUNCTION("""COMPUTED_VALUE"""),11)</f>
        <v>11</v>
      </c>
      <c r="B160" s="3">
        <f ca="1">IFERROR(__xludf.DUMMYFUNCTION("""COMPUTED_VALUE"""),3)</f>
        <v>3</v>
      </c>
      <c r="C160" s="3" t="str">
        <f ca="1">IFERROR(__xludf.DUMMYFUNCTION("""COMPUTED_VALUE"""),"11.3")</f>
        <v>11.3</v>
      </c>
      <c r="D160" s="3" t="str">
        <f ca="1">IFERROR(__xludf.DUMMYFUNCTION("""COMPUTED_VALUE"""),"Sigma Cap equal to 1 Divided by n into sum 1 n Start bracket myu minus delta End bracket raised to the power 2 minus 1 Divided by n raised to the power 2 into sum 1 to n sum 1 to n Start bracket myu minus delta i End bracket into Start bracket myu minus d"&amp;"elta j End bracket")</f>
        <v>Sigma Cap equal to 1 Divided by n into sum 1 n Start bracket myu minus delta End bracket raised to the power 2 minus 1 Divided by n raised to the power 2 into sum 1 to n sum 1 to n Start bracket myu minus delta i End bracket into Start bracket myu minus delta j End bracket</v>
      </c>
    </row>
    <row r="161" spans="1:4" ht="26.25">
      <c r="A161" s="3">
        <f ca="1">IFERROR(__xludf.DUMMYFUNCTION("""COMPUTED_VALUE"""),11)</f>
        <v>11</v>
      </c>
      <c r="B161" s="3">
        <f ca="1">IFERROR(__xludf.DUMMYFUNCTION("""COMPUTED_VALUE"""),4)</f>
        <v>4</v>
      </c>
      <c r="C161" s="3" t="str">
        <f ca="1">IFERROR(__xludf.DUMMYFUNCTION("""COMPUTED_VALUE"""),"11.4")</f>
        <v>11.4</v>
      </c>
      <c r="D161" s="3" t="str">
        <f ca="1">IFERROR(__xludf.DUMMYFUNCTION("""COMPUTED_VALUE"""),"Sigma Cap equals 1 Divide n into sigma 1 n Open parenthesis myu minus delta Close parenthesis to power 2 minus 1 Divide n to power 2 into sigma 1 to n sigma 1 to n Open parenthesis myu minus delta i Close parenthesis into Open parenthesis myu minus delta "&amp;"j Close parenthesis")</f>
        <v>Sigma Cap equals 1 Divide n into sigma 1 n Open parenthesis myu minus delta Close parenthesis to power 2 minus 1 Divide n to power 2 into sigma 1 to n sigma 1 to n Open parenthesis myu minus delta i Close parenthesis into Open parenthesis myu minus delta j Close parenthesis</v>
      </c>
    </row>
    <row r="162" spans="1:4" ht="26.25">
      <c r="A162" s="3">
        <f ca="1">IFERROR(__xludf.DUMMYFUNCTION("""COMPUTED_VALUE"""),11)</f>
        <v>11</v>
      </c>
      <c r="B162" s="3">
        <f ca="1">IFERROR(__xludf.DUMMYFUNCTION("""COMPUTED_VALUE"""),5)</f>
        <v>5</v>
      </c>
      <c r="C162" s="3" t="str">
        <f ca="1">IFERROR(__xludf.DUMMYFUNCTION("""COMPUTED_VALUE"""),"11.5")</f>
        <v>11.5</v>
      </c>
      <c r="D162" s="3" t="str">
        <f ca="1">IFERROR(__xludf.DUMMYFUNCTION("""COMPUTED_VALUE"""),"Sigma Cap equals 1 Divide n into sigma 1 n Open parenthesis myu minus delta Close parenthesis to power of 2 minus 1 Divide n to power of 2 into sigma 1 to n sigma 1 to n Open parenthesis myu minus delta i Close parenthesis into Open parenthesis myu minus "&amp;"delta j Close parenthesis")</f>
        <v>Sigma Cap equals 1 Divide n into sigma 1 n Open parenthesis myu minus delta Close parenthesis to power of 2 minus 1 Divide n to power of 2 into sigma 1 to n sigma 1 to n Open parenthesis myu minus delta i Close parenthesis into Open parenthesis myu minus delta j Close parenthesis</v>
      </c>
    </row>
    <row r="163" spans="1:4" ht="26.25">
      <c r="A163" s="3">
        <f ca="1">IFERROR(__xludf.DUMMYFUNCTION("""COMPUTED_VALUE"""),11)</f>
        <v>11</v>
      </c>
      <c r="B163" s="3">
        <f ca="1">IFERROR(__xludf.DUMMYFUNCTION("""COMPUTED_VALUE"""),6)</f>
        <v>6</v>
      </c>
      <c r="C163" s="3" t="str">
        <f ca="1">IFERROR(__xludf.DUMMYFUNCTION("""COMPUTED_VALUE"""),"11.6")</f>
        <v>11.6</v>
      </c>
      <c r="D163" s="3" t="str">
        <f ca="1">IFERROR(__xludf.DUMMYFUNCTION("""COMPUTED_VALUE"""),"Sigma Cap equals 1 Divide n into sigma 1 n Open parenthesis myu minus delta Close parenthesis to power 2 minus 1 Divide n to power 2 into sigma 1 to n sigma 1 to n Open parenthesis myu minus delta i Close parenthesis into Open parenthesis myu minus delta "&amp;"j Close parenthesis")</f>
        <v>Sigma Cap equals 1 Divide n into sigma 1 n Open parenthesis myu minus delta Close parenthesis to power 2 minus 1 Divide n to power 2 into sigma 1 to n sigma 1 to n Open parenthesis myu minus delta i Close parenthesis into Open parenthesis myu minus delta j Close parenthesis</v>
      </c>
    </row>
    <row r="164" spans="1:4" ht="26.25">
      <c r="A164" s="3">
        <f ca="1">IFERROR(__xludf.DUMMYFUNCTION("""COMPUTED_VALUE"""),11)</f>
        <v>11</v>
      </c>
      <c r="B164" s="3">
        <f ca="1">IFERROR(__xludf.DUMMYFUNCTION("""COMPUTED_VALUE"""),7)</f>
        <v>7</v>
      </c>
      <c r="C164" s="3" t="str">
        <f ca="1">IFERROR(__xludf.DUMMYFUNCTION("""COMPUTED_VALUE"""),"11.7")</f>
        <v>11.7</v>
      </c>
      <c r="D164" s="3" t="str">
        <f ca="1">IFERROR(__xludf.DUMMYFUNCTION("""COMPUTED_VALUE"""),"Sigma Cap equals to 1 Divided by n multiplies sum of 1 n Open flower bracket myu subtraction delta Close flower bracket to power of 2 subtraction 1 Divided by n to power of 2 multiplies sum of 1 to n sum of 1 to n Open flower bracket myu subtraction delta"&amp;" i Close flower bracket multiplies Open flower bracket myu subtraction delta j Close flower bracket")</f>
        <v>Sigma Cap equals to 1 Divided by n multiplies sum of 1 n Open flower bracket myu subtraction delta Close flower bracket to power of 2 subtraction 1 Divided by n to power of 2 multiplies sum of 1 to n sum of 1 to n Open flower bracket myu subtraction delta i Close flower bracket multiplies Open flower bracket myu subtraction delta j Close flower bracket</v>
      </c>
    </row>
    <row r="165" spans="1:4" ht="26.25">
      <c r="A165" s="3">
        <f ca="1">IFERROR(__xludf.DUMMYFUNCTION("""COMPUTED_VALUE"""),11)</f>
        <v>11</v>
      </c>
      <c r="B165" s="3">
        <f ca="1">IFERROR(__xludf.DUMMYFUNCTION("""COMPUTED_VALUE"""),8)</f>
        <v>8</v>
      </c>
      <c r="C165" s="3" t="str">
        <f ca="1">IFERROR(__xludf.DUMMYFUNCTION("""COMPUTED_VALUE"""),"11.8")</f>
        <v>11.8</v>
      </c>
      <c r="D165" s="3" t="str">
        <f ca="1">IFERROR(__xludf.DUMMYFUNCTION("""COMPUTED_VALUE"""),"Sigma Cap equals to 1 Divided by n multiplies sum of 1 n Open flower bracket myu subtraction delta Close flower bracket to power 2 subtraction 1 Divided by n to power 2 multiplies sum of 1 to n sum of 1 to n Open flower bracket myu subtraction delta i Clo"&amp;"se flower bracket multiplies Open flower bracket myu subtraction delta j Close flower bracket")</f>
        <v>Sigma Cap equals to 1 Divided by n multiplies sum of 1 n Open flower bracket myu subtraction delta Close flower bracket to power 2 subtraction 1 Divided by n to power 2 multiplies sum of 1 to n sum of 1 to n Open flower bracket myu subtraction delta i Close flower bracket multiplies Open flower bracket myu subtraction delta j Close flower bracket</v>
      </c>
    </row>
    <row r="166" spans="1:4" ht="26.25">
      <c r="A166" s="3">
        <f ca="1">IFERROR(__xludf.DUMMYFUNCTION("""COMPUTED_VALUE"""),11)</f>
        <v>11</v>
      </c>
      <c r="B166" s="3">
        <f ca="1">IFERROR(__xludf.DUMMYFUNCTION("""COMPUTED_VALUE"""),9)</f>
        <v>9</v>
      </c>
      <c r="C166" s="3" t="str">
        <f ca="1">IFERROR(__xludf.DUMMYFUNCTION("""COMPUTED_VALUE"""),"11.9")</f>
        <v>11.9</v>
      </c>
      <c r="D166" s="3" t="str">
        <f ca="1">IFERROR(__xludf.DUMMYFUNCTION("""COMPUTED_VALUE"""),"Sigma Cap equals to 1 Divide n multiplies sum of 1 n Open flower bracket myu subtraction delta Close flower bracket to power of 2 subtraction 1 Divide n to power of 2 multiplies sum of 1 to n sum of 1 to n Open flower bracket myu subtraction delta i Close"&amp;" flower bracket multiplies Open flower bracket myu subtraction delta j Close flower bracket")</f>
        <v>Sigma Cap equals to 1 Divide n multiplies sum of 1 n Open flower bracket myu subtraction delta Close flower bracket to power of 2 subtraction 1 Divide n to power of 2 multiplies sum of 1 to n sum of 1 to n Open flower bracket myu subtraction delta i Close flower bracket multiplies Open flower bracket myu subtraction delta j Close flower bracket</v>
      </c>
    </row>
    <row r="167" spans="1:4" ht="26.25">
      <c r="A167" s="3">
        <f ca="1">IFERROR(__xludf.DUMMYFUNCTION("""COMPUTED_VALUE"""),11)</f>
        <v>11</v>
      </c>
      <c r="B167" s="3">
        <f ca="1">IFERROR(__xludf.DUMMYFUNCTION("""COMPUTED_VALUE"""),10)</f>
        <v>10</v>
      </c>
      <c r="C167" s="3" t="str">
        <f ca="1">IFERROR(__xludf.DUMMYFUNCTION("""COMPUTED_VALUE"""),"11.10")</f>
        <v>11.10</v>
      </c>
      <c r="D167" s="3" t="str">
        <f ca="1">IFERROR(__xludf.DUMMYFUNCTION("""COMPUTED_VALUE"""),"Sigma Cap is equal to 1 Divided by n multiplied by summation of 1 n Bracket start myu sub delta Bracket close raised to the power 2 sub 1 Divided by n raised to the power 2 multiplied by summation of 1 to n summation of 1 to n Bracket start myu sub delta "&amp;"i Bracket close multiplied by Bracket start myu sub delta j Bracket close")</f>
        <v>Sigma Cap is equal to 1 Divided by n multiplied by summation of 1 n Bracket start myu sub delta Bracket close raised to the power 2 sub 1 Divided by n raised to the power 2 multiplied by summation of 1 to n summation of 1 to n Bracket start myu sub delta i Bracket close multiplied by Bracket start myu sub delta j Bracket close</v>
      </c>
    </row>
    <row r="168" spans="1:4" ht="26.25">
      <c r="A168" s="3">
        <f ca="1">IFERROR(__xludf.DUMMYFUNCTION("""COMPUTED_VALUE"""),11)</f>
        <v>11</v>
      </c>
      <c r="B168" s="3">
        <f ca="1">IFERROR(__xludf.DUMMYFUNCTION("""COMPUTED_VALUE"""),11)</f>
        <v>11</v>
      </c>
      <c r="C168" s="3" t="str">
        <f ca="1">IFERROR(__xludf.DUMMYFUNCTION("""COMPUTED_VALUE"""),"11.11")</f>
        <v>11.11</v>
      </c>
      <c r="D168" s="3" t="str">
        <f ca="1">IFERROR(__xludf.DUMMYFUNCTION("""COMPUTED_VALUE"""),"Sigma Cap is equal to 1 Divided by n multiplied by summation of 1 n Bracket start myu sub delta Bracket close to power of 2 sub 1 Divided by n to power of 2 multiplied by summation of 1 to n summation of 1 to n Bracket start myu sub delta i Bracket close "&amp;"multiplied by Bracket start myu sub delta j Bracket close")</f>
        <v>Sigma Cap is equal to 1 Divided by n multiplied by summation of 1 n Bracket start myu sub delta Bracket close to power of 2 sub 1 Divided by n to power of 2 multiplied by summation of 1 to n summation of 1 to n Bracket start myu sub delta i Bracket close multiplied by Bracket start myu sub delta j Bracket close</v>
      </c>
    </row>
    <row r="169" spans="1:4" ht="26.25">
      <c r="A169" s="3">
        <f ca="1">IFERROR(__xludf.DUMMYFUNCTION("""COMPUTED_VALUE"""),11)</f>
        <v>11</v>
      </c>
      <c r="B169" s="3">
        <f ca="1">IFERROR(__xludf.DUMMYFUNCTION("""COMPUTED_VALUE"""),12)</f>
        <v>12</v>
      </c>
      <c r="C169" s="3" t="str">
        <f ca="1">IFERROR(__xludf.DUMMYFUNCTION("""COMPUTED_VALUE"""),"11.12")</f>
        <v>11.12</v>
      </c>
      <c r="D169" s="3" t="str">
        <f ca="1">IFERROR(__xludf.DUMMYFUNCTION("""COMPUTED_VALUE"""),"Sigma Cap is equal to 1 Divide n multiplied by summation of 1 n Bracket start myu sub delta Bracket close raised to the power 2 sub 1 Divide n raised to the power 2 multiplied by summation of 1 to n summation of 1 to n Bracket start myu sub delta i Bracke"&amp;"t close multiplied by Bracket start myu sub delta j Bracket close")</f>
        <v>Sigma Cap is equal to 1 Divide n multiplied by summation of 1 n Bracket start myu sub delta Bracket close raised to the power 2 sub 1 Divide n raised to the power 2 multiplied by summation of 1 to n summation of 1 to n Bracket start myu sub delta i Bracket close multiplied by Bracket start myu sub delta j Bracket close</v>
      </c>
    </row>
    <row r="170" spans="1:4" ht="26.25">
      <c r="A170" s="3">
        <f ca="1">IFERROR(__xludf.DUMMYFUNCTION("""COMPUTED_VALUE"""),11)</f>
        <v>11</v>
      </c>
      <c r="B170" s="3">
        <f ca="1">IFERROR(__xludf.DUMMYFUNCTION("""COMPUTED_VALUE"""),13)</f>
        <v>13</v>
      </c>
      <c r="C170" s="3" t="str">
        <f ca="1">IFERROR(__xludf.DUMMYFUNCTION("""COMPUTED_VALUE"""),"11.13")</f>
        <v>11.13</v>
      </c>
      <c r="D170" s="3" t="str">
        <f ca="1">IFERROR(__xludf.DUMMYFUNCTION("""COMPUTED_VALUE"""),"Sigma Cap is equals to 1 Divided by n multiplies summation 1 n parenthesis open myu subtraction delta parenthesis close raised to the power of 2 subtraction 1 Divided by n raised to the power of 2 multiplies summation 1 to n summation 1 to n parenthesis o"&amp;"pen myu subtraction delta i parenthesis close multiplies parenthesis open myu subtraction delta j parenthesis close")</f>
        <v>Sigma Cap is equals to 1 Divided by n multiplies summation 1 n parenthesis open myu subtraction delta parenthesis close raised to the power of 2 subtraction 1 Divided by n raised to the power of 2 multiplies summation 1 to n summation 1 to n parenthesis open myu subtraction delta i parenthesis close multiplies parenthesis open myu subtraction delta j parenthesis close</v>
      </c>
    </row>
    <row r="171" spans="1:4" ht="26.25">
      <c r="A171" s="3">
        <f ca="1">IFERROR(__xludf.DUMMYFUNCTION("""COMPUTED_VALUE"""),11)</f>
        <v>11</v>
      </c>
      <c r="B171" s="3">
        <f ca="1">IFERROR(__xludf.DUMMYFUNCTION("""COMPUTED_VALUE"""),14)</f>
        <v>14</v>
      </c>
      <c r="C171" s="3" t="str">
        <f ca="1">IFERROR(__xludf.DUMMYFUNCTION("""COMPUTED_VALUE"""),"11.14")</f>
        <v>11.14</v>
      </c>
      <c r="D171" s="3" t="str">
        <f ca="1">IFERROR(__xludf.DUMMYFUNCTION("""COMPUTED_VALUE"""),"Sigma Cap is equals to 1 Divide n multiplies summation 1 n parenthesis open myu subtraction delta parenthesis close to power of 2 subtraction 1 Divide n to power of 2 multiplies summation 1 to n summation 1 to n parenthesis open myu subtraction delta i pa"&amp;"renthesis close multiplies parenthesis open myu subtraction delta j parenthesis close")</f>
        <v>Sigma Cap is equals to 1 Divide n multiplies summation 1 n parenthesis open myu subtraction delta parenthesis close to power of 2 subtraction 1 Divide n to power of 2 multiplies summation 1 to n summation 1 to n parenthesis open myu subtraction delta i parenthesis close multiplies parenthesis open myu subtraction delta j parenthesis close</v>
      </c>
    </row>
    <row r="172" spans="1:4" ht="26.25">
      <c r="A172" s="3">
        <f ca="1">IFERROR(__xludf.DUMMYFUNCTION("""COMPUTED_VALUE"""),11)</f>
        <v>11</v>
      </c>
      <c r="B172" s="3">
        <f ca="1">IFERROR(__xludf.DUMMYFUNCTION("""COMPUTED_VALUE"""),15)</f>
        <v>15</v>
      </c>
      <c r="C172" s="3" t="str">
        <f ca="1">IFERROR(__xludf.DUMMYFUNCTION("""COMPUTED_VALUE"""),"11.15")</f>
        <v>11.15</v>
      </c>
      <c r="D172" s="3" t="str">
        <f ca="1">IFERROR(__xludf.DUMMYFUNCTION("""COMPUTED_VALUE"""),"Sigma Cap is equals to 1 Divided by n multiplies summation 1 n parenthesis open myu subtraction delta parenthesis close raised to the power of 2 subtraction 1 Divided by n raised to the power of 2 multiplies summation 1 to n summation 1 to n parenthesis o"&amp;"pen myu subtraction delta i parenthesis close multiplies parenthesis open myu subtraction delta j parenthesis close")</f>
        <v>Sigma Cap is equals to 1 Divided by n multiplies summation 1 n parenthesis open myu subtraction delta parenthesis close raised to the power of 2 subtraction 1 Divided by n raised to the power of 2 multiplies summation 1 to n summation 1 to n parenthesis open myu subtraction delta i parenthesis close multiplies parenthesis open myu subtraction delta j parenthesis close</v>
      </c>
    </row>
    <row r="173" spans="1:4" ht="26.25">
      <c r="A173" s="3">
        <f ca="1">IFERROR(__xludf.DUMMYFUNCTION("""COMPUTED_VALUE"""),11)</f>
        <v>11</v>
      </c>
      <c r="B173" s="3">
        <f ca="1">IFERROR(__xludf.DUMMYFUNCTION("""COMPUTED_VALUE"""),16)</f>
        <v>16</v>
      </c>
      <c r="C173" s="3" t="str">
        <f ca="1">IFERROR(__xludf.DUMMYFUNCTION("""COMPUTED_VALUE"""),"11.16")</f>
        <v>11.16</v>
      </c>
      <c r="D173" s="3" t="str">
        <f ca="1">IFERROR(__xludf.DUMMYFUNCTION("""COMPUTED_VALUE"""),"Sigma Cap Is same as 1 Divide n multiplied by sum from 1 n Open curve bracket myu sub delta close curve bracket raised to 2 sub 1 Divide n raised to 2 multiplied by sum from 1 to n sum from 1 to n Open curve bracket myu sub delta i close curve bracket mul"&amp;"tiplied by Open curve bracket myu sub delta j close curve bracket")</f>
        <v>Sigma Cap Is same as 1 Divide n multiplied by sum from 1 n Open curve bracket myu sub delta close curve bracket raised to 2 sub 1 Divide n raised to 2 multiplied by sum from 1 to n sum from 1 to n Open curve bracket myu sub delta i close curve bracket multiplied by Open curve bracket myu sub delta j close curve bracket</v>
      </c>
    </row>
    <row r="174" spans="1:4" ht="26.25">
      <c r="A174" s="3">
        <f ca="1">IFERROR(__xludf.DUMMYFUNCTION("""COMPUTED_VALUE"""),11)</f>
        <v>11</v>
      </c>
      <c r="B174" s="3">
        <f ca="1">IFERROR(__xludf.DUMMYFUNCTION("""COMPUTED_VALUE"""),17)</f>
        <v>17</v>
      </c>
      <c r="C174" s="3" t="str">
        <f ca="1">IFERROR(__xludf.DUMMYFUNCTION("""COMPUTED_VALUE"""),"11.17")</f>
        <v>11.17</v>
      </c>
      <c r="D174" s="3" t="str">
        <f ca="1">IFERROR(__xludf.DUMMYFUNCTION("""COMPUTED_VALUE"""),"Sigma Cap Is same as 1 Divided by n multiplied by sum from 1 n Open curve bracket myu sub delta close curve bracket to power of 2 sub 1 Divided by n to power of 2 multiplied by sum from 1 to n sum from 1 to n Open curve bracket myu sub delta i close curve"&amp;" bracket multiplied by Open curve bracket myu sub delta j close curve bracket")</f>
        <v>Sigma Cap Is same as 1 Divided by n multiplied by sum from 1 n Open curve bracket myu sub delta close curve bracket to power of 2 sub 1 Divided by n to power of 2 multiplied by sum from 1 to n sum from 1 to n Open curve bracket myu sub delta i close curve bracket multiplied by Open curve bracket myu sub delta j close curve bracket</v>
      </c>
    </row>
    <row r="175" spans="1:4" ht="26.25">
      <c r="A175" s="3">
        <f ca="1">IFERROR(__xludf.DUMMYFUNCTION("""COMPUTED_VALUE"""),11)</f>
        <v>11</v>
      </c>
      <c r="B175" s="3">
        <f ca="1">IFERROR(__xludf.DUMMYFUNCTION("""COMPUTED_VALUE"""),18)</f>
        <v>18</v>
      </c>
      <c r="C175" s="3" t="str">
        <f ca="1">IFERROR(__xludf.DUMMYFUNCTION("""COMPUTED_VALUE"""),"11.18")</f>
        <v>11.18</v>
      </c>
      <c r="D175" s="3" t="str">
        <f ca="1">IFERROR(__xludf.DUMMYFUNCTION("""COMPUTED_VALUE"""),"Sigma Cap Is same as 1 Divide n multiplied by sum from 1 n Open curve bracket myu sub delta close curve bracket to power 2 sub 1 Divide n to power 2 multiplied by sum from 1 to n sum from 1 to n Open curve bracket myu sub delta i close curve bracket multi"&amp;"plied by Open curve bracket myu sub delta j close curve bracket")</f>
        <v>Sigma Cap Is same as 1 Divide n multiplied by sum from 1 n Open curve bracket myu sub delta close curve bracket to power 2 sub 1 Divide n to power 2 multiplied by sum from 1 to n sum from 1 to n Open curve bracket myu sub delta i close curve bracket multiplied by Open curve bracket myu sub delta j close curve bracket</v>
      </c>
    </row>
    <row r="176" spans="1:4" ht="26.25">
      <c r="A176" s="3">
        <f ca="1">IFERROR(__xludf.DUMMYFUNCTION("""COMPUTED_VALUE"""),12)</f>
        <v>12</v>
      </c>
      <c r="B176" s="3">
        <f ca="1">IFERROR(__xludf.DUMMYFUNCTION("""COMPUTED_VALUE"""),1)</f>
        <v>1</v>
      </c>
      <c r="C176" s="3" t="str">
        <f ca="1">IFERROR(__xludf.DUMMYFUNCTION("""COMPUTED_VALUE"""),"12.1")</f>
        <v>12.1</v>
      </c>
      <c r="D176" s="3" t="str">
        <f ca="1">IFERROR(__xludf.DUMMYFUNCTION("""COMPUTED_VALUE"""),"P Bracket start X Bracket close is equal to sum i is equal to 0 to n is equal to a subscript i dot x to the power of i is equal to a subscript 0 summed with a subscript 1 dot x summed with a subscript 2 dot x to the power of 2 summed with dot dot dot summ"&amp;"ed with a subscript n dot x to the power of n")</f>
        <v>P Bracket start X Bracket close is equal to sum i is equal to 0 to n is equal to a subscript i dot x to the power of i is equal to a subscript 0 summed with a subscript 1 dot x summed with a subscript 2 dot x to the power of 2 summed with dot dot dot summed with a subscript n dot x to the power of n</v>
      </c>
    </row>
    <row r="177" spans="1:4" ht="26.25">
      <c r="A177" s="3">
        <f ca="1">IFERROR(__xludf.DUMMYFUNCTION("""COMPUTED_VALUE"""),12)</f>
        <v>12</v>
      </c>
      <c r="B177" s="3">
        <f ca="1">IFERROR(__xludf.DUMMYFUNCTION("""COMPUTED_VALUE"""),2)</f>
        <v>2</v>
      </c>
      <c r="C177" s="3" t="str">
        <f ca="1">IFERROR(__xludf.DUMMYFUNCTION("""COMPUTED_VALUE"""),"12.2")</f>
        <v>12.2</v>
      </c>
      <c r="D177" s="3" t="str">
        <f ca="1">IFERROR(__xludf.DUMMYFUNCTION("""COMPUTED_VALUE"""),"P Bracket start X Bracket close Is same as sum i Is same as 0 to n Is same as a subscript i dot x raised to i Is same as a subscript 0 summed with a subscript 1 dot x summed with a subscript 2 dot x raised to 2 summed with dot dot dot summed with a subscr"&amp;"ipt n dot x raised to n")</f>
        <v>P Bracket start X Bracket close Is same as sum i Is same as 0 to n Is same as a subscript i dot x raised to i Is same as a subscript 0 summed with a subscript 1 dot x summed with a subscript 2 dot x raised to 2 summed with dot dot dot summed with a subscript n dot x raised to n</v>
      </c>
    </row>
    <row r="178" spans="1:4" ht="26.25">
      <c r="A178" s="3">
        <f ca="1">IFERROR(__xludf.DUMMYFUNCTION("""COMPUTED_VALUE"""),12)</f>
        <v>12</v>
      </c>
      <c r="B178" s="3">
        <f ca="1">IFERROR(__xludf.DUMMYFUNCTION("""COMPUTED_VALUE"""),3)</f>
        <v>3</v>
      </c>
      <c r="C178" s="3" t="str">
        <f ca="1">IFERROR(__xludf.DUMMYFUNCTION("""COMPUTED_VALUE"""),"12.3")</f>
        <v>12.3</v>
      </c>
      <c r="D178" s="3" t="str">
        <f ca="1">IFERROR(__xludf.DUMMYFUNCTION("""COMPUTED_VALUE"""),"P Bracket start X Bracket close equals to sum i equals to 0 to n equals to a subscript i dot x raised to the power of i equals to a subscript 0 summed with a subscript 1 dot x summed with a subscript 2 dot x raised to the power of 2 summed with dot dot do"&amp;"t summed with a subscript n dot x raised to the power of n")</f>
        <v>P Bracket start X Bracket close equals to sum i equals to 0 to n equals to a subscript i dot x raised to the power of i equals to a subscript 0 summed with a subscript 1 dot x summed with a subscript 2 dot x raised to the power of 2 summed with dot dot dot summed with a subscript n dot x raised to the power of n</v>
      </c>
    </row>
    <row r="179" spans="1:4" ht="26.25">
      <c r="A179" s="3">
        <f ca="1">IFERROR(__xludf.DUMMYFUNCTION("""COMPUTED_VALUE"""),12)</f>
        <v>12</v>
      </c>
      <c r="B179" s="3">
        <f ca="1">IFERROR(__xludf.DUMMYFUNCTION("""COMPUTED_VALUE"""),4)</f>
        <v>4</v>
      </c>
      <c r="C179" s="3" t="str">
        <f ca="1">IFERROR(__xludf.DUMMYFUNCTION("""COMPUTED_VALUE"""),"12.4")</f>
        <v>12.4</v>
      </c>
      <c r="D179" s="3" t="str">
        <f ca="1">IFERROR(__xludf.DUMMYFUNCTION("""COMPUTED_VALUE"""),"P of X equals to sum i equals to 0 to n equals to a subscript i dot x raised to i equals to a subscript 0 plus a subscript 1 dot x plus a subscript 2 dot x raised to 2 plus and so on plus a subscript n dot x raised to n")</f>
        <v>P of X equals to sum i equals to 0 to n equals to a subscript i dot x raised to i equals to a subscript 0 plus a subscript 1 dot x plus a subscript 2 dot x raised to 2 plus and so on plus a subscript n dot x raised to n</v>
      </c>
    </row>
    <row r="180" spans="1:4" ht="26.25">
      <c r="A180" s="3">
        <f ca="1">IFERROR(__xludf.DUMMYFUNCTION("""COMPUTED_VALUE"""),12)</f>
        <v>12</v>
      </c>
      <c r="B180" s="3">
        <f ca="1">IFERROR(__xludf.DUMMYFUNCTION("""COMPUTED_VALUE"""),5)</f>
        <v>5</v>
      </c>
      <c r="C180" s="3" t="str">
        <f ca="1">IFERROR(__xludf.DUMMYFUNCTION("""COMPUTED_VALUE"""),"12.5")</f>
        <v>12.5</v>
      </c>
      <c r="D180" s="3" t="str">
        <f ca="1">IFERROR(__xludf.DUMMYFUNCTION("""COMPUTED_VALUE"""),"P of X is equal to sum i is equal to 0 to n is equal to a subscript i dot x raised to the power of i is equal to a subscript 0 plus a subscript 1 dot x plus a subscript 2 dot x raised to the power of 2 plus and so on plus a subscript n dot x raised to the"&amp;" power of n")</f>
        <v>P of X is equal to sum i is equal to 0 to n is equal to a subscript i dot x raised to the power of i is equal to a subscript 0 plus a subscript 1 dot x plus a subscript 2 dot x raised to the power of 2 plus and so on plus a subscript n dot x raised to the power of n</v>
      </c>
    </row>
    <row r="181" spans="1:4" ht="26.25">
      <c r="A181" s="3">
        <f ca="1">IFERROR(__xludf.DUMMYFUNCTION("""COMPUTED_VALUE"""),12)</f>
        <v>12</v>
      </c>
      <c r="B181" s="3">
        <f ca="1">IFERROR(__xludf.DUMMYFUNCTION("""COMPUTED_VALUE"""),6)</f>
        <v>6</v>
      </c>
      <c r="C181" s="3" t="str">
        <f ca="1">IFERROR(__xludf.DUMMYFUNCTION("""COMPUTED_VALUE"""),"12.6")</f>
        <v>12.6</v>
      </c>
      <c r="D181" s="3" t="str">
        <f ca="1">IFERROR(__xludf.DUMMYFUNCTION("""COMPUTED_VALUE"""),"P of X equals sum i equals 0 to n equals a subscript i dot x raised to i equals a subscript 0 plus a subscript 1 dot x plus a subscript 2 dot x raised to 2 plus and so on plus a subscript n dot x raised to n")</f>
        <v>P of X equals sum i equals 0 to n equals a subscript i dot x raised to i equals a subscript 0 plus a subscript 1 dot x plus a subscript 2 dot x raised to 2 plus and so on plus a subscript n dot x raised to n</v>
      </c>
    </row>
    <row r="182" spans="1:4" ht="26.25">
      <c r="A182" s="3">
        <f ca="1">IFERROR(__xludf.DUMMYFUNCTION("""COMPUTED_VALUE"""),12)</f>
        <v>12</v>
      </c>
      <c r="B182" s="3">
        <f ca="1">IFERROR(__xludf.DUMMYFUNCTION("""COMPUTED_VALUE"""),7)</f>
        <v>7</v>
      </c>
      <c r="C182" s="3" t="str">
        <f ca="1">IFERROR(__xludf.DUMMYFUNCTION("""COMPUTED_VALUE"""),"12.7")</f>
        <v>12.7</v>
      </c>
      <c r="D182" s="3" t="str">
        <f ca="1">IFERROR(__xludf.DUMMYFUNCTION("""COMPUTED_VALUE"""),"P Open curve bracket X close curve bracket Is same as sum from i Is same as 0 to n Is same as a to the base i times x raised to the power of i Is same as a to the base 0 summed with a to the base 1 times x summed with a to the base 2 times x raised to the"&amp;" power of 2 summed with dot dot dot summed with a to the base n times x raised to the power of n")</f>
        <v>P Open curve bracket X close curve bracket Is same as sum from i Is same as 0 to n Is same as a to the base i times x raised to the power of i Is same as a to the base 0 summed with a to the base 1 times x summed with a to the base 2 times x raised to the power of 2 summed with dot dot dot summed with a to the base n times x raised to the power of n</v>
      </c>
    </row>
    <row r="183" spans="1:4" ht="26.25">
      <c r="A183" s="3">
        <f ca="1">IFERROR(__xludf.DUMMYFUNCTION("""COMPUTED_VALUE"""),12)</f>
        <v>12</v>
      </c>
      <c r="B183" s="3">
        <f ca="1">IFERROR(__xludf.DUMMYFUNCTION("""COMPUTED_VALUE"""),8)</f>
        <v>8</v>
      </c>
      <c r="C183" s="3" t="str">
        <f ca="1">IFERROR(__xludf.DUMMYFUNCTION("""COMPUTED_VALUE"""),"12.8")</f>
        <v>12.8</v>
      </c>
      <c r="D183" s="3" t="str">
        <f ca="1">IFERROR(__xludf.DUMMYFUNCTION("""COMPUTED_VALUE"""),"P Open curve bracket X close curve bracket equals to sum from i equals to 0 to n equals to a to the base i times x raised to i equals to a to the base 0 summed with a to the base 1 times x summed with a to the base 2 times x raised to 2 summed with dot do"&amp;"t dot summed with a to the base n times x raised to n")</f>
        <v>P Open curve bracket X close curve bracket equals to sum from i equals to 0 to n equals to a to the base i times x raised to i equals to a to the base 0 summed with a to the base 1 times x summed with a to the base 2 times x raised to 2 summed with dot dot dot summed with a to the base n times x raised to n</v>
      </c>
    </row>
    <row r="184" spans="1:4" ht="26.25">
      <c r="A184" s="3">
        <f ca="1">IFERROR(__xludf.DUMMYFUNCTION("""COMPUTED_VALUE"""),12)</f>
        <v>12</v>
      </c>
      <c r="B184" s="3">
        <f ca="1">IFERROR(__xludf.DUMMYFUNCTION("""COMPUTED_VALUE"""),9)</f>
        <v>9</v>
      </c>
      <c r="C184" s="3" t="str">
        <f ca="1">IFERROR(__xludf.DUMMYFUNCTION("""COMPUTED_VALUE"""),"12.9")</f>
        <v>12.9</v>
      </c>
      <c r="D184" s="3" t="str">
        <f ca="1">IFERROR(__xludf.DUMMYFUNCTION("""COMPUTED_VALUE"""),"P Open curve bracket X close curve bracket is equal to sum from i is equal to 0 to n is equal to a to the base i times x to the power of i is equal to a to the base 0 summed with a to the base 1 times x summed with a to the base 2 times x to the power of "&amp;"2 summed with dot dot dot summed with a to the base n times x to the power of n")</f>
        <v>P Open curve bracket X close curve bracket is equal to sum from i is equal to 0 to n is equal to a to the base i times x to the power of i is equal to a to the base 0 summed with a to the base 1 times x summed with a to the base 2 times x to the power of 2 summed with dot dot dot summed with a to the base n times x to the power of n</v>
      </c>
    </row>
    <row r="185" spans="1:4" ht="26.25">
      <c r="A185" s="3">
        <f ca="1">IFERROR(__xludf.DUMMYFUNCTION("""COMPUTED_VALUE"""),12)</f>
        <v>12</v>
      </c>
      <c r="B185" s="3">
        <f ca="1">IFERROR(__xludf.DUMMYFUNCTION("""COMPUTED_VALUE"""),10)</f>
        <v>10</v>
      </c>
      <c r="C185" s="3" t="str">
        <f ca="1">IFERROR(__xludf.DUMMYFUNCTION("""COMPUTED_VALUE"""),"12.10")</f>
        <v>12.10</v>
      </c>
      <c r="D185" s="3" t="str">
        <f ca="1">IFERROR(__xludf.DUMMYFUNCTION("""COMPUTED_VALUE"""),"P Open flower bracket X Close flower bracket equals to sum of i equals to 0 to n equals to a base i multiplied by x to power of i equals to a base 0 sum a base 1 multiplied by x sum a base 2 multiplied by x to power of 2 sum till sum a base n multiplied b"&amp;"y x to power of n")</f>
        <v>P Open flower bracket X Close flower bracket equals to sum of i equals to 0 to n equals to a base i multiplied by x to power of i equals to a base 0 sum a base 1 multiplied by x sum a base 2 multiplied by x to power of 2 sum till sum a base n multiplied by x to power of n</v>
      </c>
    </row>
    <row r="186" spans="1:4" ht="26.25">
      <c r="A186" s="3">
        <f ca="1">IFERROR(__xludf.DUMMYFUNCTION("""COMPUTED_VALUE"""),12)</f>
        <v>12</v>
      </c>
      <c r="B186" s="3">
        <f ca="1">IFERROR(__xludf.DUMMYFUNCTION("""COMPUTED_VALUE"""),11)</f>
        <v>11</v>
      </c>
      <c r="C186" s="3" t="str">
        <f ca="1">IFERROR(__xludf.DUMMYFUNCTION("""COMPUTED_VALUE"""),"12.11")</f>
        <v>12.11</v>
      </c>
      <c r="D186" s="3" t="str">
        <f ca="1">IFERROR(__xludf.DUMMYFUNCTION("""COMPUTED_VALUE"""),"P Open flower bracket X Close flower bracket is same as sum of i is same as 0 to n is same as a base i multiplied by x to the power of i is same as a base 0 sum a base 1 multiplied by x sum a base 2 multiplied by x to the power of 2 sum till sum a base n "&amp;"multiplied by x to the power of n")</f>
        <v>P Open flower bracket X Close flower bracket is same as sum of i is same as 0 to n is same as a base i multiplied by x to the power of i is same as a base 0 sum a base 1 multiplied by x sum a base 2 multiplied by x to the power of 2 sum till sum a base n multiplied by x to the power of n</v>
      </c>
    </row>
    <row r="187" spans="1:4" ht="26.25">
      <c r="A187" s="3">
        <f ca="1">IFERROR(__xludf.DUMMYFUNCTION("""COMPUTED_VALUE"""),12)</f>
        <v>12</v>
      </c>
      <c r="B187" s="3">
        <f ca="1">IFERROR(__xludf.DUMMYFUNCTION("""COMPUTED_VALUE"""),12)</f>
        <v>12</v>
      </c>
      <c r="C187" s="3" t="str">
        <f ca="1">IFERROR(__xludf.DUMMYFUNCTION("""COMPUTED_VALUE"""),"12.12")</f>
        <v>12.12</v>
      </c>
      <c r="D187" s="3" t="str">
        <f ca="1">IFERROR(__xludf.DUMMYFUNCTION("""COMPUTED_VALUE"""),"P Open flower bracket X Close flower bracket is equal to sum of i is equal to 0 to n is equal to a base i multiplied by x raised to i is equal to a base 0 sum a base 1 multiplied by x sum a base 2 multiplied by x raised to 2 sum till sum a base n multipli"&amp;"ed by x raised to n")</f>
        <v>P Open flower bracket X Close flower bracket is equal to sum of i is equal to 0 to n is equal to a base i multiplied by x raised to i is equal to a base 0 sum a base 1 multiplied by x sum a base 2 multiplied by x raised to 2 sum till sum a base n multiplied by x raised to n</v>
      </c>
    </row>
    <row r="188" spans="1:4" ht="26.25">
      <c r="A188" s="3">
        <f ca="1">IFERROR(__xludf.DUMMYFUNCTION("""COMPUTED_VALUE"""),12)</f>
        <v>12</v>
      </c>
      <c r="B188" s="3">
        <f ca="1">IFERROR(__xludf.DUMMYFUNCTION("""COMPUTED_VALUE"""),13)</f>
        <v>13</v>
      </c>
      <c r="C188" s="3" t="str">
        <f ca="1">IFERROR(__xludf.DUMMYFUNCTION("""COMPUTED_VALUE"""),"12.13")</f>
        <v>12.13</v>
      </c>
      <c r="D188" s="3" t="str">
        <f ca="1">IFERROR(__xludf.DUMMYFUNCTION("""COMPUTED_VALUE"""),"P Open parenthesis X Close parenthesis equals sigma i equals 0 to n equals a subscript i into x to power i equals a subscript 0 plus a subscript 1 into x plus a subscript 2 into x to power 2 plus and so on plus a subscript n into x to power n")</f>
        <v>P Open parenthesis X Close parenthesis equals sigma i equals 0 to n equals a subscript i into x to power i equals a subscript 0 plus a subscript 1 into x plus a subscript 2 into x to power 2 plus and so on plus a subscript n into x to power n</v>
      </c>
    </row>
    <row r="189" spans="1:4" ht="26.25">
      <c r="A189" s="3">
        <f ca="1">IFERROR(__xludf.DUMMYFUNCTION("""COMPUTED_VALUE"""),12)</f>
        <v>12</v>
      </c>
      <c r="B189" s="3">
        <f ca="1">IFERROR(__xludf.DUMMYFUNCTION("""COMPUTED_VALUE"""),14)</f>
        <v>14</v>
      </c>
      <c r="C189" s="3" t="str">
        <f ca="1">IFERROR(__xludf.DUMMYFUNCTION("""COMPUTED_VALUE"""),"12.14")</f>
        <v>12.14</v>
      </c>
      <c r="D189" s="3" t="str">
        <f ca="1">IFERROR(__xludf.DUMMYFUNCTION("""COMPUTED_VALUE"""),"P Open parenthesis X Close parenthesis equals sigma i equals 0 to n equals a subscript i into x raised to the power of i equals a subscript 0 plus a subscript 1 into x plus a subscript 2 into x raised to the power of 2 plus and so on plus a subscript n in"&amp;"to x raised to the power of n")</f>
        <v>P Open parenthesis X Close parenthesis equals sigma i equals 0 to n equals a subscript i into x raised to the power of i equals a subscript 0 plus a subscript 1 into x plus a subscript 2 into x raised to the power of 2 plus and so on plus a subscript n into x raised to the power of n</v>
      </c>
    </row>
    <row r="190" spans="1:4" ht="26.25">
      <c r="A190" s="3">
        <f ca="1">IFERROR(__xludf.DUMMYFUNCTION("""COMPUTED_VALUE"""),12)</f>
        <v>12</v>
      </c>
      <c r="B190" s="3">
        <f ca="1">IFERROR(__xludf.DUMMYFUNCTION("""COMPUTED_VALUE"""),15)</f>
        <v>15</v>
      </c>
      <c r="C190" s="3" t="str">
        <f ca="1">IFERROR(__xludf.DUMMYFUNCTION("""COMPUTED_VALUE"""),"12.15")</f>
        <v>12.15</v>
      </c>
      <c r="D190" s="3" t="str">
        <f ca="1">IFERROR(__xludf.DUMMYFUNCTION("""COMPUTED_VALUE"""),"P Open parenthesis X Close parenthesis equals sigma i equals 0 to n equals a subscript i into x raised to i equals a subscript 0 plus a subscript 1 into x plus a subscript 2 into x raised to 2 plus and so on plus a subscript n into x raised to n")</f>
        <v>P Open parenthesis X Close parenthesis equals sigma i equals 0 to n equals a subscript i into x raised to i equals a subscript 0 plus a subscript 1 into x plus a subscript 2 into x raised to 2 plus and so on plus a subscript n into x raised to n</v>
      </c>
    </row>
    <row r="191" spans="1:4" ht="26.25">
      <c r="A191" s="3">
        <f ca="1">IFERROR(__xludf.DUMMYFUNCTION("""COMPUTED_VALUE"""),12)</f>
        <v>12</v>
      </c>
      <c r="B191" s="3">
        <f ca="1">IFERROR(__xludf.DUMMYFUNCTION("""COMPUTED_VALUE"""),16)</f>
        <v>16</v>
      </c>
      <c r="C191" s="3" t="str">
        <f ca="1">IFERROR(__xludf.DUMMYFUNCTION("""COMPUTED_VALUE"""),"12.16")</f>
        <v>12.16</v>
      </c>
      <c r="D191" s="3" t="str">
        <f ca="1">IFERROR(__xludf.DUMMYFUNCTION("""COMPUTED_VALUE"""),"P parenthesis open X parenthesis close is equals to summation i is equals to 0 to n is equals to a to the base of i product of x raised to the power of i is equals to a to the base of 0 sum a to the base of 1 product of x sum a to the base of 2 product of"&amp;" x raised to the power of 2 sum till sum a to the base of n product of x raised to the power of n")</f>
        <v>P parenthesis open X parenthesis close is equals to summation i is equals to 0 to n is equals to a to the base of i product of x raised to the power of i is equals to a to the base of 0 sum a to the base of 1 product of x sum a to the base of 2 product of x raised to the power of 2 sum till sum a to the base of n product of x raised to the power of n</v>
      </c>
    </row>
    <row r="192" spans="1:4" ht="26.25">
      <c r="A192" s="3">
        <f ca="1">IFERROR(__xludf.DUMMYFUNCTION("""COMPUTED_VALUE"""),12)</f>
        <v>12</v>
      </c>
      <c r="B192" s="3">
        <f ca="1">IFERROR(__xludf.DUMMYFUNCTION("""COMPUTED_VALUE"""),17)</f>
        <v>17</v>
      </c>
      <c r="C192" s="3" t="str">
        <f ca="1">IFERROR(__xludf.DUMMYFUNCTION("""COMPUTED_VALUE"""),"12.17")</f>
        <v>12.17</v>
      </c>
      <c r="D192" s="3" t="str">
        <f ca="1">IFERROR(__xludf.DUMMYFUNCTION("""COMPUTED_VALUE"""),"P parenthesis open X parenthesis close is equals to summation i is equals to 0 to n is equals to a to the base of i product of x to the power of i is equals to a to the base of 0 sum a to the base of 1 product of x sum a to the base of 2 product of x to t"&amp;"he power of 2 sum till sum a to the base of n product of x to the power of n")</f>
        <v>P parenthesis open X parenthesis close is equals to summation i is equals to 0 to n is equals to a to the base of i product of x to the power of i is equals to a to the base of 0 sum a to the base of 1 product of x sum a to the base of 2 product of x to the power of 2 sum till sum a to the base of n product of x to the power of n</v>
      </c>
    </row>
    <row r="193" spans="1:4" ht="26.25">
      <c r="A193" s="3">
        <f ca="1">IFERROR(__xludf.DUMMYFUNCTION("""COMPUTED_VALUE"""),12)</f>
        <v>12</v>
      </c>
      <c r="B193" s="3">
        <f ca="1">IFERROR(__xludf.DUMMYFUNCTION("""COMPUTED_VALUE"""),18)</f>
        <v>18</v>
      </c>
      <c r="C193" s="3" t="str">
        <f ca="1">IFERROR(__xludf.DUMMYFUNCTION("""COMPUTED_VALUE"""),"12.18")</f>
        <v>12.18</v>
      </c>
      <c r="D193" s="3" t="str">
        <f ca="1">IFERROR(__xludf.DUMMYFUNCTION("""COMPUTED_VALUE"""),"P parenthesis open X parenthesis close is equals to summation i is equals to 0 to n is equals to a to the base of i product of x raised to the power of i is equals to a to the base of 0 sum a to the base of 1 product of x sum a to the base of 2 product of"&amp;" x raised to the power of 2 sum till sum a to the base of n product of x raised to the power of n")</f>
        <v>P parenthesis open X parenthesis close is equals to summation i is equals to 0 to n is equals to a to the base of i product of x raised to the power of i is equals to a to the base of 0 sum a to the base of 1 product of x sum a to the base of 2 product of x raised to the power of 2 sum till sum a to the base of n product of x raised to the power of n</v>
      </c>
    </row>
    <row r="194" spans="1:4" ht="26.25">
      <c r="A194" s="3">
        <f ca="1">IFERROR(__xludf.DUMMYFUNCTION("""COMPUTED_VALUE"""),12)</f>
        <v>12</v>
      </c>
      <c r="B194" s="3">
        <f ca="1">IFERROR(__xludf.DUMMYFUNCTION("""COMPUTED_VALUE"""),19)</f>
        <v>19</v>
      </c>
      <c r="C194" s="3" t="str">
        <f ca="1">IFERROR(__xludf.DUMMYFUNCTION("""COMPUTED_VALUE"""),"12.19")</f>
        <v>12.19</v>
      </c>
      <c r="D194" s="3" t="str">
        <f ca="1">IFERROR(__xludf.DUMMYFUNCTION("""COMPUTED_VALUE"""),"P Start bracket X End bracket equal to sum i equal to 0 to n equal to a base of i dot x to the power of i equal to a base of 0 plus a base of 1 dot x plus a base of 2 dot x to the power of 2 plus and so on plus a base of n dot x to the power of n")</f>
        <v>P Start bracket X End bracket equal to sum i equal to 0 to n equal to a base of i dot x to the power of i equal to a base of 0 plus a base of 1 dot x plus a base of 2 dot x to the power of 2 plus and so on plus a base of n dot x to the power of n</v>
      </c>
    </row>
    <row r="195" spans="1:4" ht="26.25">
      <c r="A195" s="3">
        <f ca="1">IFERROR(__xludf.DUMMYFUNCTION("""COMPUTED_VALUE"""),12)</f>
        <v>12</v>
      </c>
      <c r="B195" s="3">
        <f ca="1">IFERROR(__xludf.DUMMYFUNCTION("""COMPUTED_VALUE"""),20)</f>
        <v>20</v>
      </c>
      <c r="C195" s="3" t="str">
        <f ca="1">IFERROR(__xludf.DUMMYFUNCTION("""COMPUTED_VALUE"""),"12.20")</f>
        <v>12.20</v>
      </c>
      <c r="D195" s="3" t="str">
        <f ca="1">IFERROR(__xludf.DUMMYFUNCTION("""COMPUTED_VALUE"""),"P Start bracket X End bracket equal to sum i equal to 0 to n equal to a base of i dot x raised to the power i equal to a base of 0 plus a base of 1 dot x plus a base of 2 dot x raised to the power 2 plus and so on plus a base of n dot x raised to the powe"&amp;"r n")</f>
        <v>P Start bracket X End bracket equal to sum i equal to 0 to n equal to a base of i dot x raised to the power i equal to a base of 0 plus a base of 1 dot x plus a base of 2 dot x raised to the power 2 plus and so on plus a base of n dot x raised to the power n</v>
      </c>
    </row>
    <row r="196" spans="1:4" ht="26.25">
      <c r="A196" s="3">
        <f ca="1">IFERROR(__xludf.DUMMYFUNCTION("""COMPUTED_VALUE"""),12)</f>
        <v>12</v>
      </c>
      <c r="B196" s="3">
        <f ca="1">IFERROR(__xludf.DUMMYFUNCTION("""COMPUTED_VALUE"""),21)</f>
        <v>21</v>
      </c>
      <c r="C196" s="3" t="str">
        <f ca="1">IFERROR(__xludf.DUMMYFUNCTION("""COMPUTED_VALUE"""),"12.21")</f>
        <v>12.21</v>
      </c>
      <c r="D196" s="3" t="str">
        <f ca="1">IFERROR(__xludf.DUMMYFUNCTION("""COMPUTED_VALUE"""),"P Start bracket X End bracket equal to sum i equal to 0 to n equal to a base of i dot x raised to i equal to a base of 0 plus a base of 1 dot x plus a base of 2 dot x raised to 2 plus and so on plus a base of n dot x raised to n")</f>
        <v>P Start bracket X End bracket equal to sum i equal to 0 to n equal to a base of i dot x raised to i equal to a base of 0 plus a base of 1 dot x plus a base of 2 dot x raised to 2 plus and so on plus a base of n dot x raised to n</v>
      </c>
    </row>
    <row r="197" spans="1:4" ht="13.5">
      <c r="A197" s="3">
        <f ca="1">IFERROR(__xludf.DUMMYFUNCTION("""COMPUTED_VALUE"""),13)</f>
        <v>13</v>
      </c>
      <c r="B197" s="3">
        <f ca="1">IFERROR(__xludf.DUMMYFUNCTION("""COMPUTED_VALUE"""),1)</f>
        <v>1</v>
      </c>
      <c r="C197" s="3" t="str">
        <f ca="1">IFERROR(__xludf.DUMMYFUNCTION("""COMPUTED_VALUE"""),"13.1")</f>
        <v>13.1</v>
      </c>
      <c r="D197" s="3" t="str">
        <f ca="1">IFERROR(__xludf.DUMMYFUNCTION("""COMPUTED_VALUE"""),"Integrate x to power r product dx is Equal to Open parenthesis Open parenthesis x to power r plus 1 Close parenthesis Divide r plus 1 Close parenthesis Plus C")</f>
        <v>Integrate x to power r product dx is Equal to Open parenthesis Open parenthesis x to power r plus 1 Close parenthesis Divide r plus 1 Close parenthesis Plus C</v>
      </c>
    </row>
    <row r="198" spans="1:4" ht="13.5">
      <c r="A198" s="3">
        <f ca="1">IFERROR(__xludf.DUMMYFUNCTION("""COMPUTED_VALUE"""),13)</f>
        <v>13</v>
      </c>
      <c r="B198" s="3">
        <f ca="1">IFERROR(__xludf.DUMMYFUNCTION("""COMPUTED_VALUE"""),2)</f>
        <v>2</v>
      </c>
      <c r="C198" s="3" t="str">
        <f ca="1">IFERROR(__xludf.DUMMYFUNCTION("""COMPUTED_VALUE"""),"13.2")</f>
        <v>13.2</v>
      </c>
      <c r="D198" s="3" t="str">
        <f ca="1">IFERROR(__xludf.DUMMYFUNCTION("""COMPUTED_VALUE"""),"Integrate x to power r product dx Equal to Open parenthesis Open parenthesis x to power r plus 1 Close parenthesis Divide r plus 1 Close parenthesis Plus C")</f>
        <v>Integrate x to power r product dx Equal to Open parenthesis Open parenthesis x to power r plus 1 Close parenthesis Divide r plus 1 Close parenthesis Plus C</v>
      </c>
    </row>
    <row r="199" spans="1:4" ht="13.5">
      <c r="A199" s="3">
        <f ca="1">IFERROR(__xludf.DUMMYFUNCTION("""COMPUTED_VALUE"""),13)</f>
        <v>13</v>
      </c>
      <c r="B199" s="3">
        <f ca="1">IFERROR(__xludf.DUMMYFUNCTION("""COMPUTED_VALUE"""),3)</f>
        <v>3</v>
      </c>
      <c r="C199" s="3" t="str">
        <f ca="1">IFERROR(__xludf.DUMMYFUNCTION("""COMPUTED_VALUE"""),"13.3")</f>
        <v>13.3</v>
      </c>
      <c r="D199" s="3" t="str">
        <f ca="1">IFERROR(__xludf.DUMMYFUNCTION("""COMPUTED_VALUE"""),"Integration x raised to r into dx equals Bracket start Bracket start x raised to r plus 1 Bracket close divided by r plus 1 Bracket close Plus C")</f>
        <v>Integration x raised to r into dx equals Bracket start Bracket start x raised to r plus 1 Bracket close divided by r plus 1 Bracket close Plus C</v>
      </c>
    </row>
    <row r="200" spans="1:4" ht="13.5">
      <c r="A200" s="3">
        <f ca="1">IFERROR(__xludf.DUMMYFUNCTION("""COMPUTED_VALUE"""),13)</f>
        <v>13</v>
      </c>
      <c r="B200" s="3">
        <f ca="1">IFERROR(__xludf.DUMMYFUNCTION("""COMPUTED_VALUE"""),4)</f>
        <v>4</v>
      </c>
      <c r="C200" s="3" t="str">
        <f ca="1">IFERROR(__xludf.DUMMYFUNCTION("""COMPUTED_VALUE"""),"13.4")</f>
        <v>13.4</v>
      </c>
      <c r="D200" s="3" t="str">
        <f ca="1">IFERROR(__xludf.DUMMYFUNCTION("""COMPUTED_VALUE"""),"Integration x raised to r multiply by dx equals Bracket start Bracket start x raised to r plus 1 Bracket close divided by r plus 1 Bracket close Plus C")</f>
        <v>Integration x raised to r multiply by dx equals Bracket start Bracket start x raised to r plus 1 Bracket close divided by r plus 1 Bracket close Plus C</v>
      </c>
    </row>
    <row r="201" spans="1:4" ht="13.5">
      <c r="A201" s="3">
        <f ca="1">IFERROR(__xludf.DUMMYFUNCTION("""COMPUTED_VALUE"""),13)</f>
        <v>13</v>
      </c>
      <c r="B201" s="3">
        <f ca="1">IFERROR(__xludf.DUMMYFUNCTION("""COMPUTED_VALUE"""),5)</f>
        <v>5</v>
      </c>
      <c r="C201" s="3" t="str">
        <f ca="1">IFERROR(__xludf.DUMMYFUNCTION("""COMPUTED_VALUE"""),"13.5")</f>
        <v>13.5</v>
      </c>
      <c r="D201" s="3" t="str">
        <f ca="1">IFERROR(__xludf.DUMMYFUNCTION("""COMPUTED_VALUE"""),"integrated x raised to the power r dot dx equals Start bracket Start bracket x raised to the power r plus 1 End bracket Divide r plus 1 End bracket Plus C")</f>
        <v>integrated x raised to the power r dot dx equals Start bracket Start bracket x raised to the power r plus 1 End bracket Divide r plus 1 End bracket Plus C</v>
      </c>
    </row>
    <row r="202" spans="1:4" ht="13.5">
      <c r="A202" s="3">
        <f ca="1">IFERROR(__xludf.DUMMYFUNCTION("""COMPUTED_VALUE"""),13)</f>
        <v>13</v>
      </c>
      <c r="B202" s="3">
        <f ca="1">IFERROR(__xludf.DUMMYFUNCTION("""COMPUTED_VALUE"""),6)</f>
        <v>6</v>
      </c>
      <c r="C202" s="3" t="str">
        <f ca="1">IFERROR(__xludf.DUMMYFUNCTION("""COMPUTED_VALUE"""),"13.6")</f>
        <v>13.6</v>
      </c>
      <c r="D202" s="3" t="str">
        <f ca="1">IFERROR(__xludf.DUMMYFUNCTION("""COMPUTED_VALUE"""),"integral x to the power of r product dx equals Open curve bracket Open curve bracket x to the power of r plus 1 close curve bracket divided by r plus 1 close curve bracket Plus C")</f>
        <v>integral x to the power of r product dx equals Open curve bracket Open curve bracket x to the power of r plus 1 close curve bracket divided by r plus 1 close curve bracket Plus C</v>
      </c>
    </row>
    <row r="203" spans="1:4" ht="13.5">
      <c r="A203" s="3">
        <f ca="1">IFERROR(__xludf.DUMMYFUNCTION("""COMPUTED_VALUE"""),13)</f>
        <v>13</v>
      </c>
      <c r="B203" s="3">
        <f ca="1">IFERROR(__xludf.DUMMYFUNCTION("""COMPUTED_VALUE"""),7)</f>
        <v>7</v>
      </c>
      <c r="C203" s="3" t="str">
        <f ca="1">IFERROR(__xludf.DUMMYFUNCTION("""COMPUTED_VALUE"""),"13.7")</f>
        <v>13.7</v>
      </c>
      <c r="D203" s="3" t="str">
        <f ca="1">IFERROR(__xludf.DUMMYFUNCTION("""COMPUTED_VALUE"""),"Integration x to power of r multplies dx equals to Open flower bracket Open flower bracket x to power of r plus 1 Close flower bracket by r plus 1 Close flower bracket Plus C")</f>
        <v>Integration x to power of r multplies dx equals to Open flower bracket Open flower bracket x to power of r plus 1 Close flower bracket by r plus 1 Close flower bracket Plus C</v>
      </c>
    </row>
    <row r="204" spans="1:4" ht="13.5">
      <c r="A204" s="3">
        <f ca="1">IFERROR(__xludf.DUMMYFUNCTION("""COMPUTED_VALUE"""),13)</f>
        <v>13</v>
      </c>
      <c r="B204" s="3">
        <f ca="1">IFERROR(__xludf.DUMMYFUNCTION("""COMPUTED_VALUE"""),8)</f>
        <v>8</v>
      </c>
      <c r="C204" s="3" t="str">
        <f ca="1">IFERROR(__xludf.DUMMYFUNCTION("""COMPUTED_VALUE"""),"13.8")</f>
        <v>13.8</v>
      </c>
      <c r="D204" s="3" t="str">
        <f ca="1">IFERROR(__xludf.DUMMYFUNCTION("""COMPUTED_VALUE"""),"Integration x to power of r multiplied dx equals to Open flower bracket Open flower bracket x to power of r plus 1 Close flower bracket by r plus 1 Close flower bracket Plus C")</f>
        <v>Integration x to power of r multiplied dx equals to Open flower bracket Open flower bracket x to power of r plus 1 Close flower bracket by r plus 1 Close flower bracket Plus C</v>
      </c>
    </row>
    <row r="205" spans="1:4" ht="13.5">
      <c r="A205" s="3">
        <f ca="1">IFERROR(__xludf.DUMMYFUNCTION("""COMPUTED_VALUE"""),13)</f>
        <v>13</v>
      </c>
      <c r="B205" s="3">
        <f ca="1">IFERROR(__xludf.DUMMYFUNCTION("""COMPUTED_VALUE"""),9)</f>
        <v>9</v>
      </c>
      <c r="C205" s="3" t="str">
        <f ca="1">IFERROR(__xludf.DUMMYFUNCTION("""COMPUTED_VALUE"""),"13.9")</f>
        <v>13.9</v>
      </c>
      <c r="D205" s="3" t="str">
        <f ca="1">IFERROR(__xludf.DUMMYFUNCTION("""COMPUTED_VALUE"""),"Integrate x raised to the power of r multiply by dx is parenthesis open parenthesis open x raised to the power of r plus 1 parenthesis close by r plus 1 parenthesis close Plus C")</f>
        <v>Integrate x raised to the power of r multiply by dx is parenthesis open parenthesis open x raised to the power of r plus 1 parenthesis close by r plus 1 parenthesis close Plus C</v>
      </c>
    </row>
    <row r="206" spans="1:4" ht="13.5">
      <c r="A206" s="3">
        <f ca="1">IFERROR(__xludf.DUMMYFUNCTION("""COMPUTED_VALUE"""),13)</f>
        <v>13</v>
      </c>
      <c r="B206" s="3">
        <f ca="1">IFERROR(__xludf.DUMMYFUNCTION("""COMPUTED_VALUE"""),10)</f>
        <v>10</v>
      </c>
      <c r="C206" s="3" t="str">
        <f ca="1">IFERROR(__xludf.DUMMYFUNCTION("""COMPUTED_VALUE"""),"13.10")</f>
        <v>13.10</v>
      </c>
      <c r="D206" s="3" t="str">
        <f ca="1">IFERROR(__xludf.DUMMYFUNCTION("""COMPUTED_VALUE"""),"Integrate x raised to the power of r multiplied dx is parenthesis open parenthesis open x raised to the power of r plus 1 parenthesis close by r plus 1 parenthesis close Plus C")</f>
        <v>Integrate x raised to the power of r multiplied dx is parenthesis open parenthesis open x raised to the power of r plus 1 parenthesis close by r plus 1 parenthesis close Plus C</v>
      </c>
    </row>
    <row r="207" spans="1:4" ht="13.5">
      <c r="A207" s="3">
        <f ca="1">IFERROR(__xludf.DUMMYFUNCTION("""COMPUTED_VALUE"""),13)</f>
        <v>13</v>
      </c>
      <c r="B207" s="3">
        <f ca="1">IFERROR(__xludf.DUMMYFUNCTION("""COMPUTED_VALUE"""),11)</f>
        <v>11</v>
      </c>
      <c r="C207" s="3" t="str">
        <f ca="1">IFERROR(__xludf.DUMMYFUNCTION("""COMPUTED_VALUE"""),"13.11")</f>
        <v>13.11</v>
      </c>
      <c r="D207" s="3" t="str">
        <f ca="1">IFERROR(__xludf.DUMMYFUNCTION("""COMPUTED_VALUE"""),"Integrate x to power r into dx is Open parenthesis Open parenthesis x to power r plus 1 Close parenthesis Divide r plus 1 Close parenthesis Plus C")</f>
        <v>Integrate x to power r into dx is Open parenthesis Open parenthesis x to power r plus 1 Close parenthesis Divide r plus 1 Close parenthesis Plus C</v>
      </c>
    </row>
    <row r="208" spans="1:4" ht="13.5">
      <c r="A208" s="3">
        <f ca="1">IFERROR(__xludf.DUMMYFUNCTION("""COMPUTED_VALUE"""),13)</f>
        <v>13</v>
      </c>
      <c r="B208" s="3">
        <f ca="1">IFERROR(__xludf.DUMMYFUNCTION("""COMPUTED_VALUE"""),12)</f>
        <v>12</v>
      </c>
      <c r="C208" s="3" t="str">
        <f ca="1">IFERROR(__xludf.DUMMYFUNCTION("""COMPUTED_VALUE"""),"13.12")</f>
        <v>13.12</v>
      </c>
      <c r="D208" s="3" t="str">
        <f ca="1">IFERROR(__xludf.DUMMYFUNCTION("""COMPUTED_VALUE"""),"Integration x to power of r multiply by dx is Open flower bracket Open flower bracket x to power of r plus 1 Close flower bracket by r plus 1 Close flower bracket Plus C")</f>
        <v>Integration x to power of r multiply by dx is Open flower bracket Open flower bracket x to power of r plus 1 Close flower bracket by r plus 1 Close flower bracket Plus C</v>
      </c>
    </row>
    <row r="209" spans="1:4" ht="13.5">
      <c r="A209" s="3">
        <f ca="1">IFERROR(__xludf.DUMMYFUNCTION("""COMPUTED_VALUE"""),13)</f>
        <v>13</v>
      </c>
      <c r="B209" s="3">
        <f ca="1">IFERROR(__xludf.DUMMYFUNCTION("""COMPUTED_VALUE"""),13)</f>
        <v>13</v>
      </c>
      <c r="C209" s="3" t="str">
        <f ca="1">IFERROR(__xludf.DUMMYFUNCTION("""COMPUTED_VALUE"""),"13.13")</f>
        <v>13.13</v>
      </c>
      <c r="D209" s="3" t="str">
        <f ca="1">IFERROR(__xludf.DUMMYFUNCTION("""COMPUTED_VALUE"""),"integral x to the power of r dot dx is equal to Open curve bracket Open curve bracket x to the power of r plus 1 close curve bracket divided by r plus 1 close curve bracket Plus C")</f>
        <v>integral x to the power of r dot dx is equal to Open curve bracket Open curve bracket x to the power of r plus 1 close curve bracket divided by r plus 1 close curve bracket Plus C</v>
      </c>
    </row>
    <row r="210" spans="1:4" ht="13.5">
      <c r="A210" s="3">
        <f ca="1">IFERROR(__xludf.DUMMYFUNCTION("""COMPUTED_VALUE"""),13)</f>
        <v>13</v>
      </c>
      <c r="B210" s="3">
        <f ca="1">IFERROR(__xludf.DUMMYFUNCTION("""COMPUTED_VALUE"""),14)</f>
        <v>14</v>
      </c>
      <c r="C210" s="3" t="str">
        <f ca="1">IFERROR(__xludf.DUMMYFUNCTION("""COMPUTED_VALUE"""),"13.14")</f>
        <v>13.14</v>
      </c>
      <c r="D210" s="3" t="str">
        <f ca="1">IFERROR(__xludf.DUMMYFUNCTION("""COMPUTED_VALUE"""),"integral x to the power of r into dx is equal to Open curve bracket Open curve bracket x to the power of r plus 1 close curve bracket divided by r plus 1 close curve bracket Plus C")</f>
        <v>integral x to the power of r into dx is equal to Open curve bracket Open curve bracket x to the power of r plus 1 close curve bracket divided by r plus 1 close curve bracket Plus C</v>
      </c>
    </row>
    <row r="211" spans="1:4" ht="13.5">
      <c r="A211" s="3">
        <f ca="1">IFERROR(__xludf.DUMMYFUNCTION("""COMPUTED_VALUE"""),13)</f>
        <v>13</v>
      </c>
      <c r="B211" s="3">
        <f ca="1">IFERROR(__xludf.DUMMYFUNCTION("""COMPUTED_VALUE"""),15)</f>
        <v>15</v>
      </c>
      <c r="C211" s="3" t="str">
        <f ca="1">IFERROR(__xludf.DUMMYFUNCTION("""COMPUTED_VALUE"""),"13.15")</f>
        <v>13.15</v>
      </c>
      <c r="D211" s="3" t="str">
        <f ca="1">IFERROR(__xludf.DUMMYFUNCTION("""COMPUTED_VALUE"""),"Integration x raised to r multplies dx is same as Bracket start Bracket start x raised to r plus 1 Bracket close divided by r plus 1 Bracket close Plus C")</f>
        <v>Integration x raised to r multplies dx is same as Bracket start Bracket start x raised to r plus 1 Bracket close divided by r plus 1 Bracket close Plus C</v>
      </c>
    </row>
    <row r="212" spans="1:4" ht="13.5">
      <c r="A212" s="3">
        <f ca="1">IFERROR(__xludf.DUMMYFUNCTION("""COMPUTED_VALUE"""),13)</f>
        <v>13</v>
      </c>
      <c r="B212" s="3">
        <f ca="1">IFERROR(__xludf.DUMMYFUNCTION("""COMPUTED_VALUE"""),16)</f>
        <v>16</v>
      </c>
      <c r="C212" s="3" t="str">
        <f ca="1">IFERROR(__xludf.DUMMYFUNCTION("""COMPUTED_VALUE"""),"13.16")</f>
        <v>13.16</v>
      </c>
      <c r="D212" s="3" t="str">
        <f ca="1">IFERROR(__xludf.DUMMYFUNCTION("""COMPUTED_VALUE"""),"integrated x raised to the power r multiplied dx is same as Start bracket Start bracket x raised to the power r plus 1 End bracket Divide r plus 1 End bracket Plus C")</f>
        <v>integrated x raised to the power r multiplied dx is same as Start bracket Start bracket x raised to the power r plus 1 End bracket Divide r plus 1 End bracket Plus C</v>
      </c>
    </row>
    <row r="213" spans="1:4" ht="13.5">
      <c r="A213" s="3">
        <f ca="1">IFERROR(__xludf.DUMMYFUNCTION("""COMPUTED_VALUE"""),13)</f>
        <v>13</v>
      </c>
      <c r="B213" s="3">
        <f ca="1">IFERROR(__xludf.DUMMYFUNCTION("""COMPUTED_VALUE"""),17)</f>
        <v>17</v>
      </c>
      <c r="C213" s="3" t="str">
        <f ca="1">IFERROR(__xludf.DUMMYFUNCTION("""COMPUTED_VALUE"""),"13.17")</f>
        <v>13.17</v>
      </c>
      <c r="D213" s="3" t="str">
        <f ca="1">IFERROR(__xludf.DUMMYFUNCTION("""COMPUTED_VALUE"""),"integrated x raised to the power r product dx is same as Start bracket Start bracket x raised to the power r plus 1 End bracket Divide r plus 1 End bracket Plus C")</f>
        <v>integrated x raised to the power r product dx is same as Start bracket Start bracket x raised to the power r plus 1 End bracket Divide r plus 1 End bracket Plus C</v>
      </c>
    </row>
    <row r="214" spans="1:4" ht="13.5">
      <c r="A214" s="3">
        <f ca="1">IFERROR(__xludf.DUMMYFUNCTION("""COMPUTED_VALUE"""),13)</f>
        <v>13</v>
      </c>
      <c r="B214" s="3">
        <f ca="1">IFERROR(__xludf.DUMMYFUNCTION("""COMPUTED_VALUE"""),18)</f>
        <v>18</v>
      </c>
      <c r="C214" s="3" t="str">
        <f ca="1">IFERROR(__xludf.DUMMYFUNCTION("""COMPUTED_VALUE"""),"13.18")</f>
        <v>13.18</v>
      </c>
      <c r="D214" s="3" t="str">
        <f ca="1">IFERROR(__xludf.DUMMYFUNCTION("""COMPUTED_VALUE"""),"Integrate x raised to the power of r dot dx is same as parenthesis open parenthesis open x raised to the power of r plus 1 parenthesis close by r plus 1 parenthesis close Plus C")</f>
        <v>Integrate x raised to the power of r dot dx is same as parenthesis open parenthesis open x raised to the power of r plus 1 parenthesis close by r plus 1 parenthesis close Plus C</v>
      </c>
    </row>
    <row r="215" spans="1:4" ht="13.5">
      <c r="A215" s="3">
        <f ca="1">IFERROR(__xludf.DUMMYFUNCTION("""COMPUTED_VALUE"""),14)</f>
        <v>14</v>
      </c>
      <c r="B215" s="3">
        <f ca="1">IFERROR(__xludf.DUMMYFUNCTION("""COMPUTED_VALUE"""),1)</f>
        <v>1</v>
      </c>
      <c r="C215" s="3" t="str">
        <f ca="1">IFERROR(__xludf.DUMMYFUNCTION("""COMPUTED_VALUE"""),"14.1")</f>
        <v>14.1</v>
      </c>
      <c r="D215" s="3" t="str">
        <f ca="1">IFERROR(__xludf.DUMMYFUNCTION("""COMPUTED_VALUE"""),"a into Bracket start b raised to c into product add d Bracket close equals Bracket start a into b raised to d Bracket close into Bracket start b raised to c Bracket close raised to x")</f>
        <v>a into Bracket start b raised to c into product add d Bracket close equals Bracket start a into b raised to d Bracket close into Bracket start b raised to c Bracket close raised to x</v>
      </c>
    </row>
    <row r="216" spans="1:4" ht="13.5">
      <c r="A216" s="3">
        <f ca="1">IFERROR(__xludf.DUMMYFUNCTION("""COMPUTED_VALUE"""),14)</f>
        <v>14</v>
      </c>
      <c r="B216" s="3">
        <f ca="1">IFERROR(__xludf.DUMMYFUNCTION("""COMPUTED_VALUE"""),2)</f>
        <v>2</v>
      </c>
      <c r="C216" s="3" t="str">
        <f ca="1">IFERROR(__xludf.DUMMYFUNCTION("""COMPUTED_VALUE"""),"14.2")</f>
        <v>14.2</v>
      </c>
      <c r="D216" s="3" t="str">
        <f ca="1">IFERROR(__xludf.DUMMYFUNCTION("""COMPUTED_VALUE"""),"a product Bracket start b raised to c product product add d Bracket close equals Bracket start a into b raised to d Bracket close product Bracket start b raised to c Bracket close raised to x")</f>
        <v>a product Bracket start b raised to c product product add d Bracket close equals Bracket start a into b raised to d Bracket close product Bracket start b raised to c Bracket close raised to x</v>
      </c>
    </row>
    <row r="217" spans="1:4" ht="26.25">
      <c r="A217" s="3">
        <f ca="1">IFERROR(__xludf.DUMMYFUNCTION("""COMPUTED_VALUE"""),14)</f>
        <v>14</v>
      </c>
      <c r="B217" s="3">
        <f ca="1">IFERROR(__xludf.DUMMYFUNCTION("""COMPUTED_VALUE"""),3)</f>
        <v>3</v>
      </c>
      <c r="C217" s="3" t="str">
        <f ca="1">IFERROR(__xludf.DUMMYFUNCTION("""COMPUTED_VALUE"""),"14.3")</f>
        <v>14.3</v>
      </c>
      <c r="D217" s="3" t="str">
        <f ca="1">IFERROR(__xludf.DUMMYFUNCTION("""COMPUTED_VALUE"""),"a product Bracket start b to the power of c product product add d Bracket close equals Bracket start a into b to the power of d Bracket close product Bracket start b to the power of c Bracket close to the power of x")</f>
        <v>a product Bracket start b to the power of c product product add d Bracket close equals Bracket start a into b to the power of d Bracket close product Bracket start b to the power of c Bracket close to the power of x</v>
      </c>
    </row>
    <row r="218" spans="1:4" ht="26.25">
      <c r="A218" s="3">
        <f ca="1">IFERROR(__xludf.DUMMYFUNCTION("""COMPUTED_VALUE"""),14)</f>
        <v>14</v>
      </c>
      <c r="B218" s="3">
        <f ca="1">IFERROR(__xludf.DUMMYFUNCTION("""COMPUTED_VALUE"""),4)</f>
        <v>4</v>
      </c>
      <c r="C218" s="3" t="str">
        <f ca="1">IFERROR(__xludf.DUMMYFUNCTION("""COMPUTED_VALUE"""),"14.4")</f>
        <v>14.4</v>
      </c>
      <c r="D218" s="3" t="str">
        <f ca="1">IFERROR(__xludf.DUMMYFUNCTION("""COMPUTED_VALUE"""),"a dot Open curve bracket b to the power of c dot multiply by plus d close curve bracket is equal to Open curve bracket a into b to the power of d close curve bracket dot Open curve bracket b to the power of c close curve bracket to the power of x")</f>
        <v>a dot Open curve bracket b to the power of c dot multiply by plus d close curve bracket is equal to Open curve bracket a into b to the power of d close curve bracket dot Open curve bracket b to the power of c close curve bracket to the power of x</v>
      </c>
    </row>
    <row r="219" spans="1:4" ht="26.25">
      <c r="A219" s="3">
        <f ca="1">IFERROR(__xludf.DUMMYFUNCTION("""COMPUTED_VALUE"""),14)</f>
        <v>14</v>
      </c>
      <c r="B219" s="3">
        <f ca="1">IFERROR(__xludf.DUMMYFUNCTION("""COMPUTED_VALUE"""),5)</f>
        <v>5</v>
      </c>
      <c r="C219" s="3" t="str">
        <f ca="1">IFERROR(__xludf.DUMMYFUNCTION("""COMPUTED_VALUE"""),"14.5")</f>
        <v>14.5</v>
      </c>
      <c r="D219" s="3" t="str">
        <f ca="1">IFERROR(__xludf.DUMMYFUNCTION("""COMPUTED_VALUE"""),"a multiplied Open curve bracket b raised to the power of c multiplied multiply by plus d close curve bracket is equal to Open curve bracket a into b raised to the power of d close curve bracket multiplied Open curve bracket b raised to the power of c clos"&amp;"e curve bracket raised to the power of x")</f>
        <v>a multiplied Open curve bracket b raised to the power of c multiplied multiply by plus d close curve bracket is equal to Open curve bracket a into b raised to the power of d close curve bracket multiplied Open curve bracket b raised to the power of c close curve bracket raised to the power of x</v>
      </c>
    </row>
    <row r="220" spans="1:4" ht="26.25">
      <c r="A220" s="3">
        <f ca="1">IFERROR(__xludf.DUMMYFUNCTION("""COMPUTED_VALUE"""),14)</f>
        <v>14</v>
      </c>
      <c r="B220" s="3">
        <f ca="1">IFERROR(__xludf.DUMMYFUNCTION("""COMPUTED_VALUE"""),6)</f>
        <v>6</v>
      </c>
      <c r="C220" s="3" t="str">
        <f ca="1">IFERROR(__xludf.DUMMYFUNCTION("""COMPUTED_VALUE"""),"14.6")</f>
        <v>14.6</v>
      </c>
      <c r="D220" s="3" t="str">
        <f ca="1">IFERROR(__xludf.DUMMYFUNCTION("""COMPUTED_VALUE"""),"a multiply by Open curve bracket b to the power of c multiply by multiply by plus d close curve bracket is equal to Open curve bracket a into b to the power of d close curve bracket multiply by Open curve bracket b to the power of c close curve bracket to"&amp;" the power of x")</f>
        <v>a multiply by Open curve bracket b to the power of c multiply by multiply by plus d close curve bracket is equal to Open curve bracket a into b to the power of d close curve bracket multiply by Open curve bracket b to the power of c close curve bracket to the power of x</v>
      </c>
    </row>
    <row r="221" spans="1:4" ht="26.25">
      <c r="A221" s="3">
        <f ca="1">IFERROR(__xludf.DUMMYFUNCTION("""COMPUTED_VALUE"""),14)</f>
        <v>14</v>
      </c>
      <c r="B221" s="3">
        <f ca="1">IFERROR(__xludf.DUMMYFUNCTION("""COMPUTED_VALUE"""),7)</f>
        <v>7</v>
      </c>
      <c r="C221" s="3" t="str">
        <f ca="1">IFERROR(__xludf.DUMMYFUNCTION("""COMPUTED_VALUE"""),"14.7")</f>
        <v>14.7</v>
      </c>
      <c r="D221" s="3" t="str">
        <f ca="1">IFERROR(__xludf.DUMMYFUNCTION("""COMPUTED_VALUE"""),"a multiplied Open flower bracket b to power of c multiplied multplies add d Close flower bracket equals to Open flower bracket a into b to power of d Close flower bracket multiplied Open flower bracket b to power of c Close flower bracket to power of x")</f>
        <v>a multiplied Open flower bracket b to power of c multiplied multplies add d Close flower bracket equals to Open flower bracket a into b to power of d Close flower bracket multiplied Open flower bracket b to power of c Close flower bracket to power of x</v>
      </c>
    </row>
    <row r="222" spans="1:4" ht="26.25">
      <c r="A222" s="3">
        <f ca="1">IFERROR(__xludf.DUMMYFUNCTION("""COMPUTED_VALUE"""),14)</f>
        <v>14</v>
      </c>
      <c r="B222" s="3">
        <f ca="1">IFERROR(__xludf.DUMMYFUNCTION("""COMPUTED_VALUE"""),8)</f>
        <v>8</v>
      </c>
      <c r="C222" s="3" t="str">
        <f ca="1">IFERROR(__xludf.DUMMYFUNCTION("""COMPUTED_VALUE"""),"14.8")</f>
        <v>14.8</v>
      </c>
      <c r="D222" s="3" t="str">
        <f ca="1">IFERROR(__xludf.DUMMYFUNCTION("""COMPUTED_VALUE"""),"a multiply by Open flower bracket b to power of c multiply by multplies add d Close flower bracket equals to Open flower bracket a into b to power of d Close flower bracket multiply by Open flower bracket b to power of c Close flower bracket to power of x")</f>
        <v>a multiply by Open flower bracket b to power of c multiply by multplies add d Close flower bracket equals to Open flower bracket a into b to power of d Close flower bracket multiply by Open flower bracket b to power of c Close flower bracket to power of x</v>
      </c>
    </row>
    <row r="223" spans="1:4" ht="26.25">
      <c r="A223" s="3">
        <f ca="1">IFERROR(__xludf.DUMMYFUNCTION("""COMPUTED_VALUE"""),14)</f>
        <v>14</v>
      </c>
      <c r="B223" s="3">
        <f ca="1">IFERROR(__xludf.DUMMYFUNCTION("""COMPUTED_VALUE"""),9)</f>
        <v>9</v>
      </c>
      <c r="C223" s="3" t="str">
        <f ca="1">IFERROR(__xludf.DUMMYFUNCTION("""COMPUTED_VALUE"""),"14.9")</f>
        <v>14.9</v>
      </c>
      <c r="D223" s="3" t="str">
        <f ca="1">IFERROR(__xludf.DUMMYFUNCTION("""COMPUTED_VALUE"""),"a multplies Open flower bracket b to the power of c multplies multplies add d Close flower bracket equals to Open flower bracket a into b to the power of d Close flower bracket multplies Open flower bracket b to the power of c Close flower bracket to the "&amp;"power of x")</f>
        <v>a multplies Open flower bracket b to the power of c multplies multplies add d Close flower bracket equals to Open flower bracket a into b to the power of d Close flower bracket multplies Open flower bracket b to the power of c Close flower bracket to the power of x</v>
      </c>
    </row>
    <row r="224" spans="1:4" ht="26.25">
      <c r="A224" s="3">
        <f ca="1">IFERROR(__xludf.DUMMYFUNCTION("""COMPUTED_VALUE"""),14)</f>
        <v>14</v>
      </c>
      <c r="B224" s="3">
        <f ca="1">IFERROR(__xludf.DUMMYFUNCTION("""COMPUTED_VALUE"""),10)</f>
        <v>10</v>
      </c>
      <c r="C224" s="3" t="str">
        <f ca="1">IFERROR(__xludf.DUMMYFUNCTION("""COMPUTED_VALUE"""),"14.10")</f>
        <v>14.10</v>
      </c>
      <c r="D224" s="3" t="str">
        <f ca="1">IFERROR(__xludf.DUMMYFUNCTION("""COMPUTED_VALUE"""),"a into Open parenthesis b to power c into into plus d Close parenthesis Equal to Open parenthesis a into b to power d Close parenthesis into Open parenthesis b to power c Close parenthesis to power x")</f>
        <v>a into Open parenthesis b to power c into into plus d Close parenthesis Equal to Open parenthesis a into b to power d Close parenthesis into Open parenthesis b to power c Close parenthesis to power x</v>
      </c>
    </row>
    <row r="225" spans="1:4" ht="26.25">
      <c r="A225" s="3">
        <f ca="1">IFERROR(__xludf.DUMMYFUNCTION("""COMPUTED_VALUE"""),14)</f>
        <v>14</v>
      </c>
      <c r="B225" s="3">
        <f ca="1">IFERROR(__xludf.DUMMYFUNCTION("""COMPUTED_VALUE"""),11)</f>
        <v>11</v>
      </c>
      <c r="C225" s="3" t="str">
        <f ca="1">IFERROR(__xludf.DUMMYFUNCTION("""COMPUTED_VALUE"""),"14.11")</f>
        <v>14.11</v>
      </c>
      <c r="D225" s="3" t="str">
        <f ca="1">IFERROR(__xludf.DUMMYFUNCTION("""COMPUTED_VALUE"""),"a multiply by Open parenthesis b to power c multiply by into plus d Close parenthesis Equal to Open parenthesis a into b to power d Close parenthesis multiply by Open parenthesis b to power c Close parenthesis to power x")</f>
        <v>a multiply by Open parenthesis b to power c multiply by into plus d Close parenthesis Equal to Open parenthesis a into b to power d Close parenthesis multiply by Open parenthesis b to power c Close parenthesis to power x</v>
      </c>
    </row>
    <row r="226" spans="1:4" ht="26.25">
      <c r="A226" s="3">
        <f ca="1">IFERROR(__xludf.DUMMYFUNCTION("""COMPUTED_VALUE"""),14)</f>
        <v>14</v>
      </c>
      <c r="B226" s="3">
        <f ca="1">IFERROR(__xludf.DUMMYFUNCTION("""COMPUTED_VALUE"""),12)</f>
        <v>12</v>
      </c>
      <c r="C226" s="3" t="str">
        <f ca="1">IFERROR(__xludf.DUMMYFUNCTION("""COMPUTED_VALUE"""),"14.12")</f>
        <v>14.12</v>
      </c>
      <c r="D226" s="3" t="str">
        <f ca="1">IFERROR(__xludf.DUMMYFUNCTION("""COMPUTED_VALUE"""),"a multplies Open parenthesis b to power c multplies into plus d Close parenthesis Equal to Open parenthesis a into b to power d Close parenthesis multplies Open parenthesis b to power c Close parenthesis to power x")</f>
        <v>a multplies Open parenthesis b to power c multplies into plus d Close parenthesis Equal to Open parenthesis a into b to power d Close parenthesis multplies Open parenthesis b to power c Close parenthesis to power x</v>
      </c>
    </row>
    <row r="227" spans="1:4" ht="26.25">
      <c r="A227" s="3">
        <f ca="1">IFERROR(__xludf.DUMMYFUNCTION("""COMPUTED_VALUE"""),14)</f>
        <v>14</v>
      </c>
      <c r="B227" s="3">
        <f ca="1">IFERROR(__xludf.DUMMYFUNCTION("""COMPUTED_VALUE"""),13)</f>
        <v>13</v>
      </c>
      <c r="C227" s="3" t="str">
        <f ca="1">IFERROR(__xludf.DUMMYFUNCTION("""COMPUTED_VALUE"""),"14.13")</f>
        <v>14.13</v>
      </c>
      <c r="D227" s="3" t="str">
        <f ca="1">IFERROR(__xludf.DUMMYFUNCTION("""COMPUTED_VALUE"""),"a dot parenthesis open b raised to the power of c dot dot plus d parenthesis close is parenthesis open a into b raised to the power of d parenthesis close dot parenthesis open b raised to the power of c parenthesis close raised to the power of x")</f>
        <v>a dot parenthesis open b raised to the power of c dot dot plus d parenthesis close is parenthesis open a into b raised to the power of d parenthesis close dot parenthesis open b raised to the power of c parenthesis close raised to the power of x</v>
      </c>
    </row>
    <row r="228" spans="1:4" ht="26.25">
      <c r="A228" s="3">
        <f ca="1">IFERROR(__xludf.DUMMYFUNCTION("""COMPUTED_VALUE"""),14)</f>
        <v>14</v>
      </c>
      <c r="B228" s="3">
        <f ca="1">IFERROR(__xludf.DUMMYFUNCTION("""COMPUTED_VALUE"""),14)</f>
        <v>14</v>
      </c>
      <c r="C228" s="3" t="str">
        <f ca="1">IFERROR(__xludf.DUMMYFUNCTION("""COMPUTED_VALUE"""),"14.14")</f>
        <v>14.14</v>
      </c>
      <c r="D228" s="3" t="str">
        <f ca="1">IFERROR(__xludf.DUMMYFUNCTION("""COMPUTED_VALUE"""),"a into parenthesis open b raised to the power of c into dot plus d parenthesis close is parenthesis open a into b raised to the power of d parenthesis close into parenthesis open b raised to the power of c parenthesis close raised to the power of x")</f>
        <v>a into parenthesis open b raised to the power of c into dot plus d parenthesis close is parenthesis open a into b raised to the power of d parenthesis close into parenthesis open b raised to the power of c parenthesis close raised to the power of x</v>
      </c>
    </row>
    <row r="229" spans="1:4" ht="26.25">
      <c r="A229" s="3">
        <f ca="1">IFERROR(__xludf.DUMMYFUNCTION("""COMPUTED_VALUE"""),14)</f>
        <v>14</v>
      </c>
      <c r="B229" s="3">
        <f ca="1">IFERROR(__xludf.DUMMYFUNCTION("""COMPUTED_VALUE"""),15)</f>
        <v>15</v>
      </c>
      <c r="C229" s="3" t="str">
        <f ca="1">IFERROR(__xludf.DUMMYFUNCTION("""COMPUTED_VALUE"""),"14.15")</f>
        <v>14.15</v>
      </c>
      <c r="D229" s="3" t="str">
        <f ca="1">IFERROR(__xludf.DUMMYFUNCTION("""COMPUTED_VALUE"""),"a product parenthesis open b raised to the power of c product dot plus d parenthesis close is parenthesis open a into b raised to the power of d parenthesis close product parenthesis open b raised to the power of c parenthesis close raised to the power of"&amp;" x")</f>
        <v>a product parenthesis open b raised to the power of c product dot plus d parenthesis close is parenthesis open a into b raised to the power of d parenthesis close product parenthesis open b raised to the power of c parenthesis close raised to the power of x</v>
      </c>
    </row>
    <row r="230" spans="1:4" ht="26.25">
      <c r="A230" s="3">
        <f ca="1">IFERROR(__xludf.DUMMYFUNCTION("""COMPUTED_VALUE"""),14)</f>
        <v>14</v>
      </c>
      <c r="B230" s="3">
        <f ca="1">IFERROR(__xludf.DUMMYFUNCTION("""COMPUTED_VALUE"""),16)</f>
        <v>16</v>
      </c>
      <c r="C230" s="3" t="str">
        <f ca="1">IFERROR(__xludf.DUMMYFUNCTION("""COMPUTED_VALUE"""),"14.16")</f>
        <v>14.16</v>
      </c>
      <c r="D230" s="3" t="str">
        <f ca="1">IFERROR(__xludf.DUMMYFUNCTION("""COMPUTED_VALUE"""),"a dot Start bracket b raised to the power c dot multiplied add d End bracket is same as Start bracket a into b raised to the power d End bracket dot Start bracket b raised to the power c End bracket raised to the power x")</f>
        <v>a dot Start bracket b raised to the power c dot multiplied add d End bracket is same as Start bracket a into b raised to the power d End bracket dot Start bracket b raised to the power c End bracket raised to the power x</v>
      </c>
    </row>
    <row r="231" spans="1:4" ht="26.25">
      <c r="A231" s="3">
        <f ca="1">IFERROR(__xludf.DUMMYFUNCTION("""COMPUTED_VALUE"""),14)</f>
        <v>14</v>
      </c>
      <c r="B231" s="3">
        <f ca="1">IFERROR(__xludf.DUMMYFUNCTION("""COMPUTED_VALUE"""),17)</f>
        <v>17</v>
      </c>
      <c r="C231" s="3" t="str">
        <f ca="1">IFERROR(__xludf.DUMMYFUNCTION("""COMPUTED_VALUE"""),"14.17")</f>
        <v>14.17</v>
      </c>
      <c r="D231" s="3" t="str">
        <f ca="1">IFERROR(__xludf.DUMMYFUNCTION("""COMPUTED_VALUE"""),"a multiplied Start bracket b raised to the power c multiplied multiplied add d End bracket is same as Start bracket a into b raised to the power d End bracket multiplied Start bracket b raised to the power c End bracket raised to the power x")</f>
        <v>a multiplied Start bracket b raised to the power c multiplied multiplied add d End bracket is same as Start bracket a into b raised to the power d End bracket multiplied Start bracket b raised to the power c End bracket raised to the power x</v>
      </c>
    </row>
    <row r="232" spans="1:4" ht="26.25">
      <c r="A232" s="3">
        <f ca="1">IFERROR(__xludf.DUMMYFUNCTION("""COMPUTED_VALUE"""),14)</f>
        <v>14</v>
      </c>
      <c r="B232" s="3">
        <f ca="1">IFERROR(__xludf.DUMMYFUNCTION("""COMPUTED_VALUE"""),18)</f>
        <v>18</v>
      </c>
      <c r="C232" s="3" t="str">
        <f ca="1">IFERROR(__xludf.DUMMYFUNCTION("""COMPUTED_VALUE"""),"14.18")</f>
        <v>14.18</v>
      </c>
      <c r="D232" s="3" t="str">
        <f ca="1">IFERROR(__xludf.DUMMYFUNCTION("""COMPUTED_VALUE"""),"a product Start bracket b raised to the power c product multiplied add d End bracket is same as Start bracket a into b raised to the power d End bracket product Start bracket b raised to the power c End bracket raised to the power x")</f>
        <v>a product Start bracket b raised to the power c product multiplied add d End bracket is same as Start bracket a into b raised to the power d End bracket product Start bracket b raised to the power c End bracket raised to the power x</v>
      </c>
    </row>
    <row r="233" spans="1:4" ht="13.5">
      <c r="A233" s="3">
        <f ca="1">IFERROR(__xludf.DUMMYFUNCTION("""COMPUTED_VALUE"""),15)</f>
        <v>15</v>
      </c>
      <c r="B233" s="3">
        <f ca="1">IFERROR(__xludf.DUMMYFUNCTION("""COMPUTED_VALUE"""),1)</f>
        <v>1</v>
      </c>
      <c r="C233" s="3" t="str">
        <f ca="1">IFERROR(__xludf.DUMMYFUNCTION("""COMPUTED_VALUE"""),"15.1")</f>
        <v>15.1</v>
      </c>
      <c r="D233" s="3" t="str">
        <f ca="1">IFERROR(__xludf.DUMMYFUNCTION("""COMPUTED_VALUE"""),"exponent raised to x equals to limit n to infinity brackets start 1 summed with x by n brackets end raised to n")</f>
        <v>exponent raised to x equals to limit n to infinity brackets start 1 summed with x by n brackets end raised to n</v>
      </c>
    </row>
    <row r="234" spans="1:4" ht="13.5">
      <c r="A234" s="3">
        <f ca="1">IFERROR(__xludf.DUMMYFUNCTION("""COMPUTED_VALUE"""),15)</f>
        <v>15</v>
      </c>
      <c r="B234" s="3">
        <f ca="1">IFERROR(__xludf.DUMMYFUNCTION("""COMPUTED_VALUE"""),2)</f>
        <v>2</v>
      </c>
      <c r="C234" s="3" t="str">
        <f ca="1">IFERROR(__xludf.DUMMYFUNCTION("""COMPUTED_VALUE"""),"15.2")</f>
        <v>15.2</v>
      </c>
      <c r="D234" s="3" t="str">
        <f ca="1">IFERROR(__xludf.DUMMYFUNCTION("""COMPUTED_VALUE"""),"exponent raised to x is equal to limit n to infinity brackets start 1 summed with x slash n brackets end raised to n")</f>
        <v>exponent raised to x is equal to limit n to infinity brackets start 1 summed with x slash n brackets end raised to n</v>
      </c>
    </row>
    <row r="235" spans="1:4" ht="13.5">
      <c r="A235" s="3">
        <f ca="1">IFERROR(__xludf.DUMMYFUNCTION("""COMPUTED_VALUE"""),15)</f>
        <v>15</v>
      </c>
      <c r="B235" s="3">
        <f ca="1">IFERROR(__xludf.DUMMYFUNCTION("""COMPUTED_VALUE"""),3)</f>
        <v>3</v>
      </c>
      <c r="C235" s="3" t="str">
        <f ca="1">IFERROR(__xludf.DUMMYFUNCTION("""COMPUTED_VALUE"""),"15.3")</f>
        <v>15.3</v>
      </c>
      <c r="D235" s="3" t="str">
        <f ca="1">IFERROR(__xludf.DUMMYFUNCTION("""COMPUTED_VALUE"""),"exponent raised to x equals limit n to infinity brackets start 1 summed with x slash n brackets end raised to n")</f>
        <v>exponent raised to x equals limit n to infinity brackets start 1 summed with x slash n brackets end raised to n</v>
      </c>
    </row>
    <row r="236" spans="1:4" ht="13.5">
      <c r="A236" s="3">
        <f ca="1">IFERROR(__xludf.DUMMYFUNCTION("""COMPUTED_VALUE"""),15)</f>
        <v>15</v>
      </c>
      <c r="B236" s="3">
        <f ca="1">IFERROR(__xludf.DUMMYFUNCTION("""COMPUTED_VALUE"""),4)</f>
        <v>4</v>
      </c>
      <c r="C236" s="3" t="str">
        <f ca="1">IFERROR(__xludf.DUMMYFUNCTION("""COMPUTED_VALUE"""),"15.4")</f>
        <v>15.4</v>
      </c>
      <c r="D236" s="3" t="str">
        <f ca="1">IFERROR(__xludf.DUMMYFUNCTION("""COMPUTED_VALUE"""),"exponent raised to the power x is equal to limit n tending to infinity start parenthesis 1 plus x by n end parenthesis raised to the power n")</f>
        <v>exponent raised to the power x is equal to limit n tending to infinity start parenthesis 1 plus x by n end parenthesis raised to the power n</v>
      </c>
    </row>
    <row r="237" spans="1:4" ht="13.5">
      <c r="A237" s="3">
        <f ca="1">IFERROR(__xludf.DUMMYFUNCTION("""COMPUTED_VALUE"""),15)</f>
        <v>15</v>
      </c>
      <c r="B237" s="3">
        <f ca="1">IFERROR(__xludf.DUMMYFUNCTION("""COMPUTED_VALUE"""),5)</f>
        <v>5</v>
      </c>
      <c r="C237" s="3" t="str">
        <f ca="1">IFERROR(__xludf.DUMMYFUNCTION("""COMPUTED_VALUE"""),"15.5")</f>
        <v>15.5</v>
      </c>
      <c r="D237" s="3" t="str">
        <f ca="1">IFERROR(__xludf.DUMMYFUNCTION("""COMPUTED_VALUE"""),"exponent raised to the power x is equals to limit n tending to infinity start parenthesis 1 plus x by n end parenthesis raised to the power n")</f>
        <v>exponent raised to the power x is equals to limit n tending to infinity start parenthesis 1 plus x by n end parenthesis raised to the power n</v>
      </c>
    </row>
    <row r="238" spans="1:4" ht="13.5">
      <c r="A238" s="3">
        <f ca="1">IFERROR(__xludf.DUMMYFUNCTION("""COMPUTED_VALUE"""),15)</f>
        <v>15</v>
      </c>
      <c r="B238" s="3">
        <f ca="1">IFERROR(__xludf.DUMMYFUNCTION("""COMPUTED_VALUE"""),6)</f>
        <v>6</v>
      </c>
      <c r="C238" s="3" t="str">
        <f ca="1">IFERROR(__xludf.DUMMYFUNCTION("""COMPUTED_VALUE"""),"15.6")</f>
        <v>15.6</v>
      </c>
      <c r="D238" s="3" t="str">
        <f ca="1">IFERROR(__xludf.DUMMYFUNCTION("""COMPUTED_VALUE"""),"exponent raised to the power x equal to limit n tending to infinity start parenthesis 1 plus x slash n end parenthesis raised to the power n")</f>
        <v>exponent raised to the power x equal to limit n tending to infinity start parenthesis 1 plus x slash n end parenthesis raised to the power n</v>
      </c>
    </row>
    <row r="239" spans="1:4" ht="13.5">
      <c r="A239" s="3">
        <f ca="1">IFERROR(__xludf.DUMMYFUNCTION("""COMPUTED_VALUE"""),15)</f>
        <v>15</v>
      </c>
      <c r="B239" s="3">
        <f ca="1">IFERROR(__xludf.DUMMYFUNCTION("""COMPUTED_VALUE"""),7)</f>
        <v>7</v>
      </c>
      <c r="C239" s="3" t="str">
        <f ca="1">IFERROR(__xludf.DUMMYFUNCTION("""COMPUTED_VALUE"""),"15.7")</f>
        <v>15.7</v>
      </c>
      <c r="D239" s="3" t="str">
        <f ca="1">IFERROR(__xludf.DUMMYFUNCTION("""COMPUTED_VALUE"""),"e raised to the power of x is equals to limit of n tends to infinity start bracket 1 sum x divided by n end bracket raised to the power of n")</f>
        <v>e raised to the power of x is equals to limit of n tends to infinity start bracket 1 sum x divided by n end bracket raised to the power of n</v>
      </c>
    </row>
    <row r="240" spans="1:4" ht="13.5">
      <c r="A240" s="3">
        <f ca="1">IFERROR(__xludf.DUMMYFUNCTION("""COMPUTED_VALUE"""),15)</f>
        <v>15</v>
      </c>
      <c r="B240" s="3">
        <f ca="1">IFERROR(__xludf.DUMMYFUNCTION("""COMPUTED_VALUE"""),8)</f>
        <v>8</v>
      </c>
      <c r="C240" s="3" t="str">
        <f ca="1">IFERROR(__xludf.DUMMYFUNCTION("""COMPUTED_VALUE"""),"15.8")</f>
        <v>15.8</v>
      </c>
      <c r="D240" s="3" t="str">
        <f ca="1">IFERROR(__xludf.DUMMYFUNCTION("""COMPUTED_VALUE"""),"e raised to the power of x is equal to limit of n tends to infinity start bracket 1 sum x slash n end bracket raised to the power of n")</f>
        <v>e raised to the power of x is equal to limit of n tends to infinity start bracket 1 sum x slash n end bracket raised to the power of n</v>
      </c>
    </row>
    <row r="241" spans="1:4" ht="13.5">
      <c r="A241" s="3">
        <f ca="1">IFERROR(__xludf.DUMMYFUNCTION("""COMPUTED_VALUE"""),15)</f>
        <v>15</v>
      </c>
      <c r="B241" s="3">
        <f ca="1">IFERROR(__xludf.DUMMYFUNCTION("""COMPUTED_VALUE"""),9)</f>
        <v>9</v>
      </c>
      <c r="C241" s="3" t="str">
        <f ca="1">IFERROR(__xludf.DUMMYFUNCTION("""COMPUTED_VALUE"""),"15.9")</f>
        <v>15.9</v>
      </c>
      <c r="D241" s="3" t="str">
        <f ca="1">IFERROR(__xludf.DUMMYFUNCTION("""COMPUTED_VALUE"""),"e raised to the power of x is equals to limit of n tends to infinity start bracket 1 sum x slash n end bracket raised to the power of n")</f>
        <v>e raised to the power of x is equals to limit of n tends to infinity start bracket 1 sum x slash n end bracket raised to the power of n</v>
      </c>
    </row>
    <row r="242" spans="1:4" ht="13.5">
      <c r="A242" s="3">
        <f ca="1">IFERROR(__xludf.DUMMYFUNCTION("""COMPUTED_VALUE"""),15)</f>
        <v>15</v>
      </c>
      <c r="B242" s="3">
        <f ca="1">IFERROR(__xludf.DUMMYFUNCTION("""COMPUTED_VALUE"""),10)</f>
        <v>10</v>
      </c>
      <c r="C242" s="3" t="str">
        <f ca="1">IFERROR(__xludf.DUMMYFUNCTION("""COMPUTED_VALUE"""),"15.10")</f>
        <v>15.10</v>
      </c>
      <c r="D242" s="3" t="str">
        <f ca="1">IFERROR(__xludf.DUMMYFUNCTION("""COMPUTED_VALUE"""),"e to power x equals limit of n tending to infinity open parenthesis 1 plus x by n close parenthesis to power n")</f>
        <v>e to power x equals limit of n tending to infinity open parenthesis 1 plus x by n close parenthesis to power n</v>
      </c>
    </row>
    <row r="243" spans="1:4" ht="13.5">
      <c r="A243" s="3">
        <f ca="1">IFERROR(__xludf.DUMMYFUNCTION("""COMPUTED_VALUE"""),15)</f>
        <v>15</v>
      </c>
      <c r="B243" s="3">
        <f ca="1">IFERROR(__xludf.DUMMYFUNCTION("""COMPUTED_VALUE"""),11)</f>
        <v>11</v>
      </c>
      <c r="C243" s="3" t="str">
        <f ca="1">IFERROR(__xludf.DUMMYFUNCTION("""COMPUTED_VALUE"""),"15.11")</f>
        <v>15.11</v>
      </c>
      <c r="D243" s="3" t="str">
        <f ca="1">IFERROR(__xludf.DUMMYFUNCTION("""COMPUTED_VALUE"""),"e to power x Is same as limit of n tending to infinity open parenthesis 1 plus x by n close parenthesis to power n")</f>
        <v>e to power x Is same as limit of n tending to infinity open parenthesis 1 plus x by n close parenthesis to power n</v>
      </c>
    </row>
    <row r="244" spans="1:4" ht="13.5">
      <c r="A244" s="3">
        <f ca="1">IFERROR(__xludf.DUMMYFUNCTION("""COMPUTED_VALUE"""),15)</f>
        <v>15</v>
      </c>
      <c r="B244" s="3">
        <f ca="1">IFERROR(__xludf.DUMMYFUNCTION("""COMPUTED_VALUE"""),12)</f>
        <v>12</v>
      </c>
      <c r="C244" s="3" t="str">
        <f ca="1">IFERROR(__xludf.DUMMYFUNCTION("""COMPUTED_VALUE"""),"15.12")</f>
        <v>15.12</v>
      </c>
      <c r="D244" s="3" t="str">
        <f ca="1">IFERROR(__xludf.DUMMYFUNCTION("""COMPUTED_VALUE"""),"e to power x equals to limit of n tending to infinity open parenthesis 1 plus x slash n close parenthesis to power n")</f>
        <v>e to power x equals to limit of n tending to infinity open parenthesis 1 plus x slash n close parenthesis to power n</v>
      </c>
    </row>
    <row r="245" spans="1:4" ht="13.5">
      <c r="A245" s="3">
        <f ca="1">IFERROR(__xludf.DUMMYFUNCTION("""COMPUTED_VALUE"""),15)</f>
        <v>15</v>
      </c>
      <c r="B245" s="3">
        <f ca="1">IFERROR(__xludf.DUMMYFUNCTION("""COMPUTED_VALUE"""),13)</f>
        <v>13</v>
      </c>
      <c r="C245" s="3" t="str">
        <f ca="1">IFERROR(__xludf.DUMMYFUNCTION("""COMPUTED_VALUE"""),"15.13")</f>
        <v>15.13</v>
      </c>
      <c r="D245" s="3" t="str">
        <f ca="1">IFERROR(__xludf.DUMMYFUNCTION("""COMPUTED_VALUE"""),"exponent to power of x equals to limit n tends to infinity open bracket 1 sum x divided by n close bracket to power of n")</f>
        <v>exponent to power of x equals to limit n tends to infinity open bracket 1 sum x divided by n close bracket to power of n</v>
      </c>
    </row>
    <row r="246" spans="1:4" ht="13.5">
      <c r="A246" s="3">
        <f ca="1">IFERROR(__xludf.DUMMYFUNCTION("""COMPUTED_VALUE"""),15)</f>
        <v>15</v>
      </c>
      <c r="B246" s="3">
        <f ca="1">IFERROR(__xludf.DUMMYFUNCTION("""COMPUTED_VALUE"""),14)</f>
        <v>14</v>
      </c>
      <c r="C246" s="3" t="str">
        <f ca="1">IFERROR(__xludf.DUMMYFUNCTION("""COMPUTED_VALUE"""),"15.14")</f>
        <v>15.14</v>
      </c>
      <c r="D246" s="3" t="str">
        <f ca="1">IFERROR(__xludf.DUMMYFUNCTION("""COMPUTED_VALUE"""),"exponent to power of x Is same as limit n tends to infinity open bracket 1 sum x divided by n close bracket to power of n")</f>
        <v>exponent to power of x Is same as limit n tends to infinity open bracket 1 sum x divided by n close bracket to power of n</v>
      </c>
    </row>
    <row r="247" spans="1:4" ht="13.5">
      <c r="A247" s="3">
        <f ca="1">IFERROR(__xludf.DUMMYFUNCTION("""COMPUTED_VALUE"""),15)</f>
        <v>15</v>
      </c>
      <c r="B247" s="3">
        <f ca="1">IFERROR(__xludf.DUMMYFUNCTION("""COMPUTED_VALUE"""),15)</f>
        <v>15</v>
      </c>
      <c r="C247" s="3" t="str">
        <f ca="1">IFERROR(__xludf.DUMMYFUNCTION("""COMPUTED_VALUE"""),"15.15")</f>
        <v>15.15</v>
      </c>
      <c r="D247" s="3" t="str">
        <f ca="1">IFERROR(__xludf.DUMMYFUNCTION("""COMPUTED_VALUE"""),"exponent to power of x equal to limit n tends to infinity open bracket 1 sum x slash n close bracket to power of n")</f>
        <v>exponent to power of x equal to limit n tends to infinity open bracket 1 sum x slash n close bracket to power of n</v>
      </c>
    </row>
    <row r="248" spans="1:4" ht="13.5">
      <c r="A248" s="3">
        <f ca="1">IFERROR(__xludf.DUMMYFUNCTION("""COMPUTED_VALUE"""),15)</f>
        <v>15</v>
      </c>
      <c r="B248" s="3">
        <f ca="1">IFERROR(__xludf.DUMMYFUNCTION("""COMPUTED_VALUE"""),16)</f>
        <v>16</v>
      </c>
      <c r="C248" s="3" t="str">
        <f ca="1">IFERROR(__xludf.DUMMYFUNCTION("""COMPUTED_VALUE"""),"15.16")</f>
        <v>15.16</v>
      </c>
      <c r="D248" s="3" t="str">
        <f ca="1">IFERROR(__xludf.DUMMYFUNCTION("""COMPUTED_VALUE"""),"e to the power of x equal to limit of n to infinity brackets open 1 summed with x slash n brackets close to the power of n")</f>
        <v>e to the power of x equal to limit of n to infinity brackets open 1 summed with x slash n brackets close to the power of n</v>
      </c>
    </row>
    <row r="249" spans="1:4" ht="13.5">
      <c r="A249" s="3">
        <f ca="1">IFERROR(__xludf.DUMMYFUNCTION("""COMPUTED_VALUE"""),15)</f>
        <v>15</v>
      </c>
      <c r="B249" s="3">
        <f ca="1">IFERROR(__xludf.DUMMYFUNCTION("""COMPUTED_VALUE"""),17)</f>
        <v>17</v>
      </c>
      <c r="C249" s="3" t="str">
        <f ca="1">IFERROR(__xludf.DUMMYFUNCTION("""COMPUTED_VALUE"""),"15.17")</f>
        <v>15.17</v>
      </c>
      <c r="D249" s="3" t="str">
        <f ca="1">IFERROR(__xludf.DUMMYFUNCTION("""COMPUTED_VALUE"""),"e to the power of x is equals to limit of n to infinity brackets open 1 summed with x slash n brackets close to the power of n")</f>
        <v>e to the power of x is equals to limit of n to infinity brackets open 1 summed with x slash n brackets close to the power of n</v>
      </c>
    </row>
    <row r="250" spans="1:4" ht="13.5">
      <c r="A250" s="3">
        <f ca="1">IFERROR(__xludf.DUMMYFUNCTION("""COMPUTED_VALUE"""),15)</f>
        <v>15</v>
      </c>
      <c r="B250" s="3">
        <f ca="1">IFERROR(__xludf.DUMMYFUNCTION("""COMPUTED_VALUE"""),18)</f>
        <v>18</v>
      </c>
      <c r="C250" s="3" t="str">
        <f ca="1">IFERROR(__xludf.DUMMYFUNCTION("""COMPUTED_VALUE"""),"15.18")</f>
        <v>15.18</v>
      </c>
      <c r="D250" s="3" t="str">
        <f ca="1">IFERROR(__xludf.DUMMYFUNCTION("""COMPUTED_VALUE"""),"e to the power of x Is same as limit of n to infinity brackets open 1 summed with x slash n brackets close to the power of n")</f>
        <v>e to the power of x Is same as limit of n to infinity brackets open 1 summed with x slash n brackets close to the power of n</v>
      </c>
    </row>
    <row r="251" spans="1:4" ht="13.5">
      <c r="A251" s="3"/>
      <c r="B251" s="3"/>
      <c r="C251" s="3"/>
      <c r="D251" s="3"/>
    </row>
    <row r="252" spans="1:4" ht="13.5">
      <c r="A252" s="3"/>
      <c r="B252" s="3"/>
      <c r="C252" s="3"/>
      <c r="D252" s="3"/>
    </row>
    <row r="253" spans="1:4" ht="13.5">
      <c r="A253" s="3"/>
      <c r="B253" s="3"/>
      <c r="C253" s="3"/>
      <c r="D253" s="3"/>
    </row>
    <row r="254" spans="1:4" ht="13.5">
      <c r="A254" s="3"/>
      <c r="B254" s="3"/>
      <c r="C254" s="3"/>
      <c r="D254" s="3"/>
    </row>
    <row r="255" spans="1:4" ht="13.5">
      <c r="A255" s="3"/>
      <c r="B255" s="3"/>
      <c r="C255" s="3"/>
      <c r="D255" s="3"/>
    </row>
    <row r="256" spans="1:4" ht="13.5">
      <c r="A256" s="3"/>
      <c r="B256" s="3"/>
      <c r="C256" s="3"/>
      <c r="D256" s="3"/>
    </row>
    <row r="257" spans="1:4" ht="13.5">
      <c r="A257" s="3"/>
      <c r="B257" s="3"/>
      <c r="C257" s="3"/>
      <c r="D257" s="3"/>
    </row>
    <row r="258" spans="1:4" ht="13.5">
      <c r="A258" s="3"/>
      <c r="B258" s="3"/>
      <c r="C258" s="3"/>
      <c r="D258" s="3"/>
    </row>
    <row r="259" spans="1:4" ht="13.5">
      <c r="A259" s="3"/>
      <c r="B259" s="3"/>
      <c r="C259" s="3"/>
      <c r="D259" s="3"/>
    </row>
    <row r="260" spans="1:4" ht="13.5">
      <c r="A260" s="3"/>
      <c r="B260" s="3"/>
      <c r="C260" s="3"/>
      <c r="D260" s="3"/>
    </row>
    <row r="261" spans="1:4" ht="13.5">
      <c r="A261" s="3"/>
      <c r="B261" s="3"/>
      <c r="C261" s="3"/>
      <c r="D261" s="3"/>
    </row>
    <row r="262" spans="1:4" ht="13.5">
      <c r="A262" s="3"/>
      <c r="B262" s="3"/>
      <c r="C262" s="3"/>
      <c r="D262" s="3"/>
    </row>
    <row r="263" spans="1:4" ht="13.5">
      <c r="A263" s="3"/>
      <c r="B263" s="3"/>
      <c r="C263" s="3"/>
      <c r="D263" s="3"/>
    </row>
    <row r="264" spans="1:4" ht="13.5">
      <c r="A264" s="3"/>
      <c r="B264" s="3"/>
      <c r="C264" s="3"/>
      <c r="D264" s="3"/>
    </row>
    <row r="265" spans="1:4" ht="13.5">
      <c r="A265" s="3"/>
      <c r="B265" s="3"/>
      <c r="C265" s="3"/>
      <c r="D265" s="3"/>
    </row>
    <row r="266" spans="1:4" ht="13.5">
      <c r="A266" s="3"/>
      <c r="B266" s="3"/>
      <c r="C266" s="3"/>
      <c r="D266" s="3"/>
    </row>
    <row r="267" spans="1:4" ht="13.5">
      <c r="A267" s="3"/>
      <c r="B267" s="3"/>
      <c r="C267" s="3"/>
      <c r="D267" s="3"/>
    </row>
    <row r="268" spans="1:4" ht="13.5">
      <c r="A268" s="3"/>
      <c r="B268" s="3"/>
      <c r="C268" s="3"/>
      <c r="D268" s="3"/>
    </row>
    <row r="269" spans="1:4" ht="13.5">
      <c r="A269" s="3"/>
      <c r="B269" s="3"/>
      <c r="C269" s="3"/>
      <c r="D269" s="3"/>
    </row>
    <row r="270" spans="1:4" ht="13.5">
      <c r="A270" s="3"/>
      <c r="B270" s="3"/>
      <c r="C270" s="3"/>
      <c r="D270" s="3"/>
    </row>
    <row r="271" spans="1:4" ht="13.5">
      <c r="A271" s="3"/>
      <c r="B271" s="3"/>
      <c r="C271" s="3"/>
      <c r="D271" s="3"/>
    </row>
    <row r="272" spans="1:4" ht="13.5">
      <c r="A272" s="3"/>
      <c r="B272" s="3"/>
      <c r="C272" s="3"/>
      <c r="D272" s="3"/>
    </row>
    <row r="273" spans="1:4" ht="13.5">
      <c r="A273" s="3"/>
      <c r="B273" s="3"/>
      <c r="C273" s="3"/>
      <c r="D273" s="3"/>
    </row>
    <row r="274" spans="1:4" ht="13.5">
      <c r="A274" s="3"/>
      <c r="B274" s="3"/>
      <c r="C274" s="3"/>
      <c r="D274" s="3"/>
    </row>
    <row r="275" spans="1:4" ht="13.5">
      <c r="A275" s="3"/>
      <c r="B275" s="3"/>
      <c r="C275" s="3"/>
      <c r="D275" s="3"/>
    </row>
    <row r="276" spans="1:4" ht="13.5">
      <c r="A276" s="3"/>
      <c r="B276" s="3"/>
      <c r="C276" s="3"/>
      <c r="D276" s="3"/>
    </row>
    <row r="277" spans="1:4" ht="13.5">
      <c r="A277" s="3"/>
      <c r="B277" s="3"/>
      <c r="C277" s="3"/>
      <c r="D277" s="3"/>
    </row>
    <row r="278" spans="1:4" ht="13.5">
      <c r="A278" s="3"/>
      <c r="B278" s="3"/>
      <c r="C278" s="3"/>
      <c r="D278" s="3"/>
    </row>
    <row r="279" spans="1:4" ht="13.5">
      <c r="A279" s="3"/>
      <c r="B279" s="3"/>
      <c r="C279" s="3"/>
      <c r="D279" s="3"/>
    </row>
    <row r="280" spans="1:4" ht="13.5">
      <c r="A280" s="3"/>
      <c r="B280" s="3"/>
      <c r="C280" s="3"/>
      <c r="D280" s="3"/>
    </row>
    <row r="281" spans="1:4" ht="13.5">
      <c r="A281" s="3"/>
      <c r="B281" s="3"/>
      <c r="C281" s="3"/>
      <c r="D281" s="3"/>
    </row>
    <row r="282" spans="1:4" ht="13.5">
      <c r="A282" s="3"/>
      <c r="B282" s="3"/>
      <c r="C282" s="3"/>
      <c r="D282" s="3"/>
    </row>
    <row r="283" spans="1:4" ht="13.5">
      <c r="A283" s="3"/>
      <c r="B283" s="3"/>
      <c r="C283" s="3"/>
      <c r="D283" s="3"/>
    </row>
    <row r="284" spans="1:4" ht="13.5">
      <c r="A284" s="3"/>
      <c r="B284" s="3"/>
      <c r="C284" s="3"/>
      <c r="D284" s="3"/>
    </row>
    <row r="285" spans="1:4" ht="13.5">
      <c r="A285" s="3"/>
      <c r="B285" s="3"/>
      <c r="C285" s="3"/>
      <c r="D285" s="3"/>
    </row>
    <row r="286" spans="1:4" ht="13.5">
      <c r="A286" s="3"/>
      <c r="B286" s="3"/>
      <c r="C286" s="3"/>
      <c r="D286" s="3"/>
    </row>
    <row r="287" spans="1:4" ht="13.5">
      <c r="A287" s="3"/>
      <c r="B287" s="3"/>
      <c r="C287" s="3"/>
      <c r="D287" s="3"/>
    </row>
    <row r="288" spans="1:4" ht="13.5">
      <c r="A288" s="3"/>
      <c r="B288" s="3"/>
      <c r="C288" s="3"/>
      <c r="D288" s="3"/>
    </row>
    <row r="289" spans="1:4" ht="13.5">
      <c r="A289" s="3"/>
      <c r="B289" s="3"/>
      <c r="C289" s="3"/>
      <c r="D289" s="3"/>
    </row>
    <row r="290" spans="1:4" ht="13.5">
      <c r="A290" s="3"/>
      <c r="B290" s="3"/>
      <c r="C290" s="3"/>
      <c r="D290" s="3"/>
    </row>
    <row r="291" spans="1:4" ht="13.5">
      <c r="A291" s="3"/>
      <c r="B291" s="3"/>
      <c r="C291" s="3"/>
      <c r="D291" s="3"/>
    </row>
    <row r="292" spans="1:4" ht="13.5">
      <c r="A292" s="3"/>
      <c r="B292" s="3"/>
      <c r="C292" s="3"/>
      <c r="D292" s="3"/>
    </row>
    <row r="293" spans="1:4" ht="13.5">
      <c r="A293" s="3"/>
      <c r="B293" s="3"/>
      <c r="C293" s="3"/>
      <c r="D293" s="3"/>
    </row>
    <row r="294" spans="1:4" ht="13.5">
      <c r="A294" s="3"/>
      <c r="B294" s="3"/>
      <c r="C294" s="3"/>
      <c r="D294" s="3"/>
    </row>
    <row r="295" spans="1:4" ht="13.5">
      <c r="A295" s="3"/>
      <c r="B295" s="3"/>
      <c r="C295" s="3"/>
      <c r="D295" s="3"/>
    </row>
    <row r="296" spans="1:4" ht="13.5">
      <c r="A296" s="3"/>
      <c r="B296" s="3"/>
      <c r="C296" s="3"/>
      <c r="D296" s="3"/>
    </row>
    <row r="297" spans="1:4" ht="13.5">
      <c r="A297" s="3"/>
      <c r="B297" s="3"/>
      <c r="C297" s="3"/>
      <c r="D297" s="3"/>
    </row>
    <row r="298" spans="1:4" ht="13.5">
      <c r="A298" s="3"/>
      <c r="B298" s="3"/>
      <c r="C298" s="3"/>
      <c r="D298" s="3"/>
    </row>
    <row r="299" spans="1:4" ht="13.5">
      <c r="A299" s="3"/>
      <c r="B299" s="3"/>
      <c r="C299" s="3"/>
      <c r="D299" s="3"/>
    </row>
    <row r="300" spans="1:4" ht="13.5">
      <c r="A300" s="3"/>
      <c r="B300" s="3"/>
      <c r="C300" s="3"/>
      <c r="D300" s="3"/>
    </row>
    <row r="301" spans="1:4" ht="13.5">
      <c r="A301" s="3"/>
      <c r="B301" s="3"/>
      <c r="C301" s="3"/>
      <c r="D301" s="3"/>
    </row>
    <row r="302" spans="1:4" ht="13.5">
      <c r="A302" s="3"/>
      <c r="B302" s="3"/>
      <c r="C302" s="3"/>
      <c r="D302" s="3"/>
    </row>
    <row r="303" spans="1:4" ht="13.5">
      <c r="A303" s="3"/>
      <c r="B303" s="3"/>
      <c r="C303" s="3"/>
      <c r="D303" s="3"/>
    </row>
    <row r="304" spans="1:4" ht="13.5">
      <c r="A304" s="3"/>
      <c r="B304" s="3"/>
      <c r="C304" s="3"/>
      <c r="D304" s="3"/>
    </row>
    <row r="305" spans="1:4" ht="13.5">
      <c r="A305" s="3"/>
      <c r="B305" s="3"/>
      <c r="C305" s="3"/>
      <c r="D305" s="3"/>
    </row>
    <row r="306" spans="1:4" ht="13.5">
      <c r="A306" s="3"/>
      <c r="B306" s="3"/>
      <c r="C306" s="3"/>
      <c r="D306" s="3"/>
    </row>
    <row r="307" spans="1:4" ht="13.5">
      <c r="A307" s="3"/>
      <c r="B307" s="3"/>
      <c r="C307" s="3"/>
      <c r="D307" s="3"/>
    </row>
    <row r="308" spans="1:4" ht="13.5">
      <c r="A308" s="3"/>
      <c r="B308" s="3"/>
      <c r="C308" s="3"/>
      <c r="D308" s="3"/>
    </row>
    <row r="309" spans="1:4" ht="13.5">
      <c r="A309" s="3"/>
      <c r="B309" s="3"/>
      <c r="C309" s="3"/>
      <c r="D309" s="3"/>
    </row>
    <row r="310" spans="1:4" ht="13.5">
      <c r="A310" s="3"/>
      <c r="B310" s="3"/>
      <c r="C310" s="3"/>
      <c r="D310" s="3"/>
    </row>
    <row r="311" spans="1:4" ht="13.5">
      <c r="A311" s="3"/>
      <c r="B311" s="3"/>
      <c r="C311" s="3"/>
      <c r="D311" s="3"/>
    </row>
    <row r="312" spans="1:4" ht="13.5">
      <c r="A312" s="3"/>
      <c r="B312" s="3"/>
      <c r="C312" s="3"/>
      <c r="D312" s="3"/>
    </row>
    <row r="313" spans="1:4" ht="13.5">
      <c r="A313" s="3"/>
      <c r="B313" s="3"/>
      <c r="C313" s="3"/>
      <c r="D313" s="3"/>
    </row>
    <row r="314" spans="1:4" ht="13.5">
      <c r="A314" s="3"/>
      <c r="B314" s="3"/>
      <c r="C314" s="3"/>
      <c r="D314" s="3"/>
    </row>
    <row r="315" spans="1:4" ht="13.5">
      <c r="A315" s="3"/>
      <c r="B315" s="3"/>
      <c r="C315" s="3"/>
      <c r="D315" s="3"/>
    </row>
    <row r="316" spans="1:4" ht="13.5">
      <c r="A316" s="3"/>
      <c r="B316" s="3"/>
      <c r="C316" s="3"/>
      <c r="D316" s="3"/>
    </row>
    <row r="317" spans="1:4" ht="13.5">
      <c r="A317" s="3"/>
      <c r="B317" s="3"/>
      <c r="C317" s="3"/>
      <c r="D317" s="3"/>
    </row>
    <row r="318" spans="1:4" ht="13.5">
      <c r="A318" s="3"/>
      <c r="B318" s="3"/>
      <c r="C318" s="3"/>
      <c r="D318" s="3"/>
    </row>
    <row r="319" spans="1:4" ht="13.5">
      <c r="A319" s="3"/>
      <c r="B319" s="3"/>
      <c r="C319" s="3"/>
      <c r="D319" s="3"/>
    </row>
    <row r="320" spans="1:4" ht="13.5">
      <c r="A320" s="3"/>
      <c r="B320" s="3"/>
      <c r="C320" s="3"/>
      <c r="D320" s="3"/>
    </row>
    <row r="321" spans="1:4" ht="13.5">
      <c r="A321" s="3"/>
      <c r="B321" s="3"/>
      <c r="C321" s="3"/>
      <c r="D321" s="3"/>
    </row>
  </sheetData>
  <pageMargins left="0" right="0" top="0" bottom="0" header="0" footer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D43"/>
  <sheetViews>
    <sheetView workbookViewId="0"/>
  </sheetViews>
  <sheetFormatPr defaultColWidth="14.42578125" defaultRowHeight="15.75" customHeight="1"/>
  <cols>
    <col min="4" max="4" width="147.140625" customWidth="1"/>
  </cols>
  <sheetData>
    <row r="1" spans="1:4" ht="15.75" customHeight="1">
      <c r="A1" s="1" t="s">
        <v>0</v>
      </c>
      <c r="B1" s="1" t="s">
        <v>1</v>
      </c>
      <c r="C1" s="1" t="s">
        <v>2</v>
      </c>
      <c r="D1" s="2" t="s">
        <v>3</v>
      </c>
    </row>
    <row r="2" spans="1:4" ht="24">
      <c r="A2" s="4">
        <v>9</v>
      </c>
      <c r="B2" s="4">
        <v>1</v>
      </c>
      <c r="C2" s="4" t="e">
        <f t="shared" ref="C2:C43" ca="1" si="0">_xludf.CONCAT(A2,_xludf.CONCAT(".",B2))</f>
        <v>#NAME?</v>
      </c>
      <c r="D2" s="5" t="str">
        <f ca="1">IFERROR(__xludf.DUMMYFUNCTION("IMPORTRANGE(""https://docs.google.com/spreadsheets/d/1roU6TkpYe1UZ0PCr84taauss5sTWNfG9obEGJow-ft4/edit#gid=0"",""9!ab2:ab"")"),"Sigma Cap base Beta 1 equals to sigma Cap base Epsalonot into Open flower bracket root of 1 Divided by sumation of Open flower bracket x subscript i subtraction x bar Close flower bracket to power of 2 Close flower bracket")</f>
        <v>Sigma Cap base Beta 1 equals to sigma Cap base Epsalonot into Open flower bracket root of 1 Divided by sumation of Open flower bracket x subscript i subtraction x bar Close flower bracket to power of 2 Close flower bracket</v>
      </c>
    </row>
    <row r="3" spans="1:4" ht="24">
      <c r="A3" s="4">
        <v>9</v>
      </c>
      <c r="B3" s="4">
        <v>2</v>
      </c>
      <c r="C3" s="4" t="e">
        <f t="shared" ca="1" si="0"/>
        <v>#NAME?</v>
      </c>
      <c r="D3" s="5" t="str">
        <f ca="1">IFERROR(__xludf.DUMMYFUNCTION("""COMPUTED_VALUE"""),"Sigma Cap base Beta 1 equals sigma Cap base Epsalonot multiplied by Bracket start root of 1 Divided by sum from Bracket start x to the base of i sub x bar Bracket close raised to the power 2 Bracket close")</f>
        <v>Sigma Cap base Beta 1 equals sigma Cap base Epsalonot multiplied by Bracket start root of 1 Divided by sum from Bracket start x to the base of i sub x bar Bracket close raised to the power 2 Bracket close</v>
      </c>
    </row>
    <row r="4" spans="1:4" ht="24">
      <c r="A4" s="4">
        <v>9</v>
      </c>
      <c r="B4" s="4">
        <v>3</v>
      </c>
      <c r="C4" s="4" t="e">
        <f t="shared" ca="1" si="0"/>
        <v>#NAME?</v>
      </c>
      <c r="D4" s="5" t="str">
        <f ca="1">IFERROR(__xludf.DUMMYFUNCTION("""COMPUTED_VALUE"""),"Sigma Cap base Beta 1 Equal to sigma Cap base Epsalone multiplication Open parenthesis Root 1 Divide sum Open parenthesis x base i minus x bar Close parenthesis to power 2 Close parenthesis")</f>
        <v>Sigma Cap base Beta 1 Equal to sigma Cap base Epsalone multiplication Open parenthesis Root 1 Divide sum Open parenthesis x base i minus x bar Close parenthesis to power 2 Close parenthesis</v>
      </c>
    </row>
    <row r="5" spans="1:4" ht="24">
      <c r="A5" s="4">
        <v>9</v>
      </c>
      <c r="B5" s="4">
        <v>4</v>
      </c>
      <c r="C5" s="4" t="e">
        <f t="shared" ca="1" si="0"/>
        <v>#NAME?</v>
      </c>
      <c r="D5" s="5" t="str">
        <f ca="1">IFERROR(__xludf.DUMMYFUNCTION("""COMPUTED_VALUE"""),"Sigma Cap base of Beta 1 is same as sigma Cap base of Epsalonot multiplication Start bracket Square root of 1 Divided by sum Start bracket x to the base i minus x bar End bracket raised to the power 2 End bracket")</f>
        <v>Sigma Cap base of Beta 1 is same as sigma Cap base of Epsalonot multiplication Start bracket Square root of 1 Divided by sum Start bracket x to the base i minus x bar End bracket raised to the power 2 End bracket</v>
      </c>
    </row>
    <row r="6" spans="1:4" ht="24">
      <c r="A6" s="4">
        <v>9</v>
      </c>
      <c r="B6" s="4">
        <v>5</v>
      </c>
      <c r="C6" s="4" t="e">
        <f t="shared" ca="1" si="0"/>
        <v>#NAME?</v>
      </c>
      <c r="D6" s="5" t="str">
        <f ca="1">IFERROR(__xludf.DUMMYFUNCTION("""COMPUTED_VALUE"""),"Sigma Cap base of Beta 1 is equal to sigma Cap base of Epsalone multiplied by Open curve bracket square root 1 Divide sum from Open curve bracket x base of i sub x bar close curve bracket raised to 2 close curve bracket")</f>
        <v>Sigma Cap base of Beta 1 is equal to sigma Cap base of Epsalone multiplied by Open curve bracket square root 1 Divide sum from Open curve bracket x base of i sub x bar close curve bracket raised to 2 close curve bracket</v>
      </c>
    </row>
    <row r="7" spans="1:4" ht="24">
      <c r="A7" s="4">
        <v>9</v>
      </c>
      <c r="B7" s="4">
        <v>6</v>
      </c>
      <c r="C7" s="4" t="e">
        <f t="shared" ca="1" si="0"/>
        <v>#NAME?</v>
      </c>
      <c r="D7" s="5" t="str">
        <f ca="1">IFERROR(__xludf.DUMMYFUNCTION("""COMPUTED_VALUE"""),"Sigma Cap base of Beta 1 equals sigma Cap base of Epsalonot multiplied by Bracket start root of 1 Divided by sum from Bracket start x base of i sub x bar Bracket close raised to the power 2 Bracket close")</f>
        <v>Sigma Cap base of Beta 1 equals sigma Cap base of Epsalonot multiplied by Bracket start root of 1 Divided by sum from Bracket start x base of i sub x bar Bracket close raised to the power 2 Bracket close</v>
      </c>
    </row>
    <row r="8" spans="1:4" ht="24">
      <c r="A8" s="4">
        <v>9</v>
      </c>
      <c r="B8" s="4">
        <v>7</v>
      </c>
      <c r="C8" s="4" t="e">
        <f t="shared" ca="1" si="0"/>
        <v>#NAME?</v>
      </c>
      <c r="D8" s="5" t="str">
        <f ca="1">IFERROR(__xludf.DUMMYFUNCTION("""COMPUTED_VALUE"""),"Sigma Cap subscript Beta 1 Equal to sigma Cap subscript Epsalone multiplication Open parenthesis Root 1 Divide sum Open parenthesis x subscript i minus x bar Close parenthesis to power 2 Close parenthesis")</f>
        <v>Sigma Cap subscript Beta 1 Equal to sigma Cap subscript Epsalone multiplication Open parenthesis Root 1 Divide sum Open parenthesis x subscript i minus x bar Close parenthesis to power 2 Close parenthesis</v>
      </c>
    </row>
    <row r="9" spans="1:4" ht="24">
      <c r="A9" s="4">
        <v>9</v>
      </c>
      <c r="B9" s="4">
        <v>8</v>
      </c>
      <c r="C9" s="4" t="e">
        <f t="shared" ca="1" si="0"/>
        <v>#NAME?</v>
      </c>
      <c r="D9" s="5" t="str">
        <f ca="1">IFERROR(__xludf.DUMMYFUNCTION("""COMPUTED_VALUE"""),"Sigma Cap subscript Beta 1 is sigma Cap subscript Epsalone into parenthesis open Root 1 Divide sumation of parenthesis open x subscript i subtraction x bar parenthesis close raised to the power of 2 parenthesis close")</f>
        <v>Sigma Cap subscript Beta 1 is sigma Cap subscript Epsalone into parenthesis open Root 1 Divide sumation of parenthesis open x subscript i subtraction x bar parenthesis close raised to the power of 2 parenthesis close</v>
      </c>
    </row>
    <row r="10" spans="1:4" ht="24">
      <c r="A10" s="4">
        <v>9</v>
      </c>
      <c r="B10" s="4">
        <v>9</v>
      </c>
      <c r="C10" s="4" t="e">
        <f t="shared" ca="1" si="0"/>
        <v>#NAME?</v>
      </c>
      <c r="D10" s="5" t="str">
        <f ca="1">IFERROR(__xludf.DUMMYFUNCTION("""COMPUTED_VALUE"""),"Sigma Cap to the base Beta 1 is equal to sigma Cap to the base Epsalone multiplied by Open curve bracket square root 1 Divide sum from Open curve bracket x base i sub x bar close curve bracket raised to 2 close curve bracket")</f>
        <v>Sigma Cap to the base Beta 1 is equal to sigma Cap to the base Epsalone multiplied by Open curve bracket square root 1 Divide sum from Open curve bracket x base i sub x bar close curve bracket raised to 2 close curve bracket</v>
      </c>
    </row>
    <row r="11" spans="1:4" ht="24">
      <c r="A11" s="4">
        <v>9</v>
      </c>
      <c r="B11" s="4">
        <v>10</v>
      </c>
      <c r="C11" s="4" t="e">
        <f t="shared" ca="1" si="0"/>
        <v>#NAME?</v>
      </c>
      <c r="D11" s="5" t="str">
        <f ca="1">IFERROR(__xludf.DUMMYFUNCTION("""COMPUTED_VALUE"""),"Sigma Cap to the base Beta 1 equals to sigma Cap to the base Epsalonot into Open flower bracket root of 1 Divided by sumation of Open flower bracket x to the base i subtraction x bar Close flower bracket to power of 2 Close flower bracket")</f>
        <v>Sigma Cap to the base Beta 1 equals to sigma Cap to the base Epsalonot into Open flower bracket root of 1 Divided by sumation of Open flower bracket x to the base i subtraction x bar Close flower bracket to power of 2 Close flower bracket</v>
      </c>
    </row>
    <row r="12" spans="1:4" ht="24">
      <c r="A12" s="4">
        <v>9</v>
      </c>
      <c r="B12" s="4">
        <v>11</v>
      </c>
      <c r="C12" s="4" t="e">
        <f t="shared" ca="1" si="0"/>
        <v>#NAME?</v>
      </c>
      <c r="D12" s="5" t="str">
        <f ca="1">IFERROR(__xludf.DUMMYFUNCTION("""COMPUTED_VALUE"""),"Sigma Cap to the base of Beta 1 is sigma Cap to the base of Epsalone into parenthesis open Root 1 Divide sumation of parenthesis open x base of i subtraction x bar parenthesis close raised to the power of 2 parenthesis close")</f>
        <v>Sigma Cap to the base of Beta 1 is sigma Cap to the base of Epsalone into parenthesis open Root 1 Divide sumation of parenthesis open x base of i subtraction x bar parenthesis close raised to the power of 2 parenthesis close</v>
      </c>
    </row>
    <row r="13" spans="1:4" ht="24">
      <c r="A13" s="4">
        <v>9</v>
      </c>
      <c r="B13" s="4">
        <v>12</v>
      </c>
      <c r="C13" s="4" t="e">
        <f t="shared" ca="1" si="0"/>
        <v>#NAME?</v>
      </c>
      <c r="D13" s="5" t="str">
        <f ca="1">IFERROR(__xludf.DUMMYFUNCTION("""COMPUTED_VALUE"""),"Sigma Cap to the base of Beta 1 is same as sigma Cap to the base of Epsalonot multiplication Start bracket Square root of 1 Divided by sum Start bracket x to the base of i minus x bar End bracket raised to the power 2 End bracket")</f>
        <v>Sigma Cap to the base of Beta 1 is same as sigma Cap to the base of Epsalonot multiplication Start bracket Square root of 1 Divided by sum Start bracket x to the base of i minus x bar End bracket raised to the power 2 End bracket</v>
      </c>
    </row>
    <row r="14" spans="1:4" ht="12.75">
      <c r="A14" s="4">
        <v>9</v>
      </c>
      <c r="B14" s="4">
        <v>13</v>
      </c>
      <c r="C14" s="4" t="e">
        <f t="shared" ca="1" si="0"/>
        <v>#NAME?</v>
      </c>
      <c r="D14" s="5"/>
    </row>
    <row r="15" spans="1:4" ht="12.75">
      <c r="A15" s="4">
        <v>9</v>
      </c>
      <c r="B15" s="4">
        <v>14</v>
      </c>
      <c r="C15" s="4" t="e">
        <f t="shared" ca="1" si="0"/>
        <v>#NAME?</v>
      </c>
      <c r="D15" s="5"/>
    </row>
    <row r="16" spans="1:4" ht="12.75">
      <c r="A16" s="4">
        <v>9</v>
      </c>
      <c r="B16" s="4">
        <v>15</v>
      </c>
      <c r="C16" s="4" t="e">
        <f t="shared" ca="1" si="0"/>
        <v>#NAME?</v>
      </c>
      <c r="D16" s="5"/>
    </row>
    <row r="17" spans="1:4" ht="12.75">
      <c r="A17" s="4">
        <v>9</v>
      </c>
      <c r="B17" s="4">
        <v>16</v>
      </c>
      <c r="C17" s="4" t="e">
        <f t="shared" ca="1" si="0"/>
        <v>#NAME?</v>
      </c>
      <c r="D17" s="5"/>
    </row>
    <row r="18" spans="1:4" ht="12.75">
      <c r="A18" s="4">
        <v>9</v>
      </c>
      <c r="B18" s="4">
        <v>17</v>
      </c>
      <c r="C18" s="4" t="e">
        <f t="shared" ca="1" si="0"/>
        <v>#NAME?</v>
      </c>
      <c r="D18" s="5"/>
    </row>
    <row r="19" spans="1:4" ht="12.75">
      <c r="A19" s="4">
        <v>9</v>
      </c>
      <c r="B19" s="4">
        <v>18</v>
      </c>
      <c r="C19" s="4" t="e">
        <f t="shared" ca="1" si="0"/>
        <v>#NAME?</v>
      </c>
      <c r="D19" s="4"/>
    </row>
    <row r="20" spans="1:4" ht="12.75">
      <c r="A20" s="4">
        <v>9</v>
      </c>
      <c r="B20" s="4">
        <v>19</v>
      </c>
      <c r="C20" s="4" t="e">
        <f t="shared" ca="1" si="0"/>
        <v>#NAME?</v>
      </c>
      <c r="D20" s="4"/>
    </row>
    <row r="21" spans="1:4" ht="12.75">
      <c r="A21" s="4">
        <v>9</v>
      </c>
      <c r="B21" s="4">
        <v>20</v>
      </c>
      <c r="C21" s="4" t="e">
        <f t="shared" ca="1" si="0"/>
        <v>#NAME?</v>
      </c>
      <c r="D21" s="4"/>
    </row>
    <row r="22" spans="1:4" ht="12.75">
      <c r="A22" s="4">
        <v>9</v>
      </c>
      <c r="B22" s="4">
        <v>21</v>
      </c>
      <c r="C22" s="4" t="e">
        <f t="shared" ca="1" si="0"/>
        <v>#NAME?</v>
      </c>
      <c r="D22" s="4"/>
    </row>
    <row r="23" spans="1:4" ht="12.75">
      <c r="A23" s="4">
        <v>9</v>
      </c>
      <c r="B23" s="4">
        <v>22</v>
      </c>
      <c r="C23" s="4" t="e">
        <f t="shared" ca="1" si="0"/>
        <v>#NAME?</v>
      </c>
      <c r="D23" s="4"/>
    </row>
    <row r="24" spans="1:4" ht="12.75">
      <c r="A24" s="4">
        <v>9</v>
      </c>
      <c r="B24" s="4">
        <v>23</v>
      </c>
      <c r="C24" s="4" t="e">
        <f t="shared" ca="1" si="0"/>
        <v>#NAME?</v>
      </c>
      <c r="D24" s="4"/>
    </row>
    <row r="25" spans="1:4" ht="12.75">
      <c r="A25" s="4">
        <v>9</v>
      </c>
      <c r="B25" s="4">
        <v>24</v>
      </c>
      <c r="C25" s="4" t="e">
        <f t="shared" ca="1" si="0"/>
        <v>#NAME?</v>
      </c>
      <c r="D25" s="4"/>
    </row>
    <row r="26" spans="1:4" ht="12.75">
      <c r="A26" s="4">
        <v>9</v>
      </c>
      <c r="B26" s="4">
        <v>25</v>
      </c>
      <c r="C26" s="4" t="e">
        <f t="shared" ca="1" si="0"/>
        <v>#NAME?</v>
      </c>
      <c r="D26" s="4"/>
    </row>
    <row r="27" spans="1:4" ht="12.75">
      <c r="A27" s="4">
        <v>9</v>
      </c>
      <c r="B27" s="4">
        <v>26</v>
      </c>
      <c r="C27" s="4" t="e">
        <f t="shared" ca="1" si="0"/>
        <v>#NAME?</v>
      </c>
      <c r="D27" s="4"/>
    </row>
    <row r="28" spans="1:4" ht="12.75">
      <c r="A28" s="4">
        <v>9</v>
      </c>
      <c r="B28" s="4">
        <v>27</v>
      </c>
      <c r="C28" s="4" t="e">
        <f t="shared" ca="1" si="0"/>
        <v>#NAME?</v>
      </c>
      <c r="D28" s="4"/>
    </row>
    <row r="29" spans="1:4" ht="12.75">
      <c r="A29" s="4">
        <v>9</v>
      </c>
      <c r="B29" s="4">
        <v>28</v>
      </c>
      <c r="C29" s="4" t="e">
        <f t="shared" ca="1" si="0"/>
        <v>#NAME?</v>
      </c>
      <c r="D29" s="4"/>
    </row>
    <row r="30" spans="1:4" ht="12.75">
      <c r="A30" s="4">
        <v>9</v>
      </c>
      <c r="B30" s="4">
        <v>29</v>
      </c>
      <c r="C30" s="4" t="e">
        <f t="shared" ca="1" si="0"/>
        <v>#NAME?</v>
      </c>
      <c r="D30" s="4"/>
    </row>
    <row r="31" spans="1:4" ht="12.75">
      <c r="A31" s="4">
        <v>9</v>
      </c>
      <c r="B31" s="4">
        <v>30</v>
      </c>
      <c r="C31" s="4" t="e">
        <f t="shared" ca="1" si="0"/>
        <v>#NAME?</v>
      </c>
      <c r="D31" s="4"/>
    </row>
    <row r="32" spans="1:4" ht="12.75">
      <c r="A32" s="4">
        <v>9</v>
      </c>
      <c r="B32" s="4">
        <v>31</v>
      </c>
      <c r="C32" s="4" t="e">
        <f t="shared" ca="1" si="0"/>
        <v>#NAME?</v>
      </c>
      <c r="D32" s="4"/>
    </row>
    <row r="33" spans="1:4" ht="12.75">
      <c r="A33" s="4">
        <v>9</v>
      </c>
      <c r="B33" s="4">
        <v>32</v>
      </c>
      <c r="C33" s="4" t="e">
        <f t="shared" ca="1" si="0"/>
        <v>#NAME?</v>
      </c>
      <c r="D33" s="4"/>
    </row>
    <row r="34" spans="1:4" ht="12.75">
      <c r="A34" s="4">
        <v>9</v>
      </c>
      <c r="B34" s="4">
        <v>33</v>
      </c>
      <c r="C34" s="4" t="e">
        <f t="shared" ca="1" si="0"/>
        <v>#NAME?</v>
      </c>
      <c r="D34" s="4"/>
    </row>
    <row r="35" spans="1:4" ht="12.75">
      <c r="A35" s="4">
        <v>9</v>
      </c>
      <c r="B35" s="4">
        <v>34</v>
      </c>
      <c r="C35" s="4" t="e">
        <f t="shared" ca="1" si="0"/>
        <v>#NAME?</v>
      </c>
      <c r="D35" s="4"/>
    </row>
    <row r="36" spans="1:4" ht="12.75">
      <c r="A36" s="4">
        <v>9</v>
      </c>
      <c r="B36" s="4">
        <v>35</v>
      </c>
      <c r="C36" s="4" t="e">
        <f t="shared" ca="1" si="0"/>
        <v>#NAME?</v>
      </c>
      <c r="D36" s="4"/>
    </row>
    <row r="37" spans="1:4" ht="12.75">
      <c r="A37" s="4">
        <v>9</v>
      </c>
      <c r="B37" s="4">
        <v>36</v>
      </c>
      <c r="C37" s="4" t="e">
        <f t="shared" ca="1" si="0"/>
        <v>#NAME?</v>
      </c>
      <c r="D37" s="4"/>
    </row>
    <row r="38" spans="1:4" ht="12.75">
      <c r="A38" s="4">
        <v>9</v>
      </c>
      <c r="B38" s="4">
        <v>37</v>
      </c>
      <c r="C38" s="4" t="e">
        <f t="shared" ca="1" si="0"/>
        <v>#NAME?</v>
      </c>
      <c r="D38" s="4"/>
    </row>
    <row r="39" spans="1:4" ht="12.75">
      <c r="A39" s="4">
        <v>9</v>
      </c>
      <c r="B39" s="4">
        <v>38</v>
      </c>
      <c r="C39" s="4" t="e">
        <f t="shared" ca="1" si="0"/>
        <v>#NAME?</v>
      </c>
      <c r="D39" s="4"/>
    </row>
    <row r="40" spans="1:4" ht="12.75">
      <c r="A40" s="4">
        <v>9</v>
      </c>
      <c r="B40" s="4">
        <v>39</v>
      </c>
      <c r="C40" s="4" t="e">
        <f t="shared" ca="1" si="0"/>
        <v>#NAME?</v>
      </c>
      <c r="D40" s="4"/>
    </row>
    <row r="41" spans="1:4" ht="12.75">
      <c r="A41" s="4">
        <v>9</v>
      </c>
      <c r="B41" s="4">
        <v>40</v>
      </c>
      <c r="C41" s="4" t="e">
        <f t="shared" ca="1" si="0"/>
        <v>#NAME?</v>
      </c>
      <c r="D41" s="4"/>
    </row>
    <row r="42" spans="1:4" ht="12.75">
      <c r="A42" s="4">
        <v>9</v>
      </c>
      <c r="B42" s="4">
        <v>41</v>
      </c>
      <c r="C42" s="4" t="e">
        <f t="shared" ca="1" si="0"/>
        <v>#NAME?</v>
      </c>
      <c r="D42" s="4"/>
    </row>
    <row r="43" spans="1:4" ht="12.75">
      <c r="A43" s="4">
        <v>9</v>
      </c>
      <c r="B43" s="4">
        <v>42</v>
      </c>
      <c r="C43" s="4" t="e">
        <f t="shared" ca="1" si="0"/>
        <v>#NAME?</v>
      </c>
      <c r="D43" s="4"/>
    </row>
  </sheetData>
  <pageMargins left="0" right="0" top="0" bottom="0" header="0" footer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D22"/>
  <sheetViews>
    <sheetView workbookViewId="0"/>
  </sheetViews>
  <sheetFormatPr defaultColWidth="14.42578125" defaultRowHeight="15.75" customHeight="1"/>
  <cols>
    <col min="4" max="4" width="50" customWidth="1"/>
  </cols>
  <sheetData>
    <row r="1" spans="1:4" ht="15.75" customHeight="1">
      <c r="A1" s="1" t="s">
        <v>0</v>
      </c>
      <c r="B1" s="1" t="s">
        <v>1</v>
      </c>
      <c r="C1" s="1" t="s">
        <v>2</v>
      </c>
      <c r="D1" s="2" t="s">
        <v>3</v>
      </c>
    </row>
    <row r="2" spans="1:4" ht="12.75">
      <c r="A2" s="4">
        <v>10</v>
      </c>
      <c r="B2" s="4">
        <v>1</v>
      </c>
      <c r="C2" s="4" t="e">
        <f t="shared" ref="C2:C22" ca="1" si="0">_xludf.CONCAT(A2,_xludf.CONCAT(".",B2))</f>
        <v>#NAME?</v>
      </c>
      <c r="D2" s="4" t="str">
        <f ca="1">IFERROR(__xludf.DUMMYFUNCTION("IMPORTRANGE(""https://docs.google.com/spreadsheets/d/1roU6TkpYe1UZ0PCr84taauss5sTWNfG9obEGJow-ft4/edit#gid=0"",""10!j2:j"")"),"log 1000 by log 5 is equals to 4 point 29")</f>
        <v>log 1000 by log 5 is equals to 4 point 29</v>
      </c>
    </row>
    <row r="3" spans="1:4" ht="12.75">
      <c r="A3" s="4">
        <v>10</v>
      </c>
      <c r="B3" s="4">
        <v>2</v>
      </c>
      <c r="C3" s="4" t="e">
        <f t="shared" ca="1" si="0"/>
        <v>#NAME?</v>
      </c>
      <c r="D3" s="4" t="str">
        <f ca="1">IFERROR(__xludf.DUMMYFUNCTION("""COMPUTED_VALUE"""),"log 1000 by log 5 equals 4 point 29")</f>
        <v>log 1000 by log 5 equals 4 point 29</v>
      </c>
    </row>
    <row r="4" spans="1:4" ht="12.75">
      <c r="A4" s="4">
        <v>10</v>
      </c>
      <c r="B4" s="4">
        <v>3</v>
      </c>
      <c r="C4" s="4" t="e">
        <f t="shared" ca="1" si="0"/>
        <v>#NAME?</v>
      </c>
      <c r="D4" s="4" t="str">
        <f ca="1">IFERROR(__xludf.DUMMYFUNCTION("""COMPUTED_VALUE"""),"log 1000 by log 5 is equals to 4 point 29")</f>
        <v>log 1000 by log 5 is equals to 4 point 29</v>
      </c>
    </row>
    <row r="5" spans="1:4" ht="12.75">
      <c r="A5" s="4">
        <v>10</v>
      </c>
      <c r="B5" s="4">
        <v>4</v>
      </c>
      <c r="C5" s="4" t="e">
        <f t="shared" ca="1" si="0"/>
        <v>#NAME?</v>
      </c>
      <c r="D5" s="4" t="str">
        <f ca="1">IFERROR(__xludf.DUMMYFUNCTION("""COMPUTED_VALUE"""),"log 1000 divided by log 5 equals 4 point 29")</f>
        <v>log 1000 divided by log 5 equals 4 point 29</v>
      </c>
    </row>
    <row r="6" spans="1:4" ht="12.75">
      <c r="A6" s="4">
        <v>10</v>
      </c>
      <c r="B6" s="4">
        <v>5</v>
      </c>
      <c r="C6" s="4" t="e">
        <f t="shared" ca="1" si="0"/>
        <v>#NAME?</v>
      </c>
      <c r="D6" s="4" t="str">
        <f ca="1">IFERROR(__xludf.DUMMYFUNCTION("""COMPUTED_VALUE"""),"log of 1000 divided by log of 5 Is same as 4 point 29")</f>
        <v>log of 1000 divided by log of 5 Is same as 4 point 29</v>
      </c>
    </row>
    <row r="7" spans="1:4" ht="12.75">
      <c r="A7" s="4">
        <v>10</v>
      </c>
      <c r="B7" s="4">
        <v>6</v>
      </c>
      <c r="C7" s="4" t="e">
        <f t="shared" ca="1" si="0"/>
        <v>#NAME?</v>
      </c>
      <c r="D7" s="4" t="str">
        <f ca="1">IFERROR(__xludf.DUMMYFUNCTION("""COMPUTED_VALUE"""),"log of 1000 slash log of 5 Is same as 4 point 29")</f>
        <v>log of 1000 slash log of 5 Is same as 4 point 29</v>
      </c>
    </row>
    <row r="8" spans="1:4" ht="12.75">
      <c r="A8" s="4">
        <v>10</v>
      </c>
      <c r="B8" s="4">
        <v>7</v>
      </c>
      <c r="C8" s="4" t="e">
        <f t="shared" ca="1" si="0"/>
        <v>#NAME?</v>
      </c>
      <c r="D8" s="4" t="str">
        <f ca="1">IFERROR(__xludf.DUMMYFUNCTION("""COMPUTED_VALUE"""),"logarithm 1000 divided by logarithm 5 equal to 4 dot 29")</f>
        <v>logarithm 1000 divided by logarithm 5 equal to 4 dot 29</v>
      </c>
    </row>
    <row r="9" spans="1:4" ht="12.75">
      <c r="A9" s="4">
        <v>10</v>
      </c>
      <c r="B9" s="4">
        <v>8</v>
      </c>
      <c r="C9" s="4" t="e">
        <f t="shared" ca="1" si="0"/>
        <v>#NAME?</v>
      </c>
      <c r="D9" s="4" t="str">
        <f ca="1">IFERROR(__xludf.DUMMYFUNCTION("""COMPUTED_VALUE"""),"logarithm 1000 divided by logarithm 5 equal to 4 dot 29")</f>
        <v>logarithm 1000 divided by logarithm 5 equal to 4 dot 29</v>
      </c>
    </row>
    <row r="10" spans="1:4" ht="12.75">
      <c r="A10" s="4">
        <v>10</v>
      </c>
      <c r="B10" s="4">
        <v>9</v>
      </c>
      <c r="C10" s="4" t="e">
        <f t="shared" ca="1" si="0"/>
        <v>#NAME?</v>
      </c>
      <c r="D10" s="4" t="str">
        <f ca="1">IFERROR(__xludf.DUMMYFUNCTION("""COMPUTED_VALUE"""),"logarithm of 1000 by logarithm of 5 equals to 4 dot 29")</f>
        <v>logarithm of 1000 by logarithm of 5 equals to 4 dot 29</v>
      </c>
    </row>
    <row r="11" spans="1:4" ht="12.75">
      <c r="A11" s="4">
        <v>10</v>
      </c>
      <c r="B11" s="4">
        <v>10</v>
      </c>
      <c r="C11" s="4" t="e">
        <f t="shared" ca="1" si="0"/>
        <v>#NAME?</v>
      </c>
      <c r="D11" s="4" t="str">
        <f ca="1">IFERROR(__xludf.DUMMYFUNCTION("""COMPUTED_VALUE"""),"logarithm of 1000 slash logarithm of 5 is equal to 4 dot 29")</f>
        <v>logarithm of 1000 slash logarithm of 5 is equal to 4 dot 29</v>
      </c>
    </row>
    <row r="12" spans="1:4" ht="12.75">
      <c r="A12" s="4">
        <v>10</v>
      </c>
      <c r="B12" s="4">
        <v>11</v>
      </c>
      <c r="C12" s="4" t="e">
        <f t="shared" ca="1" si="0"/>
        <v>#NAME?</v>
      </c>
      <c r="D12" s="4" t="str">
        <f ca="1">IFERROR(__xludf.DUMMYFUNCTION("""COMPUTED_VALUE"""),"logarithm of 1000 slash logarithm of 5 equals to 4 dot 29")</f>
        <v>logarithm of 1000 slash logarithm of 5 equals to 4 dot 29</v>
      </c>
    </row>
    <row r="13" spans="1:4" ht="12.75">
      <c r="A13" s="4">
        <v>10</v>
      </c>
      <c r="B13" s="4">
        <v>12</v>
      </c>
      <c r="C13" s="4" t="e">
        <f t="shared" ca="1" si="0"/>
        <v>#NAME?</v>
      </c>
      <c r="D13" s="4" t="str">
        <f ca="1">IFERROR(__xludf.DUMMYFUNCTION("""COMPUTED_VALUE"""),"logarithm of 1000 slash logarithm of 5 is same as 4 dot 29")</f>
        <v>logarithm of 1000 slash logarithm of 5 is same as 4 dot 29</v>
      </c>
    </row>
    <row r="14" spans="1:4" ht="12.75">
      <c r="A14" s="4">
        <v>10</v>
      </c>
      <c r="B14" s="4">
        <v>13</v>
      </c>
      <c r="C14" s="4" t="e">
        <f t="shared" ca="1" si="0"/>
        <v>#NAME?</v>
      </c>
      <c r="D14" s="4"/>
    </row>
    <row r="15" spans="1:4" ht="12.75">
      <c r="A15" s="4">
        <v>10</v>
      </c>
      <c r="B15" s="4">
        <v>14</v>
      </c>
      <c r="C15" s="4" t="e">
        <f t="shared" ca="1" si="0"/>
        <v>#NAME?</v>
      </c>
      <c r="D15" s="4"/>
    </row>
    <row r="16" spans="1:4" ht="12.75">
      <c r="A16" s="4">
        <v>10</v>
      </c>
      <c r="B16" s="4">
        <v>15</v>
      </c>
      <c r="C16" s="4" t="e">
        <f t="shared" ca="1" si="0"/>
        <v>#NAME?</v>
      </c>
      <c r="D16" s="4"/>
    </row>
    <row r="17" spans="1:4" ht="12.75">
      <c r="A17" s="4">
        <v>10</v>
      </c>
      <c r="B17" s="4">
        <v>16</v>
      </c>
      <c r="C17" s="4" t="e">
        <f t="shared" ca="1" si="0"/>
        <v>#NAME?</v>
      </c>
      <c r="D17" s="4"/>
    </row>
    <row r="18" spans="1:4" ht="12.75">
      <c r="A18" s="4">
        <v>10</v>
      </c>
      <c r="B18" s="4">
        <v>17</v>
      </c>
      <c r="C18" s="4" t="e">
        <f t="shared" ca="1" si="0"/>
        <v>#NAME?</v>
      </c>
      <c r="D18" s="4"/>
    </row>
    <row r="19" spans="1:4" ht="12.75">
      <c r="A19" s="4">
        <v>10</v>
      </c>
      <c r="B19" s="4">
        <v>18</v>
      </c>
      <c r="C19" s="4" t="e">
        <f t="shared" ca="1" si="0"/>
        <v>#NAME?</v>
      </c>
      <c r="D19" s="4"/>
    </row>
    <row r="20" spans="1:4" ht="12.75">
      <c r="A20" s="4">
        <v>10</v>
      </c>
      <c r="B20" s="4">
        <v>19</v>
      </c>
      <c r="C20" s="4" t="e">
        <f t="shared" ca="1" si="0"/>
        <v>#NAME?</v>
      </c>
      <c r="D20" s="4"/>
    </row>
    <row r="21" spans="1:4" ht="12.75">
      <c r="A21" s="4">
        <v>10</v>
      </c>
      <c r="B21" s="4">
        <v>20</v>
      </c>
      <c r="C21" s="4" t="e">
        <f t="shared" ca="1" si="0"/>
        <v>#NAME?</v>
      </c>
      <c r="D21" s="4"/>
    </row>
    <row r="22" spans="1:4" ht="12.75">
      <c r="A22" s="4">
        <v>10</v>
      </c>
      <c r="B22" s="4">
        <v>21</v>
      </c>
      <c r="C22" s="4" t="e">
        <f t="shared" ca="1" si="0"/>
        <v>#NAME?</v>
      </c>
      <c r="D22" s="4"/>
    </row>
  </sheetData>
  <pageMargins left="0" right="0" top="0" bottom="0" header="0" footer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D28"/>
  <sheetViews>
    <sheetView workbookViewId="0"/>
  </sheetViews>
  <sheetFormatPr defaultColWidth="14.42578125" defaultRowHeight="15.75" customHeight="1"/>
  <cols>
    <col min="1" max="1" width="8.85546875" customWidth="1"/>
    <col min="2" max="2" width="13.140625" customWidth="1"/>
    <col min="3" max="3" width="5.7109375" customWidth="1"/>
    <col min="4" max="4" width="128.5703125" customWidth="1"/>
  </cols>
  <sheetData>
    <row r="1" spans="1:4" ht="15.75" customHeight="1">
      <c r="A1" s="1" t="s">
        <v>0</v>
      </c>
      <c r="B1" s="1" t="s">
        <v>1</v>
      </c>
      <c r="C1" s="1" t="s">
        <v>2</v>
      </c>
      <c r="D1" s="2" t="s">
        <v>3</v>
      </c>
    </row>
    <row r="2" spans="1:4" ht="24">
      <c r="A2" s="4">
        <v>11</v>
      </c>
      <c r="B2" s="4">
        <v>1</v>
      </c>
      <c r="C2" s="4" t="e">
        <f t="shared" ref="C2:C28" ca="1" si="0">_xludf.CONCAT(A2,_xludf.CONCAT(".",B2))</f>
        <v>#NAME?</v>
      </c>
      <c r="D2" s="5" t="str">
        <f ca="1">IFERROR(__xludf.DUMMYFUNCTION("IMPORTRANGE(""https://docs.google.com/spreadsheets/d/1roU6TkpYe1UZ0PCr84taauss5sTWNfG9obEGJow-ft4/edit#gid=0"",""11!at2:at"")"),"Sigma Cap equal to 1 Divided by n into sum 1 n Start bracket myu minus delta End bracket to power of 2 minus 1 Divided by n to power of 2 into sum 1 to n sum 1 to n Start bracket myu minus delta i End bracket into Start bracket myu minus delta j End brack"&amp;"et")</f>
        <v>Sigma Cap equal to 1 Divided by n into sum 1 n Start bracket myu minus delta End bracket to power of 2 minus 1 Divided by n to power of 2 into sum 1 to n sum 1 to n Start bracket myu minus delta i End bracket into Start bracket myu minus delta j End bracket</v>
      </c>
    </row>
    <row r="3" spans="1:4" ht="24">
      <c r="A3" s="4">
        <v>11</v>
      </c>
      <c r="B3" s="4">
        <v>2</v>
      </c>
      <c r="C3" s="4" t="e">
        <f t="shared" ca="1" si="0"/>
        <v>#NAME?</v>
      </c>
      <c r="D3" s="5" t="str">
        <f ca="1">IFERROR(__xludf.DUMMYFUNCTION("""COMPUTED_VALUE"""),"Sigma Cap equal to 1 Divide n into sum 1 n Start bracket myu minus delta End bracket to power 2 minus 1 Divide n to power 2 into sum 1 to n sum 1 to n Start bracket myu minus delta i End bracket into Start bracket myu minus delta j End bracket")</f>
        <v>Sigma Cap equal to 1 Divide n into sum 1 n Start bracket myu minus delta End bracket to power 2 minus 1 Divide n to power 2 into sum 1 to n sum 1 to n Start bracket myu minus delta i End bracket into Start bracket myu minus delta j End bracket</v>
      </c>
    </row>
    <row r="4" spans="1:4" ht="24">
      <c r="A4" s="4">
        <v>11</v>
      </c>
      <c r="B4" s="4">
        <v>3</v>
      </c>
      <c r="C4" s="4" t="e">
        <f t="shared" ca="1" si="0"/>
        <v>#NAME?</v>
      </c>
      <c r="D4" s="5" t="str">
        <f ca="1">IFERROR(__xludf.DUMMYFUNCTION("""COMPUTED_VALUE"""),"Sigma Cap equal to 1 Divided by n into sum 1 n Start bracket myu minus delta End bracket raised to the power 2 minus 1 Divided by n raised to the power 2 into sum 1 to n sum 1 to n Start bracket myu minus delta i End bracket into Start bracket myu minus d"&amp;"elta j End bracket")</f>
        <v>Sigma Cap equal to 1 Divided by n into sum 1 n Start bracket myu minus delta End bracket raised to the power 2 minus 1 Divided by n raised to the power 2 into sum 1 to n sum 1 to n Start bracket myu minus delta i End bracket into Start bracket myu minus delta j End bracket</v>
      </c>
    </row>
    <row r="5" spans="1:4" ht="24">
      <c r="A5" s="4">
        <v>11</v>
      </c>
      <c r="B5" s="4">
        <v>4</v>
      </c>
      <c r="C5" s="4" t="e">
        <f t="shared" ca="1" si="0"/>
        <v>#NAME?</v>
      </c>
      <c r="D5" s="5" t="str">
        <f ca="1">IFERROR(__xludf.DUMMYFUNCTION("""COMPUTED_VALUE"""),"Sigma Cap equals 1 Divide n into sigma 1 n Open parenthesis myu minus delta Close parenthesis to power 2 minus 1 Divide n to power 2 into sigma 1 to n sigma 1 to n Open parenthesis myu minus delta i Close parenthesis into Open parenthesis myu minus delta "&amp;"j Close parenthesis")</f>
        <v>Sigma Cap equals 1 Divide n into sigma 1 n Open parenthesis myu minus delta Close parenthesis to power 2 minus 1 Divide n to power 2 into sigma 1 to n sigma 1 to n Open parenthesis myu minus delta i Close parenthesis into Open parenthesis myu minus delta j Close parenthesis</v>
      </c>
    </row>
    <row r="6" spans="1:4" ht="24">
      <c r="A6" s="4">
        <v>11</v>
      </c>
      <c r="B6" s="4">
        <v>5</v>
      </c>
      <c r="C6" s="4" t="e">
        <f t="shared" ca="1" si="0"/>
        <v>#NAME?</v>
      </c>
      <c r="D6" s="5" t="str">
        <f ca="1">IFERROR(__xludf.DUMMYFUNCTION("""COMPUTED_VALUE"""),"Sigma Cap equals 1 Divide n into sigma 1 n Open parenthesis myu minus delta Close parenthesis to power of 2 minus 1 Divide n to power of 2 into sigma 1 to n sigma 1 to n Open parenthesis myu minus delta i Close parenthesis into Open parenthesis myu minus "&amp;"delta j Close parenthesis")</f>
        <v>Sigma Cap equals 1 Divide n into sigma 1 n Open parenthesis myu minus delta Close parenthesis to power of 2 minus 1 Divide n to power of 2 into sigma 1 to n sigma 1 to n Open parenthesis myu minus delta i Close parenthesis into Open parenthesis myu minus delta j Close parenthesis</v>
      </c>
    </row>
    <row r="7" spans="1:4" ht="24">
      <c r="A7" s="4">
        <v>11</v>
      </c>
      <c r="B7" s="4">
        <v>6</v>
      </c>
      <c r="C7" s="4" t="e">
        <f t="shared" ca="1" si="0"/>
        <v>#NAME?</v>
      </c>
      <c r="D7" s="5" t="str">
        <f ca="1">IFERROR(__xludf.DUMMYFUNCTION("""COMPUTED_VALUE"""),"Sigma Cap equals 1 Divide n into sigma 1 n Open parenthesis myu minus delta Close parenthesis to power 2 minus 1 Divide n to power 2 into sigma 1 to n sigma 1 to n Open parenthesis myu minus delta i Close parenthesis into Open parenthesis myu minus delta "&amp;"j Close parenthesis")</f>
        <v>Sigma Cap equals 1 Divide n into sigma 1 n Open parenthesis myu minus delta Close parenthesis to power 2 minus 1 Divide n to power 2 into sigma 1 to n sigma 1 to n Open parenthesis myu minus delta i Close parenthesis into Open parenthesis myu minus delta j Close parenthesis</v>
      </c>
    </row>
    <row r="8" spans="1:4" ht="35.25">
      <c r="A8" s="4">
        <v>11</v>
      </c>
      <c r="B8" s="4">
        <v>7</v>
      </c>
      <c r="C8" s="4" t="e">
        <f t="shared" ca="1" si="0"/>
        <v>#NAME?</v>
      </c>
      <c r="D8" s="5" t="str">
        <f ca="1">IFERROR(__xludf.DUMMYFUNCTION("""COMPUTED_VALUE"""),"Sigma Cap equals to 1 Divided by n multiplies sum of 1 n Open flower bracket myu subtraction delta Close flower bracket to power of 2 subtraction 1 Divided by n to power of 2 multiplies sum of 1 to n sum of 1 to n Open flower bracket myu subtraction delta"&amp;" i Close flower bracket multiplies Open flower bracket myu subtraction delta j Close flower bracket")</f>
        <v>Sigma Cap equals to 1 Divided by n multiplies sum of 1 n Open flower bracket myu subtraction delta Close flower bracket to power of 2 subtraction 1 Divided by n to power of 2 multiplies sum of 1 to n sum of 1 to n Open flower bracket myu subtraction delta i Close flower bracket multiplies Open flower bracket myu subtraction delta j Close flower bracket</v>
      </c>
    </row>
    <row r="9" spans="1:4" ht="35.25">
      <c r="A9" s="4">
        <v>11</v>
      </c>
      <c r="B9" s="4">
        <v>8</v>
      </c>
      <c r="C9" s="4" t="e">
        <f t="shared" ca="1" si="0"/>
        <v>#NAME?</v>
      </c>
      <c r="D9" s="5" t="str">
        <f ca="1">IFERROR(__xludf.DUMMYFUNCTION("""COMPUTED_VALUE"""),"Sigma Cap equals to 1 Divided by n multiplies sum of 1 n Open flower bracket myu subtraction delta Close flower bracket to power 2 subtraction 1 Divided by n to power 2 multiplies sum of 1 to n sum of 1 to n Open flower bracket myu subtraction delta i Clo"&amp;"se flower bracket multiplies Open flower bracket myu subtraction delta j Close flower bracket")</f>
        <v>Sigma Cap equals to 1 Divided by n multiplies sum of 1 n Open flower bracket myu subtraction delta Close flower bracket to power 2 subtraction 1 Divided by n to power 2 multiplies sum of 1 to n sum of 1 to n Open flower bracket myu subtraction delta i Close flower bracket multiplies Open flower bracket myu subtraction delta j Close flower bracket</v>
      </c>
    </row>
    <row r="10" spans="1:4" ht="35.25">
      <c r="A10" s="4">
        <v>11</v>
      </c>
      <c r="B10" s="4">
        <v>9</v>
      </c>
      <c r="C10" s="4" t="e">
        <f t="shared" ca="1" si="0"/>
        <v>#NAME?</v>
      </c>
      <c r="D10" s="5" t="str">
        <f ca="1">IFERROR(__xludf.DUMMYFUNCTION("""COMPUTED_VALUE"""),"Sigma Cap equals to 1 Divide n multiplies sum of 1 n Open flower bracket myu subtraction delta Close flower bracket to power of 2 subtraction 1 Divide n to power of 2 multiplies sum of 1 to n sum of 1 to n Open flower bracket myu subtraction delta i Close"&amp;" flower bracket multiplies Open flower bracket myu subtraction delta j Close flower bracket")</f>
        <v>Sigma Cap equals to 1 Divide n multiplies sum of 1 n Open flower bracket myu subtraction delta Close flower bracket to power of 2 subtraction 1 Divide n to power of 2 multiplies sum of 1 to n sum of 1 to n Open flower bracket myu subtraction delta i Close flower bracket multiplies Open flower bracket myu subtraction delta j Close flower bracket</v>
      </c>
    </row>
    <row r="11" spans="1:4" ht="35.25">
      <c r="A11" s="4">
        <v>11</v>
      </c>
      <c r="B11" s="4">
        <v>10</v>
      </c>
      <c r="C11" s="4" t="e">
        <f t="shared" ca="1" si="0"/>
        <v>#NAME?</v>
      </c>
      <c r="D11" s="5" t="str">
        <f ca="1">IFERROR(__xludf.DUMMYFUNCTION("""COMPUTED_VALUE"""),"Sigma Cap is equal to 1 Divided by n multiplied by summation of 1 n Bracket start myu sub delta Bracket close raised to the power 2 sub 1 Divided by n raised to the power 2 multiplied by summation of 1 to n summation of 1 to n Bracket start myu sub delta "&amp;"i Bracket close multiplied by Bracket start myu sub delta j Bracket close")</f>
        <v>Sigma Cap is equal to 1 Divided by n multiplied by summation of 1 n Bracket start myu sub delta Bracket close raised to the power 2 sub 1 Divided by n raised to the power 2 multiplied by summation of 1 to n summation of 1 to n Bracket start myu sub delta i Bracket close multiplied by Bracket start myu sub delta j Bracket close</v>
      </c>
    </row>
    <row r="12" spans="1:4" ht="24">
      <c r="A12" s="4">
        <v>11</v>
      </c>
      <c r="B12" s="4">
        <v>11</v>
      </c>
      <c r="C12" s="4" t="e">
        <f t="shared" ca="1" si="0"/>
        <v>#NAME?</v>
      </c>
      <c r="D12" s="5" t="str">
        <f ca="1">IFERROR(__xludf.DUMMYFUNCTION("""COMPUTED_VALUE"""),"Sigma Cap is equal to 1 Divided by n multiplied by summation of 1 n Bracket start myu sub delta Bracket close to power of 2 sub 1 Divided by n to power of 2 multiplied by summation of 1 to n summation of 1 to n Bracket start myu sub delta i Bracket close "&amp;"multiplied by Bracket start myu sub delta j Bracket close")</f>
        <v>Sigma Cap is equal to 1 Divided by n multiplied by summation of 1 n Bracket start myu sub delta Bracket close to power of 2 sub 1 Divided by n to power of 2 multiplied by summation of 1 to n summation of 1 to n Bracket start myu sub delta i Bracket close multiplied by Bracket start myu sub delta j Bracket close</v>
      </c>
    </row>
    <row r="13" spans="1:4" ht="35.25">
      <c r="A13" s="4">
        <v>11</v>
      </c>
      <c r="B13" s="4">
        <v>12</v>
      </c>
      <c r="C13" s="4" t="e">
        <f t="shared" ca="1" si="0"/>
        <v>#NAME?</v>
      </c>
      <c r="D13" s="5" t="str">
        <f ca="1">IFERROR(__xludf.DUMMYFUNCTION("""COMPUTED_VALUE"""),"Sigma Cap is equal to 1 Divide n multiplied by summation of 1 n Bracket start myu sub delta Bracket close raised to the power 2 sub 1 Divide n raised to the power 2 multiplied by summation of 1 to n summation of 1 to n Bracket start myu sub delta i Bracke"&amp;"t close multiplied by Bracket start myu sub delta j Bracket close")</f>
        <v>Sigma Cap is equal to 1 Divide n multiplied by summation of 1 n Bracket start myu sub delta Bracket close raised to the power 2 sub 1 Divide n raised to the power 2 multiplied by summation of 1 to n summation of 1 to n Bracket start myu sub delta i Bracket close multiplied by Bracket start myu sub delta j Bracket close</v>
      </c>
    </row>
    <row r="14" spans="1:4" ht="35.25">
      <c r="A14" s="4">
        <v>11</v>
      </c>
      <c r="B14" s="4">
        <v>13</v>
      </c>
      <c r="C14" s="4" t="e">
        <f t="shared" ca="1" si="0"/>
        <v>#NAME?</v>
      </c>
      <c r="D14" s="5" t="str">
        <f ca="1">IFERROR(__xludf.DUMMYFUNCTION("""COMPUTED_VALUE"""),"Sigma Cap is equals to 1 Divided by n multiplies summation 1 n parenthesis open myu subtraction delta parenthesis close raised to the power of 2 subtraction 1 Divided by n raised to the power of 2 multiplies summation 1 to n summation 1 to n parenthesis o"&amp;"pen myu subtraction delta i parenthesis close multiplies parenthesis open myu subtraction delta j parenthesis close")</f>
        <v>Sigma Cap is equals to 1 Divided by n multiplies summation 1 n parenthesis open myu subtraction delta parenthesis close raised to the power of 2 subtraction 1 Divided by n raised to the power of 2 multiplies summation 1 to n summation 1 to n parenthesis open myu subtraction delta i parenthesis close multiplies parenthesis open myu subtraction delta j parenthesis close</v>
      </c>
    </row>
    <row r="15" spans="1:4" ht="35.25">
      <c r="A15" s="4">
        <v>11</v>
      </c>
      <c r="B15" s="4">
        <v>14</v>
      </c>
      <c r="C15" s="4" t="e">
        <f t="shared" ca="1" si="0"/>
        <v>#NAME?</v>
      </c>
      <c r="D15" s="5" t="str">
        <f ca="1">IFERROR(__xludf.DUMMYFUNCTION("""COMPUTED_VALUE"""),"Sigma Cap is equals to 1 Divide n multiplies summation 1 n parenthesis open myu subtraction delta parenthesis close to power of 2 subtraction 1 Divide n to power of 2 multiplies summation 1 to n summation 1 to n parenthesis open myu subtraction delta i pa"&amp;"renthesis close multiplies parenthesis open myu subtraction delta j parenthesis close")</f>
        <v>Sigma Cap is equals to 1 Divide n multiplies summation 1 n parenthesis open myu subtraction delta parenthesis close to power of 2 subtraction 1 Divide n to power of 2 multiplies summation 1 to n summation 1 to n parenthesis open myu subtraction delta i parenthesis close multiplies parenthesis open myu subtraction delta j parenthesis close</v>
      </c>
    </row>
    <row r="16" spans="1:4" ht="35.25">
      <c r="A16" s="4">
        <v>11</v>
      </c>
      <c r="B16" s="4">
        <v>15</v>
      </c>
      <c r="C16" s="4" t="e">
        <f t="shared" ca="1" si="0"/>
        <v>#NAME?</v>
      </c>
      <c r="D16" s="5" t="str">
        <f ca="1">IFERROR(__xludf.DUMMYFUNCTION("""COMPUTED_VALUE"""),"Sigma Cap is equals to 1 Divided by n multiplies summation 1 n parenthesis open myu subtraction delta parenthesis close raised to the power of 2 subtraction 1 Divided by n raised to the power of 2 multiplies summation 1 to n summation 1 to n parenthesis o"&amp;"pen myu subtraction delta i parenthesis close multiplies parenthesis open myu subtraction delta j parenthesis close")</f>
        <v>Sigma Cap is equals to 1 Divided by n multiplies summation 1 n parenthesis open myu subtraction delta parenthesis close raised to the power of 2 subtraction 1 Divided by n raised to the power of 2 multiplies summation 1 to n summation 1 to n parenthesis open myu subtraction delta i parenthesis close multiplies parenthesis open myu subtraction delta j parenthesis close</v>
      </c>
    </row>
    <row r="17" spans="1:4" ht="35.25">
      <c r="A17" s="4">
        <v>11</v>
      </c>
      <c r="B17" s="4">
        <v>16</v>
      </c>
      <c r="C17" s="4" t="e">
        <f t="shared" ca="1" si="0"/>
        <v>#NAME?</v>
      </c>
      <c r="D17" s="5" t="str">
        <f ca="1">IFERROR(__xludf.DUMMYFUNCTION("""COMPUTED_VALUE"""),"Sigma Cap Is same as 1 Divide n multiplied by sum from 1 n Open curve bracket myu sub delta close curve bracket raised to 2 sub 1 Divide n raised to 2 multiplied by sum from 1 to n sum from 1 to n Open curve bracket myu sub delta i close curve bracket mul"&amp;"tiplied by Open curve bracket myu sub delta j close curve bracket")</f>
        <v>Sigma Cap Is same as 1 Divide n multiplied by sum from 1 n Open curve bracket myu sub delta close curve bracket raised to 2 sub 1 Divide n raised to 2 multiplied by sum from 1 to n sum from 1 to n Open curve bracket myu sub delta i close curve bracket multiplied by Open curve bracket myu sub delta j close curve bracket</v>
      </c>
    </row>
    <row r="18" spans="1:4" ht="35.25">
      <c r="A18" s="4">
        <v>11</v>
      </c>
      <c r="B18" s="4">
        <v>17</v>
      </c>
      <c r="C18" s="4" t="e">
        <f t="shared" ca="1" si="0"/>
        <v>#NAME?</v>
      </c>
      <c r="D18" s="5" t="str">
        <f ca="1">IFERROR(__xludf.DUMMYFUNCTION("""COMPUTED_VALUE"""),"Sigma Cap Is same as 1 Divided by n multiplied by sum from 1 n Open curve bracket myu sub delta close curve bracket to power of 2 sub 1 Divided by n to power of 2 multiplied by sum from 1 to n sum from 1 to n Open curve bracket myu sub delta i close curve"&amp;" bracket multiplied by Open curve bracket myu sub delta j close curve bracket")</f>
        <v>Sigma Cap Is same as 1 Divided by n multiplied by sum from 1 n Open curve bracket myu sub delta close curve bracket to power of 2 sub 1 Divided by n to power of 2 multiplied by sum from 1 to n sum from 1 to n Open curve bracket myu sub delta i close curve bracket multiplied by Open curve bracket myu sub delta j close curve bracket</v>
      </c>
    </row>
    <row r="19" spans="1:4" ht="12.75">
      <c r="A19" s="4">
        <v>11</v>
      </c>
      <c r="B19" s="4">
        <v>18</v>
      </c>
      <c r="C19" s="4" t="e">
        <f t="shared" ca="1" si="0"/>
        <v>#NAME?</v>
      </c>
      <c r="D19" s="4" t="str">
        <f ca="1">IFERROR(__xludf.DUMMYFUNCTION("""COMPUTED_VALUE"""),"Sigma Cap Is same as 1 Divide n multiplied by sum from 1 n Open curve bracket myu sub delta close curve bracket to power 2 sub 1 Divide n to power 2 multiplied by sum from 1 to n sum from 1 to n Open curve bracket myu sub delta i close curve bracket multi"&amp;"plied by Open curve bracket myu sub delta j close curve bracket")</f>
        <v>Sigma Cap Is same as 1 Divide n multiplied by sum from 1 n Open curve bracket myu sub delta close curve bracket to power 2 sub 1 Divide n to power 2 multiplied by sum from 1 to n sum from 1 to n Open curve bracket myu sub delta i close curve bracket multiplied by Open curve bracket myu sub delta j close curve bracket</v>
      </c>
    </row>
    <row r="20" spans="1:4" ht="12.75">
      <c r="A20" s="4">
        <v>11</v>
      </c>
      <c r="B20" s="4">
        <v>19</v>
      </c>
      <c r="C20" s="4" t="e">
        <f t="shared" ca="1" si="0"/>
        <v>#NAME?</v>
      </c>
      <c r="D20" s="4"/>
    </row>
    <row r="21" spans="1:4" ht="12.75">
      <c r="A21" s="4">
        <v>11</v>
      </c>
      <c r="B21" s="4">
        <v>20</v>
      </c>
      <c r="C21" s="4" t="e">
        <f t="shared" ca="1" si="0"/>
        <v>#NAME?</v>
      </c>
      <c r="D21" s="4"/>
    </row>
    <row r="22" spans="1:4" ht="12.75">
      <c r="A22" s="4">
        <v>11</v>
      </c>
      <c r="B22" s="4">
        <v>21</v>
      </c>
      <c r="C22" s="4" t="e">
        <f t="shared" ca="1" si="0"/>
        <v>#NAME?</v>
      </c>
      <c r="D22" s="4"/>
    </row>
    <row r="23" spans="1:4" ht="12.75">
      <c r="A23" s="4">
        <v>11</v>
      </c>
      <c r="B23" s="4">
        <v>22</v>
      </c>
      <c r="C23" s="4" t="e">
        <f t="shared" ca="1" si="0"/>
        <v>#NAME?</v>
      </c>
      <c r="D23" s="4"/>
    </row>
    <row r="24" spans="1:4" ht="12.75">
      <c r="A24" s="4">
        <v>11</v>
      </c>
      <c r="B24" s="4">
        <v>23</v>
      </c>
      <c r="C24" s="4" t="e">
        <f t="shared" ca="1" si="0"/>
        <v>#NAME?</v>
      </c>
      <c r="D24" s="4"/>
    </row>
    <row r="25" spans="1:4" ht="12.75">
      <c r="A25" s="4">
        <v>11</v>
      </c>
      <c r="B25" s="4">
        <v>24</v>
      </c>
      <c r="C25" s="4" t="e">
        <f t="shared" ca="1" si="0"/>
        <v>#NAME?</v>
      </c>
      <c r="D25" s="4"/>
    </row>
    <row r="26" spans="1:4" ht="12.75">
      <c r="A26" s="4">
        <v>11</v>
      </c>
      <c r="B26" s="4">
        <v>25</v>
      </c>
      <c r="C26" s="4" t="e">
        <f t="shared" ca="1" si="0"/>
        <v>#NAME?</v>
      </c>
      <c r="D26" s="4"/>
    </row>
    <row r="27" spans="1:4" ht="12.75">
      <c r="A27" s="4">
        <v>11</v>
      </c>
      <c r="B27" s="4">
        <v>26</v>
      </c>
      <c r="C27" s="4" t="e">
        <f t="shared" ca="1" si="0"/>
        <v>#NAME?</v>
      </c>
      <c r="D27" s="4"/>
    </row>
    <row r="28" spans="1:4" ht="12.75">
      <c r="A28" s="4">
        <v>11</v>
      </c>
      <c r="B28" s="4">
        <v>27</v>
      </c>
      <c r="C28" s="4" t="e">
        <f t="shared" ca="1" si="0"/>
        <v>#NAME?</v>
      </c>
      <c r="D28" s="4"/>
    </row>
  </sheetData>
  <pageMargins left="0" right="0" top="0" bottom="0" header="0" footer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D38"/>
  <sheetViews>
    <sheetView workbookViewId="0"/>
  </sheetViews>
  <sheetFormatPr defaultColWidth="14.42578125" defaultRowHeight="15.75" customHeight="1"/>
  <cols>
    <col min="4" max="4" width="136.85546875" customWidth="1"/>
  </cols>
  <sheetData>
    <row r="1" spans="1:4" ht="15.75" customHeight="1">
      <c r="A1" s="1" t="s">
        <v>0</v>
      </c>
      <c r="B1" s="1" t="s">
        <v>1</v>
      </c>
      <c r="C1" s="1" t="s">
        <v>2</v>
      </c>
      <c r="D1" s="2" t="s">
        <v>3</v>
      </c>
    </row>
    <row r="2" spans="1:4" ht="24">
      <c r="A2" s="4">
        <v>12</v>
      </c>
      <c r="B2" s="4">
        <v>1</v>
      </c>
      <c r="C2" s="4" t="e">
        <f t="shared" ref="C2:C38" ca="1" si="0">_xludf.CONCAT(A2,_xludf.CONCAT(".",B2))</f>
        <v>#NAME?</v>
      </c>
      <c r="D2" s="5" t="str">
        <f ca="1">IFERROR(__xludf.DUMMYFUNCTION("IMPORTRANGE(""https://docs.google.com/spreadsheets/d/1roU6TkpYe1UZ0PCr84taauss5sTWNfG9obEGJow-ft4/edit#gid=0"",""12!av2:av"")"),"P Bracket start X Bracket close is equal to sum i is equal to 0 to n is equal to a subscript i dot x to the power of i is equal to a subscript 0 summed with a subscript 1 dot x summed with a subscript 2 dot x to the power of 2 summed with dot dot dot summ"&amp;"ed with a subscript n dot x to the power of n")</f>
        <v>P Bracket start X Bracket close is equal to sum i is equal to 0 to n is equal to a subscript i dot x to the power of i is equal to a subscript 0 summed with a subscript 1 dot x summed with a subscript 2 dot x to the power of 2 summed with dot dot dot summed with a subscript n dot x to the power of n</v>
      </c>
    </row>
    <row r="3" spans="1:4" ht="24">
      <c r="A3" s="4">
        <v>12</v>
      </c>
      <c r="B3" s="4">
        <v>2</v>
      </c>
      <c r="C3" s="4" t="e">
        <f t="shared" ca="1" si="0"/>
        <v>#NAME?</v>
      </c>
      <c r="D3" s="5" t="str">
        <f ca="1">IFERROR(__xludf.DUMMYFUNCTION("""COMPUTED_VALUE"""),"P Bracket start X Bracket close Is same as sum i Is same as 0 to n Is same as a subscript i dot x raised to i Is same as a subscript 0 summed with a subscript 1 dot x summed with a subscript 2 dot x raised to 2 summed with dot dot dot summed with a subscr"&amp;"ipt n dot x raised to n")</f>
        <v>P Bracket start X Bracket close Is same as sum i Is same as 0 to n Is same as a subscript i dot x raised to i Is same as a subscript 0 summed with a subscript 1 dot x summed with a subscript 2 dot x raised to 2 summed with dot dot dot summed with a subscript n dot x raised to n</v>
      </c>
    </row>
    <row r="4" spans="1:4" ht="24">
      <c r="A4" s="4">
        <v>12</v>
      </c>
      <c r="B4" s="4">
        <v>3</v>
      </c>
      <c r="C4" s="4" t="e">
        <f t="shared" ca="1" si="0"/>
        <v>#NAME?</v>
      </c>
      <c r="D4" s="5" t="str">
        <f ca="1">IFERROR(__xludf.DUMMYFUNCTION("""COMPUTED_VALUE"""),"P Bracket start X Bracket close equals to sum i equals to 0 to n equals to a subscript i dot x raised to the power of i equals to a subscript 0 summed with a subscript 1 dot x summed with a subscript 2 dot x raised to the power of 2 summed with dot dot do"&amp;"t summed with a subscript n dot x raised to the power of n")</f>
        <v>P Bracket start X Bracket close equals to sum i equals to 0 to n equals to a subscript i dot x raised to the power of i equals to a subscript 0 summed with a subscript 1 dot x summed with a subscript 2 dot x raised to the power of 2 summed with dot dot dot summed with a subscript n dot x raised to the power of n</v>
      </c>
    </row>
    <row r="5" spans="1:4" ht="24">
      <c r="A5" s="4">
        <v>12</v>
      </c>
      <c r="B5" s="4">
        <v>4</v>
      </c>
      <c r="C5" s="4" t="e">
        <f t="shared" ca="1" si="0"/>
        <v>#NAME?</v>
      </c>
      <c r="D5" s="5" t="str">
        <f ca="1">IFERROR(__xludf.DUMMYFUNCTION("""COMPUTED_VALUE"""),"P of X equals to sum i equals to 0 to n equals to a subscript i dot x raised to i equals to a subscript 0 plus a subscript 1 dot x plus a subscript 2 dot x raised to 2 plus and so on plus a subscript n dot x raised to n")</f>
        <v>P of X equals to sum i equals to 0 to n equals to a subscript i dot x raised to i equals to a subscript 0 plus a subscript 1 dot x plus a subscript 2 dot x raised to 2 plus and so on plus a subscript n dot x raised to n</v>
      </c>
    </row>
    <row r="6" spans="1:4" ht="24">
      <c r="A6" s="4">
        <v>12</v>
      </c>
      <c r="B6" s="4">
        <v>5</v>
      </c>
      <c r="C6" s="4" t="e">
        <f t="shared" ca="1" si="0"/>
        <v>#NAME?</v>
      </c>
      <c r="D6" s="5" t="str">
        <f ca="1">IFERROR(__xludf.DUMMYFUNCTION("""COMPUTED_VALUE"""),"P of X is equal to sum i is equal to 0 to n is equal to a subscript i dot x raised to the power of i is equal to a subscript 0 plus a subscript 1 dot x plus a subscript 2 dot x raised to the power of 2 plus and so on plus a subscript n dot x raised to the"&amp;" power of n")</f>
        <v>P of X is equal to sum i is equal to 0 to n is equal to a subscript i dot x raised to the power of i is equal to a subscript 0 plus a subscript 1 dot x plus a subscript 2 dot x raised to the power of 2 plus and so on plus a subscript n dot x raised to the power of n</v>
      </c>
    </row>
    <row r="7" spans="1:4" ht="24">
      <c r="A7" s="4">
        <v>12</v>
      </c>
      <c r="B7" s="4">
        <v>6</v>
      </c>
      <c r="C7" s="4" t="e">
        <f t="shared" ca="1" si="0"/>
        <v>#NAME?</v>
      </c>
      <c r="D7" s="5" t="str">
        <f ca="1">IFERROR(__xludf.DUMMYFUNCTION("""COMPUTED_VALUE"""),"P of X equals sum i equals 0 to n equals a subscript i dot x raised to i equals a subscript 0 plus a subscript 1 dot x plus a subscript 2 dot x raised to 2 plus and so on plus a subscript n dot x raised to n")</f>
        <v>P of X equals sum i equals 0 to n equals a subscript i dot x raised to i equals a subscript 0 plus a subscript 1 dot x plus a subscript 2 dot x raised to 2 plus and so on plus a subscript n dot x raised to n</v>
      </c>
    </row>
    <row r="8" spans="1:4" ht="35.25">
      <c r="A8" s="4">
        <v>12</v>
      </c>
      <c r="B8" s="4">
        <v>7</v>
      </c>
      <c r="C8" s="4" t="e">
        <f t="shared" ca="1" si="0"/>
        <v>#NAME?</v>
      </c>
      <c r="D8" s="5" t="str">
        <f ca="1">IFERROR(__xludf.DUMMYFUNCTION("""COMPUTED_VALUE"""),"P Open curve bracket X close curve bracket Is same as sum from i Is same as 0 to n Is same as a to the base i times x raised to the power of i Is same as a to the base 0 summed with a to the base 1 times x summed with a to the base 2 times x raised to the"&amp;" power of 2 summed with dot dot dot summed with a to the base n times x raised to the power of n")</f>
        <v>P Open curve bracket X close curve bracket Is same as sum from i Is same as 0 to n Is same as a to the base i times x raised to the power of i Is same as a to the base 0 summed with a to the base 1 times x summed with a to the base 2 times x raised to the power of 2 summed with dot dot dot summed with a to the base n times x raised to the power of n</v>
      </c>
    </row>
    <row r="9" spans="1:4" ht="24">
      <c r="A9" s="4">
        <v>12</v>
      </c>
      <c r="B9" s="4">
        <v>8</v>
      </c>
      <c r="C9" s="4" t="e">
        <f t="shared" ca="1" si="0"/>
        <v>#NAME?</v>
      </c>
      <c r="D9" s="5" t="str">
        <f ca="1">IFERROR(__xludf.DUMMYFUNCTION("""COMPUTED_VALUE"""),"P Open curve bracket X close curve bracket equals to sum from i equals to 0 to n equals to a to the base i times x raised to i equals to a to the base 0 summed with a to the base 1 times x summed with a to the base 2 times x raised to 2 summed with dot do"&amp;"t dot summed with a to the base n times x raised to n")</f>
        <v>P Open curve bracket X close curve bracket equals to sum from i equals to 0 to n equals to a to the base i times x raised to i equals to a to the base 0 summed with a to the base 1 times x summed with a to the base 2 times x raised to 2 summed with dot dot dot summed with a to the base n times x raised to n</v>
      </c>
    </row>
    <row r="10" spans="1:4" ht="24">
      <c r="A10" s="4">
        <v>12</v>
      </c>
      <c r="B10" s="4">
        <v>9</v>
      </c>
      <c r="C10" s="4" t="e">
        <f t="shared" ca="1" si="0"/>
        <v>#NAME?</v>
      </c>
      <c r="D10" s="5" t="str">
        <f ca="1">IFERROR(__xludf.DUMMYFUNCTION("""COMPUTED_VALUE"""),"P Open curve bracket X close curve bracket is equal to sum from i is equal to 0 to n is equal to a to the base i times x to the power of i is equal to a to the base 0 summed with a to the base 1 times x summed with a to the base 2 times x to the power of "&amp;"2 summed with dot dot dot summed with a to the base n times x to the power of n")</f>
        <v>P Open curve bracket X close curve bracket is equal to sum from i is equal to 0 to n is equal to a to the base i times x to the power of i is equal to a to the base 0 summed with a to the base 1 times x summed with a to the base 2 times x to the power of 2 summed with dot dot dot summed with a to the base n times x to the power of n</v>
      </c>
    </row>
    <row r="11" spans="1:4" ht="24">
      <c r="A11" s="4">
        <v>12</v>
      </c>
      <c r="B11" s="4">
        <v>10</v>
      </c>
      <c r="C11" s="4" t="e">
        <f t="shared" ca="1" si="0"/>
        <v>#NAME?</v>
      </c>
      <c r="D11" s="5" t="str">
        <f ca="1">IFERROR(__xludf.DUMMYFUNCTION("""COMPUTED_VALUE"""),"P Open flower bracket X Close flower bracket equals to sum of i equals to 0 to n equals to a base i multiplied by x to power of i equals to a base 0 sum a base 1 multiplied by x sum a base 2 multiplied by x to power of 2 sum till sum a base n multiplied b"&amp;"y x to power of n")</f>
        <v>P Open flower bracket X Close flower bracket equals to sum of i equals to 0 to n equals to a base i multiplied by x to power of i equals to a base 0 sum a base 1 multiplied by x sum a base 2 multiplied by x to power of 2 sum till sum a base n multiplied by x to power of n</v>
      </c>
    </row>
    <row r="12" spans="1:4" ht="24">
      <c r="A12" s="4">
        <v>12</v>
      </c>
      <c r="B12" s="4">
        <v>11</v>
      </c>
      <c r="C12" s="4" t="e">
        <f t="shared" ca="1" si="0"/>
        <v>#NAME?</v>
      </c>
      <c r="D12" s="5" t="str">
        <f ca="1">IFERROR(__xludf.DUMMYFUNCTION("""COMPUTED_VALUE"""),"P Open flower bracket X Close flower bracket is same as sum of i is same as 0 to n is same as a base i multiplied by x to the power of i is same as a base 0 sum a base 1 multiplied by x sum a base 2 multiplied by x to the power of 2 sum till sum a base n "&amp;"multiplied by x to the power of n")</f>
        <v>P Open flower bracket X Close flower bracket is same as sum of i is same as 0 to n is same as a base i multiplied by x to the power of i is same as a base 0 sum a base 1 multiplied by x sum a base 2 multiplied by x to the power of 2 sum till sum a base n multiplied by x to the power of n</v>
      </c>
    </row>
    <row r="13" spans="1:4" ht="24">
      <c r="A13" s="4">
        <v>12</v>
      </c>
      <c r="B13" s="4">
        <v>12</v>
      </c>
      <c r="C13" s="4" t="e">
        <f t="shared" ca="1" si="0"/>
        <v>#NAME?</v>
      </c>
      <c r="D13" s="5" t="str">
        <f ca="1">IFERROR(__xludf.DUMMYFUNCTION("""COMPUTED_VALUE"""),"P Open flower bracket X Close flower bracket is equal to sum of i is equal to 0 to n is equal to a base i multiplied by x raised to i is equal to a base 0 sum a base 1 multiplied by x sum a base 2 multiplied by x raised to 2 sum till sum a base n multipli"&amp;"ed by x raised to n")</f>
        <v>P Open flower bracket X Close flower bracket is equal to sum of i is equal to 0 to n is equal to a base i multiplied by x raised to i is equal to a base 0 sum a base 1 multiplied by x sum a base 2 multiplied by x raised to 2 sum till sum a base n multiplied by x raised to n</v>
      </c>
    </row>
    <row r="14" spans="1:4" ht="24">
      <c r="A14" s="4">
        <v>12</v>
      </c>
      <c r="B14" s="4">
        <v>13</v>
      </c>
      <c r="C14" s="4" t="e">
        <f t="shared" ca="1" si="0"/>
        <v>#NAME?</v>
      </c>
      <c r="D14" s="5" t="str">
        <f ca="1">IFERROR(__xludf.DUMMYFUNCTION("""COMPUTED_VALUE"""),"P Open parenthesis X Close parenthesis equals sigma i equals 0 to n equals a subscript i into x to power i equals a subscript 0 plus a subscript 1 into x plus a subscript 2 into x to power 2 plus and so on plus a subscript n into x to power n")</f>
        <v>P Open parenthesis X Close parenthesis equals sigma i equals 0 to n equals a subscript i into x to power i equals a subscript 0 plus a subscript 1 into x plus a subscript 2 into x to power 2 plus and so on plus a subscript n into x to power n</v>
      </c>
    </row>
    <row r="15" spans="1:4" ht="24">
      <c r="A15" s="4">
        <v>12</v>
      </c>
      <c r="B15" s="4">
        <v>14</v>
      </c>
      <c r="C15" s="4" t="e">
        <f t="shared" ca="1" si="0"/>
        <v>#NAME?</v>
      </c>
      <c r="D15" s="5" t="str">
        <f ca="1">IFERROR(__xludf.DUMMYFUNCTION("""COMPUTED_VALUE"""),"P Open parenthesis X Close parenthesis equals sigma i equals 0 to n equals a subscript i into x raised to the power of i equals a subscript 0 plus a subscript 1 into x plus a subscript 2 into x raised to the power of 2 plus and so on plus a subscript n in"&amp;"to x raised to the power of n")</f>
        <v>P Open parenthesis X Close parenthesis equals sigma i equals 0 to n equals a subscript i into x raised to the power of i equals a subscript 0 plus a subscript 1 into x plus a subscript 2 into x raised to the power of 2 plus and so on plus a subscript n into x raised to the power of n</v>
      </c>
    </row>
    <row r="16" spans="1:4" ht="24">
      <c r="A16" s="4">
        <v>12</v>
      </c>
      <c r="B16" s="4">
        <v>15</v>
      </c>
      <c r="C16" s="4" t="e">
        <f t="shared" ca="1" si="0"/>
        <v>#NAME?</v>
      </c>
      <c r="D16" s="5" t="str">
        <f ca="1">IFERROR(__xludf.DUMMYFUNCTION("""COMPUTED_VALUE"""),"P Open parenthesis X Close parenthesis equals sigma i equals 0 to n equals a subscript i into x raised to i equals a subscript 0 plus a subscript 1 into x plus a subscript 2 into x raised to 2 plus and so on plus a subscript n into x raised to n")</f>
        <v>P Open parenthesis X Close parenthesis equals sigma i equals 0 to n equals a subscript i into x raised to i equals a subscript 0 plus a subscript 1 into x plus a subscript 2 into x raised to 2 plus and so on plus a subscript n into x raised to n</v>
      </c>
    </row>
    <row r="17" spans="1:4" ht="35.25">
      <c r="A17" s="4">
        <v>12</v>
      </c>
      <c r="B17" s="4">
        <v>16</v>
      </c>
      <c r="C17" s="4" t="e">
        <f t="shared" ca="1" si="0"/>
        <v>#NAME?</v>
      </c>
      <c r="D17" s="5" t="str">
        <f ca="1">IFERROR(__xludf.DUMMYFUNCTION("""COMPUTED_VALUE"""),"P parenthesis open X parenthesis close is equals to summation i is equals to 0 to n is equals to a to the base of i product of x raised to the power of i is equals to a to the base of 0 sum a to the base of 1 product of x sum a to the base of 2 product of"&amp;" x raised to the power of 2 sum till sum a to the base of n product of x raised to the power of n")</f>
        <v>P parenthesis open X parenthesis close is equals to summation i is equals to 0 to n is equals to a to the base of i product of x raised to the power of i is equals to a to the base of 0 sum a to the base of 1 product of x sum a to the base of 2 product of x raised to the power of 2 sum till sum a to the base of n product of x raised to the power of n</v>
      </c>
    </row>
    <row r="18" spans="1:4" ht="24">
      <c r="A18" s="4">
        <v>12</v>
      </c>
      <c r="B18" s="4">
        <v>17</v>
      </c>
      <c r="C18" s="4" t="e">
        <f t="shared" ca="1" si="0"/>
        <v>#NAME?</v>
      </c>
      <c r="D18" s="5" t="str">
        <f ca="1">IFERROR(__xludf.DUMMYFUNCTION("""COMPUTED_VALUE"""),"P parenthesis open X parenthesis close is equals to summation i is equals to 0 to n is equals to a to the base of i product of x to the power of i is equals to a to the base of 0 sum a to the base of 1 product of x sum a to the base of 2 product of x to t"&amp;"he power of 2 sum till sum a to the base of n product of x to the power of n")</f>
        <v>P parenthesis open X parenthesis close is equals to summation i is equals to 0 to n is equals to a to the base of i product of x to the power of i is equals to a to the base of 0 sum a to the base of 1 product of x sum a to the base of 2 product of x to the power of 2 sum till sum a to the base of n product of x to the power of n</v>
      </c>
    </row>
    <row r="19" spans="1:4" ht="12.75">
      <c r="A19" s="4">
        <v>12</v>
      </c>
      <c r="B19" s="4">
        <v>18</v>
      </c>
      <c r="C19" s="4" t="e">
        <f t="shared" ca="1" si="0"/>
        <v>#NAME?</v>
      </c>
      <c r="D19" s="4" t="str">
        <f ca="1">IFERROR(__xludf.DUMMYFUNCTION("""COMPUTED_VALUE"""),"P parenthesis open X parenthesis close is equals to summation i is equals to 0 to n is equals to a to the base of i product of x raised to the power of i is equals to a to the base of 0 sum a to the base of 1 product of x sum a to the base of 2 product of"&amp;" x raised to the power of 2 sum till sum a to the base of n product of x raised to the power of n")</f>
        <v>P parenthesis open X parenthesis close is equals to summation i is equals to 0 to n is equals to a to the base of i product of x raised to the power of i is equals to a to the base of 0 sum a to the base of 1 product of x sum a to the base of 2 product of x raised to the power of 2 sum till sum a to the base of n product of x raised to the power of n</v>
      </c>
    </row>
    <row r="20" spans="1:4" ht="12.75">
      <c r="A20" s="4">
        <v>12</v>
      </c>
      <c r="B20" s="4">
        <v>19</v>
      </c>
      <c r="C20" s="4" t="e">
        <f t="shared" ca="1" si="0"/>
        <v>#NAME?</v>
      </c>
      <c r="D20" s="4" t="str">
        <f ca="1">IFERROR(__xludf.DUMMYFUNCTION("""COMPUTED_VALUE"""),"P Start bracket X End bracket equal to sum i equal to 0 to n equal to a base of i dot x to the power of i equal to a base of 0 plus a base of 1 dot x plus a base of 2 dot x to the power of 2 plus and so on plus a base of n dot x to the power of n")</f>
        <v>P Start bracket X End bracket equal to sum i equal to 0 to n equal to a base of i dot x to the power of i equal to a base of 0 plus a base of 1 dot x plus a base of 2 dot x to the power of 2 plus and so on plus a base of n dot x to the power of n</v>
      </c>
    </row>
    <row r="21" spans="1:4" ht="12.75">
      <c r="A21" s="4">
        <v>12</v>
      </c>
      <c r="B21" s="4">
        <v>20</v>
      </c>
      <c r="C21" s="4" t="e">
        <f t="shared" ca="1" si="0"/>
        <v>#NAME?</v>
      </c>
      <c r="D21" s="4" t="str">
        <f ca="1">IFERROR(__xludf.DUMMYFUNCTION("""COMPUTED_VALUE"""),"P Start bracket X End bracket equal to sum i equal to 0 to n equal to a base of i dot x raised to the power i equal to a base of 0 plus a base of 1 dot x plus a base of 2 dot x raised to the power 2 plus and so on plus a base of n dot x raised to the powe"&amp;"r n")</f>
        <v>P Start bracket X End bracket equal to sum i equal to 0 to n equal to a base of i dot x raised to the power i equal to a base of 0 plus a base of 1 dot x plus a base of 2 dot x raised to the power 2 plus and so on plus a base of n dot x raised to the power n</v>
      </c>
    </row>
    <row r="22" spans="1:4" ht="12.75">
      <c r="A22" s="4">
        <v>12</v>
      </c>
      <c r="B22" s="4">
        <v>21</v>
      </c>
      <c r="C22" s="4" t="e">
        <f t="shared" ca="1" si="0"/>
        <v>#NAME?</v>
      </c>
      <c r="D22" s="4" t="str">
        <f ca="1">IFERROR(__xludf.DUMMYFUNCTION("""COMPUTED_VALUE"""),"P Start bracket X End bracket equal to sum i equal to 0 to n equal to a base of i dot x raised to i equal to a base of 0 plus a base of 1 dot x plus a base of 2 dot x raised to 2 plus and so on plus a base of n dot x raised to n")</f>
        <v>P Start bracket X End bracket equal to sum i equal to 0 to n equal to a base of i dot x raised to i equal to a base of 0 plus a base of 1 dot x plus a base of 2 dot x raised to 2 plus and so on plus a base of n dot x raised to n</v>
      </c>
    </row>
    <row r="23" spans="1:4" ht="12.75">
      <c r="A23" s="4">
        <v>12</v>
      </c>
      <c r="B23" s="4">
        <v>22</v>
      </c>
      <c r="C23" s="4" t="e">
        <f t="shared" ca="1" si="0"/>
        <v>#NAME?</v>
      </c>
      <c r="D23" s="4"/>
    </row>
    <row r="24" spans="1:4" ht="12.75">
      <c r="A24" s="4">
        <v>12</v>
      </c>
      <c r="B24" s="4">
        <v>23</v>
      </c>
      <c r="C24" s="4" t="e">
        <f t="shared" ca="1" si="0"/>
        <v>#NAME?</v>
      </c>
      <c r="D24" s="4"/>
    </row>
    <row r="25" spans="1:4" ht="12.75">
      <c r="A25" s="4">
        <v>12</v>
      </c>
      <c r="B25" s="4">
        <v>24</v>
      </c>
      <c r="C25" s="4" t="e">
        <f t="shared" ca="1" si="0"/>
        <v>#NAME?</v>
      </c>
      <c r="D25" s="4"/>
    </row>
    <row r="26" spans="1:4" ht="12.75">
      <c r="A26" s="4">
        <v>12</v>
      </c>
      <c r="B26" s="4">
        <v>25</v>
      </c>
      <c r="C26" s="4" t="e">
        <f t="shared" ca="1" si="0"/>
        <v>#NAME?</v>
      </c>
      <c r="D26" s="4"/>
    </row>
    <row r="27" spans="1:4" ht="12.75">
      <c r="A27" s="4">
        <v>12</v>
      </c>
      <c r="B27" s="4">
        <v>26</v>
      </c>
      <c r="C27" s="4" t="e">
        <f t="shared" ca="1" si="0"/>
        <v>#NAME?</v>
      </c>
      <c r="D27" s="4"/>
    </row>
    <row r="28" spans="1:4" ht="12.75">
      <c r="A28" s="4">
        <v>12</v>
      </c>
      <c r="B28" s="4">
        <v>27</v>
      </c>
      <c r="C28" s="4" t="e">
        <f t="shared" ca="1" si="0"/>
        <v>#NAME?</v>
      </c>
      <c r="D28" s="4"/>
    </row>
    <row r="29" spans="1:4" ht="12.75">
      <c r="A29" s="4">
        <v>12</v>
      </c>
      <c r="B29" s="4">
        <v>28</v>
      </c>
      <c r="C29" s="4" t="e">
        <f t="shared" ca="1" si="0"/>
        <v>#NAME?</v>
      </c>
      <c r="D29" s="4"/>
    </row>
    <row r="30" spans="1:4" ht="12.75">
      <c r="A30" s="4">
        <v>12</v>
      </c>
      <c r="B30" s="4">
        <v>29</v>
      </c>
      <c r="C30" s="4" t="e">
        <f t="shared" ca="1" si="0"/>
        <v>#NAME?</v>
      </c>
      <c r="D30" s="4"/>
    </row>
    <row r="31" spans="1:4" ht="12.75">
      <c r="A31" s="4">
        <v>12</v>
      </c>
      <c r="B31" s="4">
        <v>30</v>
      </c>
      <c r="C31" s="4" t="e">
        <f t="shared" ca="1" si="0"/>
        <v>#NAME?</v>
      </c>
      <c r="D31" s="4"/>
    </row>
    <row r="32" spans="1:4" ht="12.75">
      <c r="A32" s="4">
        <v>12</v>
      </c>
      <c r="B32" s="4">
        <v>31</v>
      </c>
      <c r="C32" s="4" t="e">
        <f t="shared" ca="1" si="0"/>
        <v>#NAME?</v>
      </c>
      <c r="D32" s="4"/>
    </row>
    <row r="33" spans="1:4" ht="12.75">
      <c r="A33" s="4">
        <v>12</v>
      </c>
      <c r="B33" s="4">
        <v>32</v>
      </c>
      <c r="C33" s="4" t="e">
        <f t="shared" ca="1" si="0"/>
        <v>#NAME?</v>
      </c>
      <c r="D33" s="4"/>
    </row>
    <row r="34" spans="1:4" ht="12.75">
      <c r="A34" s="4">
        <v>12</v>
      </c>
      <c r="B34" s="4">
        <v>33</v>
      </c>
      <c r="C34" s="4" t="e">
        <f t="shared" ca="1" si="0"/>
        <v>#NAME?</v>
      </c>
      <c r="D34" s="4"/>
    </row>
    <row r="35" spans="1:4" ht="12.75">
      <c r="A35" s="4">
        <v>12</v>
      </c>
      <c r="B35" s="4">
        <v>34</v>
      </c>
      <c r="C35" s="4" t="e">
        <f t="shared" ca="1" si="0"/>
        <v>#NAME?</v>
      </c>
      <c r="D35" s="4"/>
    </row>
    <row r="36" spans="1:4" ht="12.75">
      <c r="A36" s="4">
        <v>12</v>
      </c>
      <c r="B36" s="4">
        <v>35</v>
      </c>
      <c r="C36" s="4" t="e">
        <f t="shared" ca="1" si="0"/>
        <v>#NAME?</v>
      </c>
      <c r="D36" s="4"/>
    </row>
    <row r="37" spans="1:4" ht="12.75">
      <c r="A37" s="4">
        <v>12</v>
      </c>
      <c r="B37" s="4">
        <v>36</v>
      </c>
      <c r="C37" s="4" t="e">
        <f t="shared" ca="1" si="0"/>
        <v>#NAME?</v>
      </c>
      <c r="D37" s="4"/>
    </row>
    <row r="38" spans="1:4" ht="12.75">
      <c r="A38" s="4">
        <v>12</v>
      </c>
      <c r="B38" s="4">
        <v>37</v>
      </c>
      <c r="C38" s="4" t="e">
        <f t="shared" ca="1" si="0"/>
        <v>#NAME?</v>
      </c>
      <c r="D38" s="4"/>
    </row>
  </sheetData>
  <pageMargins left="0" right="0" top="0" bottom="0" header="0" footer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D35"/>
  <sheetViews>
    <sheetView workbookViewId="0"/>
  </sheetViews>
  <sheetFormatPr defaultColWidth="14.42578125" defaultRowHeight="15.75" customHeight="1"/>
  <cols>
    <col min="1" max="1" width="8.85546875" customWidth="1"/>
    <col min="2" max="2" width="13.140625" customWidth="1"/>
    <col min="3" max="3" width="5.85546875" customWidth="1"/>
    <col min="4" max="4" width="157.140625" customWidth="1"/>
  </cols>
  <sheetData>
    <row r="1" spans="1:4" ht="15.75" customHeight="1">
      <c r="A1" s="1" t="s">
        <v>0</v>
      </c>
      <c r="B1" s="1" t="s">
        <v>1</v>
      </c>
      <c r="C1" s="1" t="s">
        <v>2</v>
      </c>
      <c r="D1" s="2" t="s">
        <v>3</v>
      </c>
    </row>
    <row r="2" spans="1:4" ht="12.75">
      <c r="A2" s="4">
        <v>13</v>
      </c>
      <c r="B2" s="4">
        <v>1</v>
      </c>
      <c r="C2" s="4" t="e">
        <f t="shared" ref="C2:C35" ca="1" si="0">_xludf.CONCAT(A2,_xludf.CONCAT(".",B2))</f>
        <v>#NAME?</v>
      </c>
      <c r="D2" s="4" t="str">
        <f ca="1">IFERROR(__xludf.DUMMYFUNCTION("IMPORTRANGE(""https://docs.google.com/spreadsheets/d/1roU6TkpYe1UZ0PCr84taauss5sTWNfG9obEGJow-ft4/edit#gid=0"",""13!w2:w"")"),"Integrate x to power r product dx is Equal to Open parenthesis Open parenthesis x to power r plus 1 Close parenthesis Divide r plus 1 Close parenthesis Plus C")</f>
        <v>Integrate x to power r product dx is Equal to Open parenthesis Open parenthesis x to power r plus 1 Close parenthesis Divide r plus 1 Close parenthesis Plus C</v>
      </c>
    </row>
    <row r="3" spans="1:4" ht="12.75">
      <c r="A3" s="4">
        <v>13</v>
      </c>
      <c r="B3" s="4">
        <v>2</v>
      </c>
      <c r="C3" s="4" t="e">
        <f t="shared" ca="1" si="0"/>
        <v>#NAME?</v>
      </c>
      <c r="D3" s="4" t="str">
        <f ca="1">IFERROR(__xludf.DUMMYFUNCTION("""COMPUTED_VALUE"""),"Integrate x to power r product dx Equal to Open parenthesis Open parenthesis x to power r plus 1 Close parenthesis Divide r plus 1 Close parenthesis Plus C")</f>
        <v>Integrate x to power r product dx Equal to Open parenthesis Open parenthesis x to power r plus 1 Close parenthesis Divide r plus 1 Close parenthesis Plus C</v>
      </c>
    </row>
    <row r="4" spans="1:4" ht="12.75">
      <c r="A4" s="4">
        <v>13</v>
      </c>
      <c r="B4" s="4">
        <v>3</v>
      </c>
      <c r="C4" s="4" t="e">
        <f t="shared" ca="1" si="0"/>
        <v>#NAME?</v>
      </c>
      <c r="D4" s="4" t="str">
        <f ca="1">IFERROR(__xludf.DUMMYFUNCTION("""COMPUTED_VALUE"""),"Integration x raised to r into dx equals Bracket start Bracket start x raised to r plus 1 Bracket close divided by r plus 1 Bracket close Plus C")</f>
        <v>Integration x raised to r into dx equals Bracket start Bracket start x raised to r plus 1 Bracket close divided by r plus 1 Bracket close Plus C</v>
      </c>
    </row>
    <row r="5" spans="1:4" ht="12.75">
      <c r="A5" s="4">
        <v>13</v>
      </c>
      <c r="B5" s="4">
        <v>4</v>
      </c>
      <c r="C5" s="4" t="e">
        <f t="shared" ca="1" si="0"/>
        <v>#NAME?</v>
      </c>
      <c r="D5" s="4" t="str">
        <f ca="1">IFERROR(__xludf.DUMMYFUNCTION("""COMPUTED_VALUE"""),"Integration x raised to r multiply by dx equals Bracket start Bracket start x raised to r plus 1 Bracket close divided by r plus 1 Bracket close Plus C")</f>
        <v>Integration x raised to r multiply by dx equals Bracket start Bracket start x raised to r plus 1 Bracket close divided by r plus 1 Bracket close Plus C</v>
      </c>
    </row>
    <row r="6" spans="1:4" ht="12.75">
      <c r="A6" s="4">
        <v>13</v>
      </c>
      <c r="B6" s="4">
        <v>5</v>
      </c>
      <c r="C6" s="4" t="e">
        <f t="shared" ca="1" si="0"/>
        <v>#NAME?</v>
      </c>
      <c r="D6" s="4" t="str">
        <f ca="1">IFERROR(__xludf.DUMMYFUNCTION("""COMPUTED_VALUE"""),"integrated x raised to the power r dot dx equals Start bracket Start bracket x raised to the power r plus 1 End bracket Divide r plus 1 End bracket Plus C")</f>
        <v>integrated x raised to the power r dot dx equals Start bracket Start bracket x raised to the power r plus 1 End bracket Divide r plus 1 End bracket Plus C</v>
      </c>
    </row>
    <row r="7" spans="1:4" ht="12.75">
      <c r="A7" s="4">
        <v>13</v>
      </c>
      <c r="B7" s="4">
        <v>6</v>
      </c>
      <c r="C7" s="4" t="e">
        <f t="shared" ca="1" si="0"/>
        <v>#NAME?</v>
      </c>
      <c r="D7" s="4" t="str">
        <f ca="1">IFERROR(__xludf.DUMMYFUNCTION("""COMPUTED_VALUE"""),"integral x to the power of r product dx equals Open curve bracket Open curve bracket x to the power of r plus 1 close curve bracket divided by r plus 1 close curve bracket Plus C")</f>
        <v>integral x to the power of r product dx equals Open curve bracket Open curve bracket x to the power of r plus 1 close curve bracket divided by r plus 1 close curve bracket Plus C</v>
      </c>
    </row>
    <row r="8" spans="1:4" ht="12.75">
      <c r="A8" s="4">
        <v>13</v>
      </c>
      <c r="B8" s="4">
        <v>7</v>
      </c>
      <c r="C8" s="4" t="e">
        <f t="shared" ca="1" si="0"/>
        <v>#NAME?</v>
      </c>
      <c r="D8" s="4" t="str">
        <f ca="1">IFERROR(__xludf.DUMMYFUNCTION("""COMPUTED_VALUE"""),"Integration x to power of r multplies dx equals to Open flower bracket Open flower bracket x to power of r plus 1 Close flower bracket by r plus 1 Close flower bracket Plus C")</f>
        <v>Integration x to power of r multplies dx equals to Open flower bracket Open flower bracket x to power of r plus 1 Close flower bracket by r plus 1 Close flower bracket Plus C</v>
      </c>
    </row>
    <row r="9" spans="1:4" ht="12.75">
      <c r="A9" s="4">
        <v>13</v>
      </c>
      <c r="B9" s="4">
        <v>8</v>
      </c>
      <c r="C9" s="4" t="e">
        <f t="shared" ca="1" si="0"/>
        <v>#NAME?</v>
      </c>
      <c r="D9" s="4" t="str">
        <f ca="1">IFERROR(__xludf.DUMMYFUNCTION("""COMPUTED_VALUE"""),"Integration x to power of r multiplied dx equals to Open flower bracket Open flower bracket x to power of r plus 1 Close flower bracket by r plus 1 Close flower bracket Plus C")</f>
        <v>Integration x to power of r multiplied dx equals to Open flower bracket Open flower bracket x to power of r plus 1 Close flower bracket by r plus 1 Close flower bracket Plus C</v>
      </c>
    </row>
    <row r="10" spans="1:4" ht="12.75">
      <c r="A10" s="4">
        <v>13</v>
      </c>
      <c r="B10" s="4">
        <v>9</v>
      </c>
      <c r="C10" s="4" t="e">
        <f t="shared" ca="1" si="0"/>
        <v>#NAME?</v>
      </c>
      <c r="D10" s="4" t="str">
        <f ca="1">IFERROR(__xludf.DUMMYFUNCTION("""COMPUTED_VALUE"""),"Integrate x raised to the power of r multiply by dx is parenthesis open parenthesis open x raised to the power of r plus 1 parenthesis close by r plus 1 parenthesis close Plus C")</f>
        <v>Integrate x raised to the power of r multiply by dx is parenthesis open parenthesis open x raised to the power of r plus 1 parenthesis close by r plus 1 parenthesis close Plus C</v>
      </c>
    </row>
    <row r="11" spans="1:4" ht="12.75">
      <c r="A11" s="4">
        <v>13</v>
      </c>
      <c r="B11" s="4">
        <v>10</v>
      </c>
      <c r="C11" s="4" t="e">
        <f t="shared" ca="1" si="0"/>
        <v>#NAME?</v>
      </c>
      <c r="D11" s="4" t="str">
        <f ca="1">IFERROR(__xludf.DUMMYFUNCTION("""COMPUTED_VALUE"""),"Integrate x raised to the power of r multiplied dx is parenthesis open parenthesis open x raised to the power of r plus 1 parenthesis close by r plus 1 parenthesis close Plus C")</f>
        <v>Integrate x raised to the power of r multiplied dx is parenthesis open parenthesis open x raised to the power of r plus 1 parenthesis close by r plus 1 parenthesis close Plus C</v>
      </c>
    </row>
    <row r="12" spans="1:4" ht="12.75">
      <c r="A12" s="4">
        <v>13</v>
      </c>
      <c r="B12" s="4">
        <v>11</v>
      </c>
      <c r="C12" s="4" t="e">
        <f t="shared" ca="1" si="0"/>
        <v>#NAME?</v>
      </c>
      <c r="D12" s="4" t="str">
        <f ca="1">IFERROR(__xludf.DUMMYFUNCTION("""COMPUTED_VALUE"""),"Integrate x to power r into dx is Open parenthesis Open parenthesis x to power r plus 1 Close parenthesis Divide r plus 1 Close parenthesis Plus C")</f>
        <v>Integrate x to power r into dx is Open parenthesis Open parenthesis x to power r plus 1 Close parenthesis Divide r plus 1 Close parenthesis Plus C</v>
      </c>
    </row>
    <row r="13" spans="1:4" ht="12.75">
      <c r="A13" s="4">
        <v>13</v>
      </c>
      <c r="B13" s="4">
        <v>12</v>
      </c>
      <c r="C13" s="4" t="e">
        <f t="shared" ca="1" si="0"/>
        <v>#NAME?</v>
      </c>
      <c r="D13" s="4" t="str">
        <f ca="1">IFERROR(__xludf.DUMMYFUNCTION("""COMPUTED_VALUE"""),"Integration x to power of r multiply by dx is Open flower bracket Open flower bracket x to power of r plus 1 Close flower bracket by r plus 1 Close flower bracket Plus C")</f>
        <v>Integration x to power of r multiply by dx is Open flower bracket Open flower bracket x to power of r plus 1 Close flower bracket by r plus 1 Close flower bracket Plus C</v>
      </c>
    </row>
    <row r="14" spans="1:4" ht="12.75">
      <c r="A14" s="4">
        <v>13</v>
      </c>
      <c r="B14" s="4">
        <v>13</v>
      </c>
      <c r="C14" s="4" t="e">
        <f t="shared" ca="1" si="0"/>
        <v>#NAME?</v>
      </c>
      <c r="D14" s="4" t="str">
        <f ca="1">IFERROR(__xludf.DUMMYFUNCTION("""COMPUTED_VALUE"""),"integral x to the power of r dot dx is equal to Open curve bracket Open curve bracket x to the power of r plus 1 close curve bracket divided by r plus 1 close curve bracket Plus C")</f>
        <v>integral x to the power of r dot dx is equal to Open curve bracket Open curve bracket x to the power of r plus 1 close curve bracket divided by r plus 1 close curve bracket Plus C</v>
      </c>
    </row>
    <row r="15" spans="1:4" ht="12.75">
      <c r="A15" s="4">
        <v>13</v>
      </c>
      <c r="B15" s="4">
        <v>14</v>
      </c>
      <c r="C15" s="4" t="e">
        <f t="shared" ca="1" si="0"/>
        <v>#NAME?</v>
      </c>
      <c r="D15" s="4" t="str">
        <f ca="1">IFERROR(__xludf.DUMMYFUNCTION("""COMPUTED_VALUE"""),"integral x to the power of r into dx is equal to Open curve bracket Open curve bracket x to the power of r plus 1 close curve bracket divided by r plus 1 close curve bracket Plus C")</f>
        <v>integral x to the power of r into dx is equal to Open curve bracket Open curve bracket x to the power of r plus 1 close curve bracket divided by r plus 1 close curve bracket Plus C</v>
      </c>
    </row>
    <row r="16" spans="1:4" ht="12.75">
      <c r="A16" s="4">
        <v>13</v>
      </c>
      <c r="B16" s="4">
        <v>15</v>
      </c>
      <c r="C16" s="4" t="e">
        <f t="shared" ca="1" si="0"/>
        <v>#NAME?</v>
      </c>
      <c r="D16" s="4" t="str">
        <f ca="1">IFERROR(__xludf.DUMMYFUNCTION("""COMPUTED_VALUE"""),"Integration x raised to r multplies dx is same as Bracket start Bracket start x raised to r plus 1 Bracket close divided by r plus 1 Bracket close Plus C")</f>
        <v>Integration x raised to r multplies dx is same as Bracket start Bracket start x raised to r plus 1 Bracket close divided by r plus 1 Bracket close Plus C</v>
      </c>
    </row>
    <row r="17" spans="1:4" ht="12.75">
      <c r="A17" s="4">
        <v>13</v>
      </c>
      <c r="B17" s="4">
        <v>16</v>
      </c>
      <c r="C17" s="4" t="e">
        <f t="shared" ca="1" si="0"/>
        <v>#NAME?</v>
      </c>
      <c r="D17" s="4" t="str">
        <f ca="1">IFERROR(__xludf.DUMMYFUNCTION("""COMPUTED_VALUE"""),"integrated x raised to the power r multiplied dx is same as Start bracket Start bracket x raised to the power r plus 1 End bracket Divide r plus 1 End bracket Plus C")</f>
        <v>integrated x raised to the power r multiplied dx is same as Start bracket Start bracket x raised to the power r plus 1 End bracket Divide r plus 1 End bracket Plus C</v>
      </c>
    </row>
    <row r="18" spans="1:4" ht="12.75">
      <c r="A18" s="4">
        <v>13</v>
      </c>
      <c r="B18" s="4">
        <v>17</v>
      </c>
      <c r="C18" s="4" t="e">
        <f t="shared" ca="1" si="0"/>
        <v>#NAME?</v>
      </c>
      <c r="D18" s="4" t="str">
        <f ca="1">IFERROR(__xludf.DUMMYFUNCTION("""COMPUTED_VALUE"""),"integrated x raised to the power r product dx is same as Start bracket Start bracket x raised to the power r plus 1 End bracket Divide r plus 1 End bracket Plus C")</f>
        <v>integrated x raised to the power r product dx is same as Start bracket Start bracket x raised to the power r plus 1 End bracket Divide r plus 1 End bracket Plus C</v>
      </c>
    </row>
    <row r="19" spans="1:4" ht="12.75">
      <c r="A19" s="4">
        <v>13</v>
      </c>
      <c r="B19" s="4">
        <v>18</v>
      </c>
      <c r="C19" s="4" t="e">
        <f t="shared" ca="1" si="0"/>
        <v>#NAME?</v>
      </c>
      <c r="D19" s="4" t="str">
        <f ca="1">IFERROR(__xludf.DUMMYFUNCTION("""COMPUTED_VALUE"""),"Integrate x raised to the power of r dot dx is same as parenthesis open parenthesis open x raised to the power of r plus 1 parenthesis close by r plus 1 parenthesis close Plus C")</f>
        <v>Integrate x raised to the power of r dot dx is same as parenthesis open parenthesis open x raised to the power of r plus 1 parenthesis close by r plus 1 parenthesis close Plus C</v>
      </c>
    </row>
    <row r="20" spans="1:4" ht="12.75">
      <c r="A20" s="4">
        <v>13</v>
      </c>
      <c r="B20" s="4">
        <v>19</v>
      </c>
      <c r="C20" s="4" t="e">
        <f t="shared" ca="1" si="0"/>
        <v>#NAME?</v>
      </c>
      <c r="D20" s="4"/>
    </row>
    <row r="21" spans="1:4" ht="12.75">
      <c r="A21" s="4">
        <v>13</v>
      </c>
      <c r="B21" s="4">
        <v>20</v>
      </c>
      <c r="C21" s="4" t="e">
        <f t="shared" ca="1" si="0"/>
        <v>#NAME?</v>
      </c>
      <c r="D21" s="4"/>
    </row>
    <row r="22" spans="1:4" ht="12.75">
      <c r="A22" s="4">
        <v>13</v>
      </c>
      <c r="B22" s="4">
        <v>21</v>
      </c>
      <c r="C22" s="4" t="e">
        <f t="shared" ca="1" si="0"/>
        <v>#NAME?</v>
      </c>
      <c r="D22" s="4"/>
    </row>
    <row r="23" spans="1:4" ht="12.75">
      <c r="A23" s="4">
        <v>13</v>
      </c>
      <c r="B23" s="4">
        <v>22</v>
      </c>
      <c r="C23" s="4" t="e">
        <f t="shared" ca="1" si="0"/>
        <v>#NAME?</v>
      </c>
      <c r="D23" s="4"/>
    </row>
    <row r="24" spans="1:4" ht="12.75">
      <c r="A24" s="4">
        <v>13</v>
      </c>
      <c r="B24" s="4">
        <v>23</v>
      </c>
      <c r="C24" s="4" t="e">
        <f t="shared" ca="1" si="0"/>
        <v>#NAME?</v>
      </c>
      <c r="D24" s="4"/>
    </row>
    <row r="25" spans="1:4" ht="12.75">
      <c r="A25" s="4">
        <v>13</v>
      </c>
      <c r="B25" s="4">
        <v>24</v>
      </c>
      <c r="C25" s="4" t="e">
        <f t="shared" ca="1" si="0"/>
        <v>#NAME?</v>
      </c>
      <c r="D25" s="4"/>
    </row>
    <row r="26" spans="1:4" ht="12.75">
      <c r="A26" s="4">
        <v>13</v>
      </c>
      <c r="B26" s="4">
        <v>25</v>
      </c>
      <c r="C26" s="4" t="e">
        <f t="shared" ca="1" si="0"/>
        <v>#NAME?</v>
      </c>
      <c r="D26" s="4"/>
    </row>
    <row r="27" spans="1:4" ht="12.75">
      <c r="A27" s="4">
        <v>13</v>
      </c>
      <c r="B27" s="4">
        <v>26</v>
      </c>
      <c r="C27" s="4" t="e">
        <f t="shared" ca="1" si="0"/>
        <v>#NAME?</v>
      </c>
      <c r="D27" s="4"/>
    </row>
    <row r="28" spans="1:4" ht="12.75">
      <c r="A28" s="4">
        <v>13</v>
      </c>
      <c r="B28" s="4">
        <v>27</v>
      </c>
      <c r="C28" s="4" t="e">
        <f t="shared" ca="1" si="0"/>
        <v>#NAME?</v>
      </c>
      <c r="D28" s="4"/>
    </row>
    <row r="29" spans="1:4" ht="12.75">
      <c r="A29" s="4">
        <v>13</v>
      </c>
      <c r="B29" s="4">
        <v>28</v>
      </c>
      <c r="C29" s="4" t="e">
        <f t="shared" ca="1" si="0"/>
        <v>#NAME?</v>
      </c>
      <c r="D29" s="4"/>
    </row>
    <row r="30" spans="1:4" ht="12.75">
      <c r="A30" s="4">
        <v>13</v>
      </c>
      <c r="B30" s="4">
        <v>29</v>
      </c>
      <c r="C30" s="4" t="e">
        <f t="shared" ca="1" si="0"/>
        <v>#NAME?</v>
      </c>
      <c r="D30" s="4"/>
    </row>
    <row r="31" spans="1:4" ht="12.75">
      <c r="A31" s="4">
        <v>13</v>
      </c>
      <c r="B31" s="4">
        <v>30</v>
      </c>
      <c r="C31" s="4" t="e">
        <f t="shared" ca="1" si="0"/>
        <v>#NAME?</v>
      </c>
      <c r="D31" s="4"/>
    </row>
    <row r="32" spans="1:4" ht="12.75">
      <c r="A32" s="4">
        <v>13</v>
      </c>
      <c r="B32" s="4">
        <v>31</v>
      </c>
      <c r="C32" s="4" t="e">
        <f t="shared" ca="1" si="0"/>
        <v>#NAME?</v>
      </c>
      <c r="D32" s="4"/>
    </row>
    <row r="33" spans="1:4" ht="12.75">
      <c r="A33" s="4">
        <v>13</v>
      </c>
      <c r="B33" s="4">
        <v>32</v>
      </c>
      <c r="C33" s="4" t="e">
        <f t="shared" ca="1" si="0"/>
        <v>#NAME?</v>
      </c>
      <c r="D33" s="4"/>
    </row>
    <row r="34" spans="1:4" ht="12.75">
      <c r="A34" s="4">
        <v>13</v>
      </c>
      <c r="B34" s="4">
        <v>33</v>
      </c>
      <c r="C34" s="4" t="e">
        <f t="shared" ca="1" si="0"/>
        <v>#NAME?</v>
      </c>
      <c r="D34" s="4"/>
    </row>
    <row r="35" spans="1:4" ht="12.75">
      <c r="A35" s="4">
        <v>13</v>
      </c>
      <c r="B35" s="4">
        <v>34</v>
      </c>
      <c r="C35" s="4" t="e">
        <f t="shared" ca="1" si="0"/>
        <v>#NAME?</v>
      </c>
      <c r="D35" s="4"/>
    </row>
  </sheetData>
  <pageMargins left="0" right="0" top="0" bottom="0" header="0" footer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D50"/>
  <sheetViews>
    <sheetView workbookViewId="0"/>
  </sheetViews>
  <sheetFormatPr defaultColWidth="14.42578125" defaultRowHeight="15.75" customHeight="1"/>
  <cols>
    <col min="1" max="1" width="8.85546875" customWidth="1"/>
    <col min="2" max="2" width="13.140625" customWidth="1"/>
    <col min="3" max="3" width="5.85546875" customWidth="1"/>
    <col min="4" max="4" width="193.140625" customWidth="1"/>
  </cols>
  <sheetData>
    <row r="1" spans="1:4" ht="15.75" customHeight="1">
      <c r="A1" s="1" t="s">
        <v>0</v>
      </c>
      <c r="B1" s="1" t="s">
        <v>1</v>
      </c>
      <c r="C1" s="1" t="s">
        <v>2</v>
      </c>
      <c r="D1" s="2" t="s">
        <v>3</v>
      </c>
    </row>
    <row r="2" spans="1:4" ht="12.75">
      <c r="A2" s="4">
        <v>14</v>
      </c>
      <c r="B2" s="4">
        <v>1</v>
      </c>
      <c r="C2" s="4" t="e">
        <f t="shared" ref="C2:C50" ca="1" si="0">_xludf.CONCAT(A2,_xludf.CONCAT(".",B2))</f>
        <v>#NAME?</v>
      </c>
      <c r="D2" s="5" t="str">
        <f ca="1">IFERROR(__xludf.DUMMYFUNCTION("IMPORTRANGE(""https://docs.google.com/spreadsheets/d/1roU6TkpYe1UZ0PCr84taauss5sTWNfG9obEGJow-ft4/edit#gid=0"",""14!AB2:ab"")"),"a into Bracket start b raised to c into product add d Bracket close equals Bracket start a into b raised to d Bracket close into Bracket start b raised to c Bracket close raised to x")</f>
        <v>a into Bracket start b raised to c into product add d Bracket close equals Bracket start a into b raised to d Bracket close into Bracket start b raised to c Bracket close raised to x</v>
      </c>
    </row>
    <row r="3" spans="1:4" ht="12.75">
      <c r="A3" s="4">
        <v>14</v>
      </c>
      <c r="B3" s="4">
        <v>2</v>
      </c>
      <c r="C3" s="4" t="e">
        <f t="shared" ca="1" si="0"/>
        <v>#NAME?</v>
      </c>
      <c r="D3" s="5" t="str">
        <f ca="1">IFERROR(__xludf.DUMMYFUNCTION("""COMPUTED_VALUE"""),"a product Bracket start b raised to c product product add d Bracket close equals Bracket start a into b raised to d Bracket close product Bracket start b raised to c Bracket close raised to x")</f>
        <v>a product Bracket start b raised to c product product add d Bracket close equals Bracket start a into b raised to d Bracket close product Bracket start b raised to c Bracket close raised to x</v>
      </c>
    </row>
    <row r="4" spans="1:4" ht="12.75">
      <c r="A4" s="4">
        <v>14</v>
      </c>
      <c r="B4" s="4">
        <v>3</v>
      </c>
      <c r="C4" s="4" t="e">
        <f t="shared" ca="1" si="0"/>
        <v>#NAME?</v>
      </c>
      <c r="D4" s="5" t="str">
        <f ca="1">IFERROR(__xludf.DUMMYFUNCTION("""COMPUTED_VALUE"""),"a product Bracket start b to the power of c product product add d Bracket close equals Bracket start a into b to the power of d Bracket close product Bracket start b to the power of c Bracket close to the power of x")</f>
        <v>a product Bracket start b to the power of c product product add d Bracket close equals Bracket start a into b to the power of d Bracket close product Bracket start b to the power of c Bracket close to the power of x</v>
      </c>
    </row>
    <row r="5" spans="1:4" ht="24">
      <c r="A5" s="4">
        <v>14</v>
      </c>
      <c r="B5" s="4">
        <v>4</v>
      </c>
      <c r="C5" s="4" t="e">
        <f t="shared" ca="1" si="0"/>
        <v>#NAME?</v>
      </c>
      <c r="D5" s="5" t="str">
        <f ca="1">IFERROR(__xludf.DUMMYFUNCTION("""COMPUTED_VALUE"""),"a dot Open curve bracket b to the power of c dot multiply by plus d close curve bracket is equal to Open curve bracket a into b to the power of d close curve bracket dot Open curve bracket b to the power of c close curve bracket to the power of x")</f>
        <v>a dot Open curve bracket b to the power of c dot multiply by plus d close curve bracket is equal to Open curve bracket a into b to the power of d close curve bracket dot Open curve bracket b to the power of c close curve bracket to the power of x</v>
      </c>
    </row>
    <row r="6" spans="1:4" ht="24">
      <c r="A6" s="4">
        <v>14</v>
      </c>
      <c r="B6" s="4">
        <v>5</v>
      </c>
      <c r="C6" s="4" t="e">
        <f t="shared" ca="1" si="0"/>
        <v>#NAME?</v>
      </c>
      <c r="D6" s="5" t="str">
        <f ca="1">IFERROR(__xludf.DUMMYFUNCTION("""COMPUTED_VALUE"""),"a multiplied Open curve bracket b raised to the power of c multiplied multiply by plus d close curve bracket is equal to Open curve bracket a into b raised to the power of d close curve bracket multiplied Open curve bracket b raised to the power of c clos"&amp;"e curve bracket raised to the power of x")</f>
        <v>a multiplied Open curve bracket b raised to the power of c multiplied multiply by plus d close curve bracket is equal to Open curve bracket a into b raised to the power of d close curve bracket multiplied Open curve bracket b raised to the power of c close curve bracket raised to the power of x</v>
      </c>
    </row>
    <row r="7" spans="1:4" ht="24">
      <c r="A7" s="4">
        <v>14</v>
      </c>
      <c r="B7" s="4">
        <v>6</v>
      </c>
      <c r="C7" s="4" t="e">
        <f t="shared" ca="1" si="0"/>
        <v>#NAME?</v>
      </c>
      <c r="D7" s="5" t="str">
        <f ca="1">IFERROR(__xludf.DUMMYFUNCTION("""COMPUTED_VALUE"""),"a multiply by Open curve bracket b to the power of c multiply by multiply by plus d close curve bracket is equal to Open curve bracket a into b to the power of d close curve bracket multiply by Open curve bracket b to the power of c close curve bracket to"&amp;" the power of x")</f>
        <v>a multiply by Open curve bracket b to the power of c multiply by multiply by plus d close curve bracket is equal to Open curve bracket a into b to the power of d close curve bracket multiply by Open curve bracket b to the power of c close curve bracket to the power of x</v>
      </c>
    </row>
    <row r="8" spans="1:4" ht="24">
      <c r="A8" s="4">
        <v>14</v>
      </c>
      <c r="B8" s="4">
        <v>7</v>
      </c>
      <c r="C8" s="4" t="e">
        <f t="shared" ca="1" si="0"/>
        <v>#NAME?</v>
      </c>
      <c r="D8" s="5" t="str">
        <f ca="1">IFERROR(__xludf.DUMMYFUNCTION("""COMPUTED_VALUE"""),"a multiplied Open flower bracket b to power of c multiplied multplies add d Close flower bracket equals to Open flower bracket a into b to power of d Close flower bracket multiplied Open flower bracket b to power of c Close flower bracket to power of x")</f>
        <v>a multiplied Open flower bracket b to power of c multiplied multplies add d Close flower bracket equals to Open flower bracket a into b to power of d Close flower bracket multiplied Open flower bracket b to power of c Close flower bracket to power of x</v>
      </c>
    </row>
    <row r="9" spans="1:4" ht="24">
      <c r="A9" s="4">
        <v>14</v>
      </c>
      <c r="B9" s="4">
        <v>8</v>
      </c>
      <c r="C9" s="4" t="e">
        <f t="shared" ca="1" si="0"/>
        <v>#NAME?</v>
      </c>
      <c r="D9" s="5" t="str">
        <f ca="1">IFERROR(__xludf.DUMMYFUNCTION("""COMPUTED_VALUE"""),"a multiply by Open flower bracket b to power of c multiply by multplies add d Close flower bracket equals to Open flower bracket a into b to power of d Close flower bracket multiply by Open flower bracket b to power of c Close flower bracket to power of x")</f>
        <v>a multiply by Open flower bracket b to power of c multiply by multplies add d Close flower bracket equals to Open flower bracket a into b to power of d Close flower bracket multiply by Open flower bracket b to power of c Close flower bracket to power of x</v>
      </c>
    </row>
    <row r="10" spans="1:4" ht="24">
      <c r="A10" s="4">
        <v>14</v>
      </c>
      <c r="B10" s="4">
        <v>9</v>
      </c>
      <c r="C10" s="4" t="e">
        <f t="shared" ca="1" si="0"/>
        <v>#NAME?</v>
      </c>
      <c r="D10" s="5" t="str">
        <f ca="1">IFERROR(__xludf.DUMMYFUNCTION("""COMPUTED_VALUE"""),"a multplies Open flower bracket b to the power of c multplies multplies add d Close flower bracket equals to Open flower bracket a into b to the power of d Close flower bracket multplies Open flower bracket b to the power of c Close flower bracket to the "&amp;"power of x")</f>
        <v>a multplies Open flower bracket b to the power of c multplies multplies add d Close flower bracket equals to Open flower bracket a into b to the power of d Close flower bracket multplies Open flower bracket b to the power of c Close flower bracket to the power of x</v>
      </c>
    </row>
    <row r="11" spans="1:4" ht="12.75">
      <c r="A11" s="4">
        <v>14</v>
      </c>
      <c r="B11" s="4">
        <v>10</v>
      </c>
      <c r="C11" s="4" t="e">
        <f t="shared" ca="1" si="0"/>
        <v>#NAME?</v>
      </c>
      <c r="D11" s="5" t="str">
        <f ca="1">IFERROR(__xludf.DUMMYFUNCTION("""COMPUTED_VALUE"""),"a into Open parenthesis b to power c into into plus d Close parenthesis Equal to Open parenthesis a into b to power d Close parenthesis into Open parenthesis b to power c Close parenthesis to power x")</f>
        <v>a into Open parenthesis b to power c into into plus d Close parenthesis Equal to Open parenthesis a into b to power d Close parenthesis into Open parenthesis b to power c Close parenthesis to power x</v>
      </c>
    </row>
    <row r="12" spans="1:4" ht="12.75">
      <c r="A12" s="4">
        <v>14</v>
      </c>
      <c r="B12" s="4">
        <v>11</v>
      </c>
      <c r="C12" s="4" t="e">
        <f t="shared" ca="1" si="0"/>
        <v>#NAME?</v>
      </c>
      <c r="D12" s="5" t="str">
        <f ca="1">IFERROR(__xludf.DUMMYFUNCTION("""COMPUTED_VALUE"""),"a multiply by Open parenthesis b to power c multiply by into plus d Close parenthesis Equal to Open parenthesis a into b to power d Close parenthesis multiply by Open parenthesis b to power c Close parenthesis to power x")</f>
        <v>a multiply by Open parenthesis b to power c multiply by into plus d Close parenthesis Equal to Open parenthesis a into b to power d Close parenthesis multiply by Open parenthesis b to power c Close parenthesis to power x</v>
      </c>
    </row>
    <row r="13" spans="1:4" ht="12.75">
      <c r="A13" s="4">
        <v>14</v>
      </c>
      <c r="B13" s="4">
        <v>12</v>
      </c>
      <c r="C13" s="4" t="e">
        <f t="shared" ca="1" si="0"/>
        <v>#NAME?</v>
      </c>
      <c r="D13" s="5" t="str">
        <f ca="1">IFERROR(__xludf.DUMMYFUNCTION("""COMPUTED_VALUE"""),"a multplies Open parenthesis b to power c multplies into plus d Close parenthesis Equal to Open parenthesis a into b to power d Close parenthesis multplies Open parenthesis b to power c Close parenthesis to power x")</f>
        <v>a multplies Open parenthesis b to power c multplies into plus d Close parenthesis Equal to Open parenthesis a into b to power d Close parenthesis multplies Open parenthesis b to power c Close parenthesis to power x</v>
      </c>
    </row>
    <row r="14" spans="1:4" ht="24">
      <c r="A14" s="4">
        <v>14</v>
      </c>
      <c r="B14" s="4">
        <v>13</v>
      </c>
      <c r="C14" s="4" t="e">
        <f t="shared" ca="1" si="0"/>
        <v>#NAME?</v>
      </c>
      <c r="D14" s="5" t="str">
        <f ca="1">IFERROR(__xludf.DUMMYFUNCTION("""COMPUTED_VALUE"""),"a dot parenthesis open b raised to the power of c dot dot plus d parenthesis close is parenthesis open a into b raised to the power of d parenthesis close dot parenthesis open b raised to the power of c parenthesis close raised to the power of x")</f>
        <v>a dot parenthesis open b raised to the power of c dot dot plus d parenthesis close is parenthesis open a into b raised to the power of d parenthesis close dot parenthesis open b raised to the power of c parenthesis close raised to the power of x</v>
      </c>
    </row>
    <row r="15" spans="1:4" ht="24">
      <c r="A15" s="4">
        <v>14</v>
      </c>
      <c r="B15" s="4">
        <v>14</v>
      </c>
      <c r="C15" s="4" t="e">
        <f t="shared" ca="1" si="0"/>
        <v>#NAME?</v>
      </c>
      <c r="D15" s="5" t="str">
        <f ca="1">IFERROR(__xludf.DUMMYFUNCTION("""COMPUTED_VALUE"""),"a into parenthesis open b raised to the power of c into dot plus d parenthesis close is parenthesis open a into b raised to the power of d parenthesis close into parenthesis open b raised to the power of c parenthesis close raised to the power of x")</f>
        <v>a into parenthesis open b raised to the power of c into dot plus d parenthesis close is parenthesis open a into b raised to the power of d parenthesis close into parenthesis open b raised to the power of c parenthesis close raised to the power of x</v>
      </c>
    </row>
    <row r="16" spans="1:4" ht="24">
      <c r="A16" s="4">
        <v>14</v>
      </c>
      <c r="B16" s="4">
        <v>15</v>
      </c>
      <c r="C16" s="4" t="e">
        <f t="shared" ca="1" si="0"/>
        <v>#NAME?</v>
      </c>
      <c r="D16" s="5" t="str">
        <f ca="1">IFERROR(__xludf.DUMMYFUNCTION("""COMPUTED_VALUE"""),"a product parenthesis open b raised to the power of c product dot plus d parenthesis close is parenthesis open a into b raised to the power of d parenthesis close product parenthesis open b raised to the power of c parenthesis close raised to the power of"&amp;" x")</f>
        <v>a product parenthesis open b raised to the power of c product dot plus d parenthesis close is parenthesis open a into b raised to the power of d parenthesis close product parenthesis open b raised to the power of c parenthesis close raised to the power of x</v>
      </c>
    </row>
    <row r="17" spans="1:4" ht="12.75">
      <c r="A17" s="4">
        <v>14</v>
      </c>
      <c r="B17" s="4">
        <v>16</v>
      </c>
      <c r="C17" s="4" t="e">
        <f t="shared" ca="1" si="0"/>
        <v>#NAME?</v>
      </c>
      <c r="D17" s="5" t="str">
        <f ca="1">IFERROR(__xludf.DUMMYFUNCTION("""COMPUTED_VALUE"""),"a dot Start bracket b raised to the power c dot multiplied add d End bracket is same as Start bracket a into b raised to the power d End bracket dot Start bracket b raised to the power c End bracket raised to the power x")</f>
        <v>a dot Start bracket b raised to the power c dot multiplied add d End bracket is same as Start bracket a into b raised to the power d End bracket dot Start bracket b raised to the power c End bracket raised to the power x</v>
      </c>
    </row>
    <row r="18" spans="1:4" ht="12.75">
      <c r="A18" s="4">
        <v>14</v>
      </c>
      <c r="B18" s="4">
        <v>17</v>
      </c>
      <c r="C18" s="4" t="e">
        <f t="shared" ca="1" si="0"/>
        <v>#NAME?</v>
      </c>
      <c r="D18" s="5" t="str">
        <f ca="1">IFERROR(__xludf.DUMMYFUNCTION("""COMPUTED_VALUE"""),"a multiplied Start bracket b raised to the power c multiplied multiplied add d End bracket is same as Start bracket a into b raised to the power d End bracket multiplied Start bracket b raised to the power c End bracket raised to the power x")</f>
        <v>a multiplied Start bracket b raised to the power c multiplied multiplied add d End bracket is same as Start bracket a into b raised to the power d End bracket multiplied Start bracket b raised to the power c End bracket raised to the power x</v>
      </c>
    </row>
    <row r="19" spans="1:4" ht="12.75">
      <c r="A19" s="4">
        <v>14</v>
      </c>
      <c r="B19" s="4">
        <v>18</v>
      </c>
      <c r="C19" s="4" t="e">
        <f t="shared" ca="1" si="0"/>
        <v>#NAME?</v>
      </c>
      <c r="D19" s="5" t="str">
        <f ca="1">IFERROR(__xludf.DUMMYFUNCTION("""COMPUTED_VALUE"""),"a product Start bracket b raised to the power c product multiplied add d End bracket is same as Start bracket a into b raised to the power d End bracket product Start bracket b raised to the power c End bracket raised to the power x")</f>
        <v>a product Start bracket b raised to the power c product multiplied add d End bracket is same as Start bracket a into b raised to the power d End bracket product Start bracket b raised to the power c End bracket raised to the power x</v>
      </c>
    </row>
    <row r="20" spans="1:4" ht="12.75">
      <c r="A20" s="4">
        <v>14</v>
      </c>
      <c r="B20" s="4">
        <v>19</v>
      </c>
      <c r="C20" s="4" t="e">
        <f t="shared" ca="1" si="0"/>
        <v>#NAME?</v>
      </c>
      <c r="D20" s="5"/>
    </row>
    <row r="21" spans="1:4" ht="12.75">
      <c r="A21" s="4">
        <v>14</v>
      </c>
      <c r="B21" s="4">
        <v>20</v>
      </c>
      <c r="C21" s="4" t="e">
        <f t="shared" ca="1" si="0"/>
        <v>#NAME?</v>
      </c>
      <c r="D21" s="5"/>
    </row>
    <row r="22" spans="1:4" ht="12.75">
      <c r="A22" s="4">
        <v>14</v>
      </c>
      <c r="B22" s="4">
        <v>21</v>
      </c>
      <c r="C22" s="4" t="e">
        <f t="shared" ca="1" si="0"/>
        <v>#NAME?</v>
      </c>
      <c r="D22" s="5"/>
    </row>
    <row r="23" spans="1:4" ht="12.75">
      <c r="A23" s="4">
        <v>14</v>
      </c>
      <c r="B23" s="4">
        <v>22</v>
      </c>
      <c r="C23" s="4" t="e">
        <f t="shared" ca="1" si="0"/>
        <v>#NAME?</v>
      </c>
      <c r="D23" s="5"/>
    </row>
    <row r="24" spans="1:4" ht="12.75">
      <c r="A24" s="4">
        <v>14</v>
      </c>
      <c r="B24" s="4">
        <v>23</v>
      </c>
      <c r="C24" s="4" t="e">
        <f t="shared" ca="1" si="0"/>
        <v>#NAME?</v>
      </c>
      <c r="D24" s="5"/>
    </row>
    <row r="25" spans="1:4" ht="12.75">
      <c r="A25" s="4">
        <v>14</v>
      </c>
      <c r="B25" s="4">
        <v>24</v>
      </c>
      <c r="C25" s="4" t="e">
        <f t="shared" ca="1" si="0"/>
        <v>#NAME?</v>
      </c>
      <c r="D25" s="5"/>
    </row>
    <row r="26" spans="1:4" ht="12.75">
      <c r="A26" s="4">
        <v>14</v>
      </c>
      <c r="B26" s="4">
        <v>25</v>
      </c>
      <c r="C26" s="4" t="e">
        <f t="shared" ca="1" si="0"/>
        <v>#NAME?</v>
      </c>
      <c r="D26" s="5"/>
    </row>
    <row r="27" spans="1:4" ht="12.75">
      <c r="A27" s="4">
        <v>14</v>
      </c>
      <c r="B27" s="4">
        <v>26</v>
      </c>
      <c r="C27" s="4" t="e">
        <f t="shared" ca="1" si="0"/>
        <v>#NAME?</v>
      </c>
      <c r="D27" s="5"/>
    </row>
    <row r="28" spans="1:4" ht="12.75">
      <c r="A28" s="4">
        <v>14</v>
      </c>
      <c r="B28" s="4">
        <v>27</v>
      </c>
      <c r="C28" s="4" t="e">
        <f t="shared" ca="1" si="0"/>
        <v>#NAME?</v>
      </c>
      <c r="D28" s="5"/>
    </row>
    <row r="29" spans="1:4" ht="12.75">
      <c r="A29" s="4">
        <v>14</v>
      </c>
      <c r="B29" s="4">
        <v>28</v>
      </c>
      <c r="C29" s="4" t="e">
        <f t="shared" ca="1" si="0"/>
        <v>#NAME?</v>
      </c>
      <c r="D29" s="5"/>
    </row>
    <row r="30" spans="1:4" ht="12.75">
      <c r="A30" s="4">
        <v>14</v>
      </c>
      <c r="B30" s="4">
        <v>29</v>
      </c>
      <c r="C30" s="4" t="e">
        <f t="shared" ca="1" si="0"/>
        <v>#NAME?</v>
      </c>
      <c r="D30" s="5"/>
    </row>
    <row r="31" spans="1:4" ht="12.75">
      <c r="A31" s="4">
        <v>14</v>
      </c>
      <c r="B31" s="4">
        <v>30</v>
      </c>
      <c r="C31" s="4" t="e">
        <f t="shared" ca="1" si="0"/>
        <v>#NAME?</v>
      </c>
      <c r="D31" s="5"/>
    </row>
    <row r="32" spans="1:4" ht="12.75">
      <c r="A32" s="4">
        <v>14</v>
      </c>
      <c r="B32" s="4">
        <v>31</v>
      </c>
      <c r="C32" s="4" t="e">
        <f t="shared" ca="1" si="0"/>
        <v>#NAME?</v>
      </c>
      <c r="D32" s="5"/>
    </row>
    <row r="33" spans="1:4" ht="12.75">
      <c r="A33" s="4">
        <v>14</v>
      </c>
      <c r="B33" s="4">
        <v>32</v>
      </c>
      <c r="C33" s="4" t="e">
        <f t="shared" ca="1" si="0"/>
        <v>#NAME?</v>
      </c>
      <c r="D33" s="5"/>
    </row>
    <row r="34" spans="1:4" ht="12.75">
      <c r="A34" s="4">
        <v>14</v>
      </c>
      <c r="B34" s="4">
        <v>33</v>
      </c>
      <c r="C34" s="4" t="e">
        <f t="shared" ca="1" si="0"/>
        <v>#NAME?</v>
      </c>
      <c r="D34" s="5"/>
    </row>
    <row r="35" spans="1:4" ht="12.75">
      <c r="A35" s="4">
        <v>14</v>
      </c>
      <c r="B35" s="4">
        <v>34</v>
      </c>
      <c r="C35" s="4" t="e">
        <f t="shared" ca="1" si="0"/>
        <v>#NAME?</v>
      </c>
      <c r="D35" s="4"/>
    </row>
    <row r="36" spans="1:4" ht="12.75">
      <c r="A36" s="4">
        <v>14</v>
      </c>
      <c r="B36" s="4">
        <v>35</v>
      </c>
      <c r="C36" s="4" t="e">
        <f t="shared" ca="1" si="0"/>
        <v>#NAME?</v>
      </c>
      <c r="D36" s="4"/>
    </row>
    <row r="37" spans="1:4" ht="12.75">
      <c r="A37" s="4">
        <v>14</v>
      </c>
      <c r="B37" s="4">
        <v>36</v>
      </c>
      <c r="C37" s="4" t="e">
        <f t="shared" ca="1" si="0"/>
        <v>#NAME?</v>
      </c>
      <c r="D37" s="4"/>
    </row>
    <row r="38" spans="1:4" ht="12.75">
      <c r="A38" s="4">
        <v>14</v>
      </c>
      <c r="B38" s="4">
        <v>37</v>
      </c>
      <c r="C38" s="4" t="e">
        <f t="shared" ca="1" si="0"/>
        <v>#NAME?</v>
      </c>
      <c r="D38" s="4"/>
    </row>
    <row r="39" spans="1:4" ht="12.75">
      <c r="A39" s="4">
        <v>14</v>
      </c>
      <c r="B39" s="4">
        <v>38</v>
      </c>
      <c r="C39" s="4" t="e">
        <f t="shared" ca="1" si="0"/>
        <v>#NAME?</v>
      </c>
      <c r="D39" s="4"/>
    </row>
    <row r="40" spans="1:4" ht="12.75">
      <c r="A40" s="4">
        <v>14</v>
      </c>
      <c r="B40" s="4">
        <v>39</v>
      </c>
      <c r="C40" s="4" t="e">
        <f t="shared" ca="1" si="0"/>
        <v>#NAME?</v>
      </c>
      <c r="D40" s="4"/>
    </row>
    <row r="41" spans="1:4" ht="12.75">
      <c r="A41" s="4">
        <v>14</v>
      </c>
      <c r="B41" s="4">
        <v>40</v>
      </c>
      <c r="C41" s="4" t="e">
        <f t="shared" ca="1" si="0"/>
        <v>#NAME?</v>
      </c>
      <c r="D41" s="4"/>
    </row>
    <row r="42" spans="1:4" ht="12.75">
      <c r="A42" s="4">
        <v>14</v>
      </c>
      <c r="B42" s="4">
        <v>41</v>
      </c>
      <c r="C42" s="4" t="e">
        <f t="shared" ca="1" si="0"/>
        <v>#NAME?</v>
      </c>
      <c r="D42" s="4"/>
    </row>
    <row r="43" spans="1:4" ht="12.75">
      <c r="A43" s="4">
        <v>14</v>
      </c>
      <c r="B43" s="4">
        <v>42</v>
      </c>
      <c r="C43" s="4" t="e">
        <f t="shared" ca="1" si="0"/>
        <v>#NAME?</v>
      </c>
      <c r="D43" s="4"/>
    </row>
    <row r="44" spans="1:4" ht="12.75">
      <c r="A44" s="4">
        <v>14</v>
      </c>
      <c r="B44" s="4">
        <v>43</v>
      </c>
      <c r="C44" s="4" t="e">
        <f t="shared" ca="1" si="0"/>
        <v>#NAME?</v>
      </c>
      <c r="D44" s="4"/>
    </row>
    <row r="45" spans="1:4" ht="12.75">
      <c r="A45" s="4">
        <v>14</v>
      </c>
      <c r="B45" s="4">
        <v>44</v>
      </c>
      <c r="C45" s="4" t="e">
        <f t="shared" ca="1" si="0"/>
        <v>#NAME?</v>
      </c>
      <c r="D45" s="4"/>
    </row>
    <row r="46" spans="1:4" ht="12.75">
      <c r="A46" s="4">
        <v>14</v>
      </c>
      <c r="B46" s="4">
        <v>45</v>
      </c>
      <c r="C46" s="4" t="e">
        <f t="shared" ca="1" si="0"/>
        <v>#NAME?</v>
      </c>
      <c r="D46" s="4"/>
    </row>
    <row r="47" spans="1:4" ht="12.75">
      <c r="A47" s="4">
        <v>14</v>
      </c>
      <c r="B47" s="4">
        <v>46</v>
      </c>
      <c r="C47" s="4" t="e">
        <f t="shared" ca="1" si="0"/>
        <v>#NAME?</v>
      </c>
      <c r="D47" s="4"/>
    </row>
    <row r="48" spans="1:4" ht="12.75">
      <c r="A48" s="4">
        <v>14</v>
      </c>
      <c r="B48" s="4">
        <v>47</v>
      </c>
      <c r="C48" s="4" t="e">
        <f t="shared" ca="1" si="0"/>
        <v>#NAME?</v>
      </c>
      <c r="D48" s="4"/>
    </row>
    <row r="49" spans="1:4" ht="12.75">
      <c r="A49" s="4">
        <v>14</v>
      </c>
      <c r="B49" s="4">
        <v>48</v>
      </c>
      <c r="C49" s="4" t="e">
        <f t="shared" ca="1" si="0"/>
        <v>#NAME?</v>
      </c>
      <c r="D49" s="4"/>
    </row>
    <row r="50" spans="1:4" ht="12.75">
      <c r="A50" s="4">
        <v>14</v>
      </c>
      <c r="B50" s="4">
        <v>49</v>
      </c>
      <c r="C50" s="4" t="e">
        <f t="shared" ca="1" si="0"/>
        <v>#NAME?</v>
      </c>
      <c r="D50" s="4"/>
    </row>
  </sheetData>
  <pageMargins left="0" right="0" top="0" bottom="0" header="0" footer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D24"/>
  <sheetViews>
    <sheetView workbookViewId="0"/>
  </sheetViews>
  <sheetFormatPr defaultColWidth="14.42578125" defaultRowHeight="15.75" customHeight="1"/>
  <cols>
    <col min="1" max="1" width="8.85546875" customWidth="1"/>
    <col min="2" max="2" width="13.140625" customWidth="1"/>
    <col min="3" max="3" width="5.85546875" customWidth="1"/>
    <col min="4" max="4" width="113.28515625" customWidth="1"/>
  </cols>
  <sheetData>
    <row r="1" spans="1:4" ht="15.75" customHeight="1">
      <c r="A1" s="1" t="s">
        <v>0</v>
      </c>
      <c r="B1" s="1" t="s">
        <v>1</v>
      </c>
      <c r="C1" s="1" t="s">
        <v>2</v>
      </c>
      <c r="D1" s="2" t="s">
        <v>3</v>
      </c>
    </row>
    <row r="2" spans="1:4" ht="12.75">
      <c r="A2" s="4">
        <v>15</v>
      </c>
      <c r="B2" s="4">
        <v>1</v>
      </c>
      <c r="C2" s="4" t="e">
        <f t="shared" ref="C2:C24" ca="1" si="0">_xludf.CONCAT(A2,_xludf.CONCAT(".",B2))</f>
        <v>#NAME?</v>
      </c>
      <c r="D2" s="4" t="str">
        <f ca="1">IFERROR(__xludf.DUMMYFUNCTION("IMPORTRANGE(""https://docs.google.com/spreadsheets/d/1roU6TkpYe1UZ0PCr84taauss5sTWNfG9obEGJow-ft4/edit#gid=0"",""15!P2:P"")"),"exponent raised to x equals to limit n to infinity brackets start 1 summed with x by n brackets end raised to n")</f>
        <v>exponent raised to x equals to limit n to infinity brackets start 1 summed with x by n brackets end raised to n</v>
      </c>
    </row>
    <row r="3" spans="1:4" ht="12.75">
      <c r="A3" s="4">
        <v>15</v>
      </c>
      <c r="B3" s="4">
        <v>2</v>
      </c>
      <c r="C3" s="4" t="e">
        <f t="shared" ca="1" si="0"/>
        <v>#NAME?</v>
      </c>
      <c r="D3" s="4" t="str">
        <f ca="1">IFERROR(__xludf.DUMMYFUNCTION("""COMPUTED_VALUE"""),"exponent raised to x is equal to limit n to infinity brackets start 1 summed with x slash n brackets end raised to n")</f>
        <v>exponent raised to x is equal to limit n to infinity brackets start 1 summed with x slash n brackets end raised to n</v>
      </c>
    </row>
    <row r="4" spans="1:4" ht="12.75">
      <c r="A4" s="4">
        <v>15</v>
      </c>
      <c r="B4" s="4">
        <v>3</v>
      </c>
      <c r="C4" s="4" t="e">
        <f t="shared" ca="1" si="0"/>
        <v>#NAME?</v>
      </c>
      <c r="D4" s="4" t="str">
        <f ca="1">IFERROR(__xludf.DUMMYFUNCTION("""COMPUTED_VALUE"""),"exponent raised to x equals limit n to infinity brackets start 1 summed with x slash n brackets end raised to n")</f>
        <v>exponent raised to x equals limit n to infinity brackets start 1 summed with x slash n brackets end raised to n</v>
      </c>
    </row>
    <row r="5" spans="1:4" ht="12.75">
      <c r="A5" s="4">
        <v>15</v>
      </c>
      <c r="B5" s="4">
        <v>4</v>
      </c>
      <c r="C5" s="4" t="e">
        <f t="shared" ca="1" si="0"/>
        <v>#NAME?</v>
      </c>
      <c r="D5" s="4" t="str">
        <f ca="1">IFERROR(__xludf.DUMMYFUNCTION("""COMPUTED_VALUE"""),"exponent raised to the power x is equal to limit n tending to infinity start parenthesis 1 plus x by n end parenthesis raised to the power n")</f>
        <v>exponent raised to the power x is equal to limit n tending to infinity start parenthesis 1 plus x by n end parenthesis raised to the power n</v>
      </c>
    </row>
    <row r="6" spans="1:4" ht="12.75">
      <c r="A6" s="4">
        <v>15</v>
      </c>
      <c r="B6" s="4">
        <v>5</v>
      </c>
      <c r="C6" s="4" t="e">
        <f t="shared" ca="1" si="0"/>
        <v>#NAME?</v>
      </c>
      <c r="D6" s="4" t="str">
        <f ca="1">IFERROR(__xludf.DUMMYFUNCTION("""COMPUTED_VALUE"""),"exponent raised to the power x is equals to limit n tending to infinity start parenthesis 1 plus x by n end parenthesis raised to the power n")</f>
        <v>exponent raised to the power x is equals to limit n tending to infinity start parenthesis 1 plus x by n end parenthesis raised to the power n</v>
      </c>
    </row>
    <row r="7" spans="1:4" ht="12.75">
      <c r="A7" s="4">
        <v>15</v>
      </c>
      <c r="B7" s="4">
        <v>6</v>
      </c>
      <c r="C7" s="4" t="e">
        <f t="shared" ca="1" si="0"/>
        <v>#NAME?</v>
      </c>
      <c r="D7" s="4" t="str">
        <f ca="1">IFERROR(__xludf.DUMMYFUNCTION("""COMPUTED_VALUE"""),"exponent raised to the power x equal to limit n tending to infinity start parenthesis 1 plus x slash n end parenthesis raised to the power n")</f>
        <v>exponent raised to the power x equal to limit n tending to infinity start parenthesis 1 plus x slash n end parenthesis raised to the power n</v>
      </c>
    </row>
    <row r="8" spans="1:4" ht="12.75">
      <c r="A8" s="4">
        <v>15</v>
      </c>
      <c r="B8" s="4">
        <v>7</v>
      </c>
      <c r="C8" s="4" t="e">
        <f t="shared" ca="1" si="0"/>
        <v>#NAME?</v>
      </c>
      <c r="D8" s="4" t="str">
        <f ca="1">IFERROR(__xludf.DUMMYFUNCTION("""COMPUTED_VALUE"""),"e raised to the power of x is equals to limit of n tends to infinity start bracket 1 sum x divided by n end bracket raised to the power of n")</f>
        <v>e raised to the power of x is equals to limit of n tends to infinity start bracket 1 sum x divided by n end bracket raised to the power of n</v>
      </c>
    </row>
    <row r="9" spans="1:4" ht="12.75">
      <c r="A9" s="4">
        <v>15</v>
      </c>
      <c r="B9" s="4">
        <v>8</v>
      </c>
      <c r="C9" s="4" t="e">
        <f t="shared" ca="1" si="0"/>
        <v>#NAME?</v>
      </c>
      <c r="D9" s="4" t="str">
        <f ca="1">IFERROR(__xludf.DUMMYFUNCTION("""COMPUTED_VALUE"""),"e raised to the power of x is equal to limit of n tends to infinity start bracket 1 sum x slash n end bracket raised to the power of n")</f>
        <v>e raised to the power of x is equal to limit of n tends to infinity start bracket 1 sum x slash n end bracket raised to the power of n</v>
      </c>
    </row>
    <row r="10" spans="1:4" ht="12.75">
      <c r="A10" s="4">
        <v>15</v>
      </c>
      <c r="B10" s="4">
        <v>9</v>
      </c>
      <c r="C10" s="4" t="e">
        <f t="shared" ca="1" si="0"/>
        <v>#NAME?</v>
      </c>
      <c r="D10" s="4" t="str">
        <f ca="1">IFERROR(__xludf.DUMMYFUNCTION("""COMPUTED_VALUE"""),"e raised to the power of x is equals to limit of n tends to infinity start bracket 1 sum x slash n end bracket raised to the power of n")</f>
        <v>e raised to the power of x is equals to limit of n tends to infinity start bracket 1 sum x slash n end bracket raised to the power of n</v>
      </c>
    </row>
    <row r="11" spans="1:4" ht="12.75">
      <c r="A11" s="4">
        <v>15</v>
      </c>
      <c r="B11" s="4">
        <v>10</v>
      </c>
      <c r="C11" s="4" t="e">
        <f t="shared" ca="1" si="0"/>
        <v>#NAME?</v>
      </c>
      <c r="D11" s="4" t="str">
        <f ca="1">IFERROR(__xludf.DUMMYFUNCTION("""COMPUTED_VALUE"""),"e to power x equals limit of n tending to infinity open parenthesis 1 plus x by n close parenthesis to power n")</f>
        <v>e to power x equals limit of n tending to infinity open parenthesis 1 plus x by n close parenthesis to power n</v>
      </c>
    </row>
    <row r="12" spans="1:4" ht="12.75">
      <c r="A12" s="4">
        <v>15</v>
      </c>
      <c r="B12" s="4">
        <v>11</v>
      </c>
      <c r="C12" s="4" t="e">
        <f t="shared" ca="1" si="0"/>
        <v>#NAME?</v>
      </c>
      <c r="D12" s="4" t="str">
        <f ca="1">IFERROR(__xludf.DUMMYFUNCTION("""COMPUTED_VALUE"""),"e to power x Is same as limit of n tending to infinity open parenthesis 1 plus x by n close parenthesis to power n")</f>
        <v>e to power x Is same as limit of n tending to infinity open parenthesis 1 plus x by n close parenthesis to power n</v>
      </c>
    </row>
    <row r="13" spans="1:4" ht="12.75">
      <c r="A13" s="4">
        <v>15</v>
      </c>
      <c r="B13" s="4">
        <v>12</v>
      </c>
      <c r="C13" s="4" t="e">
        <f t="shared" ca="1" si="0"/>
        <v>#NAME?</v>
      </c>
      <c r="D13" s="4" t="str">
        <f ca="1">IFERROR(__xludf.DUMMYFUNCTION("""COMPUTED_VALUE"""),"e to power x equals to limit of n tending to infinity open parenthesis 1 plus x slash n close parenthesis to power n")</f>
        <v>e to power x equals to limit of n tending to infinity open parenthesis 1 plus x slash n close parenthesis to power n</v>
      </c>
    </row>
    <row r="14" spans="1:4" ht="12.75">
      <c r="A14" s="4">
        <v>15</v>
      </c>
      <c r="B14" s="4">
        <v>13</v>
      </c>
      <c r="C14" s="4" t="e">
        <f t="shared" ca="1" si="0"/>
        <v>#NAME?</v>
      </c>
      <c r="D14" s="4" t="str">
        <f ca="1">IFERROR(__xludf.DUMMYFUNCTION("""COMPUTED_VALUE"""),"exponent to power of x equals to limit n tends to infinity open bracket 1 sum x divided by n close bracket to power of n")</f>
        <v>exponent to power of x equals to limit n tends to infinity open bracket 1 sum x divided by n close bracket to power of n</v>
      </c>
    </row>
    <row r="15" spans="1:4" ht="12.75">
      <c r="A15" s="4">
        <v>15</v>
      </c>
      <c r="B15" s="4">
        <v>14</v>
      </c>
      <c r="C15" s="4" t="e">
        <f t="shared" ca="1" si="0"/>
        <v>#NAME?</v>
      </c>
      <c r="D15" s="4" t="str">
        <f ca="1">IFERROR(__xludf.DUMMYFUNCTION("""COMPUTED_VALUE"""),"exponent to power of x Is same as limit n tends to infinity open bracket 1 sum x divided by n close bracket to power of n")</f>
        <v>exponent to power of x Is same as limit n tends to infinity open bracket 1 sum x divided by n close bracket to power of n</v>
      </c>
    </row>
    <row r="16" spans="1:4" ht="12.75">
      <c r="A16" s="4">
        <v>15</v>
      </c>
      <c r="B16" s="4">
        <v>15</v>
      </c>
      <c r="C16" s="4" t="e">
        <f t="shared" ca="1" si="0"/>
        <v>#NAME?</v>
      </c>
      <c r="D16" s="4" t="str">
        <f ca="1">IFERROR(__xludf.DUMMYFUNCTION("""COMPUTED_VALUE"""),"exponent to power of x equal to limit n tends to infinity open bracket 1 sum x slash n close bracket to power of n")</f>
        <v>exponent to power of x equal to limit n tends to infinity open bracket 1 sum x slash n close bracket to power of n</v>
      </c>
    </row>
    <row r="17" spans="1:4" ht="12.75">
      <c r="A17" s="4">
        <v>15</v>
      </c>
      <c r="B17" s="4">
        <v>16</v>
      </c>
      <c r="C17" s="4" t="e">
        <f t="shared" ca="1" si="0"/>
        <v>#NAME?</v>
      </c>
      <c r="D17" s="4" t="str">
        <f ca="1">IFERROR(__xludf.DUMMYFUNCTION("""COMPUTED_VALUE"""),"e to the power of x equal to limit of n to infinity brackets open 1 summed with x slash n brackets close to the power of n")</f>
        <v>e to the power of x equal to limit of n to infinity brackets open 1 summed with x slash n brackets close to the power of n</v>
      </c>
    </row>
    <row r="18" spans="1:4" ht="12.75">
      <c r="A18" s="4">
        <v>15</v>
      </c>
      <c r="B18" s="4">
        <v>17</v>
      </c>
      <c r="C18" s="4" t="e">
        <f t="shared" ca="1" si="0"/>
        <v>#NAME?</v>
      </c>
      <c r="D18" s="4" t="str">
        <f ca="1">IFERROR(__xludf.DUMMYFUNCTION("""COMPUTED_VALUE"""),"e to the power of x is equals to limit of n to infinity brackets open 1 summed with x slash n brackets close to the power of n")</f>
        <v>e to the power of x is equals to limit of n to infinity brackets open 1 summed with x slash n brackets close to the power of n</v>
      </c>
    </row>
    <row r="19" spans="1:4" ht="12.75">
      <c r="A19" s="4">
        <v>15</v>
      </c>
      <c r="B19" s="4">
        <v>18</v>
      </c>
      <c r="C19" s="4" t="e">
        <f t="shared" ca="1" si="0"/>
        <v>#NAME?</v>
      </c>
      <c r="D19" s="4" t="str">
        <f ca="1">IFERROR(__xludf.DUMMYFUNCTION("""COMPUTED_VALUE"""),"e to the power of x Is same as limit of n to infinity brackets open 1 summed with x slash n brackets close to the power of n")</f>
        <v>e to the power of x Is same as limit of n to infinity brackets open 1 summed with x slash n brackets close to the power of n</v>
      </c>
    </row>
    <row r="20" spans="1:4" ht="12.75">
      <c r="A20" s="4">
        <v>15</v>
      </c>
      <c r="B20" s="4">
        <v>19</v>
      </c>
      <c r="C20" s="4" t="e">
        <f t="shared" ca="1" si="0"/>
        <v>#NAME?</v>
      </c>
      <c r="D20" s="4"/>
    </row>
    <row r="21" spans="1:4" ht="12.75">
      <c r="A21" s="4">
        <v>15</v>
      </c>
      <c r="B21" s="4">
        <v>20</v>
      </c>
      <c r="C21" s="4" t="e">
        <f t="shared" ca="1" si="0"/>
        <v>#NAME?</v>
      </c>
      <c r="D21" s="4"/>
    </row>
    <row r="22" spans="1:4" ht="12.75">
      <c r="A22" s="4">
        <v>15</v>
      </c>
      <c r="B22" s="4">
        <v>21</v>
      </c>
      <c r="C22" s="4" t="e">
        <f t="shared" ca="1" si="0"/>
        <v>#NAME?</v>
      </c>
      <c r="D22" s="4"/>
    </row>
    <row r="23" spans="1:4" ht="12.75">
      <c r="A23" s="4">
        <v>15</v>
      </c>
      <c r="B23" s="4">
        <v>22</v>
      </c>
      <c r="C23" s="4" t="e">
        <f t="shared" ca="1" si="0"/>
        <v>#NAME?</v>
      </c>
      <c r="D23" s="4"/>
    </row>
    <row r="24" spans="1:4" ht="12.75">
      <c r="A24" s="4">
        <v>15</v>
      </c>
      <c r="B24" s="4">
        <v>23</v>
      </c>
      <c r="C24" s="4" t="e">
        <f t="shared" ca="1" si="0"/>
        <v>#NAME?</v>
      </c>
      <c r="D24" s="4"/>
    </row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9"/>
  <sheetViews>
    <sheetView workbookViewId="0"/>
  </sheetViews>
  <sheetFormatPr defaultColWidth="14.42578125" defaultRowHeight="15.75" customHeight="1"/>
  <cols>
    <col min="1" max="1" width="8.85546875" customWidth="1"/>
    <col min="2" max="2" width="13.140625" customWidth="1"/>
    <col min="3" max="3" width="4.85546875" customWidth="1"/>
    <col min="4" max="4" width="142.7109375" customWidth="1"/>
  </cols>
  <sheetData>
    <row r="1" spans="1:4" ht="15.75" customHeight="1">
      <c r="A1" s="1" t="s">
        <v>0</v>
      </c>
      <c r="B1" s="1" t="s">
        <v>1</v>
      </c>
      <c r="C1" s="1" t="s">
        <v>2</v>
      </c>
      <c r="D1" s="2" t="s">
        <v>3</v>
      </c>
    </row>
    <row r="2" spans="1:4" ht="12.75">
      <c r="A2" s="4">
        <v>1</v>
      </c>
      <c r="B2" s="4">
        <v>1</v>
      </c>
      <c r="C2" s="4" t="e">
        <f t="shared" ref="C2:C19" ca="1" si="0">_xludf.CONCAT(A2,_xludf.CONCAT(".",B2))</f>
        <v>#NAME?</v>
      </c>
      <c r="D2" s="4" t="str">
        <f ca="1">IFERROR(__xludf.DUMMYFUNCTION("IMPORTRANGE(""https://docs.google.com/spreadsheets/d/1roU6TkpYe1UZ0PCr84taauss5sTWNfG9obEGJow-ft4/edit#gid=0"",""1!V2:V"")"),"Bracket start z base of 1 to the power 2 add z base of 2 to the power 3 add z base of 3 to the power 5 Bracket close equals to 0")</f>
        <v>Bracket start z base of 1 to the power 2 add z base of 2 to the power 3 add z base of 3 to the power 5 Bracket close equals to 0</v>
      </c>
    </row>
    <row r="3" spans="1:4" ht="12.75">
      <c r="A3" s="4">
        <v>1</v>
      </c>
      <c r="B3" s="4">
        <v>2</v>
      </c>
      <c r="C3" s="4" t="e">
        <f t="shared" ca="1" si="0"/>
        <v>#NAME?</v>
      </c>
      <c r="D3" s="4" t="str">
        <f ca="1">IFERROR(__xludf.DUMMYFUNCTION("""COMPUTED_VALUE"""),"Bracket start z to the base 1 to the power 2 add z to the base 2 to the power 3 add z to the base 3 to the power 5 Bracket close is same as 0")</f>
        <v>Bracket start z to the base 1 to the power 2 add z to the base 2 to the power 3 add z to the base 3 to the power 5 Bracket close is same as 0</v>
      </c>
    </row>
    <row r="4" spans="1:4" ht="12.75">
      <c r="A4" s="4">
        <v>1</v>
      </c>
      <c r="B4" s="4">
        <v>3</v>
      </c>
      <c r="C4" s="4" t="e">
        <f t="shared" ca="1" si="0"/>
        <v>#NAME?</v>
      </c>
      <c r="D4" s="4" t="str">
        <f ca="1">IFERROR(__xludf.DUMMYFUNCTION("""COMPUTED_VALUE"""),"Bracket start z subscript 1 to the power 2 add z subscript 2 to the power 3 add z subscript 3 to the power 5 Bracket close is 0")</f>
        <v>Bracket start z subscript 1 to the power 2 add z subscript 2 to the power 3 add z subscript 3 to the power 5 Bracket close is 0</v>
      </c>
    </row>
    <row r="5" spans="1:4" ht="12.75">
      <c r="A5" s="4">
        <v>1</v>
      </c>
      <c r="B5" s="4">
        <v>4</v>
      </c>
      <c r="C5" s="4" t="e">
        <f t="shared" ca="1" si="0"/>
        <v>#NAME?</v>
      </c>
      <c r="D5" s="4" t="str">
        <f ca="1">IFERROR(__xludf.DUMMYFUNCTION("""COMPUTED_VALUE"""),"Open curve bracket z base 1 raised to 2 add z base 2 raised to 3 add z base 3 raised to 5 close curve bracket is equal to 0")</f>
        <v>Open curve bracket z base 1 raised to 2 add z base 2 raised to 3 add z base 3 raised to 5 close curve bracket is equal to 0</v>
      </c>
    </row>
    <row r="6" spans="1:4" ht="12.75">
      <c r="A6" s="4">
        <v>1</v>
      </c>
      <c r="B6" s="4">
        <v>5</v>
      </c>
      <c r="C6" s="4" t="e">
        <f t="shared" ca="1" si="0"/>
        <v>#NAME?</v>
      </c>
      <c r="D6" s="4" t="str">
        <f ca="1">IFERROR(__xludf.DUMMYFUNCTION("""COMPUTED_VALUE"""),"Open curve bracket z base 1 raised to the power of 2 add z base 2 raised to the power of 3 add z base 3 raised to the power of 5 close curve bracket is equal to 0")</f>
        <v>Open curve bracket z base 1 raised to the power of 2 add z base 2 raised to the power of 3 add z base 3 raised to the power of 5 close curve bracket is equal to 0</v>
      </c>
    </row>
    <row r="7" spans="1:4" ht="12.75">
      <c r="A7" s="4">
        <v>1</v>
      </c>
      <c r="B7" s="4">
        <v>6</v>
      </c>
      <c r="C7" s="4" t="e">
        <f t="shared" ca="1" si="0"/>
        <v>#NAME?</v>
      </c>
      <c r="D7" s="4" t="str">
        <f ca="1">IFERROR(__xludf.DUMMYFUNCTION("""COMPUTED_VALUE"""),"Open curve bracket z base 1 raised to 2 Sum z base 2 raised to 3 Sum z base 3 raised to 5 close curve bracket is equal to 0")</f>
        <v>Open curve bracket z base 1 raised to 2 Sum z base 2 raised to 3 Sum z base 3 raised to 5 close curve bracket is equal to 0</v>
      </c>
    </row>
    <row r="8" spans="1:4" ht="12.75">
      <c r="A8" s="4">
        <v>1</v>
      </c>
      <c r="B8" s="4">
        <v>7</v>
      </c>
      <c r="C8" s="4" t="e">
        <f t="shared" ca="1" si="0"/>
        <v>#NAME?</v>
      </c>
      <c r="D8" s="4" t="str">
        <f ca="1">IFERROR(__xludf.DUMMYFUNCTION("""COMPUTED_VALUE"""),"Open flower bracket z subscript 1 to power of 2 Sum z subscript 2 to power of 3 Sum z subscript 3 to power of 5 Close flower bracket equals to 0")</f>
        <v>Open flower bracket z subscript 1 to power of 2 Sum z subscript 2 to power of 3 Sum z subscript 3 to power of 5 Close flower bracket equals to 0</v>
      </c>
    </row>
    <row r="9" spans="1:4" ht="12.75">
      <c r="A9" s="4">
        <v>1</v>
      </c>
      <c r="B9" s="4">
        <v>8</v>
      </c>
      <c r="C9" s="4" t="e">
        <f t="shared" ca="1" si="0"/>
        <v>#NAME?</v>
      </c>
      <c r="D9" s="4" t="str">
        <f ca="1">IFERROR(__xludf.DUMMYFUNCTION("""COMPUTED_VALUE"""),"Open flower bracket z 1 to power of 2 Sum z 2 to power of 3 Sum z 3 to power of 5 Close flower bracket equals to 0")</f>
        <v>Open flower bracket z 1 to power of 2 Sum z 2 to power of 3 Sum z 3 to power of 5 Close flower bracket equals to 0</v>
      </c>
    </row>
    <row r="10" spans="1:4" ht="12.75">
      <c r="A10" s="4">
        <v>1</v>
      </c>
      <c r="B10" s="4">
        <v>9</v>
      </c>
      <c r="C10" s="4" t="e">
        <f t="shared" ca="1" si="0"/>
        <v>#NAME?</v>
      </c>
      <c r="D10" s="4" t="str">
        <f ca="1">IFERROR(__xludf.DUMMYFUNCTION("""COMPUTED_VALUE"""),"Open flower bracket z 1 to the power of 2 Sum z 2 to the power of 3 Sum z 3 to the power of 5 Close flower bracket equals to 0")</f>
        <v>Open flower bracket z 1 to the power of 2 Sum z 2 to the power of 3 Sum z 3 to the power of 5 Close flower bracket equals to 0</v>
      </c>
    </row>
    <row r="11" spans="1:4" ht="12.75">
      <c r="A11" s="4">
        <v>1</v>
      </c>
      <c r="B11" s="4">
        <v>10</v>
      </c>
      <c r="C11" s="4" t="e">
        <f t="shared" ca="1" si="0"/>
        <v>#NAME?</v>
      </c>
      <c r="D11" s="4" t="str">
        <f ca="1">IFERROR(__xludf.DUMMYFUNCTION("""COMPUTED_VALUE"""),"Open parenthesis z 1 to power 2 Plus z 2 to power 3 Plus z 3 to power 5 Close parenthesis Equal to 0")</f>
        <v>Open parenthesis z 1 to power 2 Plus z 2 to power 3 Plus z 3 to power 5 Close parenthesis Equal to 0</v>
      </c>
    </row>
    <row r="12" spans="1:4" ht="12.75">
      <c r="A12" s="4">
        <v>1</v>
      </c>
      <c r="B12" s="4">
        <v>11</v>
      </c>
      <c r="C12" s="4" t="e">
        <f t="shared" ca="1" si="0"/>
        <v>#NAME?</v>
      </c>
      <c r="D12" s="4" t="str">
        <f ca="1">IFERROR(__xludf.DUMMYFUNCTION("""COMPUTED_VALUE"""),"Open parenthesis z to the base 1 to power 2 Plus z to the base 2 to power 3 Plus z to the base 3 to power 5 Close parenthesis is 0")</f>
        <v>Open parenthesis z to the base 1 to power 2 Plus z to the base 2 to power 3 Plus z to the base 3 to power 5 Close parenthesis is 0</v>
      </c>
    </row>
    <row r="13" spans="1:4" ht="12.75">
      <c r="A13" s="4">
        <v>1</v>
      </c>
      <c r="B13" s="4">
        <v>12</v>
      </c>
      <c r="C13" s="4" t="e">
        <f t="shared" ca="1" si="0"/>
        <v>#NAME?</v>
      </c>
      <c r="D13" s="4" t="str">
        <f ca="1">IFERROR(__xludf.DUMMYFUNCTION("""COMPUTED_VALUE"""),"Open parenthesis z subscript 1 to power 2 Plus z subscript 2 to power 3 Plus z subscript 3 to power 5 Close parenthesis Equal to 0")</f>
        <v>Open parenthesis z subscript 1 to power 2 Plus z subscript 2 to power 3 Plus z subscript 3 to power 5 Close parenthesis Equal to 0</v>
      </c>
    </row>
    <row r="14" spans="1:4" ht="12.75">
      <c r="A14" s="4">
        <v>1</v>
      </c>
      <c r="B14" s="4">
        <v>13</v>
      </c>
      <c r="C14" s="4" t="e">
        <f t="shared" ca="1" si="0"/>
        <v>#NAME?</v>
      </c>
      <c r="D14" s="4" t="str">
        <f ca="1">IFERROR(__xludf.DUMMYFUNCTION("""COMPUTED_VALUE"""),"parenthesis open z base of 1 raised to the power of 2 Sum z base of 2 raised to the power of 3 Sum z base of 3 raised to the power of 5 parenthesis close is 0")</f>
        <v>parenthesis open z base of 1 raised to the power of 2 Sum z base of 2 raised to the power of 3 Sum z base of 3 raised to the power of 5 parenthesis close is 0</v>
      </c>
    </row>
    <row r="15" spans="1:4" ht="12.75">
      <c r="A15" s="4">
        <v>1</v>
      </c>
      <c r="B15" s="4">
        <v>14</v>
      </c>
      <c r="C15" s="4" t="e">
        <f t="shared" ca="1" si="0"/>
        <v>#NAME?</v>
      </c>
      <c r="D15" s="4" t="str">
        <f ca="1">IFERROR(__xludf.DUMMYFUNCTION("""COMPUTED_VALUE"""),"parenthesis open z base of 1 raised to 2 Sum z base of 2 raised to 3 Sum z base of 3 raised to 5 parenthesis close is 0")</f>
        <v>parenthesis open z base of 1 raised to 2 Sum z base of 2 raised to 3 Sum z base of 3 raised to 5 parenthesis close is 0</v>
      </c>
    </row>
    <row r="16" spans="1:4" ht="12.75">
      <c r="A16" s="4">
        <v>1</v>
      </c>
      <c r="B16" s="4">
        <v>15</v>
      </c>
      <c r="C16" s="4" t="e">
        <f t="shared" ca="1" si="0"/>
        <v>#NAME?</v>
      </c>
      <c r="D16" s="4" t="str">
        <f ca="1">IFERROR(__xludf.DUMMYFUNCTION("""COMPUTED_VALUE"""),"parenthesis open z base of 1 raised to the power of 2 Sum z base of 2 raised to the power of 3 Sum z base of 3 raised to the power of 5 parenthesis close is 0")</f>
        <v>parenthesis open z base of 1 raised to the power of 2 Sum z base of 2 raised to the power of 3 Sum z base of 3 raised to the power of 5 parenthesis close is 0</v>
      </c>
    </row>
    <row r="17" spans="1:4" ht="12.75">
      <c r="A17" s="4">
        <v>1</v>
      </c>
      <c r="B17" s="4">
        <v>16</v>
      </c>
      <c r="C17" s="4" t="e">
        <f t="shared" ca="1" si="0"/>
        <v>#NAME?</v>
      </c>
      <c r="D17" s="4" t="str">
        <f ca="1">IFERROR(__xludf.DUMMYFUNCTION("""COMPUTED_VALUE"""),"Start bracket z base of 1 raised to the power 2 Plus z base of 2 raised to the power 3 Plus z base of 3 raised to the power 5 End bracket equals to 0")</f>
        <v>Start bracket z base of 1 raised to the power 2 Plus z base of 2 raised to the power 3 Plus z base of 3 raised to the power 5 End bracket equals to 0</v>
      </c>
    </row>
    <row r="18" spans="1:4" ht="12.75">
      <c r="A18" s="4">
        <v>1</v>
      </c>
      <c r="B18" s="4">
        <v>17</v>
      </c>
      <c r="C18" s="4" t="e">
        <f t="shared" ca="1" si="0"/>
        <v>#NAME?</v>
      </c>
      <c r="D18" s="4" t="str">
        <f ca="1">IFERROR(__xludf.DUMMYFUNCTION("""COMPUTED_VALUE"""),"Start bracket z to the base 1 raised to the power of 2 Plus z to the base 2 raised to the power of 3 Plus z to the base 3 raised to the power of 5 End bracket is same as 0")</f>
        <v>Start bracket z to the base 1 raised to the power of 2 Plus z to the base 2 raised to the power of 3 Plus z to the base 3 raised to the power of 5 End bracket is same as 0</v>
      </c>
    </row>
    <row r="19" spans="1:4" ht="12.75">
      <c r="A19" s="4">
        <v>1</v>
      </c>
      <c r="B19" s="4">
        <v>18</v>
      </c>
      <c r="C19" s="4" t="e">
        <f t="shared" ca="1" si="0"/>
        <v>#NAME?</v>
      </c>
      <c r="D19" s="4" t="str">
        <f ca="1">IFERROR(__xludf.DUMMYFUNCTION("""COMPUTED_VALUE"""),"Start bracket z subscript 1 raised to the power 2 Plus z subscript 2 raised to the power 3 Plus z subscript 3 raised to the power 5 End bracket is 0")</f>
        <v>Start bracket z subscript 1 raised to the power 2 Plus z subscript 2 raised to the power 3 Plus z subscript 3 raised to the power 5 End bracket is 0</v>
      </c>
    </row>
  </sheetData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9"/>
  <sheetViews>
    <sheetView workbookViewId="0"/>
  </sheetViews>
  <sheetFormatPr defaultColWidth="14.42578125" defaultRowHeight="15.75" customHeight="1"/>
  <cols>
    <col min="1" max="1" width="8.85546875" customWidth="1"/>
    <col min="2" max="2" width="13.140625" customWidth="1"/>
    <col min="3" max="3" width="4.85546875" customWidth="1"/>
    <col min="4" max="4" width="109.28515625" customWidth="1"/>
  </cols>
  <sheetData>
    <row r="1" spans="1:4" ht="15.75" customHeight="1">
      <c r="A1" s="1" t="s">
        <v>0</v>
      </c>
      <c r="B1" s="1" t="s">
        <v>1</v>
      </c>
      <c r="C1" s="1" t="s">
        <v>2</v>
      </c>
      <c r="D1" s="2" t="s">
        <v>3</v>
      </c>
    </row>
    <row r="2" spans="1:4" ht="12.75">
      <c r="A2" s="4">
        <v>2</v>
      </c>
      <c r="B2" s="4">
        <v>1</v>
      </c>
      <c r="C2" s="4" t="e">
        <f t="shared" ref="C2:C19" ca="1" si="0">_xludf.CONCAT(A2,_xludf.CONCAT(".",B2))</f>
        <v>#NAME?</v>
      </c>
      <c r="D2" s="4" t="str">
        <f ca="1">IFERROR(__xludf.DUMMYFUNCTION("IMPORTRANGE(""https://docs.google.com/spreadsheets/d/1roU6TkpYe1UZ0PCr84taauss5sTWNfG9obEGJow-ft4/edit#gid=0"",""2!U2:U"")"),"sigma 1 to n k Open parenthesis capital x i minus capital a n k Close parenthesis divided by capital b n k")</f>
        <v>sigma 1 to n k Open parenthesis capital x i minus capital a n k Close parenthesis divided by capital b n k</v>
      </c>
    </row>
    <row r="3" spans="1:4" ht="12.75">
      <c r="A3" s="4">
        <v>2</v>
      </c>
      <c r="B3" s="4">
        <v>2</v>
      </c>
      <c r="C3" s="4" t="e">
        <f t="shared" ca="1" si="0"/>
        <v>#NAME?</v>
      </c>
      <c r="D3" s="4" t="str">
        <f ca="1">IFERROR(__xludf.DUMMYFUNCTION("""COMPUTED_VALUE"""),"sigma 1 to n subscript k Open parenthesis x i subtraction a n subscript k Close parenthesis divided by b n subscript k")</f>
        <v>sigma 1 to n subscript k Open parenthesis x i subtraction a n subscript k Close parenthesis divided by b n subscript k</v>
      </c>
    </row>
    <row r="4" spans="1:4" ht="12.75">
      <c r="A4" s="4">
        <v>2</v>
      </c>
      <c r="B4" s="4">
        <v>3</v>
      </c>
      <c r="C4" s="4" t="e">
        <f t="shared" ca="1" si="0"/>
        <v>#NAME?</v>
      </c>
      <c r="D4" s="4" t="str">
        <f ca="1">IFERROR(__xludf.DUMMYFUNCTION("""COMPUTED_VALUE"""),"sigma 1 to n k Open parenthesis x i minus a n k Close parenthesis divided by b n k")</f>
        <v>sigma 1 to n k Open parenthesis x i minus a n k Close parenthesis divided by b n k</v>
      </c>
    </row>
    <row r="5" spans="1:4" ht="12.75">
      <c r="A5" s="4">
        <v>2</v>
      </c>
      <c r="B5" s="4">
        <v>4</v>
      </c>
      <c r="C5" s="4" t="e">
        <f t="shared" ca="1" si="0"/>
        <v>#NAME?</v>
      </c>
      <c r="D5" s="4" t="str">
        <f ca="1">IFERROR(__xludf.DUMMYFUNCTION("""COMPUTED_VALUE"""),"sum 1 n k Start bracket x i subtract a n k End bracket divides by b n k")</f>
        <v>sum 1 n k Start bracket x i subtract a n k End bracket divides by b n k</v>
      </c>
    </row>
    <row r="6" spans="1:4" ht="12.75">
      <c r="A6" s="4">
        <v>2</v>
      </c>
      <c r="B6" s="4">
        <v>5</v>
      </c>
      <c r="C6" s="4" t="e">
        <f t="shared" ca="1" si="0"/>
        <v>#NAME?</v>
      </c>
      <c r="D6" s="4" t="str">
        <f ca="1">IFERROR(__xludf.DUMMYFUNCTION("""COMPUTED_VALUE"""),"sum 1 to n subscript k Start bracket capital x i subtraction capital a n subscript k End bracket divides by capital b n subscript k")</f>
        <v>sum 1 to n subscript k Start bracket capital x i subtraction capital a n subscript k End bracket divides by capital b n subscript k</v>
      </c>
    </row>
    <row r="7" spans="1:4" ht="12.75">
      <c r="A7" s="4">
        <v>2</v>
      </c>
      <c r="B7" s="4">
        <v>6</v>
      </c>
      <c r="C7" s="4" t="e">
        <f t="shared" ca="1" si="0"/>
        <v>#NAME?</v>
      </c>
      <c r="D7" s="4" t="str">
        <f ca="1">IFERROR(__xludf.DUMMYFUNCTION("""COMPUTED_VALUE"""),"sum 1 n subscript k Start bracket x i subtraction a n subscript k End bracket divides by b n subscript k")</f>
        <v>sum 1 n subscript k Start bracket x i subtraction a n subscript k End bracket divides by b n subscript k</v>
      </c>
    </row>
    <row r="8" spans="1:4" ht="12.75">
      <c r="A8" s="4">
        <v>2</v>
      </c>
      <c r="B8" s="4">
        <v>7</v>
      </c>
      <c r="C8" s="4" t="e">
        <f t="shared" ca="1" si="0"/>
        <v>#NAME?</v>
      </c>
      <c r="D8" s="4" t="str">
        <f ca="1">IFERROR(__xludf.DUMMYFUNCTION("""COMPUTED_VALUE"""),"sum from 1 n k Open curve bracket x i subtract a n k close curve bracket divided by capital b n k")</f>
        <v>sum from 1 n k Open curve bracket x i subtract a n k close curve bracket divided by capital b n k</v>
      </c>
    </row>
    <row r="9" spans="1:4" ht="12.75">
      <c r="A9" s="4">
        <v>2</v>
      </c>
      <c r="B9" s="4">
        <v>8</v>
      </c>
      <c r="C9" s="4" t="e">
        <f t="shared" ca="1" si="0"/>
        <v>#NAME?</v>
      </c>
      <c r="D9" s="4" t="str">
        <f ca="1">IFERROR(__xludf.DUMMYFUNCTION("""COMPUTED_VALUE"""),"sum from 1 to n subscript k Open curve bracket x i subtract a n subscript k close curve bracket divided by capital b n subscript k")</f>
        <v>sum from 1 to n subscript k Open curve bracket x i subtract a n subscript k close curve bracket divided by capital b n subscript k</v>
      </c>
    </row>
    <row r="10" spans="1:4" ht="12.75">
      <c r="A10" s="4">
        <v>2</v>
      </c>
      <c r="B10" s="4">
        <v>9</v>
      </c>
      <c r="C10" s="4" t="e">
        <f t="shared" ca="1" si="0"/>
        <v>#NAME?</v>
      </c>
      <c r="D10" s="4" t="str">
        <f ca="1">IFERROR(__xludf.DUMMYFUNCTION("""COMPUTED_VALUE"""),"sum from 1 n k Open curve bracket x i subtract a n k close curve bracket divided by capital b n k")</f>
        <v>sum from 1 n k Open curve bracket x i subtract a n k close curve bracket divided by capital b n k</v>
      </c>
    </row>
    <row r="11" spans="1:4" ht="12.75">
      <c r="A11" s="4">
        <v>2</v>
      </c>
      <c r="B11" s="4">
        <v>10</v>
      </c>
      <c r="C11" s="4" t="e">
        <f t="shared" ca="1" si="0"/>
        <v>#NAME?</v>
      </c>
      <c r="D11" s="4" t="str">
        <f ca="1">IFERROR(__xludf.DUMMYFUNCTION("""COMPUTED_VALUE"""),"sum of 1 n subscript k Open flower bracket capital x i sub capital a n subscript k Close flower bracket divides by b n subscript k")</f>
        <v>sum of 1 n subscript k Open flower bracket capital x i sub capital a n subscript k Close flower bracket divides by b n subscript k</v>
      </c>
    </row>
    <row r="12" spans="1:4" ht="12.75">
      <c r="A12" s="4">
        <v>2</v>
      </c>
      <c r="B12" s="4">
        <v>11</v>
      </c>
      <c r="C12" s="4" t="e">
        <f t="shared" ca="1" si="0"/>
        <v>#NAME?</v>
      </c>
      <c r="D12" s="4" t="str">
        <f ca="1">IFERROR(__xludf.DUMMYFUNCTION("""COMPUTED_VALUE"""),"sum of 1 to n k Open flower bracket capital x i sub capital a n k Close flower bracket divides by b n k")</f>
        <v>sum of 1 to n k Open flower bracket capital x i sub capital a n k Close flower bracket divides by b n k</v>
      </c>
    </row>
    <row r="13" spans="1:4" ht="12.75">
      <c r="A13" s="4">
        <v>2</v>
      </c>
      <c r="B13" s="4">
        <v>12</v>
      </c>
      <c r="C13" s="4" t="e">
        <f t="shared" ca="1" si="0"/>
        <v>#NAME?</v>
      </c>
      <c r="D13" s="4" t="str">
        <f ca="1">IFERROR(__xludf.DUMMYFUNCTION("""COMPUTED_VALUE"""),"sum of 1 n subscript k Open flower bracket capital x i sub capital a n subscript k Close flower bracket divides by b n subscript k")</f>
        <v>sum of 1 n subscript k Open flower bracket capital x i sub capital a n subscript k Close flower bracket divides by b n subscript k</v>
      </c>
    </row>
    <row r="14" spans="1:4" ht="12.75">
      <c r="A14" s="4">
        <v>2</v>
      </c>
      <c r="B14" s="4">
        <v>13</v>
      </c>
      <c r="C14" s="4" t="e">
        <f t="shared" ca="1" si="0"/>
        <v>#NAME?</v>
      </c>
      <c r="D14" s="4" t="str">
        <f ca="1">IFERROR(__xludf.DUMMYFUNCTION("""COMPUTED_VALUE"""),"summation 1 n subscript k parenthesis open x i minus a n subscript k parenthesis close divided by capital b n subscript k")</f>
        <v>summation 1 n subscript k parenthesis open x i minus a n subscript k parenthesis close divided by capital b n subscript k</v>
      </c>
    </row>
    <row r="15" spans="1:4" ht="12.75">
      <c r="A15" s="4">
        <v>2</v>
      </c>
      <c r="B15" s="4">
        <v>14</v>
      </c>
      <c r="C15" s="4" t="e">
        <f t="shared" ca="1" si="0"/>
        <v>#NAME?</v>
      </c>
      <c r="D15" s="4" t="str">
        <f ca="1">IFERROR(__xludf.DUMMYFUNCTION("""COMPUTED_VALUE"""),"summation 1 to n k parenthesis open x i minus a n k parenthesis close divided by capital b n k")</f>
        <v>summation 1 to n k parenthesis open x i minus a n k parenthesis close divided by capital b n k</v>
      </c>
    </row>
    <row r="16" spans="1:4" ht="12.75">
      <c r="A16" s="4">
        <v>2</v>
      </c>
      <c r="B16" s="4">
        <v>15</v>
      </c>
      <c r="C16" s="4" t="e">
        <f t="shared" ca="1" si="0"/>
        <v>#NAME?</v>
      </c>
      <c r="D16" s="4" t="str">
        <f ca="1">IFERROR(__xludf.DUMMYFUNCTION("""COMPUTED_VALUE"""),"summation 1 n subscript k parenthesis open x i subtract a n subscript k parenthesis close divided by capital b n subscript k")</f>
        <v>summation 1 n subscript k parenthesis open x i subtract a n subscript k parenthesis close divided by capital b n subscript k</v>
      </c>
    </row>
    <row r="17" spans="1:4" ht="12.75">
      <c r="A17" s="4">
        <v>2</v>
      </c>
      <c r="B17" s="4">
        <v>16</v>
      </c>
      <c r="C17" s="4" t="e">
        <f t="shared" ca="1" si="0"/>
        <v>#NAME?</v>
      </c>
      <c r="D17" s="4" t="str">
        <f ca="1">IFERROR(__xludf.DUMMYFUNCTION("""COMPUTED_VALUE"""),"summation of 1 n subscript k Bracket start capital x i minus capital a n subscript k Bracket close divides by capital b n subscript k")</f>
        <v>summation of 1 n subscript k Bracket start capital x i minus capital a n subscript k Bracket close divides by capital b n subscript k</v>
      </c>
    </row>
    <row r="18" spans="1:4" ht="12.75">
      <c r="A18" s="4">
        <v>2</v>
      </c>
      <c r="B18" s="4">
        <v>17</v>
      </c>
      <c r="C18" s="4" t="e">
        <f t="shared" ca="1" si="0"/>
        <v>#NAME?</v>
      </c>
      <c r="D18" s="4" t="str">
        <f ca="1">IFERROR(__xludf.DUMMYFUNCTION("""COMPUTED_VALUE"""),"summation of 1 to n subscript k Bracket start x i minus a n subscript k Bracket close divides by b n subscript k")</f>
        <v>summation of 1 to n subscript k Bracket start x i minus a n subscript k Bracket close divides by b n subscript k</v>
      </c>
    </row>
    <row r="19" spans="1:4" ht="12.75">
      <c r="A19" s="4">
        <v>2</v>
      </c>
      <c r="B19" s="4">
        <v>18</v>
      </c>
      <c r="C19" s="4" t="e">
        <f t="shared" ca="1" si="0"/>
        <v>#NAME?</v>
      </c>
      <c r="D19" s="4" t="str">
        <f ca="1">IFERROR(__xludf.DUMMYFUNCTION("""COMPUTED_VALUE"""),"summation of 1 n subscript k Bracket start x i subtract a n subscript k Bracket close divides by b n subscript k")</f>
        <v>summation of 1 n subscript k Bracket start x i subtract a n subscript k Bracket close divides by b n subscript k</v>
      </c>
    </row>
  </sheetData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27"/>
  <sheetViews>
    <sheetView topLeftCell="B1" workbookViewId="0">
      <selection sqref="A1:D1"/>
    </sheetView>
  </sheetViews>
  <sheetFormatPr defaultColWidth="14.42578125" defaultRowHeight="15.75" customHeight="1"/>
  <cols>
    <col min="1" max="1" width="8.85546875" customWidth="1"/>
    <col min="2" max="2" width="13.140625" customWidth="1"/>
    <col min="3" max="3" width="4.85546875" customWidth="1"/>
    <col min="4" max="4" width="166.42578125" customWidth="1"/>
  </cols>
  <sheetData>
    <row r="1" spans="1:4" ht="15.75" customHeight="1">
      <c r="A1" s="1" t="s">
        <v>0</v>
      </c>
      <c r="B1" s="1" t="s">
        <v>1</v>
      </c>
      <c r="C1" s="1" t="s">
        <v>2</v>
      </c>
      <c r="D1" s="2" t="s">
        <v>3</v>
      </c>
    </row>
    <row r="2" spans="1:4" ht="12.75">
      <c r="A2" s="4">
        <v>3</v>
      </c>
      <c r="B2" s="4">
        <v>1</v>
      </c>
      <c r="C2" s="4" t="e">
        <f t="shared" ref="C2:C27" ca="1" si="0">_xludf.CONCAT(A2,_xludf.CONCAT(".",B2))</f>
        <v>#NAME?</v>
      </c>
      <c r="D2" s="5" t="str">
        <f ca="1">IFERROR(__xludf.DUMMYFUNCTION("IMPORTRANGE(""https://docs.google.com/spreadsheets/d/1roU6TkpYe1UZ0PCr84taauss5sTWNfG9obEGJow-ft4/edit#gid=0"",""3!AD2:AD"")"),"phi Bracket start x Bracket close add integral a to b K Bracket start x comma s Bracket close into phi Bracket start s Bracket close multiplied by d s equals function of Bracket start x Bracket close")</f>
        <v>phi Bracket start x Bracket close add integral a to b K Bracket start x comma s Bracket close into phi Bracket start s Bracket close multiplied by d s equals function of Bracket start x Bracket close</v>
      </c>
    </row>
    <row r="3" spans="1:4" ht="12.75">
      <c r="A3" s="4">
        <v>3</v>
      </c>
      <c r="B3" s="4">
        <v>2</v>
      </c>
      <c r="C3" s="4" t="e">
        <f t="shared" ca="1" si="0"/>
        <v>#NAME?</v>
      </c>
      <c r="D3" s="5" t="str">
        <f ca="1">IFERROR(__xludf.DUMMYFUNCTION("""COMPUTED_VALUE"""),"phi Bracket start x Bracket close sum integration a to b K Bracket start x comma s Bracket close into phi Bracket start s Bracket close into d s equals F Bracket start x Bracket close")</f>
        <v>phi Bracket start x Bracket close sum integration a to b K Bracket start x comma s Bracket close into phi Bracket start s Bracket close into d s equals F Bracket start x Bracket close</v>
      </c>
    </row>
    <row r="4" spans="1:4" ht="12.75">
      <c r="A4" s="4">
        <v>3</v>
      </c>
      <c r="B4" s="4">
        <v>3</v>
      </c>
      <c r="C4" s="4" t="e">
        <f t="shared" ca="1" si="0"/>
        <v>#NAME?</v>
      </c>
      <c r="D4" s="5" t="str">
        <f ca="1">IFERROR(__xludf.DUMMYFUNCTION("""COMPUTED_VALUE"""),"phi Bracket start x Bracket close add integration a to b K Bracket start x comma s Bracket close multiplied by phi Bracket start s Bracket close into d s equals function of Bracket start x Bracket close")</f>
        <v>phi Bracket start x Bracket close add integration a to b K Bracket start x comma s Bracket close multiplied by phi Bracket start s Bracket close into d s equals function of Bracket start x Bracket close</v>
      </c>
    </row>
    <row r="5" spans="1:4" ht="24">
      <c r="A5" s="4">
        <v>3</v>
      </c>
      <c r="B5" s="4">
        <v>4</v>
      </c>
      <c r="C5" s="4" t="e">
        <f t="shared" ca="1" si="0"/>
        <v>#NAME?</v>
      </c>
      <c r="D5" s="5" t="str">
        <f ca="1">IFERROR(__xludf.DUMMYFUNCTION("""COMPUTED_VALUE"""),"phi Open curve bracket x close curve bracket add integration a to b K Open curve bracket x comma s close curve bracket multiplied by phi Open curve bracket s close curve bracket multiplied by d s is equal to F Open curve bracket x close curve bracket")</f>
        <v>phi Open curve bracket x close curve bracket add integration a to b K Open curve bracket x comma s close curve bracket multiplied by phi Open curve bracket s close curve bracket multiplied by d s is equal to F Open curve bracket x close curve bracket</v>
      </c>
    </row>
    <row r="6" spans="1:4" ht="24">
      <c r="A6" s="4">
        <v>3</v>
      </c>
      <c r="B6" s="4">
        <v>5</v>
      </c>
      <c r="C6" s="4" t="e">
        <f t="shared" ca="1" si="0"/>
        <v>#NAME?</v>
      </c>
      <c r="D6" s="5" t="str">
        <f ca="1">IFERROR(__xludf.DUMMYFUNCTION("""COMPUTED_VALUE"""),"phi Open curve bracket x close curve bracket add integration from a to b K Open curve bracket x comma s close curve bracket multiplied by phi Open curve bracket s close curve bracket multiplied by d s is equal to function of Open curve bracket x close cur"&amp;"ve bracket")</f>
        <v>phi Open curve bracket x close curve bracket add integration from a to b K Open curve bracket x comma s close curve bracket multiplied by phi Open curve bracket s close curve bracket multiplied by d s is equal to function of Open curve bracket x close curve bracket</v>
      </c>
    </row>
    <row r="7" spans="1:4" ht="24">
      <c r="A7" s="4">
        <v>3</v>
      </c>
      <c r="B7" s="4">
        <v>6</v>
      </c>
      <c r="C7" s="4" t="e">
        <f t="shared" ca="1" si="0"/>
        <v>#NAME?</v>
      </c>
      <c r="D7" s="5" t="str">
        <f ca="1">IFERROR(__xludf.DUMMYFUNCTION("""COMPUTED_VALUE"""),"phi Open curve bracket x close curve bracket add integration from a to b K Open curve bracket x comma s close curve bracket multiplied by phi Open curve bracket s close curve bracket multiplied by d s is equal to F Open curve bracket x close curve bracket")</f>
        <v>phi Open curve bracket x close curve bracket add integration from a to b K Open curve bracket x comma s close curve bracket multiplied by phi Open curve bracket s close curve bracket multiplied by d s is equal to F Open curve bracket x close curve bracket</v>
      </c>
    </row>
    <row r="8" spans="1:4" ht="24">
      <c r="A8" s="4">
        <v>3</v>
      </c>
      <c r="B8" s="4">
        <v>7</v>
      </c>
      <c r="C8" s="4" t="e">
        <f t="shared" ca="1" si="0"/>
        <v>#NAME?</v>
      </c>
      <c r="D8" s="5" t="str">
        <f ca="1">IFERROR(__xludf.DUMMYFUNCTION("""COMPUTED_VALUE"""),"phi Open flower bracket x Close flower bracket Sum integral from a to b K Open flower bracket x comma s Close flower bracket into phi Open flower bracket s Close flower bracket into d s equals to function of Open flower bracket x Close flower bracket")</f>
        <v>phi Open flower bracket x Close flower bracket Sum integral from a to b K Open flower bracket x comma s Close flower bracket into phi Open flower bracket s Close flower bracket into d s equals to function of Open flower bracket x Close flower bracket</v>
      </c>
    </row>
    <row r="9" spans="1:4" ht="24">
      <c r="A9" s="4">
        <v>3</v>
      </c>
      <c r="B9" s="4">
        <v>8</v>
      </c>
      <c r="C9" s="4" t="e">
        <f t="shared" ca="1" si="0"/>
        <v>#NAME?</v>
      </c>
      <c r="D9" s="5" t="str">
        <f ca="1">IFERROR(__xludf.DUMMYFUNCTION("""COMPUTED_VALUE"""),"phi Open flower bracket x Close flower bracket Sum integration a to b K Open flower bracket x comma s Close flower bracket multiplied by phi Open flower bracket s Close flower bracket multiplied by d s equals to F Open flower bracket x Close flower bracke"&amp;"t")</f>
        <v>phi Open flower bracket x Close flower bracket Sum integration a to b K Open flower bracket x comma s Close flower bracket multiplied by phi Open flower bracket s Close flower bracket multiplied by d s equals to F Open flower bracket x Close flower bracket</v>
      </c>
    </row>
    <row r="10" spans="1:4" ht="24">
      <c r="A10" s="4">
        <v>3</v>
      </c>
      <c r="B10" s="4">
        <v>9</v>
      </c>
      <c r="C10" s="4" t="e">
        <f t="shared" ca="1" si="0"/>
        <v>#NAME?</v>
      </c>
      <c r="D10" s="5" t="str">
        <f ca="1">IFERROR(__xludf.DUMMYFUNCTION("""COMPUTED_VALUE"""),"phi Open flower bracket x Close flower bracket Sum integration a to b K Open flower bracket x comma s Close flower bracket multiplication phi Open flower bracket s Close flower bracket multiplication d s is equal to function of Open flower bracket x Close"&amp;" flower bracket")</f>
        <v>phi Open flower bracket x Close flower bracket Sum integration a to b K Open flower bracket x comma s Close flower bracket multiplication phi Open flower bracket s Close flower bracket multiplication d s is equal to function of Open flower bracket x Close flower bracket</v>
      </c>
    </row>
    <row r="11" spans="1:4" ht="24">
      <c r="A11" s="4">
        <v>3</v>
      </c>
      <c r="B11" s="4">
        <v>10</v>
      </c>
      <c r="C11" s="4" t="e">
        <f t="shared" ca="1" si="0"/>
        <v>#NAME?</v>
      </c>
      <c r="D11" s="5" t="str">
        <f ca="1">IFERROR(__xludf.DUMMYFUNCTION("""COMPUTED_VALUE"""),"phi Open parenthesis x Close parenthesis Plus integral a to b K Open parenthesis x comma s Close parenthesis multiplication phi Open parenthesis s Close parenthesis multiplication d s Equal to F Open parenthesis x Close parenthesis")</f>
        <v>phi Open parenthesis x Close parenthesis Plus integral a to b K Open parenthesis x comma s Close parenthesis multiplication phi Open parenthesis s Close parenthesis multiplication d s Equal to F Open parenthesis x Close parenthesis</v>
      </c>
    </row>
    <row r="12" spans="1:4" ht="24">
      <c r="A12" s="4">
        <v>3</v>
      </c>
      <c r="B12" s="4">
        <v>11</v>
      </c>
      <c r="C12" s="4" t="e">
        <f t="shared" ca="1" si="0"/>
        <v>#NAME?</v>
      </c>
      <c r="D12" s="5" t="str">
        <f ca="1">IFERROR(__xludf.DUMMYFUNCTION("""COMPUTED_VALUE"""),"phi Open parenthesis x Close parenthesis Plus integral from a to b K Open parenthesis x comma s Close parenthesis multiplication phi Open parenthesis s Close parenthesis multiplication d s Equal to function of Open parenthesis x Close parenthesis")</f>
        <v>phi Open parenthesis x Close parenthesis Plus integral from a to b K Open parenthesis x comma s Close parenthesis multiplication phi Open parenthesis s Close parenthesis multiplication d s Equal to function of Open parenthesis x Close parenthesis</v>
      </c>
    </row>
    <row r="13" spans="1:4" ht="24">
      <c r="A13" s="4">
        <v>3</v>
      </c>
      <c r="B13" s="4">
        <v>12</v>
      </c>
      <c r="C13" s="4" t="e">
        <f t="shared" ca="1" si="0"/>
        <v>#NAME?</v>
      </c>
      <c r="D13" s="5" t="str">
        <f ca="1">IFERROR(__xludf.DUMMYFUNCTION("""COMPUTED_VALUE"""),"phi Open parenthesis x Close parenthesis Plus integral from a to b K Open parenthesis x comma s Close parenthesis multiplication phi Open parenthesis s Close parenthesis into d s Equal to F Open parenthesis x Close parenthesis")</f>
        <v>phi Open parenthesis x Close parenthesis Plus integral from a to b K Open parenthesis x comma s Close parenthesis multiplication phi Open parenthesis s Close parenthesis into d s Equal to F Open parenthesis x Close parenthesis</v>
      </c>
    </row>
    <row r="14" spans="1:4" ht="24">
      <c r="A14" s="4">
        <v>3</v>
      </c>
      <c r="B14" s="4">
        <v>13</v>
      </c>
      <c r="C14" s="4" t="e">
        <f t="shared" ca="1" si="0"/>
        <v>#NAME?</v>
      </c>
      <c r="D14" s="5" t="str">
        <f ca="1">IFERROR(__xludf.DUMMYFUNCTION("""COMPUTED_VALUE"""),"phi parenthesis open x parenthesis close Sum integral a to b K parenthesis open x comma s parenthesis close multiplication phi parenthesis open s parenthesis close multiplication d s is function of parenthesis open x parenthesis close")</f>
        <v>phi parenthesis open x parenthesis close Sum integral a to b K parenthesis open x comma s parenthesis close multiplication phi parenthesis open s parenthesis close multiplication d s is function of parenthesis open x parenthesis close</v>
      </c>
    </row>
    <row r="15" spans="1:4" ht="24">
      <c r="A15" s="4">
        <v>3</v>
      </c>
      <c r="B15" s="4">
        <v>14</v>
      </c>
      <c r="C15" s="4" t="e">
        <f t="shared" ca="1" si="0"/>
        <v>#NAME?</v>
      </c>
      <c r="D15" s="5" t="str">
        <f ca="1">IFERROR(__xludf.DUMMYFUNCTION("""COMPUTED_VALUE"""),"phi parenthesis open x parenthesis close Sum integral from a to b K parenthesis open x comma s parenthesis close multiplication phi parenthesis open s parenthesis close multiplication d s is F parenthesis open x parenthesis close")</f>
        <v>phi parenthesis open x parenthesis close Sum integral from a to b K parenthesis open x comma s parenthesis close multiplication phi parenthesis open s parenthesis close multiplication d s is F parenthesis open x parenthesis close</v>
      </c>
    </row>
    <row r="16" spans="1:4" ht="24">
      <c r="A16" s="4">
        <v>3</v>
      </c>
      <c r="B16" s="4">
        <v>15</v>
      </c>
      <c r="C16" s="4" t="e">
        <f t="shared" ca="1" si="0"/>
        <v>#NAME?</v>
      </c>
      <c r="D16" s="5" t="str">
        <f ca="1">IFERROR(__xludf.DUMMYFUNCTION("""COMPUTED_VALUE"""),"phi parenthesis open x parenthesis close Sum integral from a to b K parenthesis open x comma s parenthesis close multiplication phi parenthesis open s parenthesis close multiplication d s is function of parenthesis open x parenthesis close")</f>
        <v>phi parenthesis open x parenthesis close Sum integral from a to b K parenthesis open x comma s parenthesis close multiplication phi parenthesis open s parenthesis close multiplication d s is function of parenthesis open x parenthesis close</v>
      </c>
    </row>
    <row r="17" spans="1:4" ht="12.75">
      <c r="A17" s="4">
        <v>3</v>
      </c>
      <c r="B17" s="4">
        <v>16</v>
      </c>
      <c r="C17" s="4" t="e">
        <f t="shared" ca="1" si="0"/>
        <v>#NAME?</v>
      </c>
      <c r="D17" s="5" t="str">
        <f ca="1">IFERROR(__xludf.DUMMYFUNCTION("""COMPUTED_VALUE"""),"phi Start bracket x End bracket Plus integration from a to b K Start bracket x comma s End bracket dot phi Start bracket s End bracket dot d s is same as function of Start bracket x End bracket")</f>
        <v>phi Start bracket x End bracket Plus integration from a to b K Start bracket x comma s End bracket dot phi Start bracket s End bracket dot d s is same as function of Start bracket x End bracket</v>
      </c>
    </row>
    <row r="18" spans="1:4" ht="12.75">
      <c r="A18" s="4">
        <v>3</v>
      </c>
      <c r="B18" s="4">
        <v>17</v>
      </c>
      <c r="C18" s="4" t="e">
        <f t="shared" ca="1" si="0"/>
        <v>#NAME?</v>
      </c>
      <c r="D18" s="5" t="str">
        <f ca="1">IFERROR(__xludf.DUMMYFUNCTION("""COMPUTED_VALUE"""),"phi Start bracket x End bracket Plus integral a to b K Start bracket x comma s End bracket into phi Start bracket s End bracket into d s equals function of Start bracket x End bracket")</f>
        <v>phi Start bracket x End bracket Plus integral a to b K Start bracket x comma s End bracket into phi Start bracket s End bracket into d s equals function of Start bracket x End bracket</v>
      </c>
    </row>
    <row r="19" spans="1:4" ht="12.75">
      <c r="A19" s="4">
        <v>3</v>
      </c>
      <c r="B19" s="4">
        <v>18</v>
      </c>
      <c r="C19" s="4" t="e">
        <f t="shared" ca="1" si="0"/>
        <v>#NAME?</v>
      </c>
      <c r="D19" s="5" t="str">
        <f ca="1">IFERROR(__xludf.DUMMYFUNCTION("""COMPUTED_VALUE"""),"phi Start bracket x End bracket Plus integral a to b K Start bracket x comma s End bracket dot phi Start bracket s End bracket dot d s is same as function of Start bracket x End bracket")</f>
        <v>phi Start bracket x End bracket Plus integral a to b K Start bracket x comma s End bracket dot phi Start bracket s End bracket dot d s is same as function of Start bracket x End bracket</v>
      </c>
    </row>
    <row r="20" spans="1:4" ht="12.75">
      <c r="A20" s="4">
        <v>3</v>
      </c>
      <c r="B20" s="4">
        <v>19</v>
      </c>
      <c r="C20" s="4" t="e">
        <f t="shared" ca="1" si="0"/>
        <v>#NAME?</v>
      </c>
      <c r="D20" s="5" t="str">
        <f ca="1">IFERROR(__xludf.DUMMYFUNCTION("""COMPUTED_VALUE"""),"phi of x plus integral a to b K of x comma s multiplied by phi of s multiplied by d s equals F of x")</f>
        <v>phi of x plus integral a to b K of x comma s multiplied by phi of s multiplied by d s equals F of x</v>
      </c>
    </row>
    <row r="21" spans="1:4" ht="12.75">
      <c r="A21" s="4">
        <v>3</v>
      </c>
      <c r="B21" s="4">
        <v>20</v>
      </c>
      <c r="C21" s="4" t="e">
        <f t="shared" ca="1" si="0"/>
        <v>#NAME?</v>
      </c>
      <c r="D21" s="5" t="str">
        <f ca="1">IFERROR(__xludf.DUMMYFUNCTION("""COMPUTED_VALUE"""),"phi of x plus integration a to b K of x comma s into phi of s into d s equals F of x")</f>
        <v>phi of x plus integration a to b K of x comma s into phi of s into d s equals F of x</v>
      </c>
    </row>
    <row r="22" spans="1:4" ht="12.75">
      <c r="A22" s="4">
        <v>3</v>
      </c>
      <c r="B22" s="4">
        <v>21</v>
      </c>
      <c r="C22" s="4" t="e">
        <f t="shared" ca="1" si="0"/>
        <v>#NAME?</v>
      </c>
      <c r="D22" s="5" t="str">
        <f ca="1">IFERROR(__xludf.DUMMYFUNCTION("""COMPUTED_VALUE"""),"phi of x plus integration from a to b K of x comma s dot phi of s dot d s equals F of x")</f>
        <v>phi of x plus integration from a to b K of x comma s dot phi of s dot d s equals F of x</v>
      </c>
    </row>
    <row r="23" spans="1:4" ht="12.75">
      <c r="A23" s="4">
        <v>3</v>
      </c>
      <c r="B23" s="4">
        <v>22</v>
      </c>
      <c r="C23" s="4" t="e">
        <f t="shared" ca="1" si="0"/>
        <v>#NAME?</v>
      </c>
      <c r="D23" s="5"/>
    </row>
    <row r="24" spans="1:4" ht="12.75">
      <c r="A24" s="4">
        <v>3</v>
      </c>
      <c r="B24" s="4">
        <v>23</v>
      </c>
      <c r="C24" s="4" t="e">
        <f t="shared" ca="1" si="0"/>
        <v>#NAME?</v>
      </c>
      <c r="D24" s="5"/>
    </row>
    <row r="25" spans="1:4" ht="12.75">
      <c r="A25" s="4">
        <v>3</v>
      </c>
      <c r="B25" s="4">
        <v>24</v>
      </c>
      <c r="C25" s="4" t="e">
        <f t="shared" ca="1" si="0"/>
        <v>#NAME?</v>
      </c>
      <c r="D25" s="5"/>
    </row>
    <row r="26" spans="1:4" ht="12.75">
      <c r="A26" s="4">
        <v>3</v>
      </c>
      <c r="B26" s="4">
        <v>25</v>
      </c>
      <c r="C26" s="4" t="e">
        <f t="shared" ca="1" si="0"/>
        <v>#NAME?</v>
      </c>
      <c r="D26" s="5"/>
    </row>
    <row r="27" spans="1:4" ht="12.75">
      <c r="A27" s="4">
        <v>3</v>
      </c>
      <c r="B27" s="4">
        <v>26</v>
      </c>
      <c r="C27" s="4" t="e">
        <f t="shared" ca="1" si="0"/>
        <v>#NAME?</v>
      </c>
      <c r="D27" s="5"/>
    </row>
  </sheetData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29"/>
  <sheetViews>
    <sheetView workbookViewId="0"/>
  </sheetViews>
  <sheetFormatPr defaultColWidth="14.42578125" defaultRowHeight="15.75" customHeight="1"/>
  <cols>
    <col min="4" max="4" width="115.7109375" customWidth="1"/>
  </cols>
  <sheetData>
    <row r="1" spans="1:4" ht="15.75" customHeight="1">
      <c r="A1" s="1" t="s">
        <v>0</v>
      </c>
      <c r="B1" s="1" t="s">
        <v>1</v>
      </c>
      <c r="C1" s="1" t="s">
        <v>2</v>
      </c>
      <c r="D1" s="2" t="s">
        <v>3</v>
      </c>
    </row>
    <row r="2" spans="1:4" ht="12.75">
      <c r="A2" s="4">
        <v>4</v>
      </c>
      <c r="B2" s="4">
        <v>1</v>
      </c>
      <c r="C2" s="4" t="e">
        <f t="shared" ref="C2:C29" ca="1" si="0">_xludf.CONCAT(A2,_xludf.CONCAT(".",B2))</f>
        <v>#NAME?</v>
      </c>
      <c r="D2" s="4" t="str">
        <f ca="1">IFERROR(__xludf.DUMMYFUNCTION("IMPORTRANGE(""https://docs.google.com/spreadsheets/d/1roU6TkpYe1UZ0PCr84taauss5sTWNfG9obEGJow-ft4/edit#gid=0"",""4!P2:P"")"),"Bracket start R into e Bracket close equals Bracket start rho into nu into l Bracket close by mu")</f>
        <v>Bracket start R into e Bracket close equals Bracket start rho into nu into l Bracket close by mu</v>
      </c>
    </row>
    <row r="3" spans="1:4" ht="12.75">
      <c r="A3" s="4">
        <v>4</v>
      </c>
      <c r="B3" s="4">
        <v>2</v>
      </c>
      <c r="C3" s="4" t="e">
        <f t="shared" ca="1" si="0"/>
        <v>#NAME?</v>
      </c>
      <c r="D3" s="4" t="str">
        <f ca="1">IFERROR(__xludf.DUMMYFUNCTION("""COMPUTED_VALUE"""),"Bracket start R into e Bracket close is equal to Bracket start rho into nu into l Bracket close by mu")</f>
        <v>Bracket start R into e Bracket close is equal to Bracket start rho into nu into l Bracket close by mu</v>
      </c>
    </row>
    <row r="4" spans="1:4" ht="12.75">
      <c r="A4" s="4">
        <v>4</v>
      </c>
      <c r="B4" s="4">
        <v>3</v>
      </c>
      <c r="C4" s="4" t="e">
        <f t="shared" ca="1" si="0"/>
        <v>#NAME?</v>
      </c>
      <c r="D4" s="4" t="str">
        <f ca="1">IFERROR(__xludf.DUMMYFUNCTION("""COMPUTED_VALUE"""),"Bracket start R into e Bracket close is same as Bracket start rho into nu into l Bracket close Divide mu")</f>
        <v>Bracket start R into e Bracket close is same as Bracket start rho into nu into l Bracket close Divide mu</v>
      </c>
    </row>
    <row r="5" spans="1:4" ht="12.75">
      <c r="A5" s="4">
        <v>4</v>
      </c>
      <c r="B5" s="4">
        <v>4</v>
      </c>
      <c r="C5" s="4" t="e">
        <f t="shared" ca="1" si="0"/>
        <v>#NAME?</v>
      </c>
      <c r="D5" s="4" t="str">
        <f ca="1">IFERROR(__xludf.DUMMYFUNCTION("""COMPUTED_VALUE"""),"Open curve bracket R multiplied by e close curve bracket is equal to Open curve bracket rho into nu into l close curve bracket by mu")</f>
        <v>Open curve bracket R multiplied by e close curve bracket is equal to Open curve bracket rho into nu into l close curve bracket by mu</v>
      </c>
    </row>
    <row r="6" spans="1:4" ht="12.75">
      <c r="A6" s="4">
        <v>4</v>
      </c>
      <c r="B6" s="4">
        <v>5</v>
      </c>
      <c r="C6" s="4" t="e">
        <f t="shared" ca="1" si="0"/>
        <v>#NAME?</v>
      </c>
      <c r="D6" s="4" t="str">
        <f ca="1">IFERROR(__xludf.DUMMYFUNCTION("""COMPUTED_VALUE"""),"Open curve bracket R multiplied by e close curve bracket is equal to Open curve bracket rho into nu into l close curve bracket Divide mu")</f>
        <v>Open curve bracket R multiplied by e close curve bracket is equal to Open curve bracket rho into nu into l close curve bracket Divide mu</v>
      </c>
    </row>
    <row r="7" spans="1:4" ht="12.75">
      <c r="A7" s="4">
        <v>4</v>
      </c>
      <c r="B7" s="4">
        <v>6</v>
      </c>
      <c r="C7" s="4" t="e">
        <f t="shared" ca="1" si="0"/>
        <v>#NAME?</v>
      </c>
      <c r="D7" s="4" t="str">
        <f ca="1">IFERROR(__xludf.DUMMYFUNCTION("""COMPUTED_VALUE"""),"Open curve bracket R multiplied by e close curve bracket is equal to Open curve bracket rho into nu into l close curve bracket by mu")</f>
        <v>Open curve bracket R multiplied by e close curve bracket is equal to Open curve bracket rho into nu into l close curve bracket by mu</v>
      </c>
    </row>
    <row r="8" spans="1:4" ht="12.75">
      <c r="A8" s="4">
        <v>4</v>
      </c>
      <c r="B8" s="4">
        <v>7</v>
      </c>
      <c r="C8" s="4" t="e">
        <f t="shared" ca="1" si="0"/>
        <v>#NAME?</v>
      </c>
      <c r="D8" s="4" t="str">
        <f ca="1">IFERROR(__xludf.DUMMYFUNCTION("""COMPUTED_VALUE"""),"Open flower bracket R into e Close flower bracket equals to Open flower bracket rho into nu into l Close flower bracket Divided by mu")</f>
        <v>Open flower bracket R into e Close flower bracket equals to Open flower bracket rho into nu into l Close flower bracket Divided by mu</v>
      </c>
    </row>
    <row r="9" spans="1:4" ht="12.75">
      <c r="A9" s="4">
        <v>4</v>
      </c>
      <c r="B9" s="4">
        <v>8</v>
      </c>
      <c r="C9" s="4" t="e">
        <f t="shared" ca="1" si="0"/>
        <v>#NAME?</v>
      </c>
      <c r="D9" s="4" t="str">
        <f ca="1">IFERROR(__xludf.DUMMYFUNCTION("""COMPUTED_VALUE"""),"Open flower bracket R into e Close flower bracket is same as Open flower bracket rho into nu into l Close flower bracket Divide mu")</f>
        <v>Open flower bracket R into e Close flower bracket is same as Open flower bracket rho into nu into l Close flower bracket Divide mu</v>
      </c>
    </row>
    <row r="10" spans="1:4" ht="12.75">
      <c r="A10" s="4">
        <v>4</v>
      </c>
      <c r="B10" s="4">
        <v>9</v>
      </c>
      <c r="C10" s="4" t="e">
        <f t="shared" ca="1" si="0"/>
        <v>#NAME?</v>
      </c>
      <c r="D10" s="4" t="str">
        <f ca="1">IFERROR(__xludf.DUMMYFUNCTION("""COMPUTED_VALUE"""),"Open flower bracket R into e Close flower bracket is equal to Open flower bracket rho into nu into l Close flower bracket Divided by mu")</f>
        <v>Open flower bracket R into e Close flower bracket is equal to Open flower bracket rho into nu into l Close flower bracket Divided by mu</v>
      </c>
    </row>
    <row r="11" spans="1:4" ht="12.75">
      <c r="A11" s="4">
        <v>4</v>
      </c>
      <c r="B11" s="4">
        <v>10</v>
      </c>
      <c r="C11" s="4" t="e">
        <f t="shared" ca="1" si="0"/>
        <v>#NAME?</v>
      </c>
      <c r="D11" s="4" t="str">
        <f ca="1">IFERROR(__xludf.DUMMYFUNCTION("""COMPUTED_VALUE"""),"Open parenthesis R multiplication e Close parenthesis Equal to Open parenthesis rho into nu into l Close parenthesis by mu")</f>
        <v>Open parenthesis R multiplication e Close parenthesis Equal to Open parenthesis rho into nu into l Close parenthesis by mu</v>
      </c>
    </row>
    <row r="12" spans="1:4" ht="12.75">
      <c r="A12" s="4">
        <v>4</v>
      </c>
      <c r="B12" s="4">
        <v>11</v>
      </c>
      <c r="C12" s="4" t="e">
        <f t="shared" ca="1" si="0"/>
        <v>#NAME?</v>
      </c>
      <c r="D12" s="4" t="str">
        <f ca="1">IFERROR(__xludf.DUMMYFUNCTION("""COMPUTED_VALUE"""),"Open parenthesis R multiplication e Close parenthesis is same as Open parenthesis rho into nu into l Close parenthesis Divided by mu")</f>
        <v>Open parenthesis R multiplication e Close parenthesis is same as Open parenthesis rho into nu into l Close parenthesis Divided by mu</v>
      </c>
    </row>
    <row r="13" spans="1:4" ht="12.75">
      <c r="A13" s="4">
        <v>4</v>
      </c>
      <c r="B13" s="4">
        <v>12</v>
      </c>
      <c r="C13" s="4" t="e">
        <f t="shared" ca="1" si="0"/>
        <v>#NAME?</v>
      </c>
      <c r="D13" s="4" t="str">
        <f ca="1">IFERROR(__xludf.DUMMYFUNCTION("""COMPUTED_VALUE"""),"Open parenthesis R multiplication e Close parenthesis Equal to Open parenthesis rho into nu into l Close parenthesis Divide mu")</f>
        <v>Open parenthesis R multiplication e Close parenthesis Equal to Open parenthesis rho into nu into l Close parenthesis Divide mu</v>
      </c>
    </row>
    <row r="14" spans="1:4" ht="12.75">
      <c r="A14" s="4">
        <v>4</v>
      </c>
      <c r="B14" s="4">
        <v>13</v>
      </c>
      <c r="C14" s="4" t="e">
        <f t="shared" ca="1" si="0"/>
        <v>#NAME?</v>
      </c>
      <c r="D14" s="4" t="str">
        <f ca="1">IFERROR(__xludf.DUMMYFUNCTION("""COMPUTED_VALUE"""),"Start bracket R dot e End bracket is same as Start bracket rho into nu into l End bracket Divide mu")</f>
        <v>Start bracket R dot e End bracket is same as Start bracket rho into nu into l End bracket Divide mu</v>
      </c>
    </row>
    <row r="15" spans="1:4" ht="12.75">
      <c r="A15" s="4">
        <v>4</v>
      </c>
      <c r="B15" s="4">
        <v>14</v>
      </c>
      <c r="C15" s="4" t="e">
        <f t="shared" ca="1" si="0"/>
        <v>#NAME?</v>
      </c>
      <c r="D15" s="4" t="str">
        <f ca="1">IFERROR(__xludf.DUMMYFUNCTION("""COMPUTED_VALUE"""),"Start bracket R dot e End bracket Equal to Start bracket rho into nu into l End bracket Divided by mu")</f>
        <v>Start bracket R dot e End bracket Equal to Start bracket rho into nu into l End bracket Divided by mu</v>
      </c>
    </row>
    <row r="16" spans="1:4" ht="12.75">
      <c r="A16" s="4">
        <v>4</v>
      </c>
      <c r="B16" s="4">
        <v>15</v>
      </c>
      <c r="C16" s="4" t="e">
        <f t="shared" ca="1" si="0"/>
        <v>#NAME?</v>
      </c>
      <c r="D16" s="4" t="str">
        <f ca="1">IFERROR(__xludf.DUMMYFUNCTION("""COMPUTED_VALUE"""),"Start bracket R dot e End bracket equals Start bracket rho into nu into l End bracket Divide mu")</f>
        <v>Start bracket R dot e End bracket equals Start bracket rho into nu into l End bracket Divide mu</v>
      </c>
    </row>
    <row r="17" spans="1:4" ht="12.75">
      <c r="A17" s="4">
        <v>4</v>
      </c>
      <c r="B17" s="4">
        <v>16</v>
      </c>
      <c r="C17" s="4" t="e">
        <f t="shared" ca="1" si="0"/>
        <v>#NAME?</v>
      </c>
      <c r="D17" s="4" t="str">
        <f ca="1">IFERROR(__xludf.DUMMYFUNCTION("""COMPUTED_VALUE"""),"parenthesis open R multiplication e parenthesis close is equal to parenthesis open rho into nu into l parenthesis close Divided by mu")</f>
        <v>parenthesis open R multiplication e parenthesis close is equal to parenthesis open rho into nu into l parenthesis close Divided by mu</v>
      </c>
    </row>
    <row r="18" spans="1:4" ht="12.75">
      <c r="A18" s="4">
        <v>4</v>
      </c>
      <c r="B18" s="4">
        <v>17</v>
      </c>
      <c r="C18" s="4" t="e">
        <f t="shared" ca="1" si="0"/>
        <v>#NAME?</v>
      </c>
      <c r="D18" s="4" t="str">
        <f ca="1">IFERROR(__xludf.DUMMYFUNCTION("""COMPUTED_VALUE"""),"parenthesis open R multiplication e parenthesis close is same as parenthesis open rho into nu into l parenthesis close by mu")</f>
        <v>parenthesis open R multiplication e parenthesis close is same as parenthesis open rho into nu into l parenthesis close by mu</v>
      </c>
    </row>
    <row r="19" spans="1:4" ht="12.75">
      <c r="A19" s="4">
        <v>4</v>
      </c>
      <c r="B19" s="4">
        <v>18</v>
      </c>
      <c r="C19" s="4" t="e">
        <f t="shared" ca="1" si="0"/>
        <v>#NAME?</v>
      </c>
      <c r="D19" s="4" t="str">
        <f ca="1">IFERROR(__xludf.DUMMYFUNCTION("""COMPUTED_VALUE"""),"parenthesis open R multiplication e parenthesis close is parenthesis open rho into nu into l parenthesis close Divided by mu")</f>
        <v>parenthesis open R multiplication e parenthesis close is parenthesis open rho into nu into l parenthesis close Divided by mu</v>
      </c>
    </row>
    <row r="20" spans="1:4" ht="12.75">
      <c r="A20" s="4">
        <v>4</v>
      </c>
      <c r="B20" s="4">
        <v>19</v>
      </c>
      <c r="C20" s="4" t="e">
        <f t="shared" ca="1" si="0"/>
        <v>#NAME?</v>
      </c>
      <c r="D20" s="4"/>
    </row>
    <row r="21" spans="1:4" ht="12.75">
      <c r="A21" s="4">
        <v>4</v>
      </c>
      <c r="B21" s="4">
        <v>20</v>
      </c>
      <c r="C21" s="4" t="e">
        <f t="shared" ca="1" si="0"/>
        <v>#NAME?</v>
      </c>
      <c r="D21" s="4"/>
    </row>
    <row r="22" spans="1:4" ht="12.75">
      <c r="A22" s="4">
        <v>4</v>
      </c>
      <c r="B22" s="4">
        <v>21</v>
      </c>
      <c r="C22" s="4" t="e">
        <f t="shared" ca="1" si="0"/>
        <v>#NAME?</v>
      </c>
      <c r="D22" s="4"/>
    </row>
    <row r="23" spans="1:4" ht="12.75">
      <c r="A23" s="4">
        <v>4</v>
      </c>
      <c r="B23" s="4">
        <v>22</v>
      </c>
      <c r="C23" s="4" t="e">
        <f t="shared" ca="1" si="0"/>
        <v>#NAME?</v>
      </c>
      <c r="D23" s="4"/>
    </row>
    <row r="24" spans="1:4" ht="12.75">
      <c r="A24" s="4">
        <v>4</v>
      </c>
      <c r="B24" s="4">
        <v>23</v>
      </c>
      <c r="C24" s="4" t="e">
        <f t="shared" ca="1" si="0"/>
        <v>#NAME?</v>
      </c>
      <c r="D24" s="4"/>
    </row>
    <row r="25" spans="1:4" ht="12.75">
      <c r="A25" s="4">
        <v>4</v>
      </c>
      <c r="B25" s="4">
        <v>24</v>
      </c>
      <c r="C25" s="4" t="e">
        <f t="shared" ca="1" si="0"/>
        <v>#NAME?</v>
      </c>
      <c r="D25" s="4"/>
    </row>
    <row r="26" spans="1:4" ht="12.75">
      <c r="A26" s="4">
        <v>4</v>
      </c>
      <c r="B26" s="4">
        <v>25</v>
      </c>
      <c r="C26" s="4" t="e">
        <f t="shared" ca="1" si="0"/>
        <v>#NAME?</v>
      </c>
      <c r="D26" s="4"/>
    </row>
    <row r="27" spans="1:4" ht="12.75">
      <c r="A27" s="4">
        <v>4</v>
      </c>
      <c r="B27" s="4">
        <v>26</v>
      </c>
      <c r="C27" s="4" t="e">
        <f t="shared" ca="1" si="0"/>
        <v>#NAME?</v>
      </c>
      <c r="D27" s="4"/>
    </row>
    <row r="28" spans="1:4" ht="12.75">
      <c r="A28" s="4">
        <v>4</v>
      </c>
      <c r="B28" s="4">
        <v>27</v>
      </c>
      <c r="C28" s="4" t="e">
        <f t="shared" ca="1" si="0"/>
        <v>#NAME?</v>
      </c>
      <c r="D28" s="4"/>
    </row>
    <row r="29" spans="1:4" ht="12.75">
      <c r="A29" s="4">
        <v>4</v>
      </c>
      <c r="B29" s="4">
        <v>28</v>
      </c>
      <c r="C29" s="4" t="e">
        <f t="shared" ca="1" si="0"/>
        <v>#NAME?</v>
      </c>
      <c r="D29" s="4"/>
    </row>
  </sheetData>
  <pageMargins left="0" right="0" top="0" bottom="0" header="0" footer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35"/>
  <sheetViews>
    <sheetView workbookViewId="0"/>
  </sheetViews>
  <sheetFormatPr defaultColWidth="14.42578125" defaultRowHeight="15.75" customHeight="1"/>
  <cols>
    <col min="1" max="1" width="8.85546875" customWidth="1"/>
    <col min="2" max="2" width="13.140625" customWidth="1"/>
    <col min="3" max="3" width="4.5703125" customWidth="1"/>
    <col min="4" max="4" width="136.85546875" customWidth="1"/>
  </cols>
  <sheetData>
    <row r="1" spans="1:4" ht="15.75" customHeight="1">
      <c r="A1" s="1" t="s">
        <v>0</v>
      </c>
      <c r="B1" s="1" t="s">
        <v>1</v>
      </c>
      <c r="C1" s="1" t="s">
        <v>2</v>
      </c>
      <c r="D1" s="2" t="s">
        <v>3</v>
      </c>
    </row>
    <row r="2" spans="1:4" ht="12.75">
      <c r="A2" s="4">
        <v>5</v>
      </c>
      <c r="B2" s="4">
        <v>1</v>
      </c>
      <c r="C2" s="4" t="e">
        <f t="shared" ref="C2:C35" ca="1" si="0">_xludf.CONCAT(A2,_xludf.CONCAT(".",B2))</f>
        <v>#NAME?</v>
      </c>
      <c r="D2" s="4" t="str">
        <f ca="1">IFERROR(__xludf.DUMMYFUNCTION("IMPORTRANGE(""https://docs.google.com/spreadsheets/d/1roU6TkpYe1UZ0PCr84taauss5sTWNfG9obEGJow-ft4/edit#gid=0"",""5!w2:w"")"),"d s raised to 2 equal to g subscript i j brackets start X brackets end into d x raised to i into d x raised to j")</f>
        <v>d s raised to 2 equal to g subscript i j brackets start X brackets end into d x raised to i into d x raised to j</v>
      </c>
    </row>
    <row r="3" spans="1:4" ht="12.75">
      <c r="A3" s="4">
        <v>5</v>
      </c>
      <c r="B3" s="4">
        <v>2</v>
      </c>
      <c r="C3" s="4" t="e">
        <f t="shared" ca="1" si="0"/>
        <v>#NAME?</v>
      </c>
      <c r="D3" s="4" t="str">
        <f ca="1">IFERROR(__xludf.DUMMYFUNCTION("""COMPUTED_VALUE"""),"d s raised to 2 is equal to g subscript i j brackets start X brackets end into d x to the power of i into d x to the power of j")</f>
        <v>d s raised to 2 is equal to g subscript i j brackets start X brackets end into d x to the power of i into d x to the power of j</v>
      </c>
    </row>
    <row r="4" spans="1:4" ht="12.75">
      <c r="A4" s="4">
        <v>5</v>
      </c>
      <c r="B4" s="4">
        <v>3</v>
      </c>
      <c r="C4" s="4" t="e">
        <f t="shared" ca="1" si="0"/>
        <v>#NAME?</v>
      </c>
      <c r="D4" s="4" t="str">
        <f ca="1">IFERROR(__xludf.DUMMYFUNCTION("""COMPUTED_VALUE"""),"d s raised to 2 is equal to g subscript i j brackets start X brackets end dot d x raised to i into d x raised to j")</f>
        <v>d s raised to 2 is equal to g subscript i j brackets start X brackets end dot d x raised to i into d x raised to j</v>
      </c>
    </row>
    <row r="5" spans="1:4" ht="12.75">
      <c r="A5" s="4">
        <v>5</v>
      </c>
      <c r="B5" s="4">
        <v>4</v>
      </c>
      <c r="C5" s="4" t="e">
        <f t="shared" ca="1" si="0"/>
        <v>#NAME?</v>
      </c>
      <c r="D5" s="4" t="str">
        <f ca="1">IFERROR(__xludf.DUMMYFUNCTION("""COMPUTED_VALUE"""),"d s raised to the power 2 equal to g base of i j start parenthesis X end parenthesis dot d x raised to the power i dot d x raised to the power j")</f>
        <v>d s raised to the power 2 equal to g base of i j start parenthesis X end parenthesis dot d x raised to the power i dot d x raised to the power j</v>
      </c>
    </row>
    <row r="6" spans="1:4" ht="12.75">
      <c r="A6" s="4">
        <v>5</v>
      </c>
      <c r="B6" s="4">
        <v>5</v>
      </c>
      <c r="C6" s="4" t="e">
        <f t="shared" ca="1" si="0"/>
        <v>#NAME?</v>
      </c>
      <c r="D6" s="4" t="str">
        <f ca="1">IFERROR(__xludf.DUMMYFUNCTION("""COMPUTED_VALUE"""),"d s raised to the power 2 equals to g base of i j start parenthesis X end parenthesis dot d x raised to the power i dot d x raised to the power j")</f>
        <v>d s raised to the power 2 equals to g base of i j start parenthesis X end parenthesis dot d x raised to the power i dot d x raised to the power j</v>
      </c>
    </row>
    <row r="7" spans="1:4" ht="12.75">
      <c r="A7" s="4">
        <v>5</v>
      </c>
      <c r="B7" s="4">
        <v>6</v>
      </c>
      <c r="C7" s="4" t="e">
        <f t="shared" ca="1" si="0"/>
        <v>#NAME?</v>
      </c>
      <c r="D7" s="4" t="str">
        <f ca="1">IFERROR(__xludf.DUMMYFUNCTION("""COMPUTED_VALUE"""),"d s raised to the power 2 Is same as g base of i j start parenthesis X end parenthesis dot d x raised to the power i dot d x raised to the power j")</f>
        <v>d s raised to the power 2 Is same as g base of i j start parenthesis X end parenthesis dot d x raised to the power i dot d x raised to the power j</v>
      </c>
    </row>
    <row r="8" spans="1:4" ht="12.75">
      <c r="A8" s="4">
        <v>5</v>
      </c>
      <c r="B8" s="4">
        <v>7</v>
      </c>
      <c r="C8" s="4" t="e">
        <f t="shared" ca="1" si="0"/>
        <v>#NAME?</v>
      </c>
      <c r="D8" s="4" t="str">
        <f ca="1">IFERROR(__xludf.DUMMYFUNCTION("""COMPUTED_VALUE"""),"d s raised to the power of 2 equal to g to the base of i j start bracket X end bracket product of d x raised to the power of i product of d x raised to the power of j")</f>
        <v>d s raised to the power of 2 equal to g to the base of i j start bracket X end bracket product of d x raised to the power of i product of d x raised to the power of j</v>
      </c>
    </row>
    <row r="9" spans="1:4" ht="12.75">
      <c r="A9" s="4">
        <v>5</v>
      </c>
      <c r="B9" s="4">
        <v>8</v>
      </c>
      <c r="C9" s="4" t="e">
        <f t="shared" ca="1" si="0"/>
        <v>#NAME?</v>
      </c>
      <c r="D9" s="4" t="str">
        <f ca="1">IFERROR(__xludf.DUMMYFUNCTION("""COMPUTED_VALUE"""),"d s raised to the power of 2 is equals to g to the base of i j start bracket X end bracket product of d x raised to the power of i product of d x raised to the power of j")</f>
        <v>d s raised to the power of 2 is equals to g to the base of i j start bracket X end bracket product of d x raised to the power of i product of d x raised to the power of j</v>
      </c>
    </row>
    <row r="10" spans="1:4" ht="12.75">
      <c r="A10" s="4">
        <v>5</v>
      </c>
      <c r="B10" s="4">
        <v>9</v>
      </c>
      <c r="C10" s="4" t="e">
        <f t="shared" ca="1" si="0"/>
        <v>#NAME?</v>
      </c>
      <c r="D10" s="4" t="str">
        <f ca="1">IFERROR(__xludf.DUMMYFUNCTION("""COMPUTED_VALUE"""),"d s raised to the power of 2 Is same as g to the base of i j start bracket X end bracket product of d x raised to the power of i product of d x raised to the power of j")</f>
        <v>d s raised to the power of 2 Is same as g to the base of i j start bracket X end bracket product of d x raised to the power of i product of d x raised to the power of j</v>
      </c>
    </row>
    <row r="11" spans="1:4" ht="12.75">
      <c r="A11" s="4">
        <v>5</v>
      </c>
      <c r="B11" s="4">
        <v>10</v>
      </c>
      <c r="C11" s="4" t="e">
        <f t="shared" ca="1" si="0"/>
        <v>#NAME?</v>
      </c>
      <c r="D11" s="4" t="str">
        <f ca="1">IFERROR(__xludf.DUMMYFUNCTION("""COMPUTED_VALUE"""),"d s squared equals g base i j of X multiplied by d x raised to the power of i multiplied by d x raised to the power of j")</f>
        <v>d s squared equals g base i j of X multiplied by d x raised to the power of i multiplied by d x raised to the power of j</v>
      </c>
    </row>
    <row r="12" spans="1:4" ht="12.75">
      <c r="A12" s="4">
        <v>5</v>
      </c>
      <c r="B12" s="4">
        <v>11</v>
      </c>
      <c r="C12" s="4" t="e">
        <f t="shared" ca="1" si="0"/>
        <v>#NAME?</v>
      </c>
      <c r="D12" s="4" t="str">
        <f ca="1">IFERROR(__xludf.DUMMYFUNCTION("""COMPUTED_VALUE"""),"d s squared is equal to g base i j of X multiplied by d x raised to the power of i multiplied by d x raised to the power of j")</f>
        <v>d s squared is equal to g base i j of X multiplied by d x raised to the power of i multiplied by d x raised to the power of j</v>
      </c>
    </row>
    <row r="13" spans="1:4" ht="12.75">
      <c r="A13" s="4">
        <v>5</v>
      </c>
      <c r="B13" s="4">
        <v>12</v>
      </c>
      <c r="C13" s="4" t="e">
        <f t="shared" ca="1" si="0"/>
        <v>#NAME?</v>
      </c>
      <c r="D13" s="4" t="str">
        <f ca="1">IFERROR(__xludf.DUMMYFUNCTION("""COMPUTED_VALUE"""),"d s squared is same as g base i j of X multiplied by d x raised to the power of i multiplied by d x raised to the power of j")</f>
        <v>d s squared is same as g base i j of X multiplied by d x raised to the power of i multiplied by d x raised to the power of j</v>
      </c>
    </row>
    <row r="14" spans="1:4" ht="12.75">
      <c r="A14" s="4">
        <v>5</v>
      </c>
      <c r="B14" s="4">
        <v>13</v>
      </c>
      <c r="C14" s="4" t="e">
        <f t="shared" ca="1" si="0"/>
        <v>#NAME?</v>
      </c>
      <c r="D14" s="4" t="str">
        <f ca="1">IFERROR(__xludf.DUMMYFUNCTION("""COMPUTED_VALUE"""),"d s to power 2 equals g subscript i j open parenthesis X close parenthesis into d x to the power of i into d x to the power of j")</f>
        <v>d s to power 2 equals g subscript i j open parenthesis X close parenthesis into d x to the power of i into d x to the power of j</v>
      </c>
    </row>
    <row r="15" spans="1:4" ht="12.75">
      <c r="A15" s="4">
        <v>5</v>
      </c>
      <c r="B15" s="4">
        <v>14</v>
      </c>
      <c r="C15" s="4" t="e">
        <f t="shared" ca="1" si="0"/>
        <v>#NAME?</v>
      </c>
      <c r="D15" s="4" t="str">
        <f ca="1">IFERROR(__xludf.DUMMYFUNCTION("""COMPUTED_VALUE"""),"d s to power 2 Is same as g subscript i j open parenthesis X close parenthesis into d x to power i into d x to power j")</f>
        <v>d s to power 2 Is same as g subscript i j open parenthesis X close parenthesis into d x to power i into d x to power j</v>
      </c>
    </row>
    <row r="16" spans="1:4" ht="12.75">
      <c r="A16" s="4">
        <v>5</v>
      </c>
      <c r="B16" s="4">
        <v>15</v>
      </c>
      <c r="C16" s="4" t="e">
        <f t="shared" ca="1" si="0"/>
        <v>#NAME?</v>
      </c>
      <c r="D16" s="4" t="str">
        <f ca="1">IFERROR(__xludf.DUMMYFUNCTION("""COMPUTED_VALUE"""),"d s to power 2 equals g subscript i j open parenthesis X close parenthesis into d x to power i into d x to power j")</f>
        <v>d s to power 2 equals g subscript i j open parenthesis X close parenthesis into d x to power i into d x to power j</v>
      </c>
    </row>
    <row r="17" spans="1:4" ht="12.75">
      <c r="A17" s="4">
        <v>5</v>
      </c>
      <c r="B17" s="4">
        <v>16</v>
      </c>
      <c r="C17" s="4" t="e">
        <f t="shared" ca="1" si="0"/>
        <v>#NAME?</v>
      </c>
      <c r="D17" s="4" t="str">
        <f ca="1">IFERROR(__xludf.DUMMYFUNCTION("""COMPUTED_VALUE"""),"d s to power of 2 equals g base i j open bracket X close bracket multiplied by d x to power of i multiplied by d x to power of j")</f>
        <v>d s to power of 2 equals g base i j open bracket X close bracket multiplied by d x to power of i multiplied by d x to power of j</v>
      </c>
    </row>
    <row r="18" spans="1:4" ht="12.75">
      <c r="A18" s="4">
        <v>5</v>
      </c>
      <c r="B18" s="4">
        <v>17</v>
      </c>
      <c r="C18" s="4" t="e">
        <f t="shared" ca="1" si="0"/>
        <v>#NAME?</v>
      </c>
      <c r="D18" s="4" t="str">
        <f ca="1">IFERROR(__xludf.DUMMYFUNCTION("""COMPUTED_VALUE"""),"d s to power of 2 equals to g base i j open bracket X close bracket into d x to power of i multiplied by d x to power of j")</f>
        <v>d s to power of 2 equals to g base i j open bracket X close bracket into d x to power of i multiplied by d x to power of j</v>
      </c>
    </row>
    <row r="19" spans="1:4" ht="12.75">
      <c r="A19" s="4">
        <v>5</v>
      </c>
      <c r="B19" s="4">
        <v>18</v>
      </c>
      <c r="C19" s="4" t="e">
        <f t="shared" ca="1" si="0"/>
        <v>#NAME?</v>
      </c>
      <c r="D19" s="4" t="str">
        <f ca="1">IFERROR(__xludf.DUMMYFUNCTION("""COMPUTED_VALUE"""),"d s to power of 2 equals to g base i j open bracket X close bracket multiplied by d x to power of i multiplied by d x to power of j")</f>
        <v>d s to power of 2 equals to g base i j open bracket X close bracket multiplied by d x to power of i multiplied by d x to power of j</v>
      </c>
    </row>
    <row r="20" spans="1:4" ht="12.75">
      <c r="A20" s="4">
        <v>5</v>
      </c>
      <c r="B20" s="4">
        <v>19</v>
      </c>
      <c r="C20" s="4" t="e">
        <f t="shared" ca="1" si="0"/>
        <v>#NAME?</v>
      </c>
      <c r="D20" s="4" t="str">
        <f ca="1">IFERROR(__xludf.DUMMYFUNCTION("""COMPUTED_VALUE"""),"d s to the power of 2 equals g to the base i j brackets open X brackets close times d x to the power of i times d x to the power of j")</f>
        <v>d s to the power of 2 equals g to the base i j brackets open X brackets close times d x to the power of i times d x to the power of j</v>
      </c>
    </row>
    <row r="21" spans="1:4" ht="12.75">
      <c r="A21" s="4">
        <v>5</v>
      </c>
      <c r="B21" s="4">
        <v>20</v>
      </c>
      <c r="C21" s="4" t="e">
        <f t="shared" ca="1" si="0"/>
        <v>#NAME?</v>
      </c>
      <c r="D21" s="4" t="str">
        <f ca="1">IFERROR(__xludf.DUMMYFUNCTION("""COMPUTED_VALUE"""),"d s to the power of 2 equals to g to the base i j brackets open X brackets close times d x to the power of i times d x to the power of j")</f>
        <v>d s to the power of 2 equals to g to the base i j brackets open X brackets close times d x to the power of i times d x to the power of j</v>
      </c>
    </row>
    <row r="22" spans="1:4" ht="12.75">
      <c r="A22" s="4">
        <v>5</v>
      </c>
      <c r="B22" s="4">
        <v>21</v>
      </c>
      <c r="C22" s="4" t="e">
        <f t="shared" ca="1" si="0"/>
        <v>#NAME?</v>
      </c>
      <c r="D22" s="4" t="str">
        <f ca="1">IFERROR(__xludf.DUMMYFUNCTION("""COMPUTED_VALUE"""),"d s to the power of 2 Is same as g to the base i j brackets open X brackets close times d x to the power of i times d x to the power of j")</f>
        <v>d s to the power of 2 Is same as g to the base i j brackets open X brackets close times d x to the power of i times d x to the power of j</v>
      </c>
    </row>
    <row r="23" spans="1:4" ht="12.75">
      <c r="A23" s="4">
        <v>5</v>
      </c>
      <c r="B23" s="4">
        <v>22</v>
      </c>
      <c r="C23" s="4" t="e">
        <f t="shared" ca="1" si="0"/>
        <v>#NAME?</v>
      </c>
      <c r="D23" s="4"/>
    </row>
    <row r="24" spans="1:4" ht="12.75">
      <c r="A24" s="4">
        <v>5</v>
      </c>
      <c r="B24" s="4">
        <v>23</v>
      </c>
      <c r="C24" s="4" t="e">
        <f t="shared" ca="1" si="0"/>
        <v>#NAME?</v>
      </c>
      <c r="D24" s="4"/>
    </row>
    <row r="25" spans="1:4" ht="12.75">
      <c r="A25" s="4">
        <v>5</v>
      </c>
      <c r="B25" s="4">
        <v>24</v>
      </c>
      <c r="C25" s="4" t="e">
        <f t="shared" ca="1" si="0"/>
        <v>#NAME?</v>
      </c>
      <c r="D25" s="4"/>
    </row>
    <row r="26" spans="1:4" ht="12.75">
      <c r="A26" s="4">
        <v>5</v>
      </c>
      <c r="B26" s="4">
        <v>25</v>
      </c>
      <c r="C26" s="4" t="e">
        <f t="shared" ca="1" si="0"/>
        <v>#NAME?</v>
      </c>
      <c r="D26" s="4"/>
    </row>
    <row r="27" spans="1:4" ht="12.75">
      <c r="A27" s="4">
        <v>5</v>
      </c>
      <c r="B27" s="4">
        <v>26</v>
      </c>
      <c r="C27" s="4" t="e">
        <f t="shared" ca="1" si="0"/>
        <v>#NAME?</v>
      </c>
      <c r="D27" s="4"/>
    </row>
    <row r="28" spans="1:4" ht="12.75">
      <c r="A28" s="4">
        <v>5</v>
      </c>
      <c r="B28" s="4">
        <v>27</v>
      </c>
      <c r="C28" s="4" t="e">
        <f t="shared" ca="1" si="0"/>
        <v>#NAME?</v>
      </c>
      <c r="D28" s="4"/>
    </row>
    <row r="29" spans="1:4" ht="12.75">
      <c r="A29" s="4">
        <v>5</v>
      </c>
      <c r="B29" s="4">
        <v>28</v>
      </c>
      <c r="C29" s="4" t="e">
        <f t="shared" ca="1" si="0"/>
        <v>#NAME?</v>
      </c>
      <c r="D29" s="4"/>
    </row>
    <row r="30" spans="1:4" ht="12.75">
      <c r="A30" s="4">
        <v>5</v>
      </c>
      <c r="B30" s="4">
        <v>29</v>
      </c>
      <c r="C30" s="4" t="e">
        <f t="shared" ca="1" si="0"/>
        <v>#NAME?</v>
      </c>
      <c r="D30" s="4"/>
    </row>
    <row r="31" spans="1:4" ht="12.75">
      <c r="A31" s="4">
        <v>5</v>
      </c>
      <c r="B31" s="4">
        <v>30</v>
      </c>
      <c r="C31" s="4" t="e">
        <f t="shared" ca="1" si="0"/>
        <v>#NAME?</v>
      </c>
      <c r="D31" s="4"/>
    </row>
    <row r="32" spans="1:4" ht="12.75">
      <c r="A32" s="4">
        <v>5</v>
      </c>
      <c r="B32" s="4">
        <v>31</v>
      </c>
      <c r="C32" s="4" t="e">
        <f t="shared" ca="1" si="0"/>
        <v>#NAME?</v>
      </c>
      <c r="D32" s="4"/>
    </row>
    <row r="33" spans="1:4" ht="12.75">
      <c r="A33" s="4">
        <v>5</v>
      </c>
      <c r="B33" s="4">
        <v>32</v>
      </c>
      <c r="C33" s="4" t="e">
        <f t="shared" ca="1" si="0"/>
        <v>#NAME?</v>
      </c>
      <c r="D33" s="4"/>
    </row>
    <row r="34" spans="1:4" ht="12.75">
      <c r="A34" s="4">
        <v>5</v>
      </c>
      <c r="B34" s="4">
        <v>33</v>
      </c>
      <c r="C34" s="4" t="e">
        <f t="shared" ca="1" si="0"/>
        <v>#NAME?</v>
      </c>
      <c r="D34" s="4"/>
    </row>
    <row r="35" spans="1:4" ht="12.75">
      <c r="A35" s="4">
        <v>5</v>
      </c>
      <c r="B35" s="4">
        <v>34</v>
      </c>
      <c r="C35" s="4" t="e">
        <f t="shared" ca="1" si="0"/>
        <v>#NAME?</v>
      </c>
      <c r="D35" s="4"/>
    </row>
  </sheetData>
  <pageMargins left="0" right="0" top="0" bottom="0" header="0" footer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D31"/>
  <sheetViews>
    <sheetView workbookViewId="0"/>
  </sheetViews>
  <sheetFormatPr defaultColWidth="14.42578125" defaultRowHeight="15.75" customHeight="1"/>
  <cols>
    <col min="4" max="4" width="157.85546875" customWidth="1"/>
  </cols>
  <sheetData>
    <row r="1" spans="1:4" ht="15.75" customHeight="1">
      <c r="A1" s="1" t="s">
        <v>0</v>
      </c>
      <c r="B1" s="1" t="s">
        <v>1</v>
      </c>
      <c r="C1" s="1" t="s">
        <v>2</v>
      </c>
      <c r="D1" s="2" t="s">
        <v>3</v>
      </c>
    </row>
    <row r="2" spans="1:4" ht="12.75">
      <c r="A2" s="4">
        <v>6</v>
      </c>
      <c r="B2" s="4">
        <v>1</v>
      </c>
      <c r="C2" s="4" t="e">
        <f t="shared" ref="C2:C31" ca="1" si="0">_xludf.CONCAT(A2,_xludf.CONCAT(".",B2))</f>
        <v>#NAME?</v>
      </c>
      <c r="D2" s="4" t="str">
        <f ca="1">IFERROR(__xludf.DUMMYFUNCTION("IMPORTRANGE(""https://docs.google.com/spreadsheets/d/1roU6TkpYe1UZ0PCr84taauss5sTWNfG9obEGJow-ft4/edit#gid=0"",""6!AA2:AA"")"),"K base of X equal to pi star times brackets open K base of B minus d brackets close summed with sum from brackets open m base of i minus 1 brackets close F base of i")</f>
        <v>K base of X equal to pi star times brackets open K base of B minus d brackets close summed with sum from brackets open m base of i minus 1 brackets close F base of i</v>
      </c>
    </row>
    <row r="3" spans="1:4" ht="12.75">
      <c r="A3" s="4">
        <v>6</v>
      </c>
      <c r="B3" s="4">
        <v>2</v>
      </c>
      <c r="C3" s="4" t="e">
        <f t="shared" ca="1" si="0"/>
        <v>#NAME?</v>
      </c>
      <c r="D3" s="4" t="str">
        <f ca="1">IFERROR(__xludf.DUMMYFUNCTION("""COMPUTED_VALUE"""),"K subcript X equal to pi star dot brackets start K subcript B minus d brackets end plus sigma brackets start m subscript i minus 1 brackets end F subscript i")</f>
        <v>K subcript X equal to pi star dot brackets start K subcript B minus d brackets end plus sigma brackets start m subscript i minus 1 brackets end F subscript i</v>
      </c>
    </row>
    <row r="4" spans="1:4" ht="12.75">
      <c r="A4" s="4">
        <v>6</v>
      </c>
      <c r="B4" s="4">
        <v>3</v>
      </c>
      <c r="C4" s="4" t="e">
        <f t="shared" ca="1" si="0"/>
        <v>#NAME?</v>
      </c>
      <c r="D4" s="4" t="str">
        <f ca="1">IFERROR(__xludf.DUMMYFUNCTION("""COMPUTED_VALUE"""),"K base X equal to pi star into open parenthesis K base B minus d close parenthesis plus sigma open parenthesis m base i minus 1 close parenthesis F base i")</f>
        <v>K base X equal to pi star into open parenthesis K base B minus d close parenthesis plus sigma open parenthesis m base i minus 1 close parenthesis F base i</v>
      </c>
    </row>
    <row r="5" spans="1:4" ht="12.75">
      <c r="A5" s="4">
        <v>6</v>
      </c>
      <c r="B5" s="4">
        <v>4</v>
      </c>
      <c r="C5" s="4" t="e">
        <f t="shared" ca="1" si="0"/>
        <v>#NAME?</v>
      </c>
      <c r="D5" s="4" t="str">
        <f ca="1">IFERROR(__xludf.DUMMYFUNCTION("""COMPUTED_VALUE"""),"K to the base of X equal to pi star product of start parenthesis K to the base of B minus d end parenthesis plus sum start parenthesis m to the base of i minus 1 end parenthesis F to the base of i")</f>
        <v>K to the base of X equal to pi star product of start parenthesis K to the base of B minus d end parenthesis plus sum start parenthesis m to the base of i minus 1 end parenthesis F to the base of i</v>
      </c>
    </row>
    <row r="6" spans="1:4" ht="12.75">
      <c r="A6" s="4">
        <v>6</v>
      </c>
      <c r="B6" s="4">
        <v>5</v>
      </c>
      <c r="C6" s="4" t="e">
        <f t="shared" ca="1" si="0"/>
        <v>#NAME?</v>
      </c>
      <c r="D6" s="4" t="str">
        <f ca="1">IFERROR(__xludf.DUMMYFUNCTION("""COMPUTED_VALUE"""),"K to the base of X equal to pi star multiplied by start parenthesis K to the base of B minus d end parenthesis plus sum start parenthesis m to the base of i minus 1 end parenthesis F to the base of i")</f>
        <v>K to the base of X equal to pi star multiplied by start parenthesis K to the base of B minus d end parenthesis plus sum start parenthesis m to the base of i minus 1 end parenthesis F to the base of i</v>
      </c>
    </row>
    <row r="7" spans="1:4" ht="12.75">
      <c r="A7" s="4">
        <v>6</v>
      </c>
      <c r="B7" s="4">
        <v>6</v>
      </c>
      <c r="C7" s="4" t="e">
        <f t="shared" ca="1" si="0"/>
        <v>#NAME?</v>
      </c>
      <c r="D7" s="4" t="str">
        <f ca="1">IFERROR(__xludf.DUMMYFUNCTION("""COMPUTED_VALUE"""),"K base X equals pi star times open parenthesis K base B minus d close parenthesis plus sigma open parenthesis m base i minus 1 close parenthesis F base i")</f>
        <v>K base X equals pi star times open parenthesis K base B minus d close parenthesis plus sigma open parenthesis m base i minus 1 close parenthesis F base i</v>
      </c>
    </row>
    <row r="8" spans="1:4" ht="12.75">
      <c r="A8" s="4">
        <v>6</v>
      </c>
      <c r="B8" s="4">
        <v>7</v>
      </c>
      <c r="C8" s="4" t="e">
        <f t="shared" ca="1" si="0"/>
        <v>#NAME?</v>
      </c>
      <c r="D8" s="4" t="str">
        <f ca="1">IFERROR(__xludf.DUMMYFUNCTION("""COMPUTED_VALUE"""),"K base X equals pi star into open parenthesis K base B minus d close parenthesis summed with sigma open parenthesis m base i minus 1 close parenthesis F base i")</f>
        <v>K base X equals pi star into open parenthesis K base B minus d close parenthesis summed with sigma open parenthesis m base i minus 1 close parenthesis F base i</v>
      </c>
    </row>
    <row r="9" spans="1:4" ht="12.75">
      <c r="A9" s="4">
        <v>6</v>
      </c>
      <c r="B9" s="4">
        <v>8</v>
      </c>
      <c r="C9" s="4" t="e">
        <f t="shared" ca="1" si="0"/>
        <v>#NAME?</v>
      </c>
      <c r="D9" s="4" t="str">
        <f ca="1">IFERROR(__xludf.DUMMYFUNCTION("""COMPUTED_VALUE"""),"K to the base of X equals pi star dot start parenthesis K to the base of B minus d end parenthesis plus sum start parenthesis m to the base of i minus 1 end parenthesis F to the base of i")</f>
        <v>K to the base of X equals pi star dot start parenthesis K to the base of B minus d end parenthesis plus sum start parenthesis m to the base of i minus 1 end parenthesis F to the base of i</v>
      </c>
    </row>
    <row r="10" spans="1:4" ht="12.75">
      <c r="A10" s="4">
        <v>6</v>
      </c>
      <c r="B10" s="4">
        <v>9</v>
      </c>
      <c r="C10" s="4" t="e">
        <f t="shared" ca="1" si="0"/>
        <v>#NAME?</v>
      </c>
      <c r="D10" s="4" t="str">
        <f ca="1">IFERROR(__xludf.DUMMYFUNCTION("""COMPUTED_VALUE"""),"K to the base X equals to pi star times open bracket K to the base B minus d close bracket sum sum of open bracket m to the base i minus 1 close bracket F to the base i")</f>
        <v>K to the base X equals to pi star times open bracket K to the base B minus d close bracket sum sum of open bracket m to the base i minus 1 close bracket F to the base i</v>
      </c>
    </row>
    <row r="11" spans="1:4" ht="12.75">
      <c r="A11" s="4">
        <v>6</v>
      </c>
      <c r="B11" s="4">
        <v>10</v>
      </c>
      <c r="C11" s="4" t="e">
        <f t="shared" ca="1" si="0"/>
        <v>#NAME?</v>
      </c>
      <c r="D11" s="4" t="str">
        <f ca="1">IFERROR(__xludf.DUMMYFUNCTION("""COMPUTED_VALUE"""),"K to the base X equals to pi star multiplied by open bracket K to the base B minus d close bracket summed with sum of open bracket m to the base i minus 1 close bracket F to the base i")</f>
        <v>K to the base X equals to pi star multiplied by open bracket K to the base B minus d close bracket summed with sum of open bracket m to the base i minus 1 close bracket F to the base i</v>
      </c>
    </row>
    <row r="12" spans="1:4" ht="12.75">
      <c r="A12" s="4">
        <v>6</v>
      </c>
      <c r="B12" s="4">
        <v>11</v>
      </c>
      <c r="C12" s="4" t="e">
        <f t="shared" ca="1" si="0"/>
        <v>#NAME?</v>
      </c>
      <c r="D12" s="4" t="str">
        <f ca="1">IFERROR(__xludf.DUMMYFUNCTION("""COMPUTED_VALUE"""),"K base of X is equal to pi star dot brackets open K base of B minus d brackets close sum sum from brackets open m base of i minus 1 brackets close F base of i")</f>
        <v>K base of X is equal to pi star dot brackets open K base of B minus d brackets close sum sum from brackets open m base of i minus 1 brackets close F base of i</v>
      </c>
    </row>
    <row r="13" spans="1:4" ht="12.75">
      <c r="A13" s="4">
        <v>6</v>
      </c>
      <c r="B13" s="4">
        <v>12</v>
      </c>
      <c r="C13" s="4" t="e">
        <f t="shared" ca="1" si="0"/>
        <v>#NAME?</v>
      </c>
      <c r="D13" s="4" t="str">
        <f ca="1">IFERROR(__xludf.DUMMYFUNCTION("""COMPUTED_VALUE"""),"K subcript X is equal to pi star product of brackets start K subcript B minus d brackets end summed with sigma brackets start m subscript i minus 1 brackets end F subscript i")</f>
        <v>K subcript X is equal to pi star product of brackets start K subcript B minus d brackets end summed with sigma brackets start m subscript i minus 1 brackets end F subscript i</v>
      </c>
    </row>
    <row r="14" spans="1:4" ht="12.75">
      <c r="A14" s="4">
        <v>6</v>
      </c>
      <c r="B14" s="4">
        <v>13</v>
      </c>
      <c r="C14" s="4" t="e">
        <f t="shared" ca="1" si="0"/>
        <v>#NAME?</v>
      </c>
      <c r="D14" s="4" t="str">
        <f ca="1">IFERROR(__xludf.DUMMYFUNCTION("""COMPUTED_VALUE"""),"K subcript X is equal to pi star dot brackets start K subcript B minus d brackets end summed with sigma brackets start m subscript i minus 1 brackets end F subscript i")</f>
        <v>K subcript X is equal to pi star dot brackets start K subcript B minus d brackets end summed with sigma brackets start m subscript i minus 1 brackets end F subscript i</v>
      </c>
    </row>
    <row r="15" spans="1:4" ht="12.75">
      <c r="A15" s="4">
        <v>6</v>
      </c>
      <c r="B15" s="4">
        <v>14</v>
      </c>
      <c r="C15" s="4" t="e">
        <f t="shared" ca="1" si="0"/>
        <v>#NAME?</v>
      </c>
      <c r="D15" s="4" t="str">
        <f ca="1">IFERROR(__xludf.DUMMYFUNCTION("""COMPUTED_VALUE"""),"K to the base X is equal to pi star multiplied by open bracket K to the base B minus d close bracket sum sum of open bracket m to the base i minus 1 close bracket F to the base i")</f>
        <v>K to the base X is equal to pi star multiplied by open bracket K to the base B minus d close bracket sum sum of open bracket m to the base i minus 1 close bracket F to the base i</v>
      </c>
    </row>
    <row r="16" spans="1:4" ht="12.75">
      <c r="A16" s="4">
        <v>6</v>
      </c>
      <c r="B16" s="4">
        <v>15</v>
      </c>
      <c r="C16" s="4" t="e">
        <f t="shared" ca="1" si="0"/>
        <v>#NAME?</v>
      </c>
      <c r="D16" s="4" t="str">
        <f ca="1">IFERROR(__xludf.DUMMYFUNCTION("""COMPUTED_VALUE"""),"K subcript X is equals to pi star product of start bracket K subcript B minus d end bracket sum summation start bracket m subscript i minus 1 end bracket F subscript i")</f>
        <v>K subcript X is equals to pi star product of start bracket K subcript B minus d end bracket sum summation start bracket m subscript i minus 1 end bracket F subscript i</v>
      </c>
    </row>
    <row r="17" spans="1:4" ht="12.75">
      <c r="A17" s="4">
        <v>6</v>
      </c>
      <c r="B17" s="4">
        <v>16</v>
      </c>
      <c r="C17" s="4" t="e">
        <f t="shared" ca="1" si="0"/>
        <v>#NAME?</v>
      </c>
      <c r="D17" s="4" t="str">
        <f ca="1">IFERROR(__xludf.DUMMYFUNCTION("""COMPUTED_VALUE"""),"K subcript X is equals to pi star dot start bracket K subcript B minus d end bracket plus summation start bracket m subscript i minus 1 end bracket F subscript i")</f>
        <v>K subcript X is equals to pi star dot start bracket K subcript B minus d end bracket plus summation start bracket m subscript i minus 1 end bracket F subscript i</v>
      </c>
    </row>
    <row r="18" spans="1:4" ht="12.75">
      <c r="A18" s="4">
        <v>6</v>
      </c>
      <c r="B18" s="4">
        <v>17</v>
      </c>
      <c r="C18" s="4" t="e">
        <f t="shared" ca="1" si="0"/>
        <v>#NAME?</v>
      </c>
      <c r="D18" s="4" t="str">
        <f ca="1">IFERROR(__xludf.DUMMYFUNCTION("""COMPUTED_VALUE"""),"K subcript X is equals to pi star multiplied by start bracket K subcript B minus d end bracket sum summation start bracket m subscript i minus 1 end bracket F subscript i")</f>
        <v>K subcript X is equals to pi star multiplied by start bracket K subcript B minus d end bracket sum summation start bracket m subscript i minus 1 end bracket F subscript i</v>
      </c>
    </row>
    <row r="19" spans="1:4" ht="12.75">
      <c r="A19" s="4">
        <v>6</v>
      </c>
      <c r="B19" s="4">
        <v>18</v>
      </c>
      <c r="C19" s="4" t="e">
        <f t="shared" ca="1" si="0"/>
        <v>#NAME?</v>
      </c>
      <c r="D19" s="4" t="str">
        <f ca="1">IFERROR(__xludf.DUMMYFUNCTION("""COMPUTED_VALUE"""),"K base of X Is same as pi star times brackets open K base of B minus d brackets close summed with sum from brackets open m base of i minus 1 brackets close F base of i")</f>
        <v>K base of X Is same as pi star times brackets open K base of B minus d brackets close summed with sum from brackets open m base of i minus 1 brackets close F base of i</v>
      </c>
    </row>
    <row r="20" spans="1:4" ht="12.75">
      <c r="A20" s="4">
        <v>6</v>
      </c>
      <c r="B20" s="4">
        <v>19</v>
      </c>
      <c r="C20" s="4" t="e">
        <f t="shared" ca="1" si="0"/>
        <v>#NAME?</v>
      </c>
      <c r="D20" s="4"/>
    </row>
    <row r="21" spans="1:4" ht="12.75">
      <c r="A21" s="4">
        <v>6</v>
      </c>
      <c r="B21" s="4">
        <v>20</v>
      </c>
      <c r="C21" s="4" t="e">
        <f t="shared" ca="1" si="0"/>
        <v>#NAME?</v>
      </c>
      <c r="D21" s="4"/>
    </row>
    <row r="22" spans="1:4" ht="12.75">
      <c r="A22" s="4">
        <v>6</v>
      </c>
      <c r="B22" s="4">
        <v>21</v>
      </c>
      <c r="C22" s="4" t="e">
        <f t="shared" ca="1" si="0"/>
        <v>#NAME?</v>
      </c>
      <c r="D22" s="4"/>
    </row>
    <row r="23" spans="1:4" ht="12.75">
      <c r="A23" s="4">
        <v>6</v>
      </c>
      <c r="B23" s="4">
        <v>22</v>
      </c>
      <c r="C23" s="4" t="e">
        <f t="shared" ca="1" si="0"/>
        <v>#NAME?</v>
      </c>
      <c r="D23" s="4"/>
    </row>
    <row r="24" spans="1:4" ht="12.75">
      <c r="A24" s="4">
        <v>6</v>
      </c>
      <c r="B24" s="4">
        <v>23</v>
      </c>
      <c r="C24" s="4" t="e">
        <f t="shared" ca="1" si="0"/>
        <v>#NAME?</v>
      </c>
      <c r="D24" s="4"/>
    </row>
    <row r="25" spans="1:4" ht="12.75">
      <c r="A25" s="4">
        <v>6</v>
      </c>
      <c r="B25" s="4">
        <v>24</v>
      </c>
      <c r="C25" s="4" t="e">
        <f t="shared" ca="1" si="0"/>
        <v>#NAME?</v>
      </c>
      <c r="D25" s="4"/>
    </row>
    <row r="26" spans="1:4" ht="12.75">
      <c r="A26" s="4">
        <v>6</v>
      </c>
      <c r="B26" s="4">
        <v>25</v>
      </c>
      <c r="C26" s="4" t="e">
        <f t="shared" ca="1" si="0"/>
        <v>#NAME?</v>
      </c>
      <c r="D26" s="4"/>
    </row>
    <row r="27" spans="1:4" ht="12.75">
      <c r="A27" s="4">
        <v>6</v>
      </c>
      <c r="B27" s="4">
        <v>26</v>
      </c>
      <c r="C27" s="4" t="e">
        <f t="shared" ca="1" si="0"/>
        <v>#NAME?</v>
      </c>
      <c r="D27" s="4"/>
    </row>
    <row r="28" spans="1:4" ht="12.75">
      <c r="A28" s="4">
        <v>6</v>
      </c>
      <c r="B28" s="4">
        <v>27</v>
      </c>
      <c r="C28" s="4" t="e">
        <f t="shared" ca="1" si="0"/>
        <v>#NAME?</v>
      </c>
      <c r="D28" s="4"/>
    </row>
    <row r="29" spans="1:4" ht="12.75">
      <c r="A29" s="4">
        <v>6</v>
      </c>
      <c r="B29" s="4">
        <v>28</v>
      </c>
      <c r="C29" s="4" t="e">
        <f t="shared" ca="1" si="0"/>
        <v>#NAME?</v>
      </c>
      <c r="D29" s="4"/>
    </row>
    <row r="30" spans="1:4" ht="12.75">
      <c r="A30" s="4">
        <v>6</v>
      </c>
      <c r="B30" s="4">
        <v>29</v>
      </c>
      <c r="C30" s="4" t="e">
        <f t="shared" ca="1" si="0"/>
        <v>#NAME?</v>
      </c>
      <c r="D30" s="4"/>
    </row>
    <row r="31" spans="1:4" ht="12.75">
      <c r="A31" s="4">
        <v>6</v>
      </c>
      <c r="B31" s="4">
        <v>30</v>
      </c>
      <c r="C31" s="4" t="e">
        <f t="shared" ca="1" si="0"/>
        <v>#NAME?</v>
      </c>
      <c r="D31" s="4"/>
    </row>
  </sheetData>
  <pageMargins left="0" right="0" top="0" bottom="0" header="0" footer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D28"/>
  <sheetViews>
    <sheetView workbookViewId="0"/>
  </sheetViews>
  <sheetFormatPr defaultColWidth="14.42578125" defaultRowHeight="15.75" customHeight="1"/>
  <cols>
    <col min="1" max="1" width="8.85546875" customWidth="1"/>
    <col min="2" max="2" width="13.140625" customWidth="1"/>
    <col min="3" max="3" width="4.85546875" customWidth="1"/>
    <col min="4" max="4" width="134.140625" customWidth="1"/>
  </cols>
  <sheetData>
    <row r="1" spans="1:4" ht="15.75" customHeight="1">
      <c r="A1" s="1" t="s">
        <v>0</v>
      </c>
      <c r="B1" s="1" t="s">
        <v>1</v>
      </c>
      <c r="C1" s="1" t="s">
        <v>2</v>
      </c>
      <c r="D1" s="2" t="s">
        <v>3</v>
      </c>
    </row>
    <row r="2" spans="1:4" ht="12.75">
      <c r="A2" s="4">
        <v>7</v>
      </c>
      <c r="B2" s="4">
        <v>1</v>
      </c>
      <c r="C2" s="4" t="e">
        <f t="shared" ref="C2:C28" ca="1" si="0">_xludf.CONCAT(A2,_xludf.CONCAT(".",B2))</f>
        <v>#NAME?</v>
      </c>
      <c r="D2" s="4" t="str">
        <f ca="1">IFERROR(__xludf.DUMMYFUNCTION("IMPORTRANGE(""https://docs.google.com/spreadsheets/d/1roU6TkpYe1UZ0PCr84taauss5sTWNfG9obEGJow-ft4/edit#gid=0"",""7!AE2:AE"")"),"y i Equal to beta 1 product x subscript i 1 Plus beta 2 product x subscript i 2 Plus and so on beta subscript p product x subscript i p Epsalone i")</f>
        <v>y i Equal to beta 1 product x subscript i 1 Plus beta 2 product x subscript i 2 Plus and so on beta subscript p product x subscript i p Epsalone i</v>
      </c>
    </row>
    <row r="3" spans="1:4" ht="12.75">
      <c r="A3" s="4">
        <v>7</v>
      </c>
      <c r="B3" s="4">
        <v>2</v>
      </c>
      <c r="C3" s="4" t="e">
        <f t="shared" ca="1" si="0"/>
        <v>#NAME?</v>
      </c>
      <c r="D3" s="4" t="str">
        <f ca="1">IFERROR(__xludf.DUMMYFUNCTION("""COMPUTED_VALUE"""),"y i Equal to beta 1 multiplication x subscript i 1 sum beta 2 multiplication x subscript i 2 Plus and so on beta subscript p multiplication x subscript i p Epsalone i")</f>
        <v>y i Equal to beta 1 multiplication x subscript i 1 sum beta 2 multiplication x subscript i 2 Plus and so on beta subscript p multiplication x subscript i p Epsalone i</v>
      </c>
    </row>
    <row r="4" spans="1:4" ht="12.75">
      <c r="A4" s="4">
        <v>7</v>
      </c>
      <c r="B4" s="4">
        <v>3</v>
      </c>
      <c r="C4" s="4" t="e">
        <f t="shared" ca="1" si="0"/>
        <v>#NAME?</v>
      </c>
      <c r="D4" s="4" t="str">
        <f ca="1">IFERROR(__xludf.DUMMYFUNCTION("""COMPUTED_VALUE"""),"y i Equal to beta 1 into x subscript i 1 Plus beta 2 into x subscript i 2 Plus and so on beta subscript p into x subscript i p Epsalone i")</f>
        <v>y i Equal to beta 1 into x subscript i 1 Plus beta 2 into x subscript i 2 Plus and so on beta subscript p into x subscript i p Epsalone i</v>
      </c>
    </row>
    <row r="5" spans="1:4" ht="12.75">
      <c r="A5" s="4">
        <v>7</v>
      </c>
      <c r="B5" s="4">
        <v>4</v>
      </c>
      <c r="C5" s="4" t="e">
        <f t="shared" ca="1" si="0"/>
        <v>#NAME?</v>
      </c>
      <c r="D5" s="4" t="str">
        <f ca="1">IFERROR(__xludf.DUMMYFUNCTION("""COMPUTED_VALUE"""),"y i equals to beta 1 into x subscript i 1 Sum beta 2 into x subscript i 2 Sum till beta subscript p into x subscript i p Epsalonot i")</f>
        <v>y i equals to beta 1 into x subscript i 1 Sum beta 2 into x subscript i 2 Sum till beta subscript p into x subscript i p Epsalonot i</v>
      </c>
    </row>
    <row r="6" spans="1:4" ht="12.75">
      <c r="A6" s="4">
        <v>7</v>
      </c>
      <c r="B6" s="4">
        <v>5</v>
      </c>
      <c r="C6" s="4" t="e">
        <f t="shared" ca="1" si="0"/>
        <v>#NAME?</v>
      </c>
      <c r="D6" s="4" t="str">
        <f ca="1">IFERROR(__xludf.DUMMYFUNCTION("""COMPUTED_VALUE"""),"y i equals to beta 1 product x subscript i 1 Sum beta 2 product x subscript i 2 Sum till beta subscript p product x subscript i p Epsalonot i")</f>
        <v>y i equals to beta 1 product x subscript i 1 Sum beta 2 product x subscript i 2 Sum till beta subscript p product x subscript i p Epsalonot i</v>
      </c>
    </row>
    <row r="7" spans="1:4" ht="12.75">
      <c r="A7" s="4">
        <v>7</v>
      </c>
      <c r="B7" s="4">
        <v>6</v>
      </c>
      <c r="C7" s="4" t="e">
        <f t="shared" ca="1" si="0"/>
        <v>#NAME?</v>
      </c>
      <c r="D7" s="4" t="str">
        <f ca="1">IFERROR(__xludf.DUMMYFUNCTION("""COMPUTED_VALUE"""),"y i equals to beta 1 multiplication x subscript i 1 Sum beta 2 multiplication x subscript i 2 Sum till beta subscript p multiplication x subscript i p Epsalonot i")</f>
        <v>y i equals to beta 1 multiplication x subscript i 1 Sum beta 2 multiplication x subscript i 2 Sum till beta subscript p multiplication x subscript i p Epsalonot i</v>
      </c>
    </row>
    <row r="8" spans="1:4" ht="12.75">
      <c r="A8" s="4">
        <v>7</v>
      </c>
      <c r="B8" s="4">
        <v>7</v>
      </c>
      <c r="C8" s="4" t="e">
        <f t="shared" ca="1" si="0"/>
        <v>#NAME?</v>
      </c>
      <c r="D8" s="4" t="str">
        <f ca="1">IFERROR(__xludf.DUMMYFUNCTION("""COMPUTED_VALUE"""),"y i is equal to beta 1 multiplied by x i 1 add beta 2 multiplied by x i 2 add dot dot dot beta p multiplied by x i p Epsalone i")</f>
        <v>y i is equal to beta 1 multiplied by x i 1 add beta 2 multiplied by x i 2 add dot dot dot beta p multiplied by x i p Epsalone i</v>
      </c>
    </row>
    <row r="9" spans="1:4" ht="12.75">
      <c r="A9" s="4">
        <v>7</v>
      </c>
      <c r="B9" s="4">
        <v>8</v>
      </c>
      <c r="C9" s="4" t="e">
        <f t="shared" ca="1" si="0"/>
        <v>#NAME?</v>
      </c>
      <c r="D9" s="4" t="str">
        <f ca="1">IFERROR(__xludf.DUMMYFUNCTION("""COMPUTED_VALUE"""),"y i is equal to beta 1 multiplication x i 1 plus beta 2 multiplication x i 2 add dot dot dot beta p multiplication x i p Epsalone i")</f>
        <v>y i is equal to beta 1 multiplication x i 1 plus beta 2 multiplication x i 2 add dot dot dot beta p multiplication x i p Epsalone i</v>
      </c>
    </row>
    <row r="10" spans="1:4" ht="12.75">
      <c r="A10" s="4">
        <v>7</v>
      </c>
      <c r="B10" s="4">
        <v>9</v>
      </c>
      <c r="C10" s="4" t="e">
        <f t="shared" ca="1" si="0"/>
        <v>#NAME?</v>
      </c>
      <c r="D10" s="4" t="str">
        <f ca="1">IFERROR(__xludf.DUMMYFUNCTION("""COMPUTED_VALUE"""),"y i is equal to beta 1 into x i 1 add beta 2 into x i 2 add dot dot dot beta p into x i p Epsalone i")</f>
        <v>y i is equal to beta 1 into x i 1 add beta 2 into x i 2 add dot dot dot beta p into x i p Epsalone i</v>
      </c>
    </row>
    <row r="11" spans="1:4" ht="12.75">
      <c r="A11" s="4">
        <v>7</v>
      </c>
      <c r="B11" s="4">
        <v>10</v>
      </c>
      <c r="C11" s="4" t="e">
        <f t="shared" ca="1" si="0"/>
        <v>#NAME?</v>
      </c>
      <c r="D11" s="4" t="str">
        <f ca="1">IFERROR(__xludf.DUMMYFUNCTION("""COMPUTED_VALUE"""),"y i is same as beta 1 product x i 1 plus beta 2 product x i 2 plus and so on beta p product x i p Epsalonot i")</f>
        <v>y i is same as beta 1 product x i 1 plus beta 2 product x i 2 plus and so on beta p product x i p Epsalonot i</v>
      </c>
    </row>
    <row r="12" spans="1:4" ht="12.75">
      <c r="A12" s="4">
        <v>7</v>
      </c>
      <c r="B12" s="4">
        <v>11</v>
      </c>
      <c r="C12" s="4" t="e">
        <f t="shared" ca="1" si="0"/>
        <v>#NAME?</v>
      </c>
      <c r="D12" s="4" t="str">
        <f ca="1">IFERROR(__xludf.DUMMYFUNCTION("""COMPUTED_VALUE"""),"y i is same as beta 1 into x i 1 plus beta 2 into x i 2 plus and so on beta p into x i p Epsalonot i")</f>
        <v>y i is same as beta 1 into x i 1 plus beta 2 into x i 2 plus and so on beta p into x i p Epsalonot i</v>
      </c>
    </row>
    <row r="13" spans="1:4" ht="12.75">
      <c r="A13" s="4">
        <v>7</v>
      </c>
      <c r="B13" s="4">
        <v>12</v>
      </c>
      <c r="C13" s="4" t="e">
        <f t="shared" ca="1" si="0"/>
        <v>#NAME?</v>
      </c>
      <c r="D13" s="4" t="str">
        <f ca="1">IFERROR(__xludf.DUMMYFUNCTION("""COMPUTED_VALUE"""),"y i is same as beta 1 dot x i 1 plus beta 2 dot x i 2 plus and so on beta p dot x i p Epsalonot i")</f>
        <v>y i is same as beta 1 dot x i 1 plus beta 2 dot x i 2 plus and so on beta p dot x i p Epsalonot i</v>
      </c>
    </row>
    <row r="14" spans="1:4" ht="12.75">
      <c r="A14" s="4">
        <v>7</v>
      </c>
      <c r="B14" s="4">
        <v>13</v>
      </c>
      <c r="C14" s="4" t="e">
        <f t="shared" ca="1" si="0"/>
        <v>#NAME?</v>
      </c>
      <c r="D14" s="4"/>
    </row>
    <row r="15" spans="1:4" ht="12.75">
      <c r="A15" s="4">
        <v>7</v>
      </c>
      <c r="B15" s="4">
        <v>14</v>
      </c>
      <c r="C15" s="4" t="e">
        <f t="shared" ca="1" si="0"/>
        <v>#NAME?</v>
      </c>
      <c r="D15" s="4"/>
    </row>
    <row r="16" spans="1:4" ht="12.75">
      <c r="A16" s="4">
        <v>7</v>
      </c>
      <c r="B16" s="4">
        <v>15</v>
      </c>
      <c r="C16" s="4" t="e">
        <f t="shared" ca="1" si="0"/>
        <v>#NAME?</v>
      </c>
      <c r="D16" s="4"/>
    </row>
    <row r="17" spans="1:4" ht="12.75">
      <c r="A17" s="4">
        <v>7</v>
      </c>
      <c r="B17" s="4">
        <v>16</v>
      </c>
      <c r="C17" s="4" t="e">
        <f t="shared" ca="1" si="0"/>
        <v>#NAME?</v>
      </c>
      <c r="D17" s="4"/>
    </row>
    <row r="18" spans="1:4" ht="12.75">
      <c r="A18" s="4">
        <v>7</v>
      </c>
      <c r="B18" s="4">
        <v>17</v>
      </c>
      <c r="C18" s="4" t="e">
        <f t="shared" ca="1" si="0"/>
        <v>#NAME?</v>
      </c>
      <c r="D18" s="4"/>
    </row>
    <row r="19" spans="1:4" ht="12.75">
      <c r="A19" s="4">
        <v>7</v>
      </c>
      <c r="B19" s="4">
        <v>18</v>
      </c>
      <c r="C19" s="4" t="e">
        <f t="shared" ca="1" si="0"/>
        <v>#NAME?</v>
      </c>
      <c r="D19" s="4"/>
    </row>
    <row r="20" spans="1:4" ht="12.75">
      <c r="A20" s="4">
        <v>7</v>
      </c>
      <c r="B20" s="4">
        <v>19</v>
      </c>
      <c r="C20" s="4" t="e">
        <f t="shared" ca="1" si="0"/>
        <v>#NAME?</v>
      </c>
      <c r="D20" s="4"/>
    </row>
    <row r="21" spans="1:4" ht="12.75">
      <c r="A21" s="4">
        <v>7</v>
      </c>
      <c r="B21" s="4">
        <v>20</v>
      </c>
      <c r="C21" s="4" t="e">
        <f t="shared" ca="1" si="0"/>
        <v>#NAME?</v>
      </c>
      <c r="D21" s="4"/>
    </row>
    <row r="22" spans="1:4" ht="12.75">
      <c r="A22" s="4">
        <v>7</v>
      </c>
      <c r="B22" s="4">
        <v>21</v>
      </c>
      <c r="C22" s="4" t="e">
        <f t="shared" ca="1" si="0"/>
        <v>#NAME?</v>
      </c>
      <c r="D22" s="4"/>
    </row>
    <row r="23" spans="1:4" ht="12.75">
      <c r="A23" s="4">
        <v>7</v>
      </c>
      <c r="B23" s="4">
        <v>22</v>
      </c>
      <c r="C23" s="4" t="e">
        <f t="shared" ca="1" si="0"/>
        <v>#NAME?</v>
      </c>
      <c r="D23" s="4"/>
    </row>
    <row r="24" spans="1:4" ht="12.75">
      <c r="A24" s="4">
        <v>7</v>
      </c>
      <c r="B24" s="4">
        <v>23</v>
      </c>
      <c r="C24" s="4" t="e">
        <f t="shared" ca="1" si="0"/>
        <v>#NAME?</v>
      </c>
      <c r="D24" s="4"/>
    </row>
    <row r="25" spans="1:4" ht="12.75">
      <c r="A25" s="4">
        <v>7</v>
      </c>
      <c r="B25" s="4">
        <v>24</v>
      </c>
      <c r="C25" s="4" t="e">
        <f t="shared" ca="1" si="0"/>
        <v>#NAME?</v>
      </c>
      <c r="D25" s="4"/>
    </row>
    <row r="26" spans="1:4" ht="12.75">
      <c r="A26" s="4">
        <v>7</v>
      </c>
      <c r="B26" s="4">
        <v>25</v>
      </c>
      <c r="C26" s="4" t="e">
        <f t="shared" ca="1" si="0"/>
        <v>#NAME?</v>
      </c>
      <c r="D26" s="4"/>
    </row>
    <row r="27" spans="1:4" ht="12.75">
      <c r="A27" s="4">
        <v>7</v>
      </c>
      <c r="B27" s="4">
        <v>26</v>
      </c>
      <c r="C27" s="4" t="e">
        <f t="shared" ca="1" si="0"/>
        <v>#NAME?</v>
      </c>
      <c r="D27" s="4"/>
    </row>
    <row r="28" spans="1:4" ht="12.75">
      <c r="A28" s="4">
        <v>7</v>
      </c>
      <c r="B28" s="4">
        <v>27</v>
      </c>
      <c r="C28" s="4" t="e">
        <f t="shared" ca="1" si="0"/>
        <v>#NAME?</v>
      </c>
      <c r="D28" s="4"/>
    </row>
  </sheetData>
  <pageMargins left="0" right="0" top="0" bottom="0" header="0" footer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D29"/>
  <sheetViews>
    <sheetView workbookViewId="0"/>
  </sheetViews>
  <sheetFormatPr defaultColWidth="14.42578125" defaultRowHeight="15.75" customHeight="1"/>
  <cols>
    <col min="1" max="1" width="8.85546875" customWidth="1"/>
    <col min="2" max="2" width="13.140625" customWidth="1"/>
    <col min="3" max="3" width="9.5703125" customWidth="1"/>
    <col min="4" max="4" width="153.7109375" customWidth="1"/>
  </cols>
  <sheetData>
    <row r="1" spans="1:4" ht="15.75" customHeight="1">
      <c r="A1" s="1" t="s">
        <v>0</v>
      </c>
      <c r="B1" s="1" t="s">
        <v>1</v>
      </c>
      <c r="C1" s="1" t="s">
        <v>2</v>
      </c>
      <c r="D1" s="2" t="s">
        <v>3</v>
      </c>
    </row>
    <row r="2" spans="1:4" ht="24">
      <c r="A2" s="4">
        <v>8</v>
      </c>
      <c r="B2" s="4">
        <v>1</v>
      </c>
      <c r="C2" s="4" t="e">
        <f t="shared" ref="C2:C29" ca="1" si="0">_xludf.CONCAT(A2,_xludf.CONCAT(".",B2))</f>
        <v>#NAME?</v>
      </c>
      <c r="D2" s="5" t="str">
        <f ca="1">IFERROR(__xludf.DUMMYFUNCTION("IMPORTRANGE(""https://docs.google.com/spreadsheets/d/1roU6TkpYe1UZ0PCr84taauss5sTWNfG9obEGJow-ft4/edit#gid=0"",""8!AI2:AI"")"),"Sigma Cap subscript Beta 0 Equal to sigma Cap subscript Epsalone into Open parenthesis root of 1 Divide n plus x to power minus 2 Divide sum Open parenthesis x subscript i minus x bar Close parenthesis to power 2 Close parenthesis")</f>
        <v>Sigma Cap subscript Beta 0 Equal to sigma Cap subscript Epsalone into Open parenthesis root of 1 Divide n plus x to power minus 2 Divide sum Open parenthesis x subscript i minus x bar Close parenthesis to power 2 Close parenthesis</v>
      </c>
    </row>
    <row r="3" spans="1:4" ht="24">
      <c r="A3" s="4">
        <v>8</v>
      </c>
      <c r="B3" s="4">
        <v>2</v>
      </c>
      <c r="C3" s="4" t="e">
        <f t="shared" ca="1" si="0"/>
        <v>#NAME?</v>
      </c>
      <c r="D3" s="5" t="str">
        <f ca="1">IFERROR(__xludf.DUMMYFUNCTION("""COMPUTED_VALUE"""),"Sigma Cap base Beta 0 equals to sigma Cap base Epsalonot multiplies Open flower bracket square root 1 Divided by n plus x to power of minus 2 divided by sumation of Open flower bracket x subscript i subtraction x bar Close flower bracket to power of 2 Clo"&amp;"se flower bracket")</f>
        <v>Sigma Cap base Beta 0 equals to sigma Cap base Epsalonot multiplies Open flower bracket square root 1 Divided by n plus x to power of minus 2 divided by sumation of Open flower bracket x subscript i subtraction x bar Close flower bracket to power of 2 Close flower bracket</v>
      </c>
    </row>
    <row r="4" spans="1:4" ht="24">
      <c r="A4" s="4">
        <v>8</v>
      </c>
      <c r="B4" s="4">
        <v>3</v>
      </c>
      <c r="C4" s="4" t="e">
        <f t="shared" ca="1" si="0"/>
        <v>#NAME?</v>
      </c>
      <c r="D4" s="5" t="str">
        <f ca="1">IFERROR(__xludf.DUMMYFUNCTION("""COMPUTED_VALUE"""),"Sigma Cap to the base Beta 0 is equal to sigma Cap to the base Epsalone multiplied by Open curve bracket Square root of 1 Divide n plus x to the power of minus 2 Divide sum from Open curve bracket x base i sub x bar close curve bracket to the power of 2 c"&amp;"lose curve bracket")</f>
        <v>Sigma Cap to the base Beta 0 is equal to sigma Cap to the base Epsalone multiplied by Open curve bracket Square root of 1 Divide n plus x to the power of minus 2 Divide sum from Open curve bracket x base i sub x bar close curve bracket to the power of 2 close curve bracket</v>
      </c>
    </row>
    <row r="5" spans="1:4" ht="24">
      <c r="A5" s="4">
        <v>8</v>
      </c>
      <c r="B5" s="4">
        <v>4</v>
      </c>
      <c r="C5" s="4" t="e">
        <f t="shared" ca="1" si="0"/>
        <v>#NAME?</v>
      </c>
      <c r="D5" s="5" t="str">
        <f ca="1">IFERROR(__xludf.DUMMYFUNCTION("""COMPUTED_VALUE"""),"Sigma Cap base of Beta 0 is same as sigma Cap base of Epsalonot into Start bracket root of 1 Divided by n plus x raised to the power minus 2 divided by sum Start bracket x to the base i minus x bar End bracket raised to the power 2 End bracket")</f>
        <v>Sigma Cap base of Beta 0 is same as sigma Cap base of Epsalonot into Start bracket root of 1 Divided by n plus x raised to the power minus 2 divided by sum Start bracket x to the base i minus x bar End bracket raised to the power 2 End bracket</v>
      </c>
    </row>
    <row r="6" spans="1:4" ht="24">
      <c r="A6" s="4">
        <v>8</v>
      </c>
      <c r="B6" s="4">
        <v>5</v>
      </c>
      <c r="C6" s="4" t="e">
        <f t="shared" ca="1" si="0"/>
        <v>#NAME?</v>
      </c>
      <c r="D6" s="5" t="str">
        <f ca="1">IFERROR(__xludf.DUMMYFUNCTION("""COMPUTED_VALUE"""),"Sigma Cap to the base of Beta 0 Equal to sigma Cap to the base of Epsalone multiplies parenthesis open square root 1 Divide n plus x raised to the power of minus 2 Divide sumation of parenthesis open x base of i subtraction x bar parenthesis close raised "&amp;"to the power of 2 parenthesis close")</f>
        <v>Sigma Cap to the base of Beta 0 Equal to sigma Cap to the base of Epsalone multiplies parenthesis open square root 1 Divide n plus x raised to the power of minus 2 Divide sumation of parenthesis open x base of i subtraction x bar parenthesis close raised to the power of 2 parenthesis close</v>
      </c>
    </row>
    <row r="7" spans="1:4" ht="24">
      <c r="A7" s="4">
        <v>8</v>
      </c>
      <c r="B7" s="4">
        <v>6</v>
      </c>
      <c r="C7" s="4" t="e">
        <f t="shared" ca="1" si="0"/>
        <v>#NAME?</v>
      </c>
      <c r="D7" s="5" t="str">
        <f ca="1">IFERROR(__xludf.DUMMYFUNCTION("""COMPUTED_VALUE"""),"Sigma Cap subscript Beta 0 equals to sigma Cap subscript Epsalonot multiplied by Bracket start Square root of 1 Divided by n plus x raised to minus 2 divided by sum from Bracket start x to the base of i sub x bar Bracket close raised to 2 Bracket close")</f>
        <v>Sigma Cap subscript Beta 0 equals to sigma Cap subscript Epsalonot multiplied by Bracket start Square root of 1 Divided by n plus x raised to minus 2 divided by sum from Bracket start x to the base of i sub x bar Bracket close raised to 2 Bracket close</v>
      </c>
    </row>
    <row r="8" spans="1:4" ht="12.75">
      <c r="A8" s="4">
        <v>8</v>
      </c>
      <c r="B8" s="4">
        <v>7</v>
      </c>
      <c r="C8" s="4" t="e">
        <f t="shared" ca="1" si="0"/>
        <v>#NAME?</v>
      </c>
      <c r="D8" s="5"/>
    </row>
    <row r="9" spans="1:4" ht="12.75">
      <c r="A9" s="4">
        <v>8</v>
      </c>
      <c r="B9" s="4">
        <v>8</v>
      </c>
      <c r="C9" s="4" t="e">
        <f t="shared" ca="1" si="0"/>
        <v>#NAME?</v>
      </c>
      <c r="D9" s="5"/>
    </row>
    <row r="10" spans="1:4" ht="12.75">
      <c r="A10" s="4">
        <v>8</v>
      </c>
      <c r="B10" s="4">
        <v>9</v>
      </c>
      <c r="C10" s="4" t="e">
        <f t="shared" ca="1" si="0"/>
        <v>#NAME?</v>
      </c>
      <c r="D10" s="5"/>
    </row>
    <row r="11" spans="1:4" ht="12.75">
      <c r="A11" s="4">
        <v>8</v>
      </c>
      <c r="B11" s="4">
        <v>10</v>
      </c>
      <c r="C11" s="4" t="e">
        <f t="shared" ca="1" si="0"/>
        <v>#NAME?</v>
      </c>
      <c r="D11" s="5"/>
    </row>
    <row r="12" spans="1:4" ht="12.75">
      <c r="A12" s="4">
        <v>8</v>
      </c>
      <c r="B12" s="4">
        <v>11</v>
      </c>
      <c r="C12" s="4" t="e">
        <f t="shared" ca="1" si="0"/>
        <v>#NAME?</v>
      </c>
      <c r="D12" s="5"/>
    </row>
    <row r="13" spans="1:4" ht="12.75">
      <c r="A13" s="4">
        <v>8</v>
      </c>
      <c r="B13" s="4">
        <v>12</v>
      </c>
      <c r="C13" s="4" t="e">
        <f t="shared" ca="1" si="0"/>
        <v>#NAME?</v>
      </c>
      <c r="D13" s="5"/>
    </row>
    <row r="14" spans="1:4" ht="12.75">
      <c r="A14" s="4">
        <v>8</v>
      </c>
      <c r="B14" s="4">
        <v>13</v>
      </c>
      <c r="C14" s="4" t="e">
        <f t="shared" ca="1" si="0"/>
        <v>#NAME?</v>
      </c>
      <c r="D14" s="5"/>
    </row>
    <row r="15" spans="1:4" ht="12.75">
      <c r="A15" s="4">
        <v>8</v>
      </c>
      <c r="B15" s="4">
        <v>14</v>
      </c>
      <c r="C15" s="4" t="e">
        <f t="shared" ca="1" si="0"/>
        <v>#NAME?</v>
      </c>
      <c r="D15" s="5"/>
    </row>
    <row r="16" spans="1:4" ht="12.75">
      <c r="A16" s="4">
        <v>8</v>
      </c>
      <c r="B16" s="4">
        <v>15</v>
      </c>
      <c r="C16" s="4" t="e">
        <f t="shared" ca="1" si="0"/>
        <v>#NAME?</v>
      </c>
      <c r="D16" s="5"/>
    </row>
    <row r="17" spans="1:4" ht="12.75">
      <c r="A17" s="4">
        <v>8</v>
      </c>
      <c r="B17" s="4">
        <v>16</v>
      </c>
      <c r="C17" s="4" t="e">
        <f t="shared" ca="1" si="0"/>
        <v>#NAME?</v>
      </c>
      <c r="D17" s="5"/>
    </row>
    <row r="18" spans="1:4" ht="12.75">
      <c r="A18" s="4">
        <v>8</v>
      </c>
      <c r="B18" s="4">
        <v>17</v>
      </c>
      <c r="C18" s="4" t="e">
        <f t="shared" ca="1" si="0"/>
        <v>#NAME?</v>
      </c>
      <c r="D18" s="5"/>
    </row>
    <row r="19" spans="1:4" ht="12.75">
      <c r="A19" s="4">
        <v>8</v>
      </c>
      <c r="B19" s="4">
        <v>18</v>
      </c>
      <c r="C19" s="4" t="e">
        <f t="shared" ca="1" si="0"/>
        <v>#NAME?</v>
      </c>
      <c r="D19" s="4"/>
    </row>
    <row r="20" spans="1:4" ht="12.75">
      <c r="A20" s="4">
        <v>8</v>
      </c>
      <c r="B20" s="4">
        <v>19</v>
      </c>
      <c r="C20" s="4" t="e">
        <f t="shared" ca="1" si="0"/>
        <v>#NAME?</v>
      </c>
      <c r="D20" s="4"/>
    </row>
    <row r="21" spans="1:4" ht="12.75">
      <c r="A21" s="4">
        <v>8</v>
      </c>
      <c r="B21" s="4">
        <v>20</v>
      </c>
      <c r="C21" s="4" t="e">
        <f t="shared" ca="1" si="0"/>
        <v>#NAME?</v>
      </c>
      <c r="D21" s="4"/>
    </row>
    <row r="22" spans="1:4" ht="12.75">
      <c r="A22" s="4">
        <v>8</v>
      </c>
      <c r="B22" s="4">
        <v>21</v>
      </c>
      <c r="C22" s="4" t="e">
        <f t="shared" ca="1" si="0"/>
        <v>#NAME?</v>
      </c>
      <c r="D22" s="4"/>
    </row>
    <row r="23" spans="1:4" ht="12.75">
      <c r="A23" s="4">
        <v>8</v>
      </c>
      <c r="B23" s="4">
        <v>22</v>
      </c>
      <c r="C23" s="4" t="e">
        <f t="shared" ca="1" si="0"/>
        <v>#NAME?</v>
      </c>
      <c r="D23" s="4"/>
    </row>
    <row r="24" spans="1:4" ht="12.75">
      <c r="A24" s="4">
        <v>8</v>
      </c>
      <c r="B24" s="4">
        <v>23</v>
      </c>
      <c r="C24" s="4" t="e">
        <f t="shared" ca="1" si="0"/>
        <v>#NAME?</v>
      </c>
      <c r="D24" s="4"/>
    </row>
    <row r="25" spans="1:4" ht="12.75">
      <c r="A25" s="4">
        <v>8</v>
      </c>
      <c r="B25" s="4">
        <v>24</v>
      </c>
      <c r="C25" s="4" t="e">
        <f t="shared" ca="1" si="0"/>
        <v>#NAME?</v>
      </c>
      <c r="D25" s="4"/>
    </row>
    <row r="26" spans="1:4" ht="12.75">
      <c r="A26" s="4">
        <v>8</v>
      </c>
      <c r="B26" s="4">
        <v>25</v>
      </c>
      <c r="C26" s="4" t="e">
        <f t="shared" ca="1" si="0"/>
        <v>#NAME?</v>
      </c>
      <c r="D26" s="4"/>
    </row>
    <row r="27" spans="1:4" ht="12.75">
      <c r="A27" s="4">
        <v>8</v>
      </c>
      <c r="B27" s="4">
        <v>26</v>
      </c>
      <c r="C27" s="4" t="e">
        <f t="shared" ca="1" si="0"/>
        <v>#NAME?</v>
      </c>
      <c r="D27" s="4"/>
    </row>
    <row r="28" spans="1:4" ht="12.75">
      <c r="A28" s="4">
        <v>8</v>
      </c>
      <c r="B28" s="4">
        <v>27</v>
      </c>
      <c r="C28" s="4" t="e">
        <f t="shared" ca="1" si="0"/>
        <v>#NAME?</v>
      </c>
      <c r="D28" s="4"/>
    </row>
    <row r="29" spans="1:4" ht="12.75">
      <c r="A29" s="4">
        <v>8</v>
      </c>
      <c r="B29" s="4">
        <v>28</v>
      </c>
      <c r="C29" s="4" t="e">
        <f t="shared" ca="1" si="0"/>
        <v>#NAME?</v>
      </c>
      <c r="D29" s="4"/>
    </row>
  </sheetData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871b904-98c6-4e86-9e88-11239d2b074e">
      <UserInfo>
        <DisplayName/>
        <AccountId xsi:nil="true"/>
        <AccountType/>
      </UserInfo>
    </SharedWithUsers>
    <MediaLengthInSeconds xmlns="72316fd4-f550-4442-b53d-c3f520c9067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2D7181F0CA5846AA49DC089A86D46D" ma:contentTypeVersion="7" ma:contentTypeDescription="Create a new document." ma:contentTypeScope="" ma:versionID="6aaf3339c1cee7db7de9add63cde7fd7">
  <xsd:schema xmlns:xsd="http://www.w3.org/2001/XMLSchema" xmlns:xs="http://www.w3.org/2001/XMLSchema" xmlns:p="http://schemas.microsoft.com/office/2006/metadata/properties" xmlns:ns2="72316fd4-f550-4442-b53d-c3f520c90673" xmlns:ns3="0871b904-98c6-4e86-9e88-11239d2b074e" targetNamespace="http://schemas.microsoft.com/office/2006/metadata/properties" ma:root="true" ma:fieldsID="bf40f5f5c8465fe7c1683ca7025a1652" ns2:_="" ns3:_="">
    <xsd:import namespace="72316fd4-f550-4442-b53d-c3f520c90673"/>
    <xsd:import namespace="0871b904-98c6-4e86-9e88-11239d2b07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316fd4-f550-4442-b53d-c3f520c906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71b904-98c6-4e86-9e88-11239d2b074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015B8E-FAFD-495B-B276-5DF427F70F4A}"/>
</file>

<file path=customXml/itemProps2.xml><?xml version="1.0" encoding="utf-8"?>
<ds:datastoreItem xmlns:ds="http://schemas.openxmlformats.org/officeDocument/2006/customXml" ds:itemID="{A9F90047-96B6-4FA2-B7E5-19443641DD15}"/>
</file>

<file path=customXml/itemProps3.xml><?xml version="1.0" encoding="utf-8"?>
<ds:datastoreItem xmlns:ds="http://schemas.openxmlformats.org/officeDocument/2006/customXml" ds:itemID="{A0075319-0025-4A3A-A94C-43C1B267B46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Karan Singh Bagga</cp:lastModifiedBy>
  <cp:revision/>
  <dcterms:created xsi:type="dcterms:W3CDTF">2022-01-11T10:18:24Z</dcterms:created>
  <dcterms:modified xsi:type="dcterms:W3CDTF">2022-06-10T15:44:53Z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0x0101003B2D7181F0CA5846AA49DC089A86D46D</vt:lpwstr>
  </property>
  <property fmtid="{D5CDD505-2E9C-101B-9397-08002B2CF9AE}" pid="3" name="Order">
    <vt:r8>2700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</Properties>
</file>