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rt-up Costs &amp; ROI" sheetId="1" r:id="rId1"/>
    <sheet name="Overheads &amp; Expenses" sheetId="2" r:id="rId2"/>
    <sheet name="Sales Forecasts" sheetId="3" r:id="rId3"/>
    <sheet name="Summary Sales Forecasts" sheetId="4" r:id="rId4"/>
    <sheet name="Breakeven Analysis" sheetId="5" r:id="rId5"/>
    <sheet name="Loan Borrowing" sheetId="6" r:id="rId6"/>
    <sheet name="Loan Amortization" sheetId="7" r:id="rId7"/>
    <sheet name="Cashflow Analysis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&quot;$&quot;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cols>
    <col min="1" max="1" width="30.83203125" customWidth="1"/>
    <col min="2" max="2" width="15.83203125" customWidth="1"/>
    <col min="3" max="3" width="20.83203125" customWidth="1"/>
    <col min="4" max="4" width="20.83203125" customWidth="1"/>
    <col min="5" max="5" width="40.83203125" customWidth="1"/>
  </cols>
  <sheetData>
    <row r="1">
      <c r="A1" t="str">
        <v>Start-up Costs and ROI</v>
      </c>
    </row>
    <row r="2">
      <c r="A2" t="str">
        <v>For: Gold Mining in Ghana</v>
      </c>
    </row>
    <row r="4">
      <c r="A4" t="str">
        <v>Fixed Costs</v>
      </c>
    </row>
    <row r="5">
      <c r="A5" t="str">
        <v>Name</v>
      </c>
      <c r="B5" t="str">
        <v>Units (Qty)</v>
      </c>
      <c r="C5" t="str">
        <v>Unit Cost (Ghana)</v>
      </c>
      <c r="D5" t="str">
        <v>Amount (Ghana)</v>
      </c>
      <c r="E5" t="str">
        <v>Comments</v>
      </c>
    </row>
    <row r="6">
      <c r="A6" t="str">
        <v>Minerals Commission Mining Lease</v>
      </c>
      <c r="B6">
        <v>1</v>
      </c>
      <c r="C6">
        <v>250000</v>
      </c>
      <c r="D6">
        <v>250000</v>
      </c>
      <c r="E6" t="str">
        <v>Cost for obtaining a small-scale mining lease from the Minerals Commission of Ghana. Includes application and processing fees.</v>
      </c>
    </row>
    <row r="7">
      <c r="A7" t="str">
        <v>Environmental Protection Agency (EPA) Permit</v>
      </c>
      <c r="B7">
        <v>1</v>
      </c>
      <c r="C7">
        <v>75000</v>
      </c>
      <c r="D7">
        <v>75000</v>
      </c>
      <c r="E7" t="str">
        <v>Mandatory permit including Environmental Impact Assessment (EIA) study and reporting.</v>
      </c>
    </row>
    <row r="8">
      <c r="A8" t="str">
        <v>Business Registration &amp; Legal Fees</v>
      </c>
      <c r="B8">
        <v>1</v>
      </c>
      <c r="C8">
        <v>45000</v>
      </c>
      <c r="D8">
        <v>45000</v>
      </c>
      <c r="E8" t="str">
        <v>Includes company registration with the Registrar General's Department and initial legal consultation.</v>
      </c>
    </row>
    <row r="9">
      <c r="A9" t="str">
        <v>Geological Survey and Site Assessment</v>
      </c>
      <c r="B9">
        <v>1</v>
      </c>
      <c r="C9">
        <v>120000</v>
      </c>
      <c r="D9">
        <v>120000</v>
      </c>
      <c r="E9" t="str">
        <v>Professional survey to confirm gold deposits and plan excavation.</v>
      </c>
    </row>
    <row r="10">
      <c r="A10" t="str">
        <v>Land Lease Agreement (5-Year)</v>
      </c>
      <c r="B10">
        <v>1</v>
      </c>
      <c r="C10">
        <v>150000</v>
      </c>
      <c r="D10">
        <v>150000</v>
      </c>
      <c r="E10" t="str">
        <v>Initial payment for a 5-year lease of the concession area from local authorities and landowners.</v>
      </c>
    </row>
    <row r="11">
      <c r="A11" t="str">
        <v>Excavator (Used, 20-ton)</v>
      </c>
      <c r="B11">
        <v>1</v>
      </c>
      <c r="C11">
        <v>700000</v>
      </c>
      <c r="D11">
        <v>700000</v>
      </c>
      <c r="E11" t="str">
        <v>Purchase of a second-hand excavator for earth moving and ore extraction.</v>
      </c>
    </row>
    <row r="12">
      <c r="A12" t="str">
        <v>Bulldozer (Used, D6-class)</v>
      </c>
      <c r="B12">
        <v>1</v>
      </c>
      <c r="C12">
        <v>650000</v>
      </c>
      <c r="D12">
        <v>650000</v>
      </c>
      <c r="E12" t="str">
        <v>For site clearing, road construction, and tailings management.</v>
      </c>
    </row>
    <row r="13">
      <c r="A13" t="str">
        <v>Dump Truck (Used, 15-ton)</v>
      </c>
      <c r="B13">
        <v>1</v>
      </c>
      <c r="C13">
        <v>400000</v>
      </c>
      <c r="D13">
        <v>400000</v>
      </c>
      <c r="E13" t="str">
        <v>For transporting ore from the pit to the washing plant.</v>
      </c>
    </row>
    <row r="14">
      <c r="A14" t="str">
        <v>Gold Washing Plant (Small-Scale Sluice)</v>
      </c>
      <c r="B14">
        <v>1</v>
      </c>
      <c r="C14">
        <v>450000</v>
      </c>
      <c r="D14">
        <v>450000</v>
      </c>
      <c r="E14" t="str">
        <v>Fabricated locally. Includes sluice boxes, trommel, and water pumps.</v>
      </c>
    </row>
    <row r="15">
      <c r="A15" t="str">
        <v>Industrial Diesel Generator (100kVA)</v>
      </c>
      <c r="B15">
        <v>1</v>
      </c>
      <c r="C15">
        <v>180000</v>
      </c>
      <c r="D15">
        <v>180000</v>
      </c>
      <c r="E15" t="str">
        <v>To power the washing plant, pumps, and site office.</v>
      </c>
    </row>
    <row r="16">
      <c r="A16" t="str">
        <v>Site Vehicle (Used 4x4 Pickup Truck)</v>
      </c>
      <c r="B16">
        <v>1</v>
      </c>
      <c r="C16">
        <v>220000</v>
      </c>
      <c r="D16">
        <v>220000</v>
      </c>
      <c r="E16" t="str">
        <v>For site management, personnel transport, and running errands.</v>
      </c>
    </row>
    <row r="17">
      <c r="A17" t="str">
        <v>Safety &amp; Personal Protective Equipment (PPE)</v>
      </c>
      <c r="B17">
        <v>20</v>
      </c>
      <c r="C17">
        <v>2500</v>
      </c>
      <c r="D17">
        <v>50000</v>
      </c>
      <c r="E17" t="str">
        <v>Kit for 20 staff members, including helmets, boots, gloves, high-visibility vests, and first-aid kits.</v>
      </c>
    </row>
    <row r="18">
      <c r="A18" t="str">
        <v>Initial Working Capital</v>
      </c>
      <c r="B18">
        <v>1</v>
      </c>
      <c r="C18">
        <v>350000</v>
      </c>
      <c r="D18">
        <v>350000</v>
      </c>
      <c r="E18" t="str">
        <v>Covers first 3 months of fuel, salaries, and unforeseen expenses before revenue generation.</v>
      </c>
    </row>
    <row r="20">
      <c r="A20" t="str">
        <v>Total Startup Costs</v>
      </c>
      <c r="D20" s="1">
        <f>SUM(D6:D18)</f>
      </c>
    </row>
    <row r="22">
      <c r="A22" t="str">
        <v>Return on Investment (ROI)</v>
      </c>
      <c r="D22" s="2">
        <f>D20/'Sales Forecasts'!D11</f>
      </c>
    </row>
  </sheetData>
  <ignoredErrors>
    <ignoredError numberStoredAsText="1" sqref="A1:E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cols>
    <col min="1" max="1" width="30.83203125" customWidth="1"/>
    <col min="2" max="2" width="15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40.83203125" customWidth="1"/>
  </cols>
  <sheetData>
    <row r="1">
      <c r="A1" t="str">
        <v>Overheads &amp; Expenses</v>
      </c>
    </row>
    <row r="3">
      <c r="A3" t="str">
        <v>Name</v>
      </c>
      <c r="B3" t="str">
        <v>Units (Qty)</v>
      </c>
      <c r="C3" t="str">
        <v>Per Unit Cost (Ghana)</v>
      </c>
      <c r="D3" t="str">
        <v>Per Month (Ghana)</v>
      </c>
      <c r="E3" t="str">
        <v>Per Quarter (Ghana)</v>
      </c>
      <c r="F3" t="str">
        <v>Per Year (Ghana)</v>
      </c>
      <c r="G3" t="str">
        <v>Comments</v>
      </c>
    </row>
    <row r="4">
      <c r="A4" t="str">
        <v>Fuel (Diesel for Equipment &amp; Generators)</v>
      </c>
      <c r="B4">
        <v>60000</v>
      </c>
      <c r="C4">
        <v>14.5</v>
      </c>
      <c r="D4">
        <v>870000</v>
      </c>
      <c r="E4">
        <v>2610000</v>
      </c>
      <c r="F4">
        <v>10440000</v>
      </c>
      <c r="G4" t="str">
        <v>Estimated monthly consumption for heavy machinery and power generation. Price per liter in GHS.</v>
      </c>
    </row>
    <row r="5">
      <c r="A5" t="str">
        <v>Salaries and Wages</v>
      </c>
      <c r="B5">
        <v>45</v>
      </c>
      <c r="C5">
        <v>5500</v>
      </c>
      <c r="D5">
        <v>247500</v>
      </c>
      <c r="E5">
        <v>742500</v>
      </c>
      <c r="F5">
        <v>2970000</v>
      </c>
      <c r="G5" t="str">
        <v>Average salary for a team of 45, including management, skilled labor, security, and administrative staff.</v>
      </c>
    </row>
    <row r="6">
      <c r="A6" t="str">
        <v>Mining Consumables</v>
      </c>
      <c r="B6">
        <v>1</v>
      </c>
      <c r="C6">
        <v>220000</v>
      </c>
      <c r="D6">
        <v>220000</v>
      </c>
      <c r="E6">
        <v>660000</v>
      </c>
      <c r="F6">
        <v>2640000</v>
      </c>
      <c r="G6" t="str">
        <v>Includes explosives, chemicals for processing (cyanide, lime), and other operational materials. Lump sum estimate.</v>
      </c>
    </row>
    <row r="7">
      <c r="A7" t="str">
        <v>Equipment Maintenance and Repairs</v>
      </c>
      <c r="B7">
        <v>1</v>
      </c>
      <c r="C7">
        <v>150000</v>
      </c>
      <c r="D7">
        <v>150000</v>
      </c>
      <c r="E7">
        <v>450000</v>
      </c>
      <c r="F7">
        <v>1800000</v>
      </c>
      <c r="G7" t="str">
        <v>Monthly budget for spare parts, lubricants, and service labor for the mining fleet and processing plant.</v>
      </c>
    </row>
    <row r="8">
      <c r="A8" t="str">
        <v>Utilities (Electricity &amp; Water)</v>
      </c>
      <c r="B8">
        <v>1</v>
      </c>
      <c r="C8">
        <v>95000</v>
      </c>
      <c r="D8">
        <v>95000</v>
      </c>
      <c r="E8">
        <v>285000</v>
      </c>
      <c r="F8">
        <v>1140000</v>
      </c>
      <c r="G8" t="str">
        <v>Cost for grid electricity and water supply to the mine site and processing facility.</v>
      </c>
    </row>
    <row r="9">
      <c r="A9" t="str">
        <v>Mining Concession Lease Fees</v>
      </c>
      <c r="B9">
        <v>1</v>
      </c>
      <c r="C9">
        <v>45000</v>
      </c>
      <c r="D9">
        <v>45000</v>
      </c>
      <c r="E9">
        <v>135000</v>
      </c>
      <c r="F9">
        <v>540000</v>
      </c>
      <c r="G9" t="str">
        <v>Prorated monthly cost for the lease of the mining concession area.</v>
      </c>
    </row>
    <row r="10">
      <c r="A10" t="str">
        <v>Insurance</v>
      </c>
      <c r="B10">
        <v>1</v>
      </c>
      <c r="C10">
        <v>30000</v>
      </c>
      <c r="D10">
        <v>30000</v>
      </c>
      <c r="E10">
        <v>90000</v>
      </c>
      <c r="F10">
        <v>360000</v>
      </c>
      <c r="G10" t="str">
        <v>Comprehensive insurance covering equipment, liability, and worker's compensation.</v>
      </c>
    </row>
    <row r="11">
      <c r="A11" t="str">
        <v>Community Development Fund</v>
      </c>
      <c r="B11">
        <v>1</v>
      </c>
      <c r="C11">
        <v>25000</v>
      </c>
      <c r="D11">
        <v>25000</v>
      </c>
      <c r="E11">
        <v>75000</v>
      </c>
      <c r="F11">
        <v>300000</v>
      </c>
      <c r="G11" t="str">
        <v>Mandatory or voluntary contribution to local community development initiatives.</v>
      </c>
    </row>
    <row r="12">
      <c r="A12" t="str">
        <v>Security Services</v>
      </c>
      <c r="B12">
        <v>1</v>
      </c>
      <c r="C12">
        <v>20000</v>
      </c>
      <c r="D12">
        <v>20000</v>
      </c>
      <c r="E12">
        <v>60000</v>
      </c>
      <c r="F12">
        <v>240000</v>
      </c>
      <c r="G12" t="str">
        <v>Cost for external security firm and maintenance of surveillance systems, supplementing in-house staff.</v>
      </c>
    </row>
    <row r="13">
      <c r="A13" t="str">
        <v>Environmental Monitoring &amp; Compliance</v>
      </c>
      <c r="B13">
        <v>1</v>
      </c>
      <c r="C13">
        <v>15000</v>
      </c>
      <c r="D13">
        <v>15000</v>
      </c>
      <c r="E13">
        <v>45000</v>
      </c>
      <c r="F13">
        <v>180000</v>
      </c>
      <c r="G13" t="str">
        <v>Costs associated with regular environmental impact assessments, reporting, and reclamation bonding.</v>
      </c>
    </row>
    <row r="14">
      <c r="A14" t="str">
        <v>Professional Fees (Legal, Accounting)</v>
      </c>
      <c r="B14">
        <v>1</v>
      </c>
      <c r="C14">
        <v>12000</v>
      </c>
      <c r="D14">
        <v>12000</v>
      </c>
      <c r="E14">
        <v>36000</v>
      </c>
      <c r="F14">
        <v>144000</v>
      </c>
      <c r="G14" t="str">
        <v>Retainer fees for legal counsel, external auditors, and financial consultants.</v>
      </c>
    </row>
    <row r="15">
      <c r="A15" t="str">
        <v>Administrative &amp; Office Expenses</v>
      </c>
      <c r="B15">
        <v>1</v>
      </c>
      <c r="C15">
        <v>8000</v>
      </c>
      <c r="D15">
        <v>8000</v>
      </c>
      <c r="E15">
        <v>24000</v>
      </c>
      <c r="F15">
        <v>96000</v>
      </c>
      <c r="G15" t="str">
        <v>Includes office supplies, communication bills (internet, phones), and other general office costs.</v>
      </c>
    </row>
    <row r="17">
      <c r="A17" t="str">
        <v>Total Monthly Overheads</v>
      </c>
      <c r="D17">
        <f>SUM(D4:D15)</f>
      </c>
    </row>
    <row r="18">
      <c r="A18" t="str">
        <v>Total Yearly Overheads</v>
      </c>
      <c r="F18">
        <f>SUM(F4:F15)</f>
      </c>
    </row>
  </sheetData>
  <ignoredErrors>
    <ignoredError numberStoredAsText="1" sqref="A1:G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cols>
    <col min="1" max="1" width="10.83203125" customWidth="1"/>
    <col min="2" max="2" width="20.83203125" customWidth="1"/>
    <col min="3" max="3" width="20.83203125" customWidth="1"/>
    <col min="4" max="4" width="20.83203125" customWidth="1"/>
  </cols>
  <sheetData>
    <row r="1">
      <c r="A1" t="str">
        <v>Sales Forecast (5 Years)</v>
      </c>
    </row>
    <row r="3">
      <c r="A3" t="str">
        <v>Year</v>
      </c>
      <c r="B3" t="str">
        <v>Revenue</v>
      </c>
      <c r="C3" t="str">
        <v>Expenses</v>
      </c>
      <c r="D3" t="str">
        <v>Net Profit</v>
      </c>
    </row>
    <row r="4">
      <c r="A4" t="str">
        <v>Year 1</v>
      </c>
      <c r="B4">
        <v>72500000</v>
      </c>
      <c r="C4">
        <v>61200000</v>
      </c>
      <c r="D4">
        <f>B4-C4</f>
      </c>
    </row>
    <row r="5">
      <c r="A5" t="str">
        <v>Year 2</v>
      </c>
      <c r="B5">
        <v>108750000</v>
      </c>
      <c r="C5">
        <v>78300000</v>
      </c>
      <c r="D5">
        <f>B5-C5</f>
      </c>
    </row>
    <row r="6">
      <c r="A6" t="str">
        <v>Year 3</v>
      </c>
      <c r="B6">
        <v>145000000</v>
      </c>
      <c r="C6">
        <v>96500000</v>
      </c>
      <c r="D6">
        <f>B6-C6</f>
      </c>
    </row>
    <row r="7">
      <c r="A7" t="str">
        <v>Year 4</v>
      </c>
      <c r="B7">
        <v>167800000</v>
      </c>
      <c r="C7">
        <v>112400000</v>
      </c>
      <c r="D7">
        <f>B7-C7</f>
      </c>
    </row>
    <row r="8">
      <c r="A8" t="str">
        <v>Year 5</v>
      </c>
      <c r="B8">
        <v>185250000</v>
      </c>
      <c r="C8">
        <v>121800000</v>
      </c>
      <c r="D8">
        <f>B8-C8</f>
      </c>
    </row>
    <row r="10">
      <c r="A10" t="str">
        <v>Total Net Profit</v>
      </c>
      <c r="D10">
        <f>SUM(D4:D8)</f>
      </c>
    </row>
    <row r="11">
      <c r="A11" t="str">
        <v>Average Net Returns</v>
      </c>
      <c r="D11">
        <f>D10/5</f>
      </c>
    </row>
  </sheetData>
  <ignoredErrors>
    <ignoredError numberStoredAsText="1" sqref="A1:D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cols>
    <col min="1" max="1" width="30.83203125" customWidth="1"/>
    <col min="2" max="2" width="20.83203125" customWidth="1"/>
  </cols>
  <sheetData>
    <row r="1">
      <c r="A1" t="str">
        <v>Summary Sales Forecasts</v>
      </c>
    </row>
    <row r="3">
      <c r="A3" t="str">
        <v>Metric</v>
      </c>
      <c r="B3" t="str">
        <v>Value</v>
      </c>
    </row>
    <row r="4">
      <c r="A4" t="str">
        <v>Projected 5-Year ROI</v>
      </c>
      <c r="B4" t="str">
        <v>165%</v>
      </c>
    </row>
    <row r="5">
      <c r="A5" t="str">
        <v>Breakeven Point (Annual Revenue)</v>
      </c>
      <c r="B5" t="str">
        <v>GHS 7,500,000</v>
      </c>
    </row>
    <row r="6">
      <c r="A6" t="str">
        <v>Peak Annual Cash Flow (Year 5)</v>
      </c>
      <c r="B6" t="str">
        <v>GHS 3,200,000</v>
      </c>
    </row>
    <row r="7">
      <c r="A7" t="str">
        <v>Loan Borrowing Amount</v>
      </c>
      <c r="B7" t="str">
        <v>GHS 4,000,000</v>
      </c>
    </row>
    <row r="8">
      <c r="A8" t="str">
        <v>Loan Interest Rate</v>
      </c>
      <c r="B8" t="str">
        <v>26.0% per annum</v>
      </c>
    </row>
    <row r="9">
      <c r="A9" t="str">
        <v>Loan Term</v>
      </c>
      <c r="B9" t="str">
        <v>5 Years (60 Months)</v>
      </c>
    </row>
  </sheetData>
  <ignoredErrors>
    <ignoredError numberStoredAsText="1" sqref="A1:B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cols>
    <col min="1" max="1" width="1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Breakeven Analysis (P&amp;L Statement)</v>
      </c>
    </row>
    <row r="3">
      <c r="A3" t="str">
        <v>Year</v>
      </c>
      <c r="B3" t="str">
        <v>Gross Sales</v>
      </c>
      <c r="C3" t="str">
        <v>Overheads</v>
      </c>
      <c r="D3" t="str">
        <v>Loan Interests</v>
      </c>
      <c r="E3" t="str">
        <v>Tax Deductions</v>
      </c>
      <c r="F3" t="str">
        <v>Net Profit</v>
      </c>
    </row>
    <row r="4">
      <c r="A4" t="str">
        <v>Year 1</v>
      </c>
      <c r="B4">
        <v>1500000</v>
      </c>
      <c r="C4">
        <v>1250000</v>
      </c>
      <c r="D4">
        <v>560000</v>
      </c>
      <c r="E4">
        <v>75000</v>
      </c>
      <c r="F4">
        <f>B4-C4-D4-E4</f>
      </c>
    </row>
    <row r="5">
      <c r="A5" t="str">
        <v>Year 2</v>
      </c>
      <c r="B5">
        <v>2800000</v>
      </c>
      <c r="C5">
        <v>1800000</v>
      </c>
      <c r="D5">
        <v>450000</v>
      </c>
      <c r="E5">
        <v>140000</v>
      </c>
      <c r="F5">
        <f>B5-C5-D5-E5</f>
      </c>
    </row>
    <row r="6">
      <c r="A6" t="str">
        <v>Year 3</v>
      </c>
      <c r="B6">
        <v>4500000</v>
      </c>
      <c r="C6">
        <v>2500000</v>
      </c>
      <c r="D6">
        <v>320000</v>
      </c>
      <c r="E6">
        <v>225000</v>
      </c>
      <c r="F6">
        <f>B6-C6-D6-E6</f>
      </c>
    </row>
    <row r="7">
      <c r="A7" t="str">
        <v>Year 4</v>
      </c>
      <c r="B7">
        <v>5200000</v>
      </c>
      <c r="C7">
        <v>2800000</v>
      </c>
      <c r="D7">
        <v>180000</v>
      </c>
      <c r="E7">
        <v>260000</v>
      </c>
      <c r="F7">
        <f>B7-C7-D7-E7</f>
      </c>
    </row>
    <row r="8">
      <c r="A8" t="str">
        <v>Year 5</v>
      </c>
      <c r="B8">
        <v>5500000</v>
      </c>
      <c r="C8">
        <v>3100000</v>
      </c>
      <c r="D8">
        <v>80000</v>
      </c>
      <c r="E8">
        <v>275000</v>
      </c>
      <c r="F8">
        <f>B8-C8-D8-E8</f>
      </c>
    </row>
  </sheetData>
  <ignoredErrors>
    <ignoredError numberStoredAsText="1" sqref="A1:F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30.83203125" customWidth="1"/>
    <col min="2" max="2" width="20.83203125" customWidth="1"/>
  </cols>
  <sheetData>
    <row r="1">
      <c r="A1" t="str">
        <v>Loan Borrowing</v>
      </c>
    </row>
    <row r="3">
      <c r="A3" t="str">
        <v>Metric</v>
      </c>
      <c r="B3" t="str">
        <v>Value</v>
      </c>
    </row>
    <row r="4">
      <c r="A4" t="str">
        <v>Loan Amount</v>
      </c>
      <c r="B4" t="str">
        <v>N/A</v>
      </c>
    </row>
    <row r="5">
      <c r="A5" t="str">
        <v>Interest Rate</v>
      </c>
      <c r="B5" t="str">
        <v>26.0% per annum</v>
      </c>
    </row>
    <row r="6">
      <c r="A6" t="str">
        <v>Loan Term (Years)</v>
      </c>
      <c r="B6" t="str">
        <v>5 Years (60 Months)</v>
      </c>
    </row>
  </sheetData>
  <ignoredErrors>
    <ignoredError numberStoredAsText="1" sqref="A1:B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cols>
    <col min="1" max="1" width="10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</cols>
  <sheetData>
    <row r="1">
      <c r="A1" t="str">
        <v>Loan Amortization Schedule (60 Months)</v>
      </c>
    </row>
    <row r="3">
      <c r="A3" t="str">
        <v>Month</v>
      </c>
      <c r="B3" t="str">
        <v>Payment</v>
      </c>
      <c r="C3" t="str">
        <v>Principal</v>
      </c>
      <c r="D3" t="str">
        <v>Interest</v>
      </c>
      <c r="E3" t="str">
        <v>Balance</v>
      </c>
    </row>
    <row r="4">
      <c r="A4">
        <v>1</v>
      </c>
      <c r="B4">
        <v>354341.34</v>
      </c>
      <c r="C4">
        <v>62674.67</v>
      </c>
      <c r="D4">
        <v>291666.67</v>
      </c>
      <c r="E4">
        <v>9937325.33</v>
      </c>
    </row>
    <row r="5">
      <c r="A5">
        <v>2</v>
      </c>
      <c r="B5">
        <v>354341.34</v>
      </c>
      <c r="C5">
        <v>64503.43</v>
      </c>
      <c r="D5">
        <v>289837.91</v>
      </c>
      <c r="E5">
        <v>9872821.9</v>
      </c>
    </row>
    <row r="6">
      <c r="A6">
        <v>3</v>
      </c>
      <c r="B6">
        <v>354341.34</v>
      </c>
      <c r="C6">
        <v>66380.12</v>
      </c>
      <c r="D6">
        <v>287961.22</v>
      </c>
      <c r="E6">
        <v>9806441.78</v>
      </c>
    </row>
    <row r="7">
      <c r="A7">
        <v>4</v>
      </c>
      <c r="B7">
        <v>354341.34</v>
      </c>
      <c r="C7">
        <v>68305.81</v>
      </c>
      <c r="D7">
        <v>286035.53</v>
      </c>
      <c r="E7">
        <v>9738135.97</v>
      </c>
    </row>
    <row r="8">
      <c r="A8">
        <v>5</v>
      </c>
      <c r="B8">
        <v>354341.34</v>
      </c>
      <c r="C8">
        <v>70281.59</v>
      </c>
      <c r="D8">
        <v>284059.75</v>
      </c>
      <c r="E8">
        <v>9667854.38</v>
      </c>
    </row>
    <row r="9">
      <c r="A9">
        <v>6</v>
      </c>
      <c r="B9">
        <v>354341.34</v>
      </c>
      <c r="C9">
        <v>72308.56</v>
      </c>
      <c r="D9">
        <v>282032.78</v>
      </c>
      <c r="E9">
        <v>9595545.82</v>
      </c>
    </row>
    <row r="10">
      <c r="A10">
        <v>7</v>
      </c>
      <c r="B10">
        <v>354341.34</v>
      </c>
      <c r="C10">
        <v>74387.84</v>
      </c>
      <c r="D10">
        <v>279953.5</v>
      </c>
      <c r="E10">
        <v>9521157.98</v>
      </c>
    </row>
    <row r="11">
      <c r="A11">
        <v>8</v>
      </c>
      <c r="B11">
        <v>354341.34</v>
      </c>
      <c r="C11">
        <v>76520.59</v>
      </c>
      <c r="D11">
        <v>277820.75</v>
      </c>
      <c r="E11">
        <v>9444637.39</v>
      </c>
    </row>
    <row r="12">
      <c r="A12">
        <v>9</v>
      </c>
      <c r="B12">
        <v>354341.34</v>
      </c>
      <c r="C12">
        <v>78708.01</v>
      </c>
      <c r="D12">
        <v>275633.33</v>
      </c>
      <c r="E12">
        <v>9365929.38</v>
      </c>
    </row>
    <row r="13">
      <c r="A13">
        <v>10</v>
      </c>
      <c r="B13">
        <v>354341.34</v>
      </c>
      <c r="C13">
        <v>80951.34</v>
      </c>
      <c r="D13">
        <v>273390</v>
      </c>
      <c r="E13">
        <v>9284978.04</v>
      </c>
    </row>
    <row r="14">
      <c r="A14">
        <v>11</v>
      </c>
      <c r="B14">
        <v>354341.34</v>
      </c>
      <c r="C14">
        <v>83251.84</v>
      </c>
      <c r="D14">
        <v>271089.5</v>
      </c>
      <c r="E14">
        <v>9201726.2</v>
      </c>
    </row>
    <row r="15">
      <c r="A15">
        <v>12</v>
      </c>
      <c r="B15">
        <v>354341.34</v>
      </c>
      <c r="C15">
        <v>85610.8</v>
      </c>
      <c r="D15">
        <v>268730.54</v>
      </c>
      <c r="E15">
        <v>9116115.4</v>
      </c>
    </row>
    <row r="16">
      <c r="A16">
        <v>13</v>
      </c>
      <c r="B16">
        <v>354341.34</v>
      </c>
      <c r="C16">
        <v>88029.56</v>
      </c>
      <c r="D16">
        <v>266311.78</v>
      </c>
      <c r="E16">
        <v>9028085.84</v>
      </c>
    </row>
    <row r="17">
      <c r="A17">
        <v>14</v>
      </c>
      <c r="B17">
        <v>354341.34</v>
      </c>
      <c r="C17">
        <v>90509.49</v>
      </c>
      <c r="D17">
        <v>263831.85</v>
      </c>
      <c r="E17">
        <v>8937576.35</v>
      </c>
    </row>
    <row r="18">
      <c r="A18">
        <v>15</v>
      </c>
      <c r="B18">
        <v>354341.34</v>
      </c>
      <c r="C18">
        <v>93051.99</v>
      </c>
      <c r="D18">
        <v>261289.35</v>
      </c>
      <c r="E18">
        <v>8844524.36</v>
      </c>
    </row>
    <row r="19">
      <c r="A19">
        <v>16</v>
      </c>
      <c r="B19">
        <v>354341.34</v>
      </c>
      <c r="C19">
        <v>95658.5</v>
      </c>
      <c r="D19">
        <v>258682.84</v>
      </c>
      <c r="E19">
        <v>8748865.86</v>
      </c>
    </row>
    <row r="20">
      <c r="A20">
        <v>17</v>
      </c>
      <c r="B20">
        <v>354341.34</v>
      </c>
      <c r="C20">
        <v>98330.49</v>
      </c>
      <c r="D20">
        <v>256010.85</v>
      </c>
      <c r="E20">
        <v>8650535.37</v>
      </c>
    </row>
    <row r="21">
      <c r="A21">
        <v>18</v>
      </c>
      <c r="B21">
        <v>354341.34</v>
      </c>
      <c r="C21">
        <v>101069.49</v>
      </c>
      <c r="D21">
        <v>253271.85</v>
      </c>
      <c r="E21">
        <v>8549465.88</v>
      </c>
    </row>
    <row r="22">
      <c r="A22">
        <v>19</v>
      </c>
      <c r="B22">
        <v>354341.34</v>
      </c>
      <c r="C22">
        <v>103877.07</v>
      </c>
      <c r="D22">
        <v>250464.27</v>
      </c>
      <c r="E22">
        <v>8445588.81</v>
      </c>
    </row>
    <row r="23">
      <c r="A23">
        <v>20</v>
      </c>
      <c r="B23">
        <v>354341.34</v>
      </c>
      <c r="C23">
        <v>106754.84</v>
      </c>
      <c r="D23">
        <v>247586.5</v>
      </c>
      <c r="E23">
        <v>8338833.97</v>
      </c>
    </row>
    <row r="24">
      <c r="A24">
        <v>21</v>
      </c>
      <c r="B24">
        <v>354341.34</v>
      </c>
      <c r="C24">
        <v>109704.45</v>
      </c>
      <c r="D24">
        <v>244636.89</v>
      </c>
      <c r="E24">
        <v>8229129.52</v>
      </c>
    </row>
    <row r="25">
      <c r="A25">
        <v>22</v>
      </c>
      <c r="B25">
        <v>354341.34</v>
      </c>
      <c r="C25">
        <v>112727.58</v>
      </c>
      <c r="D25">
        <v>241613.76</v>
      </c>
      <c r="E25">
        <v>8116401.94</v>
      </c>
    </row>
    <row r="26">
      <c r="A26">
        <v>23</v>
      </c>
      <c r="B26">
        <v>354341.34</v>
      </c>
      <c r="C26">
        <v>115825.97</v>
      </c>
      <c r="D26">
        <v>238515.37</v>
      </c>
      <c r="E26">
        <v>8000575.97</v>
      </c>
    </row>
    <row r="27">
      <c r="A27">
        <v>24</v>
      </c>
      <c r="B27">
        <v>354341.34</v>
      </c>
      <c r="C27">
        <v>119001.4</v>
      </c>
      <c r="D27">
        <v>235339.94</v>
      </c>
      <c r="E27">
        <v>7881574.57</v>
      </c>
    </row>
    <row r="28">
      <c r="A28">
        <v>25</v>
      </c>
      <c r="B28">
        <v>354341.34</v>
      </c>
      <c r="C28">
        <v>122255.69</v>
      </c>
      <c r="D28">
        <v>232085.65</v>
      </c>
      <c r="E28">
        <v>7759318.88</v>
      </c>
    </row>
    <row r="29">
      <c r="A29">
        <v>26</v>
      </c>
      <c r="B29">
        <v>354341.34</v>
      </c>
      <c r="C29">
        <v>125590.73</v>
      </c>
      <c r="D29">
        <v>228750.61</v>
      </c>
      <c r="E29">
        <v>7633728.15</v>
      </c>
    </row>
    <row r="30">
      <c r="A30">
        <v>27</v>
      </c>
      <c r="B30">
        <v>354341.34</v>
      </c>
      <c r="C30">
        <v>129008.45</v>
      </c>
      <c r="D30">
        <v>225332.89</v>
      </c>
      <c r="E30">
        <v>7504719.7</v>
      </c>
    </row>
    <row r="31">
      <c r="A31">
        <v>28</v>
      </c>
      <c r="B31">
        <v>354341.34</v>
      </c>
      <c r="C31">
        <v>132510.84</v>
      </c>
      <c r="D31">
        <v>221830.5</v>
      </c>
      <c r="E31">
        <v>7372208.86</v>
      </c>
    </row>
    <row r="32">
      <c r="A32">
        <v>29</v>
      </c>
      <c r="B32">
        <v>354341.34</v>
      </c>
      <c r="C32">
        <v>136099.93</v>
      </c>
      <c r="D32">
        <v>218241.41</v>
      </c>
      <c r="E32">
        <v>7236108.93</v>
      </c>
    </row>
    <row r="33">
      <c r="A33">
        <v>30</v>
      </c>
      <c r="B33">
        <v>354341.34</v>
      </c>
      <c r="C33">
        <v>139777.82</v>
      </c>
      <c r="D33">
        <v>214563.52</v>
      </c>
      <c r="E33">
        <v>7096331.11</v>
      </c>
    </row>
    <row r="34">
      <c r="A34">
        <v>31</v>
      </c>
      <c r="B34">
        <v>354341.34</v>
      </c>
      <c r="C34">
        <v>143546.66</v>
      </c>
      <c r="D34">
        <v>210794.68</v>
      </c>
      <c r="E34">
        <v>6952784.45</v>
      </c>
    </row>
    <row r="35">
      <c r="A35">
        <v>32</v>
      </c>
      <c r="B35">
        <v>354341.34</v>
      </c>
      <c r="C35">
        <v>147408.67</v>
      </c>
      <c r="D35">
        <v>206932.67</v>
      </c>
      <c r="E35">
        <v>6805375.78</v>
      </c>
    </row>
    <row r="36">
      <c r="A36">
        <v>33</v>
      </c>
      <c r="B36">
        <v>354341.34</v>
      </c>
      <c r="C36">
        <v>151366.11</v>
      </c>
      <c r="D36">
        <v>202975.23</v>
      </c>
      <c r="E36">
        <v>6654009.67</v>
      </c>
    </row>
    <row r="37">
      <c r="A37">
        <v>34</v>
      </c>
      <c r="B37">
        <v>354341.34</v>
      </c>
      <c r="C37">
        <v>155421.28</v>
      </c>
      <c r="D37">
        <v>198920.06</v>
      </c>
      <c r="E37">
        <v>6498588.39</v>
      </c>
    </row>
    <row r="38">
      <c r="A38">
        <v>35</v>
      </c>
      <c r="B38">
        <v>354341.34</v>
      </c>
      <c r="C38">
        <v>159576.57</v>
      </c>
      <c r="D38">
        <v>194764.77</v>
      </c>
      <c r="E38">
        <v>6339011.82</v>
      </c>
    </row>
    <row r="39">
      <c r="A39">
        <v>36</v>
      </c>
      <c r="B39">
        <v>354341.34</v>
      </c>
      <c r="C39">
        <v>163834.39</v>
      </c>
      <c r="D39">
        <v>190506.95</v>
      </c>
      <c r="E39">
        <v>6175177.43</v>
      </c>
    </row>
    <row r="40">
      <c r="A40">
        <v>37</v>
      </c>
      <c r="B40">
        <v>354341.34</v>
      </c>
      <c r="C40">
        <v>168197.2</v>
      </c>
      <c r="D40">
        <v>186144.14</v>
      </c>
      <c r="E40">
        <v>6006980.23</v>
      </c>
    </row>
    <row r="41">
      <c r="A41">
        <v>38</v>
      </c>
      <c r="B41">
        <v>354341.34</v>
      </c>
      <c r="C41">
        <v>172667.5</v>
      </c>
      <c r="D41">
        <v>181673.84</v>
      </c>
      <c r="E41">
        <v>5834312.73</v>
      </c>
    </row>
    <row r="42">
      <c r="A42">
        <v>39</v>
      </c>
      <c r="B42">
        <v>354341.34</v>
      </c>
      <c r="C42">
        <v>177247.88</v>
      </c>
      <c r="D42">
        <v>177093.46</v>
      </c>
      <c r="E42">
        <v>5657064.85</v>
      </c>
    </row>
    <row r="43">
      <c r="A43">
        <v>40</v>
      </c>
      <c r="B43">
        <v>354341.34</v>
      </c>
      <c r="C43">
        <v>181941.01</v>
      </c>
      <c r="D43">
        <v>172400.33</v>
      </c>
      <c r="E43">
        <v>5475123.84</v>
      </c>
    </row>
    <row r="44">
      <c r="A44">
        <v>41</v>
      </c>
      <c r="B44">
        <v>354341.34</v>
      </c>
      <c r="C44">
        <v>186749.6</v>
      </c>
      <c r="D44">
        <v>167591.74</v>
      </c>
      <c r="E44">
        <v>5288374.24</v>
      </c>
    </row>
    <row r="45">
      <c r="A45">
        <v>42</v>
      </c>
      <c r="B45">
        <v>354341.34</v>
      </c>
      <c r="C45">
        <v>191676.43</v>
      </c>
      <c r="D45">
        <v>162664.91</v>
      </c>
      <c r="E45">
        <v>5096697.81</v>
      </c>
    </row>
    <row r="46">
      <c r="A46">
        <v>43</v>
      </c>
      <c r="B46">
        <v>354341.34</v>
      </c>
      <c r="C46">
        <v>196724.36</v>
      </c>
      <c r="D46">
        <v>157616.98</v>
      </c>
      <c r="E46">
        <v>4899973.45</v>
      </c>
    </row>
    <row r="47">
      <c r="A47">
        <v>44</v>
      </c>
      <c r="B47">
        <v>354341.34</v>
      </c>
      <c r="C47">
        <v>201896.34</v>
      </c>
      <c r="D47">
        <v>152445</v>
      </c>
      <c r="E47">
        <v>4698077.11</v>
      </c>
    </row>
    <row r="48">
      <c r="A48">
        <v>45</v>
      </c>
      <c r="B48">
        <v>354341.34</v>
      </c>
      <c r="C48">
        <v>207195.4</v>
      </c>
      <c r="D48">
        <v>147145.94</v>
      </c>
      <c r="E48">
        <v>4490881.71</v>
      </c>
    </row>
    <row r="49">
      <c r="A49">
        <v>46</v>
      </c>
      <c r="B49">
        <v>354341.34</v>
      </c>
      <c r="C49">
        <v>212624.64</v>
      </c>
      <c r="D49">
        <v>141716.7</v>
      </c>
      <c r="E49">
        <v>4278257.07</v>
      </c>
    </row>
    <row r="50">
      <c r="A50">
        <v>47</v>
      </c>
      <c r="B50">
        <v>354341.34</v>
      </c>
      <c r="C50">
        <v>218187.24</v>
      </c>
      <c r="D50">
        <v>136154.1</v>
      </c>
      <c r="E50">
        <v>4060069.83</v>
      </c>
    </row>
    <row r="51">
      <c r="A51">
        <v>48</v>
      </c>
      <c r="B51">
        <v>354341.34</v>
      </c>
      <c r="C51">
        <v>223886.49</v>
      </c>
      <c r="D51">
        <v>130454.85</v>
      </c>
      <c r="E51">
        <v>3836183.34</v>
      </c>
    </row>
    <row r="52">
      <c r="A52">
        <v>49</v>
      </c>
      <c r="B52">
        <v>354341.34</v>
      </c>
      <c r="C52">
        <v>229725.74</v>
      </c>
      <c r="D52">
        <v>124615.6</v>
      </c>
      <c r="E52">
        <v>3606457.6</v>
      </c>
    </row>
    <row r="53">
      <c r="A53">
        <v>50</v>
      </c>
      <c r="B53">
        <v>354341.34</v>
      </c>
      <c r="C53">
        <v>235708.43</v>
      </c>
      <c r="D53">
        <v>118632.91</v>
      </c>
      <c r="E53">
        <v>3370749.17</v>
      </c>
    </row>
    <row r="54">
      <c r="A54">
        <v>51</v>
      </c>
      <c r="B54">
        <v>354341.34</v>
      </c>
      <c r="C54">
        <v>241838.12</v>
      </c>
      <c r="D54">
        <v>112503.22</v>
      </c>
      <c r="E54">
        <v>3128911.05</v>
      </c>
    </row>
    <row r="55">
      <c r="A55">
        <v>52</v>
      </c>
      <c r="B55">
        <v>354341.34</v>
      </c>
      <c r="C55">
        <v>248118.47</v>
      </c>
      <c r="D55">
        <v>106222.87</v>
      </c>
      <c r="E55">
        <v>2880792.58</v>
      </c>
    </row>
    <row r="56">
      <c r="A56">
        <v>53</v>
      </c>
      <c r="B56">
        <v>354341.34</v>
      </c>
      <c r="C56">
        <v>254553.22</v>
      </c>
      <c r="D56">
        <v>99788.12</v>
      </c>
      <c r="E56">
        <v>2626239.36</v>
      </c>
    </row>
    <row r="57">
      <c r="A57">
        <v>54</v>
      </c>
      <c r="B57">
        <v>354341.34</v>
      </c>
      <c r="C57">
        <v>261146.16</v>
      </c>
      <c r="D57">
        <v>93195.18</v>
      </c>
      <c r="E57">
        <v>2365093.2</v>
      </c>
    </row>
    <row r="58">
      <c r="A58">
        <v>55</v>
      </c>
      <c r="B58">
        <v>354341.34</v>
      </c>
      <c r="C58">
        <v>267901.21</v>
      </c>
      <c r="D58">
        <v>86440.13</v>
      </c>
      <c r="E58">
        <v>2097191.99</v>
      </c>
    </row>
    <row r="59">
      <c r="A59">
        <v>56</v>
      </c>
      <c r="B59">
        <v>354341.34</v>
      </c>
      <c r="C59">
        <v>274822.42</v>
      </c>
      <c r="D59">
        <v>79518.92</v>
      </c>
      <c r="E59">
        <v>1822369.57</v>
      </c>
    </row>
    <row r="60">
      <c r="A60">
        <v>57</v>
      </c>
      <c r="B60">
        <v>354341.34</v>
      </c>
      <c r="C60">
        <v>281913.91</v>
      </c>
      <c r="D60">
        <v>72427.43</v>
      </c>
      <c r="E60">
        <v>1540455.66</v>
      </c>
    </row>
    <row r="61">
      <c r="A61">
        <v>58</v>
      </c>
      <c r="B61">
        <v>354341.34</v>
      </c>
      <c r="C61">
        <v>289179.91</v>
      </c>
      <c r="D61">
        <v>65161.43</v>
      </c>
      <c r="E61">
        <v>1251275.75</v>
      </c>
    </row>
    <row r="62">
      <c r="A62">
        <v>59</v>
      </c>
      <c r="B62">
        <v>354341.34</v>
      </c>
      <c r="C62">
        <v>296624.79</v>
      </c>
      <c r="D62">
        <v>57716.55</v>
      </c>
      <c r="E62">
        <v>954650.96</v>
      </c>
    </row>
    <row r="63">
      <c r="A63">
        <v>60</v>
      </c>
      <c r="B63">
        <v>354341.34</v>
      </c>
      <c r="C63">
        <v>304252.99</v>
      </c>
      <c r="D63">
        <v>50088.35</v>
      </c>
      <c r="E63">
        <v>650397.97</v>
      </c>
    </row>
  </sheetData>
  <ignoredErrors>
    <ignoredError numberStoredAsText="1" sqref="A1:E6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cols>
    <col min="1" max="1" width="10.83203125" customWidth="1"/>
    <col min="2" max="2" width="20.83203125" customWidth="1"/>
    <col min="3" max="3" width="20.83203125" customWidth="1"/>
    <col min="4" max="4" width="20.83203125" customWidth="1"/>
  </cols>
  <sheetData>
    <row r="1">
      <c r="A1" t="str">
        <v>Cashflow Analysis (5 Years)</v>
      </c>
    </row>
    <row r="3">
      <c r="A3" t="str">
        <v>Year</v>
      </c>
      <c r="B3" t="str">
        <v>Cash In</v>
      </c>
      <c r="C3" t="str">
        <v>Cash Out</v>
      </c>
      <c r="D3" t="str">
        <v>Net Cash Flow</v>
      </c>
    </row>
    <row r="4">
      <c r="A4" t="str">
        <v>Year 1</v>
      </c>
      <c r="B4">
        <v>23600000</v>
      </c>
      <c r="C4">
        <v>21280000</v>
      </c>
      <c r="D4">
        <f>B4-C4</f>
      </c>
    </row>
    <row r="5">
      <c r="A5" t="str">
        <v>Year 2</v>
      </c>
      <c r="B5">
        <v>17160000</v>
      </c>
      <c r="C5">
        <v>12138000</v>
      </c>
      <c r="D5">
        <f>B5-C5</f>
      </c>
    </row>
    <row r="6">
      <c r="A6" t="str">
        <v>Year 3</v>
      </c>
      <c r="B6">
        <v>18876000</v>
      </c>
      <c r="C6">
        <v>13082000</v>
      </c>
      <c r="D6">
        <f>B6-C6</f>
      </c>
    </row>
    <row r="7">
      <c r="A7" t="str">
        <v>Year 4</v>
      </c>
      <c r="B7">
        <v>20764000</v>
      </c>
      <c r="C7">
        <v>14120000</v>
      </c>
      <c r="D7">
        <f>B7-C7</f>
      </c>
    </row>
    <row r="8">
      <c r="A8" t="str">
        <v>Year 5</v>
      </c>
      <c r="B8">
        <v>22840000</v>
      </c>
      <c r="C8">
        <v>15262000</v>
      </c>
      <c r="D8">
        <f>B8-C8</f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Start-up Costs &amp; ROI</vt:lpstr>
      <vt:lpstr>Overheads &amp; Expenses</vt:lpstr>
      <vt:lpstr>Sales Forecasts</vt:lpstr>
      <vt:lpstr>Summary Sales Forecasts</vt:lpstr>
      <vt:lpstr>Breakeven Analysis</vt:lpstr>
      <vt:lpstr>Loan Borrowing</vt:lpstr>
      <vt:lpstr>Loan Amortization</vt:lpstr>
      <vt:lpstr>Cashflow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