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Assumptions" sheetId="1" r:id="rId4"/>
    <sheet state="visible" name="Startup_Costs" sheetId="2" r:id="rId5"/>
    <sheet state="visible" name="P&amp;L_Forecast" sheetId="3" r:id="rId6"/>
    <sheet state="visible" name="Cash_Flow" sheetId="4" r:id="rId7"/>
    <sheet state="visible" name="Inachee_Scorecard" sheetId="5" r:id="rId8"/>
    <sheet state="visible" name="Dashboard" sheetId="6" r:id="rId9"/>
  </sheets>
  <definedNames/>
  <calcPr/>
</workbook>
</file>

<file path=xl/sharedStrings.xml><?xml version="1.0" encoding="utf-8"?>
<sst xmlns="http://schemas.openxmlformats.org/spreadsheetml/2006/main" count="117" uniqueCount="93">
  <si>
    <t>Cell</t>
  </si>
  <si>
    <t>Data Field</t>
  </si>
  <si>
    <t>Source (for AI Injection)</t>
  </si>
  <si>
    <t>Locked/Unlocked Status</t>
  </si>
  <si>
    <t>B3</t>
  </si>
  <si>
    <t>Sector Name</t>
  </si>
  <si>
    <t>Master Dataset (e.g., Financial Modeling Service)</t>
  </si>
  <si>
    <t>UNLOCKED (Text Input)</t>
  </si>
  <si>
    <t>B4</t>
  </si>
  <si>
    <t>Investor Persona Fit</t>
  </si>
  <si>
    <t>Master Dataset (e.g., The Analyst)</t>
  </si>
  <si>
    <t>C7</t>
  </si>
  <si>
    <t>Annual Revenue Driver (Units)</t>
  </si>
  <si>
    <t>Master Dataset (e.g., 48 clients/year)</t>
  </si>
  <si>
    <t>UNLOCKED (Numeric Input)</t>
  </si>
  <si>
    <t>C8</t>
  </si>
  <si>
    <t>Average Price Per Unit</t>
  </si>
  <si>
    <t>Master Dataset (e.g., $1,250/client)</t>
  </si>
  <si>
    <t>UNLOCKED (Currency Input)</t>
  </si>
  <si>
    <t>C9</t>
  </si>
  <si>
    <t>Gross Margin Target</t>
  </si>
  <si>
    <t>Master Dataset (e.g., 90%)</t>
  </si>
  <si>
    <t>UNLOCKED (Percentage Input)</t>
  </si>
  <si>
    <t>C12</t>
  </si>
  <si>
    <t>Startup Cost (AI Populated)</t>
  </si>
  <si>
    <t>Master Dataset (e.g., $2,000)</t>
  </si>
  <si>
    <t>C13</t>
  </si>
  <si>
    <t>Operating Expense Multiplier</t>
  </si>
  <si>
    <t>(Internal team assumption, e.g., 1.05 for YoY growth)</t>
  </si>
  <si>
    <t>C16</t>
  </si>
  <si>
    <t>Tax Rate</t>
  </si>
  <si>
    <t>(Internal team assumption, e.g., 25%)</t>
  </si>
  <si>
    <t>Purpose: The single, clean sheet where the AI Agent (Module 2) injects data from the Master Structured Dataset. Formulas from all other sheets will link here for variable lookups.</t>
  </si>
  <si>
    <t>Column</t>
  </si>
  <si>
    <t>Description</t>
  </si>
  <si>
    <t>Formula Logic (Must be Locked)</t>
  </si>
  <si>
    <t>B</t>
  </si>
  <si>
    <t>Item Description</t>
  </si>
  <si>
    <t>(List of specific costs from Master Dataset, e.g., Laptop + Software)</t>
  </si>
  <si>
    <t>C</t>
  </si>
  <si>
    <t>Est. Cost</t>
  </si>
  <si>
    <t>(The cost value for each item)</t>
  </si>
  <si>
    <t>C20</t>
  </si>
  <si>
    <t>TOTAL STARTUP COSTS</t>
  </si>
  <si>
    <t>LOCKED (Formula)</t>
  </si>
  <si>
    <t>C21</t>
  </si>
  <si>
    <t>Check: Input Total</t>
  </si>
  <si>
    <t>LOCKED (Formula: Verifies against Tab 1)</t>
  </si>
  <si>
    <t>Purpose: Details the initial investment, pulling the top-level total from the input sheet.</t>
  </si>
  <si>
    <t>Row</t>
  </si>
  <si>
    <t>Year 1 (Col C)</t>
  </si>
  <si>
    <t>Year 2 (Col D)</t>
  </si>
  <si>
    <t>Year 3 (Col E)</t>
  </si>
  <si>
    <t>Revenue</t>
  </si>
  <si>
    <t>COGS</t>
  </si>
  <si>
    <t>Gross Profit</t>
  </si>
  <si>
    <t>Operating Expenses</t>
  </si>
  <si>
    <t>(Year 1 OpEx from Master Dataset)</t>
  </si>
  <si>
    <t>EBITDA</t>
  </si>
  <si>
    <t>Net Profit (EAT)</t>
  </si>
  <si>
    <t>Purpose: Projects the business's profitability over three years.</t>
  </si>
  <si>
    <t>Start Cash</t>
  </si>
  <si>
    <t>Net Profit</t>
  </si>
  <si>
    <t>Investment (Startup)</t>
  </si>
  <si>
    <t>Net Cash Flow</t>
  </si>
  <si>
    <t>End Cash Balance</t>
  </si>
  <si>
    <t>Purpose: Tracks cash movements, crucial for estimating the operational reserves needed.</t>
  </si>
  <si>
    <t>Inachee Dimension</t>
  </si>
  <si>
    <t>Weighting (Locked)</t>
  </si>
  <si>
    <t>AI Agent Input (Locked)</t>
  </si>
  <si>
    <t>Weighted Score (Locked)</t>
  </si>
  <si>
    <t>ROI potential</t>
  </si>
  <si>
    <t>(Lookup score based on Master Dataset's Year 1 ROI %)</t>
  </si>
  <si>
    <t>Scalability</t>
  </si>
  <si>
    <t>(Lookup score based on Master Dataset's Core Strength/Weakness)</t>
  </si>
  <si>
    <t>Market Resilience</t>
  </si>
  <si>
    <t>(Lookup score based on Master Dataset's Core Weakness/Threats)</t>
  </si>
  <si>
    <t>TOTAL SCORE</t>
  </si>
  <si>
    <t>Final Tier</t>
  </si>
  <si>
    <t>IF-Statement Logic (e.g., =IF(E10&gt;=80,"Tier A",IF(E10&gt;=70,"Tier B",...)))</t>
  </si>
  <si>
    <t>Purpose: Calculates the unique, weighted index score, justifying the Tier rating. This tab is entirely formula-driven and should be locked.</t>
  </si>
  <si>
    <t>KPI / Metric</t>
  </si>
  <si>
    <t>Sector:</t>
  </si>
  <si>
    <t>LOCKED</t>
  </si>
  <si>
    <t>Inachee Index Score</t>
  </si>
  <si>
    <t>Inachee Tier</t>
  </si>
  <si>
    <t>Total Startup Cost</t>
  </si>
  <si>
    <t>Year 1 Net Profit</t>
  </si>
  <si>
    <t>3-Year Cumulative Profit</t>
  </si>
  <si>
    <t>Year 1 ROI %</t>
  </si>
  <si>
    <t>Break-Even Point (Estimated)</t>
  </si>
  <si>
    <t>(Advanced Formula for time-to-breakeven based on Cash Flow Tab)</t>
  </si>
  <si>
    <t>Purpose: A graphical and summary view, pulling all key results for the client.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</si>
</sst>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Lexend Deca"/>
    </font>
    <font>
      <sz val="10.0"/>
      <color theme="1"/>
      <name val="Lexend Deca"/>
    </font>
    <font>
      <b/>
      <sz val="14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shrinkToFit="0" wrapText="1"/>
    </xf>
    <xf borderId="0" fillId="0" fontId="4" numFmtId="0" xfId="0" applyFont="1"/>
    <xf borderId="0" fillId="0" fontId="1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5.38"/>
    <col customWidth="1" min="3" max="3" width="43.5"/>
    <col customWidth="1" min="4" max="4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</v>
      </c>
      <c r="B2" s="1" t="s">
        <v>5</v>
      </c>
      <c r="C2" s="1" t="s">
        <v>6</v>
      </c>
      <c r="D2" s="1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 t="s">
        <v>9</v>
      </c>
      <c r="C3" s="1" t="s">
        <v>10</v>
      </c>
      <c r="D3" s="1" t="s">
        <v>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15</v>
      </c>
      <c r="B5" s="1" t="s">
        <v>16</v>
      </c>
      <c r="C5" s="1" t="s">
        <v>17</v>
      </c>
      <c r="D5" s="1" t="s">
        <v>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19</v>
      </c>
      <c r="B6" s="1" t="s">
        <v>20</v>
      </c>
      <c r="C6" s="1" t="s">
        <v>21</v>
      </c>
      <c r="D6" s="1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23</v>
      </c>
      <c r="B7" s="1" t="s">
        <v>24</v>
      </c>
      <c r="C7" s="1" t="s">
        <v>25</v>
      </c>
      <c r="D7" s="1" t="s">
        <v>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26</v>
      </c>
      <c r="B8" s="1" t="s">
        <v>27</v>
      </c>
      <c r="C8" s="1" t="s">
        <v>28</v>
      </c>
      <c r="D8" s="1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29</v>
      </c>
      <c r="B9" s="1" t="s">
        <v>30</v>
      </c>
      <c r="C9" s="1" t="s">
        <v>31</v>
      </c>
      <c r="D9" s="1" t="s">
        <v>22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3" t="s">
        <v>32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0.13"/>
    <col customWidth="1" min="3" max="3" width="55.38"/>
    <col customWidth="1" min="4" max="4" width="34.38"/>
  </cols>
  <sheetData>
    <row r="1">
      <c r="A1" s="5" t="s">
        <v>33</v>
      </c>
      <c r="B1" s="5" t="s">
        <v>34</v>
      </c>
      <c r="C1" s="5" t="s">
        <v>35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36</v>
      </c>
      <c r="B2" s="5" t="s">
        <v>37</v>
      </c>
      <c r="C2" s="5" t="s">
        <v>38</v>
      </c>
      <c r="D2" s="5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39</v>
      </c>
      <c r="B3" s="5" t="s">
        <v>40</v>
      </c>
      <c r="C3" s="5" t="s">
        <v>41</v>
      </c>
      <c r="D3" s="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42</v>
      </c>
      <c r="B4" s="5" t="s">
        <v>43</v>
      </c>
      <c r="C4" s="6">
        <f>SUM(C7:C19)</f>
        <v>0</v>
      </c>
      <c r="D4" s="5" t="s">
        <v>44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45</v>
      </c>
      <c r="B5" s="5" t="s">
        <v>46</v>
      </c>
      <c r="C5" s="7" t="str">
        <f>Input_Assumptions!C12</f>
        <v/>
      </c>
      <c r="D5" s="5" t="s">
        <v>47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8" t="s">
        <v>48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7.25"/>
    <col customWidth="1" min="3" max="3" width="29.25"/>
    <col customWidth="1" min="4" max="4" width="11.75"/>
    <col customWidth="1" min="5" max="5" width="20.88"/>
  </cols>
  <sheetData>
    <row r="1">
      <c r="A1" s="5" t="s">
        <v>49</v>
      </c>
      <c r="B1" s="5" t="s">
        <v>50</v>
      </c>
      <c r="C1" s="5" t="s">
        <v>51</v>
      </c>
      <c r="D1" s="5" t="s">
        <v>52</v>
      </c>
      <c r="E1" s="5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3.0</v>
      </c>
      <c r="B2" s="5" t="s">
        <v>53</v>
      </c>
      <c r="C2" s="7" t="str">
        <f>Input_Assumptions!C7 * Input_Assumptions!C8</f>
        <v>#VALUE!</v>
      </c>
      <c r="D2" s="7" t="str">
        <f>C3*1.15 (Assumes 15% growth)</f>
        <v>#ERROR!</v>
      </c>
      <c r="E2" s="7" t="str">
        <f>D3*1.20 (Assumes 20% growth)</f>
        <v>#ERROR!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4.0</v>
      </c>
      <c r="B3" s="5" t="s">
        <v>54</v>
      </c>
      <c r="C3" s="7" t="str">
        <f>C3 * (1 - Input_Assumptions!C9)</f>
        <v>#REF!</v>
      </c>
      <c r="D3" s="7" t="str">
        <f>D3 * (1 - Input_Assumptions!C9)</f>
        <v>#REF!</v>
      </c>
      <c r="E3" s="7" t="str">
        <f>E3 * (1 - Input_Assumptions!C9)</f>
        <v>#REF!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5.0</v>
      </c>
      <c r="B4" s="5" t="s">
        <v>55</v>
      </c>
      <c r="C4" s="7" t="str">
        <f t="shared" ref="C4:E4" si="1">C3 - C4</f>
        <v>#REF!</v>
      </c>
      <c r="D4" s="7" t="str">
        <f t="shared" si="1"/>
        <v>#REF!</v>
      </c>
      <c r="E4" s="7" t="str">
        <f t="shared" si="1"/>
        <v>#REF!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7.0</v>
      </c>
      <c r="B5" s="5" t="s">
        <v>56</v>
      </c>
      <c r="C5" s="5" t="s">
        <v>57</v>
      </c>
      <c r="D5" s="7" t="str">
        <f>C7 * Input_Assumptions!C13</f>
        <v>#VALUE!</v>
      </c>
      <c r="E5" s="7" t="str">
        <f>D7 * Input_Assumptions!C13</f>
        <v>#VALUE!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8.0</v>
      </c>
      <c r="B6" s="5" t="s">
        <v>58</v>
      </c>
      <c r="C6" s="7" t="str">
        <f t="shared" ref="C6:E6" si="2">C5 - C7</f>
        <v>#VALUE!</v>
      </c>
      <c r="D6" s="7" t="str">
        <f t="shared" si="2"/>
        <v>#VALUE!</v>
      </c>
      <c r="E6" s="7" t="str">
        <f t="shared" si="2"/>
        <v>#VALUE!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11.0</v>
      </c>
      <c r="B7" s="5" t="s">
        <v>59</v>
      </c>
      <c r="C7" s="7">
        <f>C8 * (1 - Input_Assumptions!C16)</f>
        <v>0</v>
      </c>
      <c r="D7" s="7">
        <f>D8 * (1 - Input_Assumptions!C16)</f>
        <v>0</v>
      </c>
      <c r="E7" s="7">
        <f>E8 * (1 - Input_Assumptions!C16)</f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11">
      <c r="C11" s="8" t="s">
        <v>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8.0"/>
    <col customWidth="1" min="3" max="3" width="11.88"/>
    <col customWidth="1" min="4" max="4" width="11.75"/>
    <col customWidth="1" min="5" max="5" width="20.88"/>
  </cols>
  <sheetData>
    <row r="1">
      <c r="A1" s="5" t="s">
        <v>49</v>
      </c>
      <c r="B1" s="5" t="s">
        <v>50</v>
      </c>
      <c r="C1" s="5" t="s">
        <v>51</v>
      </c>
      <c r="D1" s="5" t="s">
        <v>52</v>
      </c>
      <c r="E1" s="5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3.0</v>
      </c>
      <c r="B2" s="5" t="s">
        <v>61</v>
      </c>
      <c r="C2" s="7" t="str">
        <f>0 (For Year 1)</f>
        <v>#ERROR!</v>
      </c>
      <c r="D2" s="7" t="str">
        <f>C8 (Pulls previous year's end cash)</f>
        <v>#ERROR!</v>
      </c>
      <c r="E2" s="7" t="str">
        <f>D8 (Pulls previous year's end cash)</f>
        <v>#ERROR!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4.0</v>
      </c>
      <c r="B3" s="5" t="s">
        <v>62</v>
      </c>
      <c r="C3" s="7" t="str">
        <f t="shared" ref="C3:E3" si="1">P&amp;L_Forecast!C11</f>
        <v>#NAME?</v>
      </c>
      <c r="D3" s="7" t="str">
        <f t="shared" si="1"/>
        <v>#NAME?</v>
      </c>
      <c r="E3" s="7" t="str">
        <f t="shared" si="1"/>
        <v>#NAME?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5.0</v>
      </c>
      <c r="B4" s="5" t="s">
        <v>63</v>
      </c>
      <c r="C4" s="7">
        <f>-Startup_Costs!C20</f>
        <v>0</v>
      </c>
      <c r="D4" s="6">
        <f t="shared" ref="D4:E4" si="2">0</f>
        <v>0</v>
      </c>
      <c r="E4" s="6">
        <f t="shared" si="2"/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7.0</v>
      </c>
      <c r="B5" s="5" t="s">
        <v>64</v>
      </c>
      <c r="C5" s="7" t="str">
        <f t="shared" ref="C5:E5" si="3">SUM(C4:C6)</f>
        <v>#REF!</v>
      </c>
      <c r="D5" s="7" t="str">
        <f t="shared" si="3"/>
        <v>#REF!</v>
      </c>
      <c r="E5" s="7" t="str">
        <f t="shared" si="3"/>
        <v>#REF!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8.0</v>
      </c>
      <c r="B6" s="5" t="s">
        <v>65</v>
      </c>
      <c r="C6" s="7" t="str">
        <f t="shared" ref="C6:E6" si="4">C3 + C7</f>
        <v>#NAME?</v>
      </c>
      <c r="D6" s="7" t="str">
        <f t="shared" si="4"/>
        <v>#NAME?</v>
      </c>
      <c r="E6" s="7" t="str">
        <f t="shared" si="4"/>
        <v>#NAME?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10">
      <c r="B10" s="8" t="s">
        <v>66</v>
      </c>
    </row>
    <row r="11">
      <c r="B11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6.63"/>
    <col customWidth="1" min="3" max="3" width="57.5"/>
    <col customWidth="1" min="4" max="4" width="55.75"/>
    <col customWidth="1" min="5" max="5" width="21.38"/>
  </cols>
  <sheetData>
    <row r="1">
      <c r="A1" s="5" t="s">
        <v>49</v>
      </c>
      <c r="B1" s="5" t="s">
        <v>67</v>
      </c>
      <c r="C1" s="5" t="s">
        <v>68</v>
      </c>
      <c r="D1" s="5" t="s">
        <v>69</v>
      </c>
      <c r="E1" s="5" t="s">
        <v>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3.0</v>
      </c>
      <c r="B2" s="5" t="s">
        <v>71</v>
      </c>
      <c r="C2" s="10">
        <v>0.2</v>
      </c>
      <c r="D2" s="5" t="s">
        <v>72</v>
      </c>
      <c r="E2" s="7" t="str">
        <f t="shared" ref="E2:E4" si="1">C3*D3</f>
        <v>#VALUE!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4.0</v>
      </c>
      <c r="B3" s="5" t="s">
        <v>73</v>
      </c>
      <c r="C3" s="10">
        <v>0.2</v>
      </c>
      <c r="D3" s="5" t="s">
        <v>74</v>
      </c>
      <c r="E3" s="7" t="str">
        <f t="shared" si="1"/>
        <v>#VALUE!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5.0</v>
      </c>
      <c r="B4" s="5" t="s">
        <v>75</v>
      </c>
      <c r="C4" s="10">
        <v>0.15</v>
      </c>
      <c r="D4" s="5" t="s">
        <v>76</v>
      </c>
      <c r="E4" s="6">
        <f t="shared" si="1"/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10.0</v>
      </c>
      <c r="B5" s="5" t="s">
        <v>77</v>
      </c>
      <c r="C5" s="6">
        <f>100%</f>
        <v>1</v>
      </c>
      <c r="D5" s="5"/>
      <c r="E5" s="7" t="str">
        <f>SUM(E3:E9)</f>
        <v>#REF!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12.0</v>
      </c>
      <c r="B6" s="5" t="s">
        <v>78</v>
      </c>
      <c r="C6" s="5" t="s">
        <v>79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10">
      <c r="C10" s="8" t="s">
        <v>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4.75"/>
    <col customWidth="1" min="3" max="3" width="55.63"/>
    <col customWidth="1" min="4" max="4" width="20.88"/>
  </cols>
  <sheetData>
    <row r="1">
      <c r="A1" s="5" t="s">
        <v>49</v>
      </c>
      <c r="B1" s="5" t="s">
        <v>81</v>
      </c>
      <c r="C1" s="5" t="s">
        <v>35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3.0</v>
      </c>
      <c r="B2" s="5" t="s">
        <v>82</v>
      </c>
      <c r="C2" s="7" t="str">
        <f>Input_Assumptions!B3</f>
        <v>Investor Persona Fit</v>
      </c>
      <c r="D2" s="5" t="s">
        <v>83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4.0</v>
      </c>
      <c r="B3" s="5" t="s">
        <v>84</v>
      </c>
      <c r="C3" s="7" t="str">
        <f>Inachee_Scorecard!E10</f>
        <v/>
      </c>
      <c r="D3" s="5" t="s">
        <v>83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5.0</v>
      </c>
      <c r="B4" s="5" t="s">
        <v>85</v>
      </c>
      <c r="C4" s="7" t="str">
        <f>Inachee_Scorecard!E12</f>
        <v/>
      </c>
      <c r="D4" s="5" t="s">
        <v>83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7.0</v>
      </c>
      <c r="B5" s="5" t="s">
        <v>86</v>
      </c>
      <c r="C5" s="7" t="str">
        <f>Startup_Costs!C20</f>
        <v/>
      </c>
      <c r="D5" s="5" t="s">
        <v>83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8.0</v>
      </c>
      <c r="B6" s="5" t="s">
        <v>87</v>
      </c>
      <c r="C6" s="7" t="str">
        <f>P&amp;L_Forecast!C11</f>
        <v>#NAME?</v>
      </c>
      <c r="D6" s="5" t="s">
        <v>83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9.0</v>
      </c>
      <c r="B7" s="5" t="s">
        <v>88</v>
      </c>
      <c r="C7" s="7" t="str">
        <f>SUM(P&amp;L_Forecast!C11:E11)</f>
        <v>#NAME?</v>
      </c>
      <c r="D7" s="5" t="s">
        <v>83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11.0</v>
      </c>
      <c r="B8" s="5" t="s">
        <v>89</v>
      </c>
      <c r="C8" s="7" t="str">
        <f>C8 / C7</f>
        <v>#REF!</v>
      </c>
      <c r="D8" s="5" t="s">
        <v>83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12.0</v>
      </c>
      <c r="B9" s="5" t="s">
        <v>90</v>
      </c>
      <c r="C9" s="5" t="s">
        <v>91</v>
      </c>
      <c r="D9" s="5" t="s">
        <v>83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3">
      <c r="C13" s="8" t="s">
        <v>92</v>
      </c>
    </row>
  </sheetData>
  <drawing r:id="rId1"/>
</worksheet>
</file>