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C. KULIAH\KULIAH SMT 7\SKRIPSI\MOCKUP TAMPILAN\REV031119\"/>
    </mc:Choice>
  </mc:AlternateContent>
  <xr:revisionPtr revIDLastSave="0" documentId="13_ncr:1_{6D3E189B-D444-49B8-B47F-1BC9BA04AA7A}" xr6:coauthVersionLast="45" xr6:coauthVersionMax="45" xr10:uidLastSave="{00000000-0000-0000-0000-000000000000}"/>
  <bookViews>
    <workbookView xWindow="28680" yWindow="-120" windowWidth="20730" windowHeight="11160" firstSheet="7" activeTab="11" xr2:uid="{DD9013D0-4B23-47BF-B4CE-1D323C36AE13}"/>
  </bookViews>
  <sheets>
    <sheet name="DataUser" sheetId="11" r:id="rId1"/>
    <sheet name="DataProyek" sheetId="20" r:id="rId2"/>
    <sheet name="DataUraianKerja" sheetId="4" r:id="rId3"/>
    <sheet name="DataRencana" sheetId="14" r:id="rId4"/>
    <sheet name="Jadwal Minggu ke (1)" sheetId="5" r:id="rId5"/>
    <sheet name="Jadwal Minggu ke (2)" sheetId="7" r:id="rId6"/>
    <sheet name="Realisasi Minggu ke (1)" sheetId="8" r:id="rId7"/>
    <sheet name="Realisasi Minggu ke (2)" sheetId="10" r:id="rId8"/>
    <sheet name="Hasil Lap Mingguan" sheetId="12" r:id="rId9"/>
    <sheet name="DataTagihan" sheetId="15" r:id="rId10"/>
    <sheet name="DataTagihan (2)" sheetId="18" state="hidden" r:id="rId11"/>
    <sheet name="CetakTagihan" sheetId="17" r:id="rId12"/>
    <sheet name="Dashboard" sheetId="19" r:id="rId13"/>
  </sheets>
  <definedNames>
    <definedName name="__IntlFixup" hidden="1">TRUE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ccessDatabase" hidden="1">"C:\My Documents\Konstruksi\MM-Unpad\Ged-C\RABGedung-C.mdb"</definedName>
    <definedName name="ANDI1" hidden="1">#REF!</definedName>
    <definedName name="ANDY" hidden="1">#REF!</definedName>
    <definedName name="ANDY2" hidden="1">#REF!</definedName>
    <definedName name="_xlnm.Print_Area" localSheetId="11">CetakTagihan!$B$2:$J$39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5" l="1"/>
  <c r="H24" i="18" l="1"/>
  <c r="H8" i="18"/>
  <c r="H18" i="18" s="1"/>
  <c r="H25" i="17"/>
  <c r="H9" i="18" l="1"/>
  <c r="H16" i="15"/>
  <c r="H9" i="15" l="1"/>
  <c r="H10" i="15" l="1"/>
  <c r="Q28" i="12" l="1"/>
  <c r="I28" i="12"/>
  <c r="Q31" i="12"/>
  <c r="P28" i="12"/>
  <c r="I40" i="10" l="1"/>
  <c r="H40" i="10"/>
  <c r="M39" i="10"/>
  <c r="M37" i="10"/>
  <c r="M36" i="10"/>
  <c r="M35" i="10"/>
  <c r="M33" i="10"/>
  <c r="M32" i="10"/>
  <c r="K31" i="10"/>
  <c r="L31" i="10" s="1"/>
  <c r="M31" i="10" s="1"/>
  <c r="K30" i="10"/>
  <c r="L30" i="10" s="1"/>
  <c r="I40" i="8"/>
  <c r="H40" i="8"/>
  <c r="M39" i="8"/>
  <c r="M37" i="8"/>
  <c r="M36" i="8"/>
  <c r="M35" i="8"/>
  <c r="M33" i="8"/>
  <c r="M32" i="8"/>
  <c r="K31" i="8"/>
  <c r="L31" i="8" s="1"/>
  <c r="M31" i="8" s="1"/>
  <c r="K30" i="8"/>
  <c r="L30" i="8" s="1"/>
  <c r="I36" i="14"/>
  <c r="H36" i="14"/>
  <c r="I21" i="14"/>
  <c r="H21" i="14"/>
  <c r="H7" i="14"/>
  <c r="I36" i="5"/>
  <c r="H36" i="5"/>
  <c r="M30" i="10" l="1"/>
  <c r="M40" i="10" s="1"/>
  <c r="L40" i="10"/>
  <c r="M30" i="8"/>
  <c r="M40" i="8" s="1"/>
  <c r="L40" i="8"/>
  <c r="O28" i="12"/>
  <c r="L28" i="12"/>
  <c r="F28" i="12"/>
  <c r="M28" i="12"/>
  <c r="H25" i="4" l="1"/>
  <c r="Q33" i="12" l="1"/>
  <c r="N27" i="12"/>
  <c r="M27" i="12"/>
  <c r="K27" i="12"/>
  <c r="L27" i="12" s="1"/>
  <c r="O27" i="12" s="1"/>
  <c r="M25" i="12"/>
  <c r="K25" i="12"/>
  <c r="L25" i="12" s="1"/>
  <c r="O25" i="12" s="1"/>
  <c r="M24" i="12"/>
  <c r="K24" i="12"/>
  <c r="N24" i="12" s="1"/>
  <c r="M23" i="12"/>
  <c r="K23" i="12"/>
  <c r="N23" i="12" s="1"/>
  <c r="M21" i="12"/>
  <c r="L21" i="12"/>
  <c r="O21" i="12" s="1"/>
  <c r="K21" i="12"/>
  <c r="N21" i="12" s="1"/>
  <c r="M20" i="12"/>
  <c r="K20" i="12"/>
  <c r="N20" i="12" s="1"/>
  <c r="M19" i="12"/>
  <c r="K19" i="12"/>
  <c r="N19" i="12" s="1"/>
  <c r="M18" i="12"/>
  <c r="K18" i="12"/>
  <c r="L18" i="12" s="1"/>
  <c r="O18" i="12" s="1"/>
  <c r="Q18" i="12" s="1"/>
  <c r="D12" i="12"/>
  <c r="N18" i="12" l="1"/>
  <c r="N25" i="12"/>
  <c r="L24" i="12"/>
  <c r="O24" i="12" s="1"/>
  <c r="L20" i="12"/>
  <c r="O20" i="12" s="1"/>
  <c r="L23" i="12"/>
  <c r="O23" i="12" s="1"/>
  <c r="L19" i="12"/>
  <c r="O19" i="12" s="1"/>
  <c r="Q19" i="12" s="1"/>
  <c r="M21" i="8"/>
  <c r="M19" i="8"/>
  <c r="M18" i="8"/>
  <c r="M17" i="8"/>
  <c r="M15" i="8"/>
  <c r="M14" i="8"/>
  <c r="K13" i="8"/>
  <c r="L13" i="8" s="1"/>
  <c r="M13" i="8" s="1"/>
  <c r="K12" i="8"/>
  <c r="L12" i="8" s="1"/>
  <c r="K13" i="10"/>
  <c r="L13" i="10" s="1"/>
  <c r="M13" i="10" s="1"/>
  <c r="K12" i="10"/>
  <c r="L12" i="10" s="1"/>
  <c r="I22" i="10"/>
  <c r="H22" i="10"/>
  <c r="M21" i="10"/>
  <c r="M19" i="10"/>
  <c r="M18" i="10"/>
  <c r="M17" i="10"/>
  <c r="M15" i="10"/>
  <c r="M14" i="10"/>
  <c r="H7" i="8"/>
  <c r="I22" i="8"/>
  <c r="H22" i="8"/>
  <c r="H21" i="7"/>
  <c r="G21" i="7"/>
  <c r="H7" i="5"/>
  <c r="F7" i="10" s="1"/>
  <c r="H7" i="10" s="1"/>
  <c r="I21" i="5"/>
  <c r="H21" i="5"/>
  <c r="H19" i="4"/>
  <c r="E7" i="7" l="1"/>
  <c r="G7" i="7" s="1"/>
  <c r="M12" i="8"/>
  <c r="M22" i="8" s="1"/>
  <c r="L22" i="8"/>
  <c r="L22" i="10"/>
  <c r="M12" i="10"/>
  <c r="M22" i="10" s="1"/>
</calcChain>
</file>

<file path=xl/sharedStrings.xml><?xml version="1.0" encoding="utf-8"?>
<sst xmlns="http://schemas.openxmlformats.org/spreadsheetml/2006/main" count="789" uniqueCount="235">
  <si>
    <t>No</t>
  </si>
  <si>
    <t>Nama Proyek</t>
  </si>
  <si>
    <t>DATA PROYEK</t>
  </si>
  <si>
    <t>ID Proyek</t>
  </si>
  <si>
    <t>NO</t>
  </si>
  <si>
    <t>DATA URAIAN KERJA</t>
  </si>
  <si>
    <t>Uraian Kerja</t>
  </si>
  <si>
    <t xml:space="preserve">Pekerjaan Peningkatan Infrastruktur, Jaringan, Dan Teknologi Informasi Untuk Menunjang Digital Port Di Pelabuhan Talang Duku Dan Muara Sabak	</t>
  </si>
  <si>
    <t>0001</t>
  </si>
  <si>
    <t>Pengadaan dan Pemasangan Perangkat CCTV di Pelabuhan Talang Duku Jambi</t>
  </si>
  <si>
    <t>0002</t>
  </si>
  <si>
    <t>PD.02/31/5/1/D5/GM/C.JBI-19</t>
  </si>
  <si>
    <t>PT. Data Solusindo</t>
  </si>
  <si>
    <t xml:space="preserve">Pengembangan Aplikasi dan Infrastruktur Kegiatan CFS Cabang Pelabuhan Jambi tahun 2019	</t>
  </si>
  <si>
    <t>0003</t>
  </si>
  <si>
    <t>PT. Electronic Komunika Informasi</t>
  </si>
  <si>
    <t>PT. Aplikasi Anak Bangsa</t>
  </si>
  <si>
    <t>PD.02/10/3/1/D5/GM/C.JBI-19</t>
  </si>
  <si>
    <t>PD.02/15/5/2/D5/GM/C.JBI-19</t>
  </si>
  <si>
    <t>0004</t>
  </si>
  <si>
    <t>Pembuatan Ruang Information Center di Pelabuhan Talang Duku Jambi</t>
  </si>
  <si>
    <t>PT. Arya Duta Mandiri</t>
  </si>
  <si>
    <t>Pemasangan Perangkat CCTV (IP Camera)</t>
  </si>
  <si>
    <t>Pemasangan IP Camera Outdoor</t>
  </si>
  <si>
    <t>Pemasangan IP Camera Indoor</t>
  </si>
  <si>
    <t>Pemasangan Network Video Recorder</t>
  </si>
  <si>
    <t>Pemasangan Storage Disk dan Power Supply</t>
  </si>
  <si>
    <t>a</t>
  </si>
  <si>
    <t>b</t>
  </si>
  <si>
    <t>c</t>
  </si>
  <si>
    <t>d</t>
  </si>
  <si>
    <t>Satuan</t>
  </si>
  <si>
    <t>Volume</t>
  </si>
  <si>
    <t>unit</t>
  </si>
  <si>
    <t>Pemasangan Perangkat Pendukung dan Akesoris</t>
  </si>
  <si>
    <t>Pemasangan Kabel UTP</t>
  </si>
  <si>
    <t>m'</t>
  </si>
  <si>
    <t>Pemasangan Kabel Eterna</t>
  </si>
  <si>
    <t>Pemasangan Pipca Conduct</t>
  </si>
  <si>
    <t>Ls</t>
  </si>
  <si>
    <t>Instalasi Software dan Testing</t>
  </si>
  <si>
    <t>Instalasi Camera, Test dan Commisioning</t>
  </si>
  <si>
    <t xml:space="preserve">Jumlah </t>
  </si>
  <si>
    <t>Minggu ke</t>
  </si>
  <si>
    <t>Bobot Rencana (%)</t>
  </si>
  <si>
    <t>Bobot Kontrak (%)</t>
  </si>
  <si>
    <t>Tanggal</t>
  </si>
  <si>
    <t>s.d.</t>
  </si>
  <si>
    <t>JADWAL RENCANA KERJA</t>
  </si>
  <si>
    <t>REALISASI KERJA</t>
  </si>
  <si>
    <t>Bobot Realisasi (%)</t>
  </si>
  <si>
    <t>Deviasi / Selisih</t>
  </si>
  <si>
    <t>ID PROYEK</t>
  </si>
  <si>
    <t>NAMA PROYEK</t>
  </si>
  <si>
    <t>NOMOR KONTRAK</t>
  </si>
  <si>
    <t>NILAI KONTRAK</t>
  </si>
  <si>
    <t>NAMA REKANAN</t>
  </si>
  <si>
    <t>TANGGAL MULAI</t>
  </si>
  <si>
    <t>TANGGAL SELESAI</t>
  </si>
  <si>
    <t>% Item</t>
  </si>
  <si>
    <t>Volume Realisasi</t>
  </si>
  <si>
    <t>(1)</t>
  </si>
  <si>
    <t>(2)</t>
  </si>
  <si>
    <t>(3)</t>
  </si>
  <si>
    <t>(4)</t>
  </si>
  <si>
    <t>(5)</t>
  </si>
  <si>
    <t>(6)</t>
  </si>
  <si>
    <t>(7)</t>
  </si>
  <si>
    <t>(8)=(7)/(4)*100</t>
  </si>
  <si>
    <t>(9)=(8)/100*(5)</t>
  </si>
  <si>
    <t>(10)=(9)-(6)</t>
  </si>
  <si>
    <t>Deviasi (%)</t>
  </si>
  <si>
    <t>UBAH / HAPUS</t>
  </si>
  <si>
    <t>ID USER</t>
  </si>
  <si>
    <t>USERNAME</t>
  </si>
  <si>
    <t>NAMA LENGKAP</t>
  </si>
  <si>
    <t>PASSWORD</t>
  </si>
  <si>
    <t>TIPE USER</t>
  </si>
  <si>
    <t>001</t>
  </si>
  <si>
    <t>002</t>
  </si>
  <si>
    <t>003</t>
  </si>
  <si>
    <t>004</t>
  </si>
  <si>
    <t>005</t>
  </si>
  <si>
    <t>006</t>
  </si>
  <si>
    <t>Admin</t>
  </si>
  <si>
    <t>manager</t>
  </si>
  <si>
    <t>admin</t>
  </si>
  <si>
    <t>user003</t>
  </si>
  <si>
    <t>user004</t>
  </si>
  <si>
    <t>user005</t>
  </si>
  <si>
    <t>user006</t>
  </si>
  <si>
    <t>Manager</t>
  </si>
  <si>
    <t>Rekanan</t>
  </si>
  <si>
    <t>DATA USER</t>
  </si>
  <si>
    <t>Periode</t>
  </si>
  <si>
    <t>:</t>
  </si>
  <si>
    <t>7-Feb-19 s/d 13-Feb-19</t>
  </si>
  <si>
    <t>Kontraktor</t>
  </si>
  <si>
    <t>Nomor Kontrak</t>
  </si>
  <si>
    <t>PD.05.01/30/1/1/D2/GM/CJBI-19</t>
  </si>
  <si>
    <t>Nilai Kontrak</t>
  </si>
  <si>
    <t>Tanggal Mulai</t>
  </si>
  <si>
    <t>Tanggal Selesai</t>
  </si>
  <si>
    <t>Waktu Pekerjaan</t>
  </si>
  <si>
    <t>hari kalender</t>
  </si>
  <si>
    <t>URAIAN PEKERJAAN</t>
  </si>
  <si>
    <t>SATUAN</t>
  </si>
  <si>
    <t>KONTRAK</t>
  </si>
  <si>
    <t>PROGRES PEKERJAAN FISIK MINGGUAN</t>
  </si>
  <si>
    <t>PROGRES RENCANA (%)</t>
  </si>
  <si>
    <t>DEVIASI / SELISIH (%)</t>
  </si>
  <si>
    <t>S.D. MINGGU LALU</t>
  </si>
  <si>
    <t>MINGGU INI</t>
  </si>
  <si>
    <t>S.D MINGGU INI</t>
  </si>
  <si>
    <t>Bobot (%)</t>
  </si>
  <si>
    <t>% item</t>
  </si>
  <si>
    <t>MONITORING PROGRES S/D TANGGAL</t>
  </si>
  <si>
    <t>PROGRES RENCANA</t>
  </si>
  <si>
    <t>(%)</t>
  </si>
  <si>
    <t>PROGRES AKTUAL</t>
  </si>
  <si>
    <t>DEVIASI</t>
  </si>
  <si>
    <t>DGM OPERASI &amp; TEKNIK</t>
  </si>
  <si>
    <t>Diperiksa Oleh</t>
  </si>
  <si>
    <t>Diajukan Oleh</t>
  </si>
  <si>
    <t>PT. PELABUHAN INDONESIA II (PERSERO)</t>
  </si>
  <si>
    <t>ASISTEN DGM TEKNIK</t>
  </si>
  <si>
    <t>PT. DATA SOLUSINDO</t>
  </si>
  <si>
    <t>CABANG JAMBI</t>
  </si>
  <si>
    <t>TRI SUSILO PRAWOKO</t>
  </si>
  <si>
    <t>ISPIN ROZALI</t>
  </si>
  <si>
    <t>YOGI SAPUTRA</t>
  </si>
  <si>
    <t>NIPP. 265105688</t>
  </si>
  <si>
    <t>NIPP. 272026830</t>
  </si>
  <si>
    <t>Direktur</t>
  </si>
  <si>
    <t>Keterangan Menu:</t>
  </si>
  <si>
    <t>: All</t>
  </si>
  <si>
    <t>: Dashboard, Laporan</t>
  </si>
  <si>
    <t>: Realisasi, Laporan, Tagihan</t>
  </si>
  <si>
    <t>URAIAN KERJA</t>
  </si>
  <si>
    <t>VOLUME</t>
  </si>
  <si>
    <t>BOBOT KONTRAK (%)</t>
  </si>
  <si>
    <t>JUMLAH</t>
  </si>
  <si>
    <t>ID URAIAN</t>
  </si>
  <si>
    <t>Total</t>
  </si>
  <si>
    <t>LAPORAN REALISASI PEKERJAAN</t>
  </si>
  <si>
    <t>1.a</t>
  </si>
  <si>
    <t>1.b</t>
  </si>
  <si>
    <t>1.c</t>
  </si>
  <si>
    <t>1.d</t>
  </si>
  <si>
    <t>2.a</t>
  </si>
  <si>
    <t>2.b</t>
  </si>
  <si>
    <t>2.c</t>
  </si>
  <si>
    <t>3.a</t>
  </si>
  <si>
    <t>00000002</t>
  </si>
  <si>
    <t>00000001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</si>
  <si>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</si>
  <si>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</si>
  <si>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</si>
  <si>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</si>
  <si>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</si>
  <si>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</si>
  <si>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</si>
  <si>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</si>
  <si>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</si>
  <si>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BOBOT RENCANA (%)</t>
  </si>
  <si>
    <t>UBAH</t>
  </si>
  <si>
    <t>ID MINGGU RENCANA</t>
  </si>
  <si>
    <t>ID RENCANA</t>
  </si>
  <si>
    <t>R000001</t>
  </si>
  <si>
    <t>R000002</t>
  </si>
  <si>
    <t>R000003</t>
  </si>
  <si>
    <t>R000004</t>
  </si>
  <si>
    <t>R000005</t>
  </si>
  <si>
    <t>R000006</t>
  </si>
  <si>
    <t>R000007</t>
  </si>
  <si>
    <t>R000008</t>
  </si>
  <si>
    <t>R000009</t>
  </si>
  <si>
    <t>R000010</t>
  </si>
  <si>
    <t>R000011</t>
  </si>
  <si>
    <t>ID REALISASI</t>
  </si>
  <si>
    <t>VOLUME REALISASI</t>
  </si>
  <si>
    <t>%ITEM</t>
  </si>
  <si>
    <t>BOBOT REALISASI (%)</t>
  </si>
  <si>
    <t>DEVIASI / SELISIH</t>
  </si>
  <si>
    <t>(0)</t>
  </si>
  <si>
    <t>P000001</t>
  </si>
  <si>
    <t>L000001</t>
  </si>
  <si>
    <t>L000002</t>
  </si>
  <si>
    <t>L000003</t>
  </si>
  <si>
    <t>L000004</t>
  </si>
  <si>
    <t>L000005</t>
  </si>
  <si>
    <t>L000006</t>
  </si>
  <si>
    <t>L000007</t>
  </si>
  <si>
    <t>L000008</t>
  </si>
  <si>
    <t>L000009</t>
  </si>
  <si>
    <t>L000010</t>
  </si>
  <si>
    <t>L000011</t>
  </si>
  <si>
    <t>DATA TAGIHAN</t>
  </si>
  <si>
    <t>ID TAGIHAN</t>
  </si>
  <si>
    <t>T000001</t>
  </si>
  <si>
    <t>T000002</t>
  </si>
  <si>
    <t>NAMA TAGIHAN</t>
  </si>
  <si>
    <t>Pembayaran Termyn 1</t>
  </si>
  <si>
    <t>TANGGAL</t>
  </si>
  <si>
    <t>PROGRES</t>
  </si>
  <si>
    <t>NILAI TAGIHAN</t>
  </si>
  <si>
    <t>PT. Pelabuhan Indonesia II (Persero) Cabang Jambi</t>
  </si>
  <si>
    <t>Terbilang</t>
  </si>
  <si>
    <t>INVOICE</t>
  </si>
  <si>
    <t>Kepada</t>
  </si>
  <si>
    <t>Alamat</t>
  </si>
  <si>
    <t>Jl. Raya Pelabuhan KM. 9 Talang Duku Jambi</t>
  </si>
  <si>
    <t>Tanggal Kontrak</t>
  </si>
  <si>
    <t>DESCRIPTION</t>
  </si>
  <si>
    <t>QTY</t>
  </si>
  <si>
    <t>Nama Pekerjaan</t>
  </si>
  <si>
    <t>PRICE</t>
  </si>
  <si>
    <t>TOTAL</t>
  </si>
  <si>
    <t>Seratus delapan puluh delapan ribu delapan ratus lima puluh ribu rupiah</t>
  </si>
  <si>
    <t>Pembayaran Termyn 2</t>
  </si>
  <si>
    <t>NOTE</t>
  </si>
  <si>
    <t>NAMA BANK</t>
  </si>
  <si>
    <t>NOMOR REKENING</t>
  </si>
  <si>
    <t>ATAS NAMA</t>
  </si>
  <si>
    <t>Mandiri</t>
  </si>
  <si>
    <t xml:space="preserve"> PT. DATA SOLUSINDO</t>
  </si>
  <si>
    <t>BNI</t>
  </si>
  <si>
    <t>Note:
Mohon pembayaran tersebut dapat ditransfer ke:
- Nama Bank: Mandiri
- Nomor Rekening : 1200007768513
- a.n. Nama Rekening : PT. DATA SOLUSINDO</t>
  </si>
  <si>
    <t>Jambi, 1 Juni 2019</t>
  </si>
  <si>
    <t>Mohon pembayaran tersebut dapat ditransfer ke:
- Nama Bank: Mandiri
- Nomor Rekening : 1200007768513
- a.n. Nama Rekening : PT. DATA SOLUSINDO</t>
  </si>
  <si>
    <t>UBAH / DOWNLOAD</t>
  </si>
  <si>
    <t>0005</t>
  </si>
  <si>
    <t>Pekerjaan Infrastruktur Pendukung Kegiatan Digitalisasi Operasional CFS di Pelabuhan Indonesia II (persero) Cabang Jambi</t>
  </si>
  <si>
    <t>PT. Sigma Solusi Data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</si>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</sst>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* #,##0.00_-;\-* #,##0.00_-;_-* &quot;-&quot;_-;_-@_-"/>
    <numFmt numFmtId="165" formatCode="_(* #,##0.00_);_(* \(#,##0.00\);_(* &quot;-&quot;??_);_(@_)"/>
    <numFmt numFmtId="166" formatCode="_([$Rp-421]* #,##0.\-_);_([$Rp-421]* \(#,##0.\-\);_([$Rp-421]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sz val="11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i/>
      <sz val="10"/>
      <name val="Verdana"/>
      <family val="2"/>
    </font>
    <font>
      <b/>
      <u/>
      <sz val="10"/>
      <name val="Verdana"/>
      <family val="2"/>
    </font>
    <font>
      <b/>
      <u/>
      <sz val="1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7" fillId="0" borderId="0"/>
    <xf numFmtId="165" fontId="10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1" fontId="0" fillId="0" borderId="0" xfId="1" applyFont="1" applyAlignment="1">
      <alignment vertic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2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right"/>
    </xf>
    <xf numFmtId="0" fontId="2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1" fontId="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1" fontId="4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41" fontId="2" fillId="0" borderId="1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5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right" vertical="center"/>
    </xf>
    <xf numFmtId="164" fontId="0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2" borderId="1" xfId="0" applyFill="1" applyBorder="1"/>
    <xf numFmtId="41" fontId="0" fillId="2" borderId="1" xfId="1" applyFont="1" applyFill="1" applyBorder="1" applyAlignment="1">
      <alignment horizontal="center"/>
    </xf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41" fontId="0" fillId="3" borderId="1" xfId="1" applyFont="1" applyFill="1" applyBorder="1" applyAlignment="1">
      <alignment horizontal="center"/>
    </xf>
    <xf numFmtId="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164" fontId="0" fillId="2" borderId="1" xfId="1" applyNumberFormat="1" applyFont="1" applyFill="1" applyBorder="1"/>
    <xf numFmtId="2" fontId="0" fillId="0" borderId="4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9" fillId="0" borderId="0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quotePrefix="1" applyFont="1" applyBorder="1" applyAlignment="1">
      <alignment vertical="center"/>
    </xf>
    <xf numFmtId="0" fontId="8" fillId="0" borderId="13" xfId="2" applyFont="1" applyBorder="1" applyAlignment="1">
      <alignment vertical="center"/>
    </xf>
    <xf numFmtId="0" fontId="8" fillId="0" borderId="5" xfId="2" applyFont="1" applyBorder="1" applyAlignment="1">
      <alignment vertical="center"/>
    </xf>
    <xf numFmtId="0" fontId="8" fillId="0" borderId="7" xfId="2" applyFont="1" applyBorder="1" applyAlignment="1">
      <alignment vertical="center"/>
    </xf>
    <xf numFmtId="0" fontId="8" fillId="0" borderId="15" xfId="2" applyFont="1" applyBorder="1" applyAlignment="1">
      <alignment vertical="center"/>
    </xf>
    <xf numFmtId="0" fontId="8" fillId="0" borderId="11" xfId="2" applyFont="1" applyBorder="1" applyAlignment="1">
      <alignment vertical="center"/>
    </xf>
    <xf numFmtId="0" fontId="8" fillId="0" borderId="12" xfId="2" applyFont="1" applyBorder="1" applyAlignment="1">
      <alignment vertical="center"/>
    </xf>
    <xf numFmtId="41" fontId="8" fillId="0" borderId="15" xfId="1" applyFont="1" applyBorder="1" applyAlignment="1">
      <alignment vertical="center"/>
    </xf>
    <xf numFmtId="0" fontId="12" fillId="0" borderId="15" xfId="2" applyFont="1" applyBorder="1" applyAlignment="1">
      <alignment vertical="center" wrapText="1"/>
    </xf>
    <xf numFmtId="0" fontId="12" fillId="0" borderId="12" xfId="2" applyFont="1" applyBorder="1" applyAlignment="1">
      <alignment vertical="center" wrapText="1"/>
    </xf>
    <xf numFmtId="0" fontId="8" fillId="0" borderId="14" xfId="2" applyFont="1" applyBorder="1" applyAlignment="1">
      <alignment vertical="center"/>
    </xf>
    <xf numFmtId="0" fontId="8" fillId="0" borderId="8" xfId="2" applyFont="1" applyBorder="1" applyAlignment="1">
      <alignment vertical="center"/>
    </xf>
    <xf numFmtId="0" fontId="8" fillId="0" borderId="10" xfId="2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66" fontId="11" fillId="0" borderId="0" xfId="3" applyNumberFormat="1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15" fontId="8" fillId="0" borderId="0" xfId="2" quotePrefix="1" applyNumberFormat="1" applyFont="1" applyBorder="1" applyAlignment="1">
      <alignment horizontal="left" vertical="center"/>
    </xf>
    <xf numFmtId="0" fontId="11" fillId="0" borderId="1" xfId="2" applyFont="1" applyBorder="1" applyAlignment="1">
      <alignment vertical="center"/>
    </xf>
    <xf numFmtId="41" fontId="11" fillId="0" borderId="10" xfId="2" applyNumberFormat="1" applyFont="1" applyBorder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15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41" fontId="0" fillId="0" borderId="1" xfId="1" applyFont="1" applyBorder="1" applyAlignment="1">
      <alignment vertical="center" wrapText="1"/>
    </xf>
    <xf numFmtId="2" fontId="0" fillId="0" borderId="1" xfId="0" applyNumberFormat="1" applyBorder="1" applyAlignment="1">
      <alignment vertical="center"/>
    </xf>
    <xf numFmtId="41" fontId="0" fillId="0" borderId="1" xfId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41" fontId="0" fillId="0" borderId="1" xfId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 wrapText="1"/>
    </xf>
    <xf numFmtId="41" fontId="0" fillId="0" borderId="1" xfId="1" applyFont="1" applyBorder="1" applyAlignment="1">
      <alignment horizontal="left" vertical="center" wrapText="1"/>
    </xf>
    <xf numFmtId="41" fontId="4" fillId="0" borderId="1" xfId="1" applyFont="1" applyBorder="1" applyAlignment="1">
      <alignment vertical="center" wrapText="1"/>
    </xf>
    <xf numFmtId="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2" applyFont="1" applyBorder="1" applyAlignment="1">
      <alignment horizontal="left" vertical="center" wrapText="1"/>
    </xf>
    <xf numFmtId="0" fontId="8" fillId="0" borderId="3" xfId="2" applyFont="1" applyBorder="1" applyAlignment="1">
      <alignment horizontal="left" vertical="center" wrapText="1"/>
    </xf>
    <xf numFmtId="0" fontId="8" fillId="0" borderId="4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41" fontId="11" fillId="0" borderId="2" xfId="2" applyNumberFormat="1" applyFont="1" applyBorder="1" applyAlignment="1">
      <alignment vertical="center"/>
    </xf>
    <xf numFmtId="41" fontId="11" fillId="0" borderId="3" xfId="2" applyNumberFormat="1" applyFont="1" applyBorder="1" applyAlignment="1">
      <alignment vertical="center"/>
    </xf>
    <xf numFmtId="41" fontId="11" fillId="0" borderId="4" xfId="2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center" vertical="center"/>
    </xf>
    <xf numFmtId="41" fontId="8" fillId="0" borderId="0" xfId="1" quotePrefix="1" applyFont="1" applyBorder="1" applyAlignment="1">
      <alignment horizontal="left" vertical="center"/>
    </xf>
    <xf numFmtId="0" fontId="8" fillId="0" borderId="0" xfId="2" applyNumberFormat="1" applyFont="1" applyBorder="1" applyAlignment="1">
      <alignment horizontal="center" vertical="center"/>
    </xf>
  </cellXfs>
  <cellStyles count="4">
    <cellStyle name="Comma [0]" xfId="1" builtinId="6"/>
    <cellStyle name="Comma 2" xfId="3" xr:uid="{127F87D4-FA19-4AEC-9E65-F08ECE5EE78F}"/>
    <cellStyle name="Normal" xfId="0" builtinId="0"/>
    <cellStyle name="Normal 2" xfId="2" xr:uid="{0FDAA223-B69A-47C2-9304-F01DF2CD7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514403</xdr:colOff>
      <xdr:row>32</xdr:row>
      <xdr:rowOff>6266</xdr:rowOff>
    </xdr:from>
    <xdr:to>
      <xdr:col>12</xdr:col>
      <xdr:colOff>253306</xdr:colOff>
      <xdr:row>35</xdr:row>
      <xdr:rowOff>68534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7FC7AD6-401C-4FC4-AC6F-7BEDAE023717}"/>
            </a:ext>
          </a:extLst>
        </xdr:cNvPr>
        <xdr:cNvSpPr/>
      </xdr:nvSpPr>
      <xdr:spPr>
        <a:xfrm>
          <a:off x="8454443" y="6955706"/>
          <a:ext cx="988583" cy="702348"/>
        </a:xfrm>
        <a:prstGeom prst="rect">
          <a:avLst/>
        </a:prstGeom>
        <a:noFill/>
        <a:ln w="3175">
          <a:solidFill>
            <a:schemeClr val="bg1">
              <a:lumMod val="6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>
                  <a:lumMod val="50000"/>
                </a:schemeClr>
              </a:solidFill>
            </a:rPr>
            <a:t>Materai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0ECD-4E90-4485-86D8-44EC899A8B55}">
  <dimension ref="C2:I15"/>
  <sheetViews>
    <sheetView workbookViewId="0">
      <selection activeCell="L16" sqref="L16"/>
    </sheetView>
  </sheetViews>
  <sheetFormatPr defaultRowHeight="14.4"/>
  <cols>
    <col min="1" max="2" width="8.88671875" style="5"/>
    <col min="3" max="3" width="5.44140625" style="5" customWidth="1"/>
    <col min="4" max="4" width="10.5546875" style="5" customWidth="1"/>
    <col min="5" max="5" width="15.21875" style="28" customWidth="1"/>
    <col min="6" max="6" width="31.109375" style="28" customWidth="1"/>
    <col min="7" max="7" width="15.109375" style="29" customWidth="1"/>
    <col min="8" max="8" width="19.6640625" style="6" customWidth="1"/>
    <col min="9" max="9" width="12.109375" style="6" customWidth="1"/>
    <col min="10" max="16384" width="8.88671875" style="5"/>
  </cols>
  <sheetData>
    <row r="2" spans="3:9">
      <c r="C2" s="5" t="s">
        <v>93</v>
      </c>
    </row>
    <row r="4" spans="3:9" s="14" customFormat="1" ht="34.799999999999997" customHeight="1">
      <c r="C4" s="9" t="s">
        <v>4</v>
      </c>
      <c r="D4" s="9" t="s">
        <v>73</v>
      </c>
      <c r="E4" s="9" t="s">
        <v>74</v>
      </c>
      <c r="F4" s="9" t="s">
        <v>75</v>
      </c>
      <c r="G4" s="30" t="s">
        <v>76</v>
      </c>
      <c r="H4" s="9" t="s">
        <v>77</v>
      </c>
      <c r="I4" s="9" t="s">
        <v>72</v>
      </c>
    </row>
    <row r="5" spans="3:9" ht="36" customHeight="1">
      <c r="C5" s="31">
        <v>1</v>
      </c>
      <c r="D5" s="32" t="s">
        <v>78</v>
      </c>
      <c r="E5" s="33" t="s">
        <v>86</v>
      </c>
      <c r="F5" s="33" t="s">
        <v>84</v>
      </c>
      <c r="G5" s="58">
        <v>12345</v>
      </c>
      <c r="H5" s="33" t="s">
        <v>84</v>
      </c>
      <c r="I5" s="33"/>
    </row>
    <row r="6" spans="3:9" ht="36" customHeight="1">
      <c r="C6" s="31">
        <v>2</v>
      </c>
      <c r="D6" s="32" t="s">
        <v>79</v>
      </c>
      <c r="E6" s="33" t="s">
        <v>85</v>
      </c>
      <c r="F6" s="33" t="s">
        <v>91</v>
      </c>
      <c r="G6" s="58">
        <v>12345</v>
      </c>
      <c r="H6" s="33" t="s">
        <v>91</v>
      </c>
      <c r="I6" s="33"/>
    </row>
    <row r="7" spans="3:9" ht="36" customHeight="1">
      <c r="C7" s="31">
        <v>3</v>
      </c>
      <c r="D7" s="32" t="s">
        <v>80</v>
      </c>
      <c r="E7" s="33" t="s">
        <v>87</v>
      </c>
      <c r="F7" s="33" t="s">
        <v>12</v>
      </c>
      <c r="G7" s="58">
        <v>12345</v>
      </c>
      <c r="H7" s="33" t="s">
        <v>92</v>
      </c>
      <c r="I7" s="33"/>
    </row>
    <row r="8" spans="3:9" ht="36" customHeight="1">
      <c r="C8" s="31">
        <v>4</v>
      </c>
      <c r="D8" s="32" t="s">
        <v>81</v>
      </c>
      <c r="E8" s="33" t="s">
        <v>88</v>
      </c>
      <c r="F8" s="33" t="s">
        <v>15</v>
      </c>
      <c r="G8" s="58">
        <v>12345</v>
      </c>
      <c r="H8" s="33" t="s">
        <v>92</v>
      </c>
      <c r="I8" s="33"/>
    </row>
    <row r="9" spans="3:9" ht="36" customHeight="1">
      <c r="C9" s="31">
        <v>5</v>
      </c>
      <c r="D9" s="32" t="s">
        <v>82</v>
      </c>
      <c r="E9" s="33" t="s">
        <v>89</v>
      </c>
      <c r="F9" s="33" t="s">
        <v>16</v>
      </c>
      <c r="G9" s="58">
        <v>12345</v>
      </c>
      <c r="H9" s="33" t="s">
        <v>92</v>
      </c>
      <c r="I9" s="33"/>
    </row>
    <row r="10" spans="3:9" ht="36" customHeight="1">
      <c r="C10" s="31">
        <v>6</v>
      </c>
      <c r="D10" s="32" t="s">
        <v>83</v>
      </c>
      <c r="E10" s="33" t="s">
        <v>90</v>
      </c>
      <c r="F10" s="33" t="s">
        <v>21</v>
      </c>
      <c r="G10" s="58">
        <v>12345</v>
      </c>
      <c r="H10" s="33" t="s">
        <v>92</v>
      </c>
      <c r="I10" s="33"/>
    </row>
    <row r="12" spans="3:9">
      <c r="C12" s="5" t="s">
        <v>134</v>
      </c>
    </row>
    <row r="13" spans="3:9">
      <c r="C13" s="5" t="s">
        <v>84</v>
      </c>
      <c r="E13" s="59" t="s">
        <v>135</v>
      </c>
    </row>
    <row r="14" spans="3:9">
      <c r="C14" s="5" t="s">
        <v>91</v>
      </c>
      <c r="E14" s="35" t="s">
        <v>136</v>
      </c>
    </row>
    <row r="15" spans="3:9">
      <c r="C15" s="5" t="s">
        <v>92</v>
      </c>
      <c r="E15" s="35" t="s">
        <v>137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6C6E-359A-4128-B58C-5E78F956AE8B}">
  <dimension ref="C2:J16"/>
  <sheetViews>
    <sheetView zoomScaleNormal="100" workbookViewId="0">
      <selection activeCell="C7" sqref="C7:J10"/>
    </sheetView>
  </sheetViews>
  <sheetFormatPr defaultRowHeight="14.4"/>
  <cols>
    <col min="1" max="2" width="8.88671875" style="5"/>
    <col min="3" max="3" width="5.44140625" style="34" customWidth="1"/>
    <col min="4" max="4" width="11.33203125" style="34" customWidth="1"/>
    <col min="5" max="5" width="20.88671875" style="5" customWidth="1"/>
    <col min="6" max="6" width="10.88671875" style="5" customWidth="1"/>
    <col min="7" max="7" width="13.44140625" style="5" customWidth="1"/>
    <col min="8" max="8" width="14.77734375" style="34" customWidth="1"/>
    <col min="9" max="9" width="26.33203125" style="34" customWidth="1"/>
    <col min="10" max="10" width="12.33203125" style="5" customWidth="1"/>
    <col min="11" max="16384" width="8.88671875" style="5"/>
  </cols>
  <sheetData>
    <row r="2" spans="3:10">
      <c r="E2" s="5" t="s">
        <v>197</v>
      </c>
    </row>
    <row r="4" spans="3:10">
      <c r="E4" s="5" t="s">
        <v>3</v>
      </c>
      <c r="F4" s="5" t="s">
        <v>8</v>
      </c>
    </row>
    <row r="5" spans="3:10">
      <c r="E5" s="5" t="s">
        <v>1</v>
      </c>
      <c r="F5" s="5" t="s">
        <v>9</v>
      </c>
    </row>
    <row r="7" spans="3:10" s="14" customFormat="1" ht="31.8" customHeight="1">
      <c r="C7" s="75" t="s">
        <v>4</v>
      </c>
      <c r="D7" s="75" t="s">
        <v>198</v>
      </c>
      <c r="E7" s="75" t="s">
        <v>201</v>
      </c>
      <c r="F7" s="75" t="s">
        <v>203</v>
      </c>
      <c r="G7" s="75" t="s">
        <v>234</v>
      </c>
      <c r="H7" s="75" t="s">
        <v>205</v>
      </c>
      <c r="I7" s="75" t="s">
        <v>220</v>
      </c>
      <c r="J7" s="75" t="s">
        <v>230</v>
      </c>
    </row>
    <row r="8" spans="3:10" ht="96.6">
      <c r="C8" s="42">
        <v>1</v>
      </c>
      <c r="D8" s="109" t="s">
        <v>199</v>
      </c>
      <c r="E8" s="110" t="s">
        <v>202</v>
      </c>
      <c r="F8" s="111">
        <v>43617</v>
      </c>
      <c r="G8" s="112">
        <v>0.25</v>
      </c>
      <c r="H8" s="113">
        <v>188850000</v>
      </c>
      <c r="I8" s="123" t="s">
        <v>229</v>
      </c>
      <c r="J8" s="110"/>
    </row>
    <row r="9" spans="3:10" ht="96.6">
      <c r="C9" s="42">
        <v>2</v>
      </c>
      <c r="D9" s="109" t="s">
        <v>200</v>
      </c>
      <c r="E9" s="110" t="s">
        <v>219</v>
      </c>
      <c r="F9" s="111">
        <v>43678</v>
      </c>
      <c r="G9" s="112">
        <v>0.25</v>
      </c>
      <c r="H9" s="113">
        <f>H8</f>
        <v>188850000</v>
      </c>
      <c r="I9" s="123" t="s">
        <v>229</v>
      </c>
      <c r="J9" s="110"/>
    </row>
    <row r="10" spans="3:10" s="40" customFormat="1">
      <c r="C10" s="126" t="s">
        <v>141</v>
      </c>
      <c r="D10" s="127"/>
      <c r="E10" s="127"/>
      <c r="F10" s="127"/>
      <c r="G10" s="149">
        <f>SUM(G8:G9)</f>
        <v>0.5</v>
      </c>
      <c r="H10" s="117">
        <f>SUM(H8:H9)</f>
        <v>377700000</v>
      </c>
      <c r="I10" s="120"/>
      <c r="J10" s="39"/>
    </row>
    <row r="14" spans="3:10" ht="28.8">
      <c r="C14" s="75" t="s">
        <v>4</v>
      </c>
      <c r="D14" s="75" t="s">
        <v>198</v>
      </c>
      <c r="E14" s="75" t="s">
        <v>201</v>
      </c>
      <c r="F14" s="75" t="s">
        <v>203</v>
      </c>
      <c r="G14" s="75" t="s">
        <v>234</v>
      </c>
      <c r="H14" s="75" t="s">
        <v>205</v>
      </c>
      <c r="I14" s="75" t="s">
        <v>220</v>
      </c>
      <c r="J14" s="75" t="s">
        <v>72</v>
      </c>
    </row>
    <row r="15" spans="3:10" ht="21" customHeight="1">
      <c r="C15" s="42"/>
      <c r="D15" s="109"/>
      <c r="E15" s="110"/>
      <c r="F15" s="42"/>
      <c r="G15" s="115"/>
      <c r="H15" s="115"/>
      <c r="I15" s="119"/>
      <c r="J15" s="110"/>
    </row>
    <row r="16" spans="3:10">
      <c r="C16" s="132" t="s">
        <v>141</v>
      </c>
      <c r="D16" s="132"/>
      <c r="E16" s="132"/>
      <c r="F16" s="132"/>
      <c r="G16" s="132"/>
      <c r="H16" s="117">
        <f>SUM(H15:H15)</f>
        <v>0</v>
      </c>
      <c r="I16" s="120"/>
      <c r="J16" s="39"/>
    </row>
  </sheetData>
  <mergeCells count="2">
    <mergeCell ref="C16:G16"/>
    <mergeCell ref="C10:F10"/>
  </mergeCells>
  <phoneticPr fontId="5" type="noConversion"/>
  <printOptions horizontalCentered="1"/>
  <pageMargins left="0.39370078740157483" right="0.39370078740157483" top="0.39370078740157483" bottom="0.39370078740157483" header="0" footer="0"/>
  <pageSetup paperSize="9" scale="8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770E-9231-400C-B8A3-B6DD1BF24065}">
  <dimension ref="C2:L24"/>
  <sheetViews>
    <sheetView zoomScale="115" zoomScaleNormal="115" workbookViewId="0">
      <selection activeCell="H13" sqref="H13"/>
    </sheetView>
  </sheetViews>
  <sheetFormatPr defaultRowHeight="14.4"/>
  <cols>
    <col min="1" max="2" width="8.88671875" style="5"/>
    <col min="3" max="3" width="5.44140625" style="34" customWidth="1"/>
    <col min="4" max="4" width="11.33203125" style="34" customWidth="1"/>
    <col min="5" max="5" width="20.88671875" style="5" customWidth="1"/>
    <col min="6" max="6" width="10.88671875" style="5" customWidth="1"/>
    <col min="7" max="7" width="11.33203125" style="5" customWidth="1"/>
    <col min="8" max="8" width="14.77734375" style="34" customWidth="1"/>
    <col min="9" max="9" width="12.109375" style="34" customWidth="1"/>
    <col min="10" max="10" width="18.21875" style="34" customWidth="1"/>
    <col min="11" max="11" width="19.88671875" style="34" bestFit="1" customWidth="1"/>
    <col min="12" max="12" width="9.5546875" style="5" customWidth="1"/>
    <col min="13" max="16384" width="8.88671875" style="5"/>
  </cols>
  <sheetData>
    <row r="2" spans="3:12">
      <c r="E2" s="5" t="s">
        <v>197</v>
      </c>
    </row>
    <row r="4" spans="3:12">
      <c r="E4" s="5" t="s">
        <v>3</v>
      </c>
      <c r="F4" s="5" t="s">
        <v>8</v>
      </c>
    </row>
    <row r="5" spans="3:12">
      <c r="E5" s="5" t="s">
        <v>1</v>
      </c>
      <c r="F5" s="5" t="s">
        <v>9</v>
      </c>
    </row>
    <row r="7" spans="3:12" s="14" customFormat="1" ht="28.8">
      <c r="C7" s="75" t="s">
        <v>4</v>
      </c>
      <c r="D7" s="75" t="s">
        <v>198</v>
      </c>
      <c r="E7" s="75" t="s">
        <v>201</v>
      </c>
      <c r="F7" s="75" t="s">
        <v>203</v>
      </c>
      <c r="G7" s="75" t="s">
        <v>204</v>
      </c>
      <c r="H7" s="75" t="s">
        <v>205</v>
      </c>
      <c r="I7" s="75" t="s">
        <v>221</v>
      </c>
      <c r="J7" s="75" t="s">
        <v>222</v>
      </c>
      <c r="K7" s="75" t="s">
        <v>223</v>
      </c>
      <c r="L7" s="75" t="s">
        <v>72</v>
      </c>
    </row>
    <row r="8" spans="3:12">
      <c r="C8" s="42">
        <v>1</v>
      </c>
      <c r="D8" s="109" t="s">
        <v>199</v>
      </c>
      <c r="E8" s="110" t="s">
        <v>202</v>
      </c>
      <c r="F8" s="111">
        <v>43617</v>
      </c>
      <c r="G8" s="112">
        <v>0.25</v>
      </c>
      <c r="H8" s="113" t="e">
        <f>G8*#REF!</f>
        <v>#REF!</v>
      </c>
      <c r="I8" s="118" t="s">
        <v>224</v>
      </c>
      <c r="J8" s="121">
        <v>1200007768513</v>
      </c>
      <c r="K8" s="122" t="s">
        <v>225</v>
      </c>
      <c r="L8" s="110"/>
    </row>
    <row r="9" spans="3:12">
      <c r="C9" s="42">
        <v>2</v>
      </c>
      <c r="D9" s="109" t="s">
        <v>200</v>
      </c>
      <c r="E9" s="110" t="s">
        <v>219</v>
      </c>
      <c r="F9" s="111">
        <v>43678</v>
      </c>
      <c r="G9" s="112">
        <v>0.5</v>
      </c>
      <c r="H9" s="113" t="e">
        <f>H8</f>
        <v>#REF!</v>
      </c>
      <c r="I9" s="118" t="s">
        <v>226</v>
      </c>
      <c r="J9" s="121">
        <v>74122101</v>
      </c>
      <c r="K9" s="114" t="s">
        <v>130</v>
      </c>
      <c r="L9" s="110"/>
    </row>
    <row r="10" spans="3:12">
      <c r="C10" s="42"/>
      <c r="D10" s="109"/>
      <c r="E10" s="110"/>
      <c r="F10" s="42"/>
      <c r="G10" s="115"/>
      <c r="H10" s="115"/>
      <c r="I10" s="119"/>
      <c r="J10" s="119"/>
      <c r="K10" s="115"/>
      <c r="L10" s="110"/>
    </row>
    <row r="11" spans="3:12">
      <c r="C11" s="42"/>
      <c r="D11" s="109"/>
      <c r="E11" s="110"/>
      <c r="F11" s="42"/>
      <c r="G11" s="115"/>
      <c r="H11" s="115"/>
      <c r="I11" s="119"/>
      <c r="J11" s="119"/>
      <c r="K11" s="115"/>
      <c r="L11" s="110"/>
    </row>
    <row r="12" spans="3:12">
      <c r="C12" s="42"/>
      <c r="D12" s="109"/>
      <c r="E12" s="110"/>
      <c r="F12" s="116"/>
      <c r="G12" s="116"/>
      <c r="H12" s="115"/>
      <c r="I12" s="119"/>
      <c r="J12" s="119"/>
      <c r="K12" s="115"/>
      <c r="L12" s="110"/>
    </row>
    <row r="13" spans="3:12">
      <c r="C13" s="42"/>
      <c r="D13" s="109"/>
      <c r="E13" s="110"/>
      <c r="F13" s="42"/>
      <c r="G13" s="115"/>
      <c r="H13" s="115"/>
      <c r="I13" s="119"/>
      <c r="J13" s="119"/>
      <c r="K13" s="115"/>
      <c r="L13" s="110"/>
    </row>
    <row r="14" spans="3:12">
      <c r="C14" s="42"/>
      <c r="D14" s="109"/>
      <c r="E14" s="110"/>
      <c r="F14" s="42"/>
      <c r="G14" s="115"/>
      <c r="H14" s="115"/>
      <c r="I14" s="119"/>
      <c r="J14" s="119"/>
      <c r="K14" s="115"/>
      <c r="L14" s="110"/>
    </row>
    <row r="15" spans="3:12">
      <c r="C15" s="42"/>
      <c r="D15" s="109"/>
      <c r="E15" s="110"/>
      <c r="F15" s="42"/>
      <c r="G15" s="115"/>
      <c r="H15" s="115"/>
      <c r="I15" s="119"/>
      <c r="J15" s="119"/>
      <c r="K15" s="115"/>
      <c r="L15" s="110"/>
    </row>
    <row r="16" spans="3:12">
      <c r="C16" s="42"/>
      <c r="D16" s="109"/>
      <c r="E16" s="110"/>
      <c r="F16" s="116"/>
      <c r="G16" s="116"/>
      <c r="H16" s="115"/>
      <c r="I16" s="119"/>
      <c r="J16" s="119"/>
      <c r="K16" s="115"/>
      <c r="L16" s="110"/>
    </row>
    <row r="17" spans="3:12">
      <c r="C17" s="42"/>
      <c r="D17" s="109"/>
      <c r="E17" s="110"/>
      <c r="F17" s="42"/>
      <c r="G17" s="115"/>
      <c r="H17" s="115"/>
      <c r="I17" s="119"/>
      <c r="J17" s="119"/>
      <c r="K17" s="115"/>
      <c r="L17" s="110"/>
    </row>
    <row r="18" spans="3:12" s="40" customFormat="1">
      <c r="C18" s="132" t="s">
        <v>141</v>
      </c>
      <c r="D18" s="132"/>
      <c r="E18" s="132"/>
      <c r="F18" s="132"/>
      <c r="G18" s="132"/>
      <c r="H18" s="117" t="e">
        <f>SUM(H8:H17)</f>
        <v>#REF!</v>
      </c>
      <c r="I18" s="120"/>
      <c r="J18" s="120"/>
      <c r="K18" s="117"/>
      <c r="L18" s="39"/>
    </row>
    <row r="22" spans="3:12" ht="28.8">
      <c r="C22" s="75" t="s">
        <v>4</v>
      </c>
      <c r="D22" s="75" t="s">
        <v>198</v>
      </c>
      <c r="E22" s="75" t="s">
        <v>201</v>
      </c>
      <c r="F22" s="75" t="s">
        <v>203</v>
      </c>
      <c r="G22" s="75" t="s">
        <v>204</v>
      </c>
      <c r="H22" s="75" t="s">
        <v>205</v>
      </c>
      <c r="I22" s="75" t="s">
        <v>221</v>
      </c>
      <c r="J22" s="75" t="s">
        <v>222</v>
      </c>
      <c r="K22" s="75" t="s">
        <v>223</v>
      </c>
      <c r="L22" s="75" t="s">
        <v>72</v>
      </c>
    </row>
    <row r="23" spans="3:12">
      <c r="C23" s="42"/>
      <c r="D23" s="109"/>
      <c r="E23" s="110"/>
      <c r="F23" s="42"/>
      <c r="G23" s="115"/>
      <c r="H23" s="115"/>
      <c r="I23" s="119"/>
      <c r="J23" s="119"/>
      <c r="K23" s="115"/>
      <c r="L23" s="110"/>
    </row>
    <row r="24" spans="3:12">
      <c r="C24" s="132" t="s">
        <v>141</v>
      </c>
      <c r="D24" s="132"/>
      <c r="E24" s="132"/>
      <c r="F24" s="132"/>
      <c r="G24" s="132"/>
      <c r="H24" s="117">
        <f>SUM(H23:H23)</f>
        <v>0</v>
      </c>
      <c r="I24" s="120"/>
      <c r="J24" s="120"/>
      <c r="K24" s="117"/>
      <c r="L24" s="39"/>
    </row>
  </sheetData>
  <mergeCells count="2">
    <mergeCell ref="C18:G18"/>
    <mergeCell ref="C24:G24"/>
  </mergeCells>
  <printOptions horizontalCentered="1"/>
  <pageMargins left="0.39370078740157483" right="0.39370078740157483" top="0.39370078740157483" bottom="0.39370078740157483" header="0" footer="0"/>
  <pageSetup paperSize="9" scale="8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6D68-F611-4928-A056-1636BA589550}">
  <sheetPr>
    <pageSetUpPr fitToPage="1"/>
  </sheetPr>
  <dimension ref="C4:I38"/>
  <sheetViews>
    <sheetView showGridLines="0" tabSelected="1" view="pageBreakPreview" zoomScale="70" zoomScaleNormal="100" zoomScaleSheetLayoutView="70" workbookViewId="0">
      <selection activeCell="G18" sqref="G18"/>
    </sheetView>
  </sheetViews>
  <sheetFormatPr defaultColWidth="9.109375" defaultRowHeight="12.6"/>
  <cols>
    <col min="1" max="1" width="9.109375" style="77"/>
    <col min="2" max="2" width="3.44140625" style="77" customWidth="1"/>
    <col min="3" max="3" width="4.88671875" style="77" customWidth="1"/>
    <col min="4" max="4" width="23" style="77" customWidth="1"/>
    <col min="5" max="5" width="2" style="77" customWidth="1"/>
    <col min="6" max="6" width="44.21875" style="77" customWidth="1"/>
    <col min="7" max="8" width="18.5546875" style="77" customWidth="1"/>
    <col min="9" max="9" width="4.109375" style="77" customWidth="1"/>
    <col min="10" max="10" width="3.44140625" style="77" customWidth="1"/>
    <col min="11" max="16384" width="9.109375" style="77"/>
  </cols>
  <sheetData>
    <row r="4" spans="3:9" s="76" customFormat="1" ht="19.8">
      <c r="C4" s="142" t="s">
        <v>208</v>
      </c>
      <c r="D4" s="142"/>
      <c r="E4" s="142"/>
      <c r="F4" s="142"/>
      <c r="G4" s="142"/>
      <c r="H4" s="142"/>
      <c r="I4" s="142"/>
    </row>
    <row r="7" spans="3:9" ht="18.600000000000001" customHeight="1">
      <c r="D7" s="77" t="s">
        <v>209</v>
      </c>
      <c r="E7" s="77" t="s">
        <v>95</v>
      </c>
      <c r="F7" s="77" t="s">
        <v>206</v>
      </c>
    </row>
    <row r="8" spans="3:9" ht="18.600000000000001" customHeight="1">
      <c r="D8" s="77" t="s">
        <v>210</v>
      </c>
      <c r="E8" s="77" t="s">
        <v>95</v>
      </c>
      <c r="F8" s="78" t="s">
        <v>211</v>
      </c>
    </row>
    <row r="9" spans="3:9" ht="18.600000000000001" customHeight="1">
      <c r="F9" s="78"/>
    </row>
    <row r="10" spans="3:9" ht="18.600000000000001" customHeight="1">
      <c r="D10" s="77" t="s">
        <v>215</v>
      </c>
      <c r="E10" s="77" t="s">
        <v>95</v>
      </c>
      <c r="F10" s="78" t="s">
        <v>9</v>
      </c>
    </row>
    <row r="11" spans="3:9" ht="18.600000000000001" customHeight="1">
      <c r="D11" s="77" t="s">
        <v>98</v>
      </c>
      <c r="E11" s="77" t="s">
        <v>95</v>
      </c>
      <c r="F11" s="77" t="s">
        <v>11</v>
      </c>
    </row>
    <row r="12" spans="3:9" ht="18.600000000000001" customHeight="1">
      <c r="D12" s="77" t="s">
        <v>212</v>
      </c>
      <c r="E12" s="77" t="s">
        <v>95</v>
      </c>
      <c r="F12" s="103">
        <v>43616</v>
      </c>
    </row>
    <row r="13" spans="3:9" ht="18.600000000000001" customHeight="1">
      <c r="D13" s="77" t="s">
        <v>100</v>
      </c>
      <c r="E13" s="77" t="s">
        <v>95</v>
      </c>
      <c r="F13" s="150">
        <v>755400000</v>
      </c>
    </row>
    <row r="16" spans="3:9" s="102" customFormat="1" ht="25.8" customHeight="1">
      <c r="C16" s="98" t="s">
        <v>4</v>
      </c>
      <c r="D16" s="99" t="s">
        <v>213</v>
      </c>
      <c r="E16" s="100"/>
      <c r="F16" s="101" t="s">
        <v>214</v>
      </c>
      <c r="G16" s="98" t="s">
        <v>216</v>
      </c>
      <c r="H16" s="100" t="s">
        <v>217</v>
      </c>
    </row>
    <row r="17" spans="3:8">
      <c r="C17" s="106"/>
      <c r="D17" s="80"/>
      <c r="E17" s="81"/>
      <c r="F17" s="94"/>
      <c r="G17" s="79"/>
      <c r="H17" s="81"/>
    </row>
    <row r="18" spans="3:8">
      <c r="C18" s="107">
        <v>1</v>
      </c>
      <c r="D18" s="83" t="s">
        <v>202</v>
      </c>
      <c r="E18" s="84"/>
      <c r="F18" s="151">
        <v>1</v>
      </c>
      <c r="G18" s="85">
        <v>188850000</v>
      </c>
      <c r="H18" s="85">
        <v>188850000</v>
      </c>
    </row>
    <row r="19" spans="3:8">
      <c r="C19" s="107"/>
      <c r="D19" s="83"/>
      <c r="E19" s="84"/>
      <c r="F19" s="92"/>
      <c r="G19" s="82"/>
      <c r="H19" s="84"/>
    </row>
    <row r="20" spans="3:8">
      <c r="C20" s="107"/>
      <c r="D20" s="83"/>
      <c r="E20" s="84"/>
      <c r="F20" s="95"/>
      <c r="G20" s="82"/>
      <c r="H20" s="84"/>
    </row>
    <row r="21" spans="3:8">
      <c r="C21" s="107"/>
      <c r="D21" s="83"/>
      <c r="E21" s="84"/>
      <c r="F21" s="92"/>
      <c r="G21" s="82"/>
      <c r="H21" s="84"/>
    </row>
    <row r="22" spans="3:8" ht="23.25" customHeight="1">
      <c r="C22" s="107"/>
      <c r="D22" s="83"/>
      <c r="E22" s="84"/>
      <c r="F22" s="96"/>
      <c r="G22" s="86"/>
      <c r="H22" s="87"/>
    </row>
    <row r="23" spans="3:8">
      <c r="C23" s="107"/>
      <c r="D23" s="83"/>
      <c r="E23" s="84"/>
      <c r="F23" s="92"/>
      <c r="G23" s="82"/>
      <c r="H23" s="84"/>
    </row>
    <row r="24" spans="3:8" ht="15" customHeight="1">
      <c r="C24" s="108"/>
      <c r="D24" s="89"/>
      <c r="E24" s="90"/>
      <c r="F24" s="97"/>
      <c r="G24" s="88"/>
      <c r="H24" s="90"/>
    </row>
    <row r="25" spans="3:8" s="102" customFormat="1" ht="22.2" customHeight="1">
      <c r="C25" s="143" t="s">
        <v>143</v>
      </c>
      <c r="D25" s="144"/>
      <c r="E25" s="145"/>
      <c r="F25" s="101"/>
      <c r="G25" s="104"/>
      <c r="H25" s="105">
        <f>SUM(H18:H24)</f>
        <v>188850000</v>
      </c>
    </row>
    <row r="26" spans="3:8" s="102" customFormat="1" ht="20.399999999999999" customHeight="1">
      <c r="C26" s="143" t="s">
        <v>207</v>
      </c>
      <c r="D26" s="144"/>
      <c r="E26" s="145"/>
      <c r="F26" s="146" t="s">
        <v>218</v>
      </c>
      <c r="G26" s="147"/>
      <c r="H26" s="148"/>
    </row>
    <row r="27" spans="3:8" ht="72" customHeight="1">
      <c r="C27" s="139" t="s">
        <v>227</v>
      </c>
      <c r="D27" s="140"/>
      <c r="E27" s="140"/>
      <c r="F27" s="140"/>
      <c r="G27" s="140"/>
      <c r="H27" s="141"/>
    </row>
    <row r="30" spans="3:8">
      <c r="H30" s="92" t="s">
        <v>228</v>
      </c>
    </row>
    <row r="31" spans="3:8">
      <c r="H31" s="92" t="s">
        <v>126</v>
      </c>
    </row>
    <row r="32" spans="3:8">
      <c r="H32" s="92"/>
    </row>
    <row r="33" spans="7:8">
      <c r="H33" s="92"/>
    </row>
    <row r="34" spans="7:8">
      <c r="H34" s="92"/>
    </row>
    <row r="35" spans="7:8">
      <c r="H35" s="92"/>
    </row>
    <row r="36" spans="7:8">
      <c r="H36" s="92"/>
    </row>
    <row r="37" spans="7:8">
      <c r="G37" s="91"/>
      <c r="H37" s="93" t="s">
        <v>130</v>
      </c>
    </row>
    <row r="38" spans="7:8">
      <c r="H38" s="92" t="s">
        <v>133</v>
      </c>
    </row>
  </sheetData>
  <mergeCells count="5">
    <mergeCell ref="C27:H27"/>
    <mergeCell ref="C4:I4"/>
    <mergeCell ref="C25:E25"/>
    <mergeCell ref="C26:E26"/>
    <mergeCell ref="F26:H26"/>
  </mergeCells>
  <printOptions horizontalCentered="1"/>
  <pageMargins left="0.59055118110236227" right="0.39370078740157483" top="1.0629921259842521" bottom="0.19685039370078741" header="0.27559055118110237" footer="0.19685039370078741"/>
  <pageSetup paperSize="9" scale="75" orientation="portrait" horizontalDpi="4294967293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D643-9D85-4E0C-A6E4-B99BE8E77F53}">
  <dimension ref="C2:G9"/>
  <sheetViews>
    <sheetView zoomScale="85" zoomScaleNormal="85" workbookViewId="0">
      <selection activeCell="E11" sqref="E11"/>
    </sheetView>
  </sheetViews>
  <sheetFormatPr defaultRowHeight="14.4"/>
  <cols>
    <col min="1" max="2" width="8.88671875" style="5"/>
    <col min="3" max="3" width="5.44140625" style="5" customWidth="1"/>
    <col min="4" max="4" width="10.5546875" style="5" customWidth="1"/>
    <col min="5" max="5" width="36.88671875" style="6" customWidth="1"/>
    <col min="6" max="6" width="19.6640625" style="6" customWidth="1"/>
    <col min="7" max="7" width="14.44140625" style="34" customWidth="1"/>
    <col min="8" max="16384" width="8.88671875" style="5"/>
  </cols>
  <sheetData>
    <row r="2" spans="3:7">
      <c r="C2" s="5" t="s">
        <v>2</v>
      </c>
    </row>
    <row r="4" spans="3:7" s="14" customFormat="1">
      <c r="C4" s="20" t="s">
        <v>4</v>
      </c>
      <c r="D4" s="20" t="s">
        <v>52</v>
      </c>
      <c r="E4" s="20" t="s">
        <v>53</v>
      </c>
      <c r="F4" s="20" t="s">
        <v>56</v>
      </c>
      <c r="G4" s="20" t="s">
        <v>204</v>
      </c>
    </row>
    <row r="5" spans="3:7" ht="27.6">
      <c r="C5" s="22">
        <v>1</v>
      </c>
      <c r="D5" s="23" t="s">
        <v>8</v>
      </c>
      <c r="E5" s="24" t="s">
        <v>9</v>
      </c>
      <c r="F5" s="26" t="s">
        <v>12</v>
      </c>
      <c r="G5" s="124">
        <v>0.5</v>
      </c>
    </row>
    <row r="6" spans="3:7" ht="55.2">
      <c r="C6" s="22">
        <v>2</v>
      </c>
      <c r="D6" s="23" t="s">
        <v>10</v>
      </c>
      <c r="E6" s="24" t="s">
        <v>7</v>
      </c>
      <c r="F6" s="26" t="s">
        <v>15</v>
      </c>
      <c r="G6" s="124">
        <v>0.33</v>
      </c>
    </row>
    <row r="7" spans="3:7" ht="41.4">
      <c r="C7" s="22">
        <v>3</v>
      </c>
      <c r="D7" s="23" t="s">
        <v>14</v>
      </c>
      <c r="E7" s="24" t="s">
        <v>13</v>
      </c>
      <c r="F7" s="26" t="s">
        <v>16</v>
      </c>
      <c r="G7" s="124">
        <v>0.4</v>
      </c>
    </row>
    <row r="8" spans="3:7" ht="27.6">
      <c r="C8" s="22">
        <v>4</v>
      </c>
      <c r="D8" s="23" t="s">
        <v>19</v>
      </c>
      <c r="E8" s="24" t="s">
        <v>20</v>
      </c>
      <c r="F8" s="26" t="s">
        <v>21</v>
      </c>
      <c r="G8" s="124">
        <v>1</v>
      </c>
    </row>
    <row r="9" spans="3:7" ht="41.4">
      <c r="C9" s="22">
        <v>5</v>
      </c>
      <c r="D9" s="23" t="s">
        <v>231</v>
      </c>
      <c r="E9" s="24" t="s">
        <v>232</v>
      </c>
      <c r="F9" s="26" t="s">
        <v>233</v>
      </c>
      <c r="G9" s="124">
        <v>0.75</v>
      </c>
    </row>
  </sheetData>
  <printOptions horizontalCentered="1"/>
  <pageMargins left="0.78740157480314965" right="0.78740157480314965" top="0.78740157480314965" bottom="0.78740157480314965" header="0" footer="0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100D-5ED5-4840-94EC-0DDECE2E36F9}">
  <dimension ref="C2:K9"/>
  <sheetViews>
    <sheetView topLeftCell="A4" zoomScale="85" zoomScaleNormal="85" workbookViewId="0">
      <selection activeCell="G5" sqref="G5"/>
    </sheetView>
  </sheetViews>
  <sheetFormatPr defaultRowHeight="14.4"/>
  <cols>
    <col min="1" max="2" width="8.88671875" style="5"/>
    <col min="3" max="3" width="5.44140625" style="5" customWidth="1"/>
    <col min="4" max="4" width="10.5546875" style="5" customWidth="1"/>
    <col min="5" max="5" width="20" style="6" customWidth="1"/>
    <col min="6" max="6" width="15.33203125" style="6" customWidth="1"/>
    <col min="7" max="7" width="15.109375" style="7" customWidth="1"/>
    <col min="8" max="8" width="19.6640625" style="6" customWidth="1"/>
    <col min="9" max="10" width="14.44140625" style="5" customWidth="1"/>
    <col min="11" max="16384" width="8.88671875" style="5"/>
  </cols>
  <sheetData>
    <row r="2" spans="3:11">
      <c r="C2" s="5" t="s">
        <v>2</v>
      </c>
    </row>
    <row r="4" spans="3:11" s="14" customFormat="1" ht="27.6">
      <c r="C4" s="20" t="s">
        <v>4</v>
      </c>
      <c r="D4" s="20" t="s">
        <v>52</v>
      </c>
      <c r="E4" s="20" t="s">
        <v>53</v>
      </c>
      <c r="F4" s="20" t="s">
        <v>54</v>
      </c>
      <c r="G4" s="21" t="s">
        <v>55</v>
      </c>
      <c r="H4" s="20" t="s">
        <v>56</v>
      </c>
      <c r="I4" s="20" t="s">
        <v>57</v>
      </c>
      <c r="J4" s="20" t="s">
        <v>58</v>
      </c>
      <c r="K4" s="20" t="s">
        <v>72</v>
      </c>
    </row>
    <row r="5" spans="3:11" ht="55.2">
      <c r="C5" s="22">
        <v>1</v>
      </c>
      <c r="D5" s="23" t="s">
        <v>8</v>
      </c>
      <c r="E5" s="24" t="s">
        <v>9</v>
      </c>
      <c r="F5" s="24" t="s">
        <v>11</v>
      </c>
      <c r="G5" s="25">
        <v>755400000</v>
      </c>
      <c r="H5" s="26" t="s">
        <v>12</v>
      </c>
      <c r="I5" s="27">
        <v>43616</v>
      </c>
      <c r="J5" s="27">
        <v>43730</v>
      </c>
      <c r="K5" s="22"/>
    </row>
    <row r="6" spans="3:11" ht="96.6">
      <c r="C6" s="22">
        <v>2</v>
      </c>
      <c r="D6" s="23" t="s">
        <v>10</v>
      </c>
      <c r="E6" s="24" t="s">
        <v>7</v>
      </c>
      <c r="F6" s="24" t="s">
        <v>18</v>
      </c>
      <c r="G6" s="25">
        <v>1250550000</v>
      </c>
      <c r="H6" s="26" t="s">
        <v>15</v>
      </c>
      <c r="I6" s="27">
        <v>43600</v>
      </c>
      <c r="J6" s="27">
        <v>43780</v>
      </c>
      <c r="K6" s="22"/>
    </row>
    <row r="7" spans="3:11" ht="69">
      <c r="C7" s="22">
        <v>3</v>
      </c>
      <c r="D7" s="23" t="s">
        <v>14</v>
      </c>
      <c r="E7" s="24" t="s">
        <v>13</v>
      </c>
      <c r="F7" s="24" t="s">
        <v>17</v>
      </c>
      <c r="G7" s="25">
        <v>512725000</v>
      </c>
      <c r="H7" s="26" t="s">
        <v>16</v>
      </c>
      <c r="I7" s="27">
        <v>43534</v>
      </c>
      <c r="J7" s="27">
        <v>43654</v>
      </c>
      <c r="K7" s="22"/>
    </row>
    <row r="8" spans="3:11" ht="55.2">
      <c r="C8" s="22">
        <v>4</v>
      </c>
      <c r="D8" s="23" t="s">
        <v>19</v>
      </c>
      <c r="E8" s="24" t="s">
        <v>20</v>
      </c>
      <c r="F8" s="24" t="s">
        <v>17</v>
      </c>
      <c r="G8" s="25">
        <v>1525800000</v>
      </c>
      <c r="H8" s="26" t="s">
        <v>21</v>
      </c>
      <c r="I8" s="27">
        <v>43508</v>
      </c>
      <c r="J8" s="27">
        <v>43688</v>
      </c>
      <c r="K8" s="22"/>
    </row>
    <row r="9" spans="3:11" ht="82.8">
      <c r="C9" s="22">
        <v>5</v>
      </c>
      <c r="D9" s="23" t="s">
        <v>231</v>
      </c>
      <c r="E9" s="24" t="s">
        <v>232</v>
      </c>
      <c r="F9" s="24" t="s">
        <v>17</v>
      </c>
      <c r="G9" s="25">
        <v>123456000</v>
      </c>
      <c r="H9" s="26" t="s">
        <v>233</v>
      </c>
      <c r="I9" s="27">
        <v>43654</v>
      </c>
      <c r="J9" s="27">
        <v>43688</v>
      </c>
      <c r="K9" s="22"/>
    </row>
  </sheetData>
  <printOptions horizontalCentered="1"/>
  <pageMargins left="0.78740157480314965" right="0.78740157480314965" top="0.78740157480314965" bottom="0.78740157480314965" header="0" footer="0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406F-FD4F-4C1B-9BF0-E7D053EB59D7}">
  <dimension ref="C2:I25"/>
  <sheetViews>
    <sheetView workbookViewId="0">
      <selection activeCell="L16" sqref="L16"/>
    </sheetView>
  </sheetViews>
  <sheetFormatPr defaultRowHeight="14.4"/>
  <cols>
    <col min="3" max="3" width="5.44140625" style="4" customWidth="1"/>
    <col min="4" max="4" width="11.109375" style="4" customWidth="1"/>
    <col min="5" max="5" width="39.77734375" customWidth="1"/>
    <col min="6" max="6" width="9.6640625" customWidth="1"/>
    <col min="7" max="7" width="8.77734375" customWidth="1"/>
    <col min="8" max="8" width="13" style="4" customWidth="1"/>
    <col min="9" max="9" width="9.5546875" customWidth="1"/>
  </cols>
  <sheetData>
    <row r="2" spans="3:9">
      <c r="E2" t="s">
        <v>5</v>
      </c>
    </row>
    <row r="4" spans="3:9">
      <c r="E4" t="s">
        <v>3</v>
      </c>
      <c r="F4" t="s">
        <v>8</v>
      </c>
    </row>
    <row r="5" spans="3:9">
      <c r="E5" t="s">
        <v>1</v>
      </c>
      <c r="F5" t="s">
        <v>9</v>
      </c>
    </row>
    <row r="7" spans="3:9" s="13" customFormat="1" ht="28.8">
      <c r="C7" s="61" t="s">
        <v>4</v>
      </c>
      <c r="D7" s="61" t="s">
        <v>142</v>
      </c>
      <c r="E7" s="61" t="s">
        <v>138</v>
      </c>
      <c r="F7" s="61" t="s">
        <v>106</v>
      </c>
      <c r="G7" s="61" t="s">
        <v>139</v>
      </c>
      <c r="H7" s="61" t="s">
        <v>140</v>
      </c>
      <c r="I7" s="61" t="s">
        <v>72</v>
      </c>
    </row>
    <row r="8" spans="3:9">
      <c r="C8" s="2">
        <v>1</v>
      </c>
      <c r="D8" s="62" t="s">
        <v>154</v>
      </c>
      <c r="E8" s="1" t="s">
        <v>22</v>
      </c>
      <c r="F8" s="3">
        <v>0</v>
      </c>
      <c r="G8" s="3">
        <v>0</v>
      </c>
      <c r="H8" s="8"/>
      <c r="I8" s="1"/>
    </row>
    <row r="9" spans="3:9">
      <c r="C9" s="2" t="s">
        <v>145</v>
      </c>
      <c r="D9" s="62" t="s">
        <v>153</v>
      </c>
      <c r="E9" s="1" t="s">
        <v>23</v>
      </c>
      <c r="F9" s="2" t="s">
        <v>33</v>
      </c>
      <c r="G9" s="8">
        <v>5</v>
      </c>
      <c r="H9" s="8">
        <v>20</v>
      </c>
      <c r="I9" s="1"/>
    </row>
    <row r="10" spans="3:9">
      <c r="C10" s="2" t="s">
        <v>146</v>
      </c>
      <c r="D10" s="62" t="s">
        <v>155</v>
      </c>
      <c r="E10" s="1" t="s">
        <v>24</v>
      </c>
      <c r="F10" s="2" t="s">
        <v>33</v>
      </c>
      <c r="G10" s="8">
        <v>5</v>
      </c>
      <c r="H10" s="8">
        <v>15</v>
      </c>
      <c r="I10" s="1"/>
    </row>
    <row r="11" spans="3:9">
      <c r="C11" s="2" t="s">
        <v>147</v>
      </c>
      <c r="D11" s="62" t="s">
        <v>156</v>
      </c>
      <c r="E11" s="1" t="s">
        <v>25</v>
      </c>
      <c r="F11" s="2" t="s">
        <v>33</v>
      </c>
      <c r="G11" s="8">
        <v>2</v>
      </c>
      <c r="H11" s="8">
        <v>10</v>
      </c>
      <c r="I11" s="1"/>
    </row>
    <row r="12" spans="3:9">
      <c r="C12" s="2" t="s">
        <v>148</v>
      </c>
      <c r="D12" s="62" t="s">
        <v>157</v>
      </c>
      <c r="E12" s="1" t="s">
        <v>26</v>
      </c>
      <c r="F12" s="2" t="s">
        <v>33</v>
      </c>
      <c r="G12" s="8">
        <v>10</v>
      </c>
      <c r="H12" s="8">
        <v>10</v>
      </c>
      <c r="I12" s="1"/>
    </row>
    <row r="13" spans="3:9">
      <c r="C13" s="2">
        <v>2</v>
      </c>
      <c r="D13" s="62" t="s">
        <v>158</v>
      </c>
      <c r="E13" s="1" t="s">
        <v>34</v>
      </c>
      <c r="F13" s="3">
        <v>0</v>
      </c>
      <c r="G13" s="3">
        <v>0</v>
      </c>
      <c r="H13" s="8"/>
      <c r="I13" s="1"/>
    </row>
    <row r="14" spans="3:9">
      <c r="C14" s="2" t="s">
        <v>149</v>
      </c>
      <c r="D14" s="62" t="s">
        <v>159</v>
      </c>
      <c r="E14" s="1" t="s">
        <v>35</v>
      </c>
      <c r="F14" s="2" t="s">
        <v>36</v>
      </c>
      <c r="G14" s="8">
        <v>100</v>
      </c>
      <c r="H14" s="8">
        <v>10</v>
      </c>
      <c r="I14" s="1"/>
    </row>
    <row r="15" spans="3:9">
      <c r="C15" s="2" t="s">
        <v>150</v>
      </c>
      <c r="D15" s="62" t="s">
        <v>160</v>
      </c>
      <c r="E15" s="1" t="s">
        <v>37</v>
      </c>
      <c r="F15" s="2" t="s">
        <v>36</v>
      </c>
      <c r="G15" s="8">
        <v>50</v>
      </c>
      <c r="H15" s="8">
        <v>5</v>
      </c>
      <c r="I15" s="1"/>
    </row>
    <row r="16" spans="3:9">
      <c r="C16" s="2" t="s">
        <v>151</v>
      </c>
      <c r="D16" s="62" t="s">
        <v>161</v>
      </c>
      <c r="E16" s="1" t="s">
        <v>38</v>
      </c>
      <c r="F16" s="2" t="s">
        <v>39</v>
      </c>
      <c r="G16" s="8">
        <v>1</v>
      </c>
      <c r="H16" s="8">
        <v>15</v>
      </c>
      <c r="I16" s="1"/>
    </row>
    <row r="17" spans="3:9">
      <c r="C17" s="2">
        <v>3</v>
      </c>
      <c r="D17" s="62" t="s">
        <v>162</v>
      </c>
      <c r="E17" s="1" t="s">
        <v>40</v>
      </c>
      <c r="F17" s="3">
        <v>0</v>
      </c>
      <c r="G17" s="3">
        <v>0</v>
      </c>
      <c r="H17" s="8"/>
      <c r="I17" s="1"/>
    </row>
    <row r="18" spans="3:9">
      <c r="C18" s="2" t="s">
        <v>152</v>
      </c>
      <c r="D18" s="62" t="s">
        <v>163</v>
      </c>
      <c r="E18" s="1" t="s">
        <v>41</v>
      </c>
      <c r="F18" s="2" t="s">
        <v>39</v>
      </c>
      <c r="G18" s="8">
        <v>1</v>
      </c>
      <c r="H18" s="8">
        <v>15</v>
      </c>
      <c r="I18" s="1"/>
    </row>
    <row r="19" spans="3:9" s="11" customFormat="1">
      <c r="C19" s="125" t="s">
        <v>141</v>
      </c>
      <c r="D19" s="125"/>
      <c r="E19" s="125"/>
      <c r="F19" s="125"/>
      <c r="G19" s="125"/>
      <c r="H19" s="12">
        <f>SUM(H8:H18)</f>
        <v>100</v>
      </c>
      <c r="I19" s="10"/>
    </row>
    <row r="23" spans="3:9" s="5" customFormat="1" ht="33" customHeight="1">
      <c r="C23" s="60" t="s">
        <v>4</v>
      </c>
      <c r="D23" s="60" t="s">
        <v>142</v>
      </c>
      <c r="E23" s="60" t="s">
        <v>138</v>
      </c>
      <c r="F23" s="60" t="s">
        <v>106</v>
      </c>
      <c r="G23" s="60" t="s">
        <v>139</v>
      </c>
      <c r="H23" s="60" t="s">
        <v>140</v>
      </c>
      <c r="I23" s="60" t="s">
        <v>72</v>
      </c>
    </row>
    <row r="24" spans="3:9" ht="28.2" customHeight="1">
      <c r="C24" s="2"/>
      <c r="D24" s="2"/>
      <c r="E24" s="1"/>
      <c r="F24" s="3"/>
      <c r="G24" s="3"/>
      <c r="H24" s="8"/>
      <c r="I24" s="1"/>
    </row>
    <row r="25" spans="3:9">
      <c r="C25" s="125" t="s">
        <v>141</v>
      </c>
      <c r="D25" s="125"/>
      <c r="E25" s="125"/>
      <c r="F25" s="125"/>
      <c r="G25" s="125"/>
      <c r="H25" s="12">
        <f>SUM(H24:H24)</f>
        <v>0</v>
      </c>
      <c r="I25" s="10"/>
    </row>
  </sheetData>
  <mergeCells count="2">
    <mergeCell ref="C19:G19"/>
    <mergeCell ref="C25:G25"/>
  </mergeCells>
  <phoneticPr fontId="5" type="noConversion"/>
  <printOptions horizontalCentered="1"/>
  <pageMargins left="0.39370078740157483" right="0.39370078740157483" top="0.39370078740157483" bottom="0.39370078740157483" header="0" footer="0"/>
  <pageSetup paperSize="9" scale="8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0D78-9C89-47A3-82CE-BE2656DBCDA6}">
  <sheetPr>
    <pageSetUpPr fitToPage="1"/>
  </sheetPr>
  <dimension ref="C2:I36"/>
  <sheetViews>
    <sheetView topLeftCell="A12" workbookViewId="0">
      <selection activeCell="E32" sqref="E32"/>
    </sheetView>
  </sheetViews>
  <sheetFormatPr defaultRowHeight="14.4"/>
  <cols>
    <col min="3" max="3" width="5.44140625" style="4" customWidth="1"/>
    <col min="4" max="4" width="12.21875" style="4" customWidth="1"/>
    <col min="5" max="5" width="40.33203125" customWidth="1"/>
    <col min="6" max="6" width="14.5546875" customWidth="1"/>
    <col min="7" max="7" width="8.77734375" customWidth="1"/>
    <col min="8" max="8" width="14.5546875" style="4" customWidth="1"/>
    <col min="9" max="9" width="13.6640625" style="4" customWidth="1"/>
  </cols>
  <sheetData>
    <row r="2" spans="3:9">
      <c r="E2" t="s">
        <v>48</v>
      </c>
    </row>
    <row r="4" spans="3:9">
      <c r="E4" t="s">
        <v>3</v>
      </c>
      <c r="F4" t="s">
        <v>8</v>
      </c>
    </row>
    <row r="5" spans="3:9">
      <c r="E5" t="s">
        <v>1</v>
      </c>
      <c r="F5" t="s">
        <v>9</v>
      </c>
    </row>
    <row r="6" spans="3:9">
      <c r="E6" t="s">
        <v>43</v>
      </c>
      <c r="F6">
        <v>1</v>
      </c>
    </row>
    <row r="7" spans="3:9">
      <c r="E7" t="s">
        <v>46</v>
      </c>
      <c r="F7" s="15">
        <v>43616</v>
      </c>
      <c r="G7" t="s">
        <v>47</v>
      </c>
      <c r="H7" s="16">
        <f>F7+7-1</f>
        <v>43622</v>
      </c>
    </row>
    <row r="9" spans="3:9" s="14" customFormat="1" ht="30" customHeight="1">
      <c r="C9" s="61" t="s">
        <v>4</v>
      </c>
      <c r="D9" s="61" t="s">
        <v>167</v>
      </c>
      <c r="E9" s="61" t="s">
        <v>138</v>
      </c>
      <c r="F9" s="61" t="s">
        <v>106</v>
      </c>
      <c r="G9" s="61" t="s">
        <v>139</v>
      </c>
      <c r="H9" s="61" t="s">
        <v>140</v>
      </c>
      <c r="I9" s="61" t="s">
        <v>164</v>
      </c>
    </row>
    <row r="10" spans="3:9">
      <c r="C10" s="2">
        <v>1</v>
      </c>
      <c r="D10" s="2"/>
      <c r="E10" s="1" t="s">
        <v>22</v>
      </c>
      <c r="F10" s="3">
        <v>0</v>
      </c>
      <c r="G10" s="3">
        <v>0</v>
      </c>
      <c r="H10" s="8"/>
      <c r="I10" s="17"/>
    </row>
    <row r="11" spans="3:9">
      <c r="C11" s="2" t="s">
        <v>27</v>
      </c>
      <c r="D11" s="2"/>
      <c r="E11" s="1" t="s">
        <v>23</v>
      </c>
      <c r="F11" s="2" t="s">
        <v>33</v>
      </c>
      <c r="G11" s="8">
        <v>5</v>
      </c>
      <c r="H11" s="8">
        <v>20</v>
      </c>
      <c r="I11" s="17">
        <v>2</v>
      </c>
    </row>
    <row r="12" spans="3:9">
      <c r="C12" s="2" t="s">
        <v>28</v>
      </c>
      <c r="D12" s="2"/>
      <c r="E12" s="1" t="s">
        <v>24</v>
      </c>
      <c r="F12" s="2" t="s">
        <v>33</v>
      </c>
      <c r="G12" s="8">
        <v>5</v>
      </c>
      <c r="H12" s="8">
        <v>15</v>
      </c>
      <c r="I12" s="17">
        <v>2</v>
      </c>
    </row>
    <row r="13" spans="3:9">
      <c r="C13" s="2" t="s">
        <v>29</v>
      </c>
      <c r="D13" s="2"/>
      <c r="E13" s="1" t="s">
        <v>25</v>
      </c>
      <c r="F13" s="2" t="s">
        <v>33</v>
      </c>
      <c r="G13" s="8">
        <v>2</v>
      </c>
      <c r="H13" s="8">
        <v>10</v>
      </c>
      <c r="I13" s="17">
        <v>0</v>
      </c>
    </row>
    <row r="14" spans="3:9">
      <c r="C14" s="2" t="s">
        <v>30</v>
      </c>
      <c r="D14" s="2"/>
      <c r="E14" s="1" t="s">
        <v>26</v>
      </c>
      <c r="F14" s="2" t="s">
        <v>33</v>
      </c>
      <c r="G14" s="8">
        <v>10</v>
      </c>
      <c r="H14" s="8">
        <v>10</v>
      </c>
      <c r="I14" s="17">
        <v>0</v>
      </c>
    </row>
    <row r="15" spans="3:9">
      <c r="C15" s="2">
        <v>2</v>
      </c>
      <c r="D15" s="2"/>
      <c r="E15" s="1" t="s">
        <v>34</v>
      </c>
      <c r="F15" s="3">
        <v>0</v>
      </c>
      <c r="G15" s="3">
        <v>0</v>
      </c>
      <c r="H15" s="8"/>
      <c r="I15" s="17"/>
    </row>
    <row r="16" spans="3:9">
      <c r="C16" s="2" t="s">
        <v>27</v>
      </c>
      <c r="D16" s="2"/>
      <c r="E16" s="1" t="s">
        <v>35</v>
      </c>
      <c r="F16" s="2" t="s">
        <v>36</v>
      </c>
      <c r="G16" s="8">
        <v>100</v>
      </c>
      <c r="H16" s="8">
        <v>10</v>
      </c>
      <c r="I16" s="17">
        <v>0</v>
      </c>
    </row>
    <row r="17" spans="3:9">
      <c r="C17" s="2" t="s">
        <v>28</v>
      </c>
      <c r="D17" s="2"/>
      <c r="E17" s="1" t="s">
        <v>37</v>
      </c>
      <c r="F17" s="2" t="s">
        <v>36</v>
      </c>
      <c r="G17" s="8">
        <v>50</v>
      </c>
      <c r="H17" s="8">
        <v>5</v>
      </c>
      <c r="I17" s="17">
        <v>0</v>
      </c>
    </row>
    <row r="18" spans="3:9">
      <c r="C18" s="2" t="s">
        <v>29</v>
      </c>
      <c r="D18" s="2"/>
      <c r="E18" s="1" t="s">
        <v>38</v>
      </c>
      <c r="F18" s="2" t="s">
        <v>39</v>
      </c>
      <c r="G18" s="8">
        <v>1</v>
      </c>
      <c r="H18" s="8">
        <v>15</v>
      </c>
      <c r="I18" s="17">
        <v>0</v>
      </c>
    </row>
    <row r="19" spans="3:9">
      <c r="C19" s="2">
        <v>3</v>
      </c>
      <c r="D19" s="2"/>
      <c r="E19" s="1" t="s">
        <v>40</v>
      </c>
      <c r="F19" s="3">
        <v>0</v>
      </c>
      <c r="G19" s="3">
        <v>0</v>
      </c>
      <c r="H19" s="8"/>
      <c r="I19" s="17"/>
    </row>
    <row r="20" spans="3:9">
      <c r="C20" s="2" t="s">
        <v>27</v>
      </c>
      <c r="D20" s="2"/>
      <c r="E20" s="1" t="s">
        <v>41</v>
      </c>
      <c r="F20" s="2" t="s">
        <v>39</v>
      </c>
      <c r="G20" s="8">
        <v>1</v>
      </c>
      <c r="H20" s="8">
        <v>15</v>
      </c>
      <c r="I20" s="17">
        <v>0</v>
      </c>
    </row>
    <row r="21" spans="3:9" s="11" customFormat="1">
      <c r="C21" s="125" t="s">
        <v>42</v>
      </c>
      <c r="D21" s="125"/>
      <c r="E21" s="125"/>
      <c r="F21" s="125"/>
      <c r="G21" s="125"/>
      <c r="H21" s="12">
        <f>SUM(H10:H20)</f>
        <v>100</v>
      </c>
      <c r="I21" s="18">
        <f>SUM(I10:I20)</f>
        <v>4</v>
      </c>
    </row>
    <row r="24" spans="3:9" s="14" customFormat="1" ht="30" customHeight="1">
      <c r="C24" s="61" t="s">
        <v>4</v>
      </c>
      <c r="D24" s="61" t="s">
        <v>166</v>
      </c>
      <c r="E24" s="61" t="s">
        <v>140</v>
      </c>
      <c r="F24" s="61" t="s">
        <v>164</v>
      </c>
      <c r="G24" s="61" t="s">
        <v>165</v>
      </c>
      <c r="H24" s="61"/>
      <c r="I24" s="61"/>
    </row>
    <row r="25" spans="3:9">
      <c r="C25" s="2">
        <v>1</v>
      </c>
      <c r="D25" s="2" t="s">
        <v>168</v>
      </c>
      <c r="E25" s="63" t="s">
        <v>22</v>
      </c>
      <c r="F25" s="64">
        <v>0</v>
      </c>
      <c r="G25" s="17"/>
      <c r="H25" s="65"/>
      <c r="I25" s="17"/>
    </row>
    <row r="26" spans="3:9">
      <c r="C26" s="2" t="s">
        <v>27</v>
      </c>
      <c r="D26" s="2" t="s">
        <v>169</v>
      </c>
      <c r="E26" s="63" t="s">
        <v>23</v>
      </c>
      <c r="F26" s="66" t="s">
        <v>33</v>
      </c>
      <c r="G26" s="17"/>
      <c r="H26" s="65"/>
      <c r="I26" s="17"/>
    </row>
    <row r="27" spans="3:9">
      <c r="C27" s="2" t="s">
        <v>28</v>
      </c>
      <c r="D27" s="2" t="s">
        <v>170</v>
      </c>
      <c r="E27" s="63" t="s">
        <v>24</v>
      </c>
      <c r="F27" s="66" t="s">
        <v>33</v>
      </c>
      <c r="G27" s="17"/>
      <c r="H27" s="65"/>
      <c r="I27" s="17"/>
    </row>
    <row r="28" spans="3:9">
      <c r="C28" s="2" t="s">
        <v>29</v>
      </c>
      <c r="D28" s="2" t="s">
        <v>171</v>
      </c>
      <c r="E28" s="63" t="s">
        <v>25</v>
      </c>
      <c r="F28" s="66" t="s">
        <v>33</v>
      </c>
      <c r="G28" s="17"/>
      <c r="H28" s="65"/>
      <c r="I28" s="17"/>
    </row>
    <row r="29" spans="3:9">
      <c r="C29" s="2" t="s">
        <v>30</v>
      </c>
      <c r="D29" s="2" t="s">
        <v>172</v>
      </c>
      <c r="E29" s="63" t="s">
        <v>26</v>
      </c>
      <c r="F29" s="66" t="s">
        <v>33</v>
      </c>
      <c r="G29" s="17"/>
      <c r="H29" s="65"/>
      <c r="I29" s="17"/>
    </row>
    <row r="30" spans="3:9">
      <c r="C30" s="2">
        <v>2</v>
      </c>
      <c r="D30" s="2" t="s">
        <v>173</v>
      </c>
      <c r="E30" s="63" t="s">
        <v>34</v>
      </c>
      <c r="F30" s="64">
        <v>0</v>
      </c>
      <c r="G30" s="17"/>
      <c r="H30" s="65"/>
      <c r="I30" s="17"/>
    </row>
    <row r="31" spans="3:9">
      <c r="C31" s="2" t="s">
        <v>27</v>
      </c>
      <c r="D31" s="2" t="s">
        <v>174</v>
      </c>
      <c r="E31" s="63" t="s">
        <v>35</v>
      </c>
      <c r="F31" s="66" t="s">
        <v>36</v>
      </c>
      <c r="G31" s="17"/>
      <c r="H31" s="65"/>
      <c r="I31" s="17"/>
    </row>
    <row r="32" spans="3:9">
      <c r="C32" s="2" t="s">
        <v>28</v>
      </c>
      <c r="D32" s="2" t="s">
        <v>175</v>
      </c>
      <c r="E32" s="63" t="s">
        <v>37</v>
      </c>
      <c r="F32" s="66" t="s">
        <v>36</v>
      </c>
      <c r="G32" s="17"/>
      <c r="H32" s="65"/>
      <c r="I32" s="17"/>
    </row>
    <row r="33" spans="3:9">
      <c r="C33" s="2" t="s">
        <v>29</v>
      </c>
      <c r="D33" s="2" t="s">
        <v>176</v>
      </c>
      <c r="E33" s="63" t="s">
        <v>38</v>
      </c>
      <c r="F33" s="66" t="s">
        <v>39</v>
      </c>
      <c r="G33" s="17"/>
      <c r="H33" s="65"/>
      <c r="I33" s="17"/>
    </row>
    <row r="34" spans="3:9">
      <c r="C34" s="2">
        <v>3</v>
      </c>
      <c r="D34" s="2" t="s">
        <v>177</v>
      </c>
      <c r="E34" s="63" t="s">
        <v>40</v>
      </c>
      <c r="F34" s="64">
        <v>0</v>
      </c>
      <c r="G34" s="17"/>
      <c r="H34" s="65"/>
      <c r="I34" s="17"/>
    </row>
    <row r="35" spans="3:9">
      <c r="C35" s="2" t="s">
        <v>27</v>
      </c>
      <c r="D35" s="2" t="s">
        <v>178</v>
      </c>
      <c r="E35" s="63" t="s">
        <v>41</v>
      </c>
      <c r="F35" s="66" t="s">
        <v>39</v>
      </c>
      <c r="G35" s="17"/>
      <c r="H35" s="65"/>
      <c r="I35" s="17"/>
    </row>
    <row r="36" spans="3:9" s="11" customFormat="1">
      <c r="C36" s="125" t="s">
        <v>42</v>
      </c>
      <c r="D36" s="125"/>
      <c r="E36" s="125"/>
      <c r="F36" s="125"/>
      <c r="G36" s="125"/>
      <c r="H36" s="12">
        <f>SUM(H25:H35)</f>
        <v>0</v>
      </c>
      <c r="I36" s="18">
        <f>SUM(I25:I35)</f>
        <v>0</v>
      </c>
    </row>
  </sheetData>
  <mergeCells count="2">
    <mergeCell ref="C21:G21"/>
    <mergeCell ref="C36:G36"/>
  </mergeCells>
  <printOptions horizontalCentered="1"/>
  <pageMargins left="0.39370078740157483" right="0.39370078740157483" top="0.39370078740157483" bottom="0.39370078740157483" header="0" footer="0"/>
  <pageSetup paperSize="9" scale="71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F4F9-9B5B-44B9-BF97-689F392353C9}">
  <sheetPr>
    <pageSetUpPr fitToPage="1"/>
  </sheetPr>
  <dimension ref="C2:I36"/>
  <sheetViews>
    <sheetView workbookViewId="0">
      <selection activeCell="E24" sqref="E24"/>
    </sheetView>
  </sheetViews>
  <sheetFormatPr defaultRowHeight="14.4"/>
  <cols>
    <col min="3" max="3" width="5.44140625" style="4" customWidth="1"/>
    <col min="4" max="4" width="10.109375" style="4" customWidth="1"/>
    <col min="5" max="5" width="40.33203125" customWidth="1"/>
    <col min="6" max="6" width="11.109375" customWidth="1"/>
    <col min="7" max="7" width="8.77734375" customWidth="1"/>
    <col min="8" max="8" width="14.5546875" style="4" customWidth="1"/>
    <col min="9" max="9" width="13.6640625" style="4" customWidth="1"/>
  </cols>
  <sheetData>
    <row r="2" spans="3:9">
      <c r="E2" t="s">
        <v>48</v>
      </c>
    </row>
    <row r="4" spans="3:9">
      <c r="E4" t="s">
        <v>3</v>
      </c>
      <c r="F4" t="s">
        <v>8</v>
      </c>
    </row>
    <row r="5" spans="3:9">
      <c r="E5" t="s">
        <v>1</v>
      </c>
      <c r="F5" t="s">
        <v>9</v>
      </c>
    </row>
    <row r="6" spans="3:9">
      <c r="E6" t="s">
        <v>43</v>
      </c>
      <c r="F6">
        <v>1</v>
      </c>
    </row>
    <row r="7" spans="3:9">
      <c r="E7" t="s">
        <v>46</v>
      </c>
      <c r="F7" s="15">
        <v>43616</v>
      </c>
      <c r="G7" t="s">
        <v>47</v>
      </c>
      <c r="H7" s="16">
        <f>F7+7-1</f>
        <v>43622</v>
      </c>
    </row>
    <row r="9" spans="3:9" s="14" customFormat="1" ht="30" customHeight="1">
      <c r="C9" s="61" t="s">
        <v>4</v>
      </c>
      <c r="D9" s="61" t="s">
        <v>167</v>
      </c>
      <c r="E9" s="61" t="s">
        <v>138</v>
      </c>
      <c r="F9" s="61" t="s">
        <v>106</v>
      </c>
      <c r="G9" s="61" t="s">
        <v>139</v>
      </c>
      <c r="H9" s="61" t="s">
        <v>140</v>
      </c>
      <c r="I9" s="9" t="s">
        <v>164</v>
      </c>
    </row>
    <row r="10" spans="3:9">
      <c r="C10" s="2">
        <v>1</v>
      </c>
      <c r="D10" s="2"/>
      <c r="E10" s="1" t="s">
        <v>22</v>
      </c>
      <c r="F10" s="3">
        <v>0</v>
      </c>
      <c r="G10" s="3">
        <v>0</v>
      </c>
      <c r="H10" s="8"/>
      <c r="I10" s="17"/>
    </row>
    <row r="11" spans="3:9">
      <c r="C11" s="2" t="s">
        <v>27</v>
      </c>
      <c r="D11" s="2"/>
      <c r="E11" s="1" t="s">
        <v>23</v>
      </c>
      <c r="F11" s="2" t="s">
        <v>33</v>
      </c>
      <c r="G11" s="8">
        <v>5</v>
      </c>
      <c r="H11" s="8">
        <v>20</v>
      </c>
      <c r="I11" s="17">
        <v>2</v>
      </c>
    </row>
    <row r="12" spans="3:9">
      <c r="C12" s="2" t="s">
        <v>28</v>
      </c>
      <c r="D12" s="2"/>
      <c r="E12" s="1" t="s">
        <v>24</v>
      </c>
      <c r="F12" s="2" t="s">
        <v>33</v>
      </c>
      <c r="G12" s="8">
        <v>5</v>
      </c>
      <c r="H12" s="8">
        <v>15</v>
      </c>
      <c r="I12" s="17">
        <v>2</v>
      </c>
    </row>
    <row r="13" spans="3:9">
      <c r="C13" s="2" t="s">
        <v>29</v>
      </c>
      <c r="D13" s="2"/>
      <c r="E13" s="1" t="s">
        <v>25</v>
      </c>
      <c r="F13" s="2" t="s">
        <v>33</v>
      </c>
      <c r="G13" s="8">
        <v>2</v>
      </c>
      <c r="H13" s="8">
        <v>10</v>
      </c>
      <c r="I13" s="17">
        <v>0</v>
      </c>
    </row>
    <row r="14" spans="3:9">
      <c r="C14" s="2" t="s">
        <v>30</v>
      </c>
      <c r="D14" s="2"/>
      <c r="E14" s="1" t="s">
        <v>26</v>
      </c>
      <c r="F14" s="2" t="s">
        <v>33</v>
      </c>
      <c r="G14" s="8">
        <v>10</v>
      </c>
      <c r="H14" s="8">
        <v>10</v>
      </c>
      <c r="I14" s="17">
        <v>0</v>
      </c>
    </row>
    <row r="15" spans="3:9">
      <c r="C15" s="2">
        <v>2</v>
      </c>
      <c r="D15" s="2"/>
      <c r="E15" s="1" t="s">
        <v>34</v>
      </c>
      <c r="F15" s="3">
        <v>0</v>
      </c>
      <c r="G15" s="3">
        <v>0</v>
      </c>
      <c r="H15" s="8"/>
      <c r="I15" s="17"/>
    </row>
    <row r="16" spans="3:9">
      <c r="C16" s="2" t="s">
        <v>27</v>
      </c>
      <c r="D16" s="2"/>
      <c r="E16" s="1" t="s">
        <v>35</v>
      </c>
      <c r="F16" s="2" t="s">
        <v>36</v>
      </c>
      <c r="G16" s="8">
        <v>100</v>
      </c>
      <c r="H16" s="8">
        <v>10</v>
      </c>
      <c r="I16" s="17">
        <v>0</v>
      </c>
    </row>
    <row r="17" spans="3:9">
      <c r="C17" s="2" t="s">
        <v>28</v>
      </c>
      <c r="D17" s="2"/>
      <c r="E17" s="1" t="s">
        <v>37</v>
      </c>
      <c r="F17" s="2" t="s">
        <v>36</v>
      </c>
      <c r="G17" s="8">
        <v>50</v>
      </c>
      <c r="H17" s="8">
        <v>5</v>
      </c>
      <c r="I17" s="17">
        <v>0</v>
      </c>
    </row>
    <row r="18" spans="3:9">
      <c r="C18" s="2" t="s">
        <v>29</v>
      </c>
      <c r="D18" s="2"/>
      <c r="E18" s="1" t="s">
        <v>38</v>
      </c>
      <c r="F18" s="2" t="s">
        <v>39</v>
      </c>
      <c r="G18" s="8">
        <v>1</v>
      </c>
      <c r="H18" s="8">
        <v>15</v>
      </c>
      <c r="I18" s="17">
        <v>0</v>
      </c>
    </row>
    <row r="19" spans="3:9">
      <c r="C19" s="2">
        <v>3</v>
      </c>
      <c r="D19" s="2"/>
      <c r="E19" s="1" t="s">
        <v>40</v>
      </c>
      <c r="F19" s="3">
        <v>0</v>
      </c>
      <c r="G19" s="3">
        <v>0</v>
      </c>
      <c r="H19" s="8"/>
      <c r="I19" s="17"/>
    </row>
    <row r="20" spans="3:9">
      <c r="C20" s="2" t="s">
        <v>27</v>
      </c>
      <c r="D20" s="2"/>
      <c r="E20" s="1" t="s">
        <v>41</v>
      </c>
      <c r="F20" s="2" t="s">
        <v>39</v>
      </c>
      <c r="G20" s="8">
        <v>1</v>
      </c>
      <c r="H20" s="8">
        <v>15</v>
      </c>
      <c r="I20" s="17">
        <v>0</v>
      </c>
    </row>
    <row r="21" spans="3:9" s="11" customFormat="1">
      <c r="C21" s="125" t="s">
        <v>42</v>
      </c>
      <c r="D21" s="125"/>
      <c r="E21" s="125"/>
      <c r="F21" s="125"/>
      <c r="G21" s="125"/>
      <c r="H21" s="12">
        <f>SUM(H10:H20)</f>
        <v>100</v>
      </c>
      <c r="I21" s="18">
        <f>SUM(I10:I20)</f>
        <v>4</v>
      </c>
    </row>
    <row r="24" spans="3:9" s="14" customFormat="1" ht="30" customHeight="1">
      <c r="C24" s="61" t="s">
        <v>4</v>
      </c>
      <c r="D24" s="61" t="s">
        <v>167</v>
      </c>
      <c r="E24" s="61" t="s">
        <v>138</v>
      </c>
      <c r="F24" s="61" t="s">
        <v>106</v>
      </c>
      <c r="G24" s="61" t="s">
        <v>139</v>
      </c>
      <c r="H24" s="61" t="s">
        <v>140</v>
      </c>
      <c r="I24" s="61" t="s">
        <v>164</v>
      </c>
    </row>
    <row r="25" spans="3:9">
      <c r="C25" s="2">
        <v>1</v>
      </c>
      <c r="D25" s="2" t="s">
        <v>185</v>
      </c>
      <c r="E25" s="67" t="s">
        <v>22</v>
      </c>
      <c r="F25" s="68">
        <v>0</v>
      </c>
      <c r="G25" s="68">
        <v>0</v>
      </c>
      <c r="H25" s="69"/>
      <c r="I25" s="17"/>
    </row>
    <row r="26" spans="3:9">
      <c r="C26" s="2" t="s">
        <v>27</v>
      </c>
      <c r="D26" s="2" t="s">
        <v>169</v>
      </c>
      <c r="E26" s="67" t="s">
        <v>23</v>
      </c>
      <c r="F26" s="70" t="s">
        <v>33</v>
      </c>
      <c r="G26" s="69">
        <v>5</v>
      </c>
      <c r="H26" s="69">
        <v>20</v>
      </c>
      <c r="I26" s="17">
        <v>2</v>
      </c>
    </row>
    <row r="27" spans="3:9">
      <c r="C27" s="2" t="s">
        <v>28</v>
      </c>
      <c r="D27" s="2" t="s">
        <v>170</v>
      </c>
      <c r="E27" s="67" t="s">
        <v>24</v>
      </c>
      <c r="F27" s="70" t="s">
        <v>33</v>
      </c>
      <c r="G27" s="69">
        <v>5</v>
      </c>
      <c r="H27" s="69">
        <v>15</v>
      </c>
      <c r="I27" s="17">
        <v>2</v>
      </c>
    </row>
    <row r="28" spans="3:9">
      <c r="C28" s="2" t="s">
        <v>29</v>
      </c>
      <c r="D28" s="2" t="s">
        <v>171</v>
      </c>
      <c r="E28" s="67" t="s">
        <v>25</v>
      </c>
      <c r="F28" s="70" t="s">
        <v>33</v>
      </c>
      <c r="G28" s="69">
        <v>2</v>
      </c>
      <c r="H28" s="69">
        <v>10</v>
      </c>
      <c r="I28" s="17">
        <v>0</v>
      </c>
    </row>
    <row r="29" spans="3:9">
      <c r="C29" s="2" t="s">
        <v>30</v>
      </c>
      <c r="D29" s="2" t="s">
        <v>172</v>
      </c>
      <c r="E29" s="67" t="s">
        <v>26</v>
      </c>
      <c r="F29" s="70" t="s">
        <v>33</v>
      </c>
      <c r="G29" s="69">
        <v>10</v>
      </c>
      <c r="H29" s="69">
        <v>10</v>
      </c>
      <c r="I29" s="17">
        <v>0</v>
      </c>
    </row>
    <row r="30" spans="3:9">
      <c r="C30" s="2">
        <v>2</v>
      </c>
      <c r="D30" s="2" t="s">
        <v>173</v>
      </c>
      <c r="E30" s="67" t="s">
        <v>34</v>
      </c>
      <c r="F30" s="68">
        <v>0</v>
      </c>
      <c r="G30" s="68">
        <v>0</v>
      </c>
      <c r="H30" s="69"/>
      <c r="I30" s="17"/>
    </row>
    <row r="31" spans="3:9">
      <c r="C31" s="2" t="s">
        <v>27</v>
      </c>
      <c r="D31" s="2" t="s">
        <v>174</v>
      </c>
      <c r="E31" s="67" t="s">
        <v>35</v>
      </c>
      <c r="F31" s="70" t="s">
        <v>36</v>
      </c>
      <c r="G31" s="69">
        <v>100</v>
      </c>
      <c r="H31" s="69">
        <v>10</v>
      </c>
      <c r="I31" s="17">
        <v>0</v>
      </c>
    </row>
    <row r="32" spans="3:9">
      <c r="C32" s="2" t="s">
        <v>28</v>
      </c>
      <c r="D32" s="2" t="s">
        <v>175</v>
      </c>
      <c r="E32" s="67" t="s">
        <v>37</v>
      </c>
      <c r="F32" s="70" t="s">
        <v>36</v>
      </c>
      <c r="G32" s="69">
        <v>50</v>
      </c>
      <c r="H32" s="69">
        <v>5</v>
      </c>
      <c r="I32" s="17">
        <v>0</v>
      </c>
    </row>
    <row r="33" spans="3:9">
      <c r="C33" s="2" t="s">
        <v>29</v>
      </c>
      <c r="D33" s="2" t="s">
        <v>176</v>
      </c>
      <c r="E33" s="67" t="s">
        <v>38</v>
      </c>
      <c r="F33" s="70" t="s">
        <v>39</v>
      </c>
      <c r="G33" s="69">
        <v>1</v>
      </c>
      <c r="H33" s="69">
        <v>15</v>
      </c>
      <c r="I33" s="17">
        <v>0</v>
      </c>
    </row>
    <row r="34" spans="3:9">
      <c r="C34" s="2">
        <v>3</v>
      </c>
      <c r="D34" s="2" t="s">
        <v>177</v>
      </c>
      <c r="E34" s="67" t="s">
        <v>40</v>
      </c>
      <c r="F34" s="68">
        <v>0</v>
      </c>
      <c r="G34" s="68">
        <v>0</v>
      </c>
      <c r="H34" s="69"/>
      <c r="I34" s="17"/>
    </row>
    <row r="35" spans="3:9">
      <c r="C35" s="2" t="s">
        <v>27</v>
      </c>
      <c r="D35" s="2" t="s">
        <v>178</v>
      </c>
      <c r="E35" s="67" t="s">
        <v>41</v>
      </c>
      <c r="F35" s="70" t="s">
        <v>39</v>
      </c>
      <c r="G35" s="69">
        <v>1</v>
      </c>
      <c r="H35" s="69">
        <v>15</v>
      </c>
      <c r="I35" s="17">
        <v>0</v>
      </c>
    </row>
    <row r="36" spans="3:9" s="11" customFormat="1">
      <c r="C36" s="125" t="s">
        <v>42</v>
      </c>
      <c r="D36" s="125"/>
      <c r="E36" s="125"/>
      <c r="F36" s="125"/>
      <c r="G36" s="125"/>
      <c r="H36" s="12">
        <f>SUM(H25:H35)</f>
        <v>100</v>
      </c>
      <c r="I36" s="18">
        <f>SUM(I25:I35)</f>
        <v>4</v>
      </c>
    </row>
  </sheetData>
  <mergeCells count="2">
    <mergeCell ref="C21:G21"/>
    <mergeCell ref="C36:G36"/>
  </mergeCells>
  <phoneticPr fontId="5" type="noConversion"/>
  <printOptions horizontalCentered="1"/>
  <pageMargins left="0.39370078740157483" right="0.39370078740157483" top="0.39370078740157483" bottom="0.39370078740157483" header="0" footer="0"/>
  <pageSetup paperSize="9" scale="71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71A-C548-484E-BE40-7F6BB3F3B3A0}">
  <sheetPr>
    <pageSetUpPr fitToPage="1"/>
  </sheetPr>
  <dimension ref="C2:H21"/>
  <sheetViews>
    <sheetView topLeftCell="B1" zoomScale="145" zoomScaleNormal="145" workbookViewId="0">
      <selection activeCell="H21" sqref="H21"/>
    </sheetView>
  </sheetViews>
  <sheetFormatPr defaultRowHeight="14.4"/>
  <cols>
    <col min="3" max="3" width="5.44140625" style="4" customWidth="1"/>
    <col min="4" max="4" width="40.33203125" customWidth="1"/>
    <col min="5" max="5" width="11.109375" customWidth="1"/>
    <col min="6" max="6" width="8.77734375" customWidth="1"/>
    <col min="7" max="8" width="11.33203125" style="4" customWidth="1"/>
  </cols>
  <sheetData>
    <row r="2" spans="3:8">
      <c r="D2" t="s">
        <v>48</v>
      </c>
    </row>
    <row r="4" spans="3:8">
      <c r="D4" t="s">
        <v>3</v>
      </c>
      <c r="E4" t="s">
        <v>8</v>
      </c>
    </row>
    <row r="5" spans="3:8">
      <c r="D5" t="s">
        <v>1</v>
      </c>
      <c r="E5" t="s">
        <v>9</v>
      </c>
    </row>
    <row r="6" spans="3:8">
      <c r="D6" t="s">
        <v>43</v>
      </c>
      <c r="E6">
        <v>2</v>
      </c>
    </row>
    <row r="7" spans="3:8">
      <c r="D7" t="s">
        <v>46</v>
      </c>
      <c r="E7" s="15">
        <f>'Jadwal Minggu ke (1)'!H7+1</f>
        <v>43623</v>
      </c>
      <c r="F7" t="s">
        <v>47</v>
      </c>
      <c r="G7" s="16">
        <f>E7+7-1</f>
        <v>43629</v>
      </c>
    </row>
    <row r="9" spans="3:8" s="14" customFormat="1" ht="30" customHeight="1">
      <c r="C9" s="9" t="s">
        <v>0</v>
      </c>
      <c r="D9" s="9" t="s">
        <v>6</v>
      </c>
      <c r="E9" s="9" t="s">
        <v>31</v>
      </c>
      <c r="F9" s="9" t="s">
        <v>32</v>
      </c>
      <c r="G9" s="9" t="s">
        <v>45</v>
      </c>
      <c r="H9" s="9" t="s">
        <v>44</v>
      </c>
    </row>
    <row r="10" spans="3:8">
      <c r="C10" s="2">
        <v>1</v>
      </c>
      <c r="D10" s="1" t="s">
        <v>22</v>
      </c>
      <c r="E10" s="3">
        <v>0</v>
      </c>
      <c r="F10" s="3">
        <v>0</v>
      </c>
      <c r="G10" s="8"/>
      <c r="H10" s="17"/>
    </row>
    <row r="11" spans="3:8">
      <c r="C11" s="2" t="s">
        <v>27</v>
      </c>
      <c r="D11" s="1" t="s">
        <v>23</v>
      </c>
      <c r="E11" s="2" t="s">
        <v>33</v>
      </c>
      <c r="F11" s="8">
        <v>5</v>
      </c>
      <c r="G11" s="8">
        <v>20</v>
      </c>
      <c r="H11" s="17">
        <v>4</v>
      </c>
    </row>
    <row r="12" spans="3:8">
      <c r="C12" s="2" t="s">
        <v>28</v>
      </c>
      <c r="D12" s="1" t="s">
        <v>24</v>
      </c>
      <c r="E12" s="2" t="s">
        <v>33</v>
      </c>
      <c r="F12" s="8">
        <v>5</v>
      </c>
      <c r="G12" s="8">
        <v>15</v>
      </c>
      <c r="H12" s="17">
        <v>3</v>
      </c>
    </row>
    <row r="13" spans="3:8">
      <c r="C13" s="2" t="s">
        <v>29</v>
      </c>
      <c r="D13" s="1" t="s">
        <v>25</v>
      </c>
      <c r="E13" s="2" t="s">
        <v>33</v>
      </c>
      <c r="F13" s="8">
        <v>2</v>
      </c>
      <c r="G13" s="8">
        <v>10</v>
      </c>
      <c r="H13" s="17">
        <v>0</v>
      </c>
    </row>
    <row r="14" spans="3:8">
      <c r="C14" s="2" t="s">
        <v>30</v>
      </c>
      <c r="D14" s="1" t="s">
        <v>26</v>
      </c>
      <c r="E14" s="2" t="s">
        <v>33</v>
      </c>
      <c r="F14" s="8">
        <v>10</v>
      </c>
      <c r="G14" s="8">
        <v>10</v>
      </c>
      <c r="H14" s="17">
        <v>0</v>
      </c>
    </row>
    <row r="15" spans="3:8">
      <c r="C15" s="2">
        <v>2</v>
      </c>
      <c r="D15" s="1" t="s">
        <v>34</v>
      </c>
      <c r="E15" s="3">
        <v>0</v>
      </c>
      <c r="F15" s="3">
        <v>0</v>
      </c>
      <c r="G15" s="8"/>
      <c r="H15" s="17"/>
    </row>
    <row r="16" spans="3:8">
      <c r="C16" s="2" t="s">
        <v>27</v>
      </c>
      <c r="D16" s="1" t="s">
        <v>35</v>
      </c>
      <c r="E16" s="2" t="s">
        <v>36</v>
      </c>
      <c r="F16" s="8">
        <v>100</v>
      </c>
      <c r="G16" s="8">
        <v>10</v>
      </c>
      <c r="H16" s="17">
        <v>0</v>
      </c>
    </row>
    <row r="17" spans="3:8">
      <c r="C17" s="2" t="s">
        <v>28</v>
      </c>
      <c r="D17" s="1" t="s">
        <v>37</v>
      </c>
      <c r="E17" s="2" t="s">
        <v>36</v>
      </c>
      <c r="F17" s="8">
        <v>50</v>
      </c>
      <c r="G17" s="8">
        <v>5</v>
      </c>
      <c r="H17" s="17">
        <v>0</v>
      </c>
    </row>
    <row r="18" spans="3:8">
      <c r="C18" s="2" t="s">
        <v>29</v>
      </c>
      <c r="D18" s="1" t="s">
        <v>38</v>
      </c>
      <c r="E18" s="2" t="s">
        <v>39</v>
      </c>
      <c r="F18" s="8">
        <v>1</v>
      </c>
      <c r="G18" s="8">
        <v>15</v>
      </c>
      <c r="H18" s="17">
        <v>0</v>
      </c>
    </row>
    <row r="19" spans="3:8">
      <c r="C19" s="2">
        <v>3</v>
      </c>
      <c r="D19" s="1" t="s">
        <v>40</v>
      </c>
      <c r="E19" s="3">
        <v>0</v>
      </c>
      <c r="F19" s="3">
        <v>0</v>
      </c>
      <c r="G19" s="8"/>
      <c r="H19" s="17"/>
    </row>
    <row r="20" spans="3:8">
      <c r="C20" s="2" t="s">
        <v>27</v>
      </c>
      <c r="D20" s="1" t="s">
        <v>41</v>
      </c>
      <c r="E20" s="2" t="s">
        <v>39</v>
      </c>
      <c r="F20" s="8">
        <v>1</v>
      </c>
      <c r="G20" s="8">
        <v>15</v>
      </c>
      <c r="H20" s="17">
        <v>0</v>
      </c>
    </row>
    <row r="21" spans="3:8" s="11" customFormat="1">
      <c r="C21" s="125" t="s">
        <v>42</v>
      </c>
      <c r="D21" s="125"/>
      <c r="E21" s="125"/>
      <c r="F21" s="125"/>
      <c r="G21" s="12">
        <f>SUM(G10:G20)</f>
        <v>100</v>
      </c>
      <c r="H21" s="18">
        <f>SUM(H10:H20)</f>
        <v>7</v>
      </c>
    </row>
  </sheetData>
  <mergeCells count="1">
    <mergeCell ref="C21:F21"/>
  </mergeCells>
  <printOptions horizontalCentered="1"/>
  <pageMargins left="0.39370078740157483" right="0.39370078740157483" top="5.9055118110236222" bottom="0.39370078740157483" header="0" footer="0"/>
  <pageSetup paperSize="9" scale="71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63A6-3F7E-4C81-870A-61573E4423BD}">
  <sheetPr>
    <pageSetUpPr fitToPage="1"/>
  </sheetPr>
  <dimension ref="C2:M40"/>
  <sheetViews>
    <sheetView topLeftCell="A10" workbookViewId="0">
      <selection activeCell="L16" sqref="L16"/>
    </sheetView>
  </sheetViews>
  <sheetFormatPr defaultRowHeight="14.4"/>
  <cols>
    <col min="3" max="3" width="5.44140625" style="4" customWidth="1"/>
    <col min="4" max="4" width="11" style="4" customWidth="1"/>
    <col min="5" max="5" width="40.33203125" customWidth="1"/>
    <col min="6" max="6" width="10.109375" customWidth="1"/>
    <col min="7" max="7" width="8.77734375" customWidth="1"/>
    <col min="8" max="8" width="12.6640625" style="4" customWidth="1"/>
    <col min="9" max="9" width="12.88671875" style="4" customWidth="1"/>
    <col min="10" max="11" width="11.33203125" style="4" customWidth="1"/>
    <col min="12" max="12" width="13.5546875" style="4" customWidth="1"/>
    <col min="13" max="13" width="11.33203125" style="4" customWidth="1"/>
  </cols>
  <sheetData>
    <row r="2" spans="3:13">
      <c r="E2" t="s">
        <v>49</v>
      </c>
    </row>
    <row r="4" spans="3:13">
      <c r="E4" t="s">
        <v>3</v>
      </c>
      <c r="F4" t="s">
        <v>8</v>
      </c>
    </row>
    <row r="5" spans="3:13">
      <c r="E5" t="s">
        <v>1</v>
      </c>
      <c r="F5" t="s">
        <v>9</v>
      </c>
    </row>
    <row r="6" spans="3:13">
      <c r="E6" t="s">
        <v>43</v>
      </c>
      <c r="F6">
        <v>1</v>
      </c>
    </row>
    <row r="7" spans="3:13">
      <c r="E7" t="s">
        <v>46</v>
      </c>
      <c r="F7" s="15">
        <v>43616</v>
      </c>
      <c r="G7" t="s">
        <v>47</v>
      </c>
      <c r="H7" s="16">
        <f>F7+7-1</f>
        <v>43622</v>
      </c>
    </row>
    <row r="9" spans="3:13" s="14" customFormat="1" ht="30" customHeight="1">
      <c r="C9" s="9" t="s">
        <v>0</v>
      </c>
      <c r="D9" s="61"/>
      <c r="E9" s="9" t="s">
        <v>6</v>
      </c>
      <c r="F9" s="9" t="s">
        <v>31</v>
      </c>
      <c r="G9" s="9" t="s">
        <v>32</v>
      </c>
      <c r="H9" s="9" t="s">
        <v>45</v>
      </c>
      <c r="I9" s="9" t="s">
        <v>44</v>
      </c>
      <c r="J9" s="9" t="s">
        <v>60</v>
      </c>
      <c r="K9" s="9" t="s">
        <v>59</v>
      </c>
      <c r="L9" s="9" t="s">
        <v>50</v>
      </c>
      <c r="M9" s="9" t="s">
        <v>51</v>
      </c>
    </row>
    <row r="10" spans="3:13" s="14" customFormat="1" ht="28.8">
      <c r="C10" s="19" t="s">
        <v>61</v>
      </c>
      <c r="D10" s="19"/>
      <c r="E10" s="19" t="s">
        <v>62</v>
      </c>
      <c r="F10" s="19" t="s">
        <v>63</v>
      </c>
      <c r="G10" s="19" t="s">
        <v>64</v>
      </c>
      <c r="H10" s="19" t="s">
        <v>65</v>
      </c>
      <c r="I10" s="19" t="s">
        <v>66</v>
      </c>
      <c r="J10" s="19" t="s">
        <v>67</v>
      </c>
      <c r="K10" s="9" t="s">
        <v>68</v>
      </c>
      <c r="L10" s="9" t="s">
        <v>69</v>
      </c>
      <c r="M10" s="9" t="s">
        <v>70</v>
      </c>
    </row>
    <row r="11" spans="3:13">
      <c r="C11" s="2">
        <v>1</v>
      </c>
      <c r="D11" s="2"/>
      <c r="E11" s="1" t="s">
        <v>22</v>
      </c>
      <c r="F11" s="3">
        <v>0</v>
      </c>
      <c r="G11" s="3">
        <v>0</v>
      </c>
      <c r="H11" s="8"/>
      <c r="I11" s="17"/>
      <c r="J11" s="17"/>
      <c r="K11" s="17"/>
      <c r="L11" s="17"/>
      <c r="M11" s="17"/>
    </row>
    <row r="12" spans="3:13">
      <c r="C12" s="2" t="s">
        <v>27</v>
      </c>
      <c r="D12" s="2"/>
      <c r="E12" s="1" t="s">
        <v>23</v>
      </c>
      <c r="F12" s="2" t="s">
        <v>33</v>
      </c>
      <c r="G12" s="8">
        <v>5</v>
      </c>
      <c r="H12" s="8">
        <v>20</v>
      </c>
      <c r="I12" s="17">
        <v>2</v>
      </c>
      <c r="J12" s="17">
        <v>0</v>
      </c>
      <c r="K12" s="17">
        <f>J12/G12*100</f>
        <v>0</v>
      </c>
      <c r="L12" s="17">
        <f>K12/100*H12</f>
        <v>0</v>
      </c>
      <c r="M12" s="17">
        <f>L12-I12</f>
        <v>-2</v>
      </c>
    </row>
    <row r="13" spans="3:13">
      <c r="C13" s="2" t="s">
        <v>28</v>
      </c>
      <c r="D13" s="2"/>
      <c r="E13" s="1" t="s">
        <v>24</v>
      </c>
      <c r="F13" s="2" t="s">
        <v>33</v>
      </c>
      <c r="G13" s="8">
        <v>5</v>
      </c>
      <c r="H13" s="8">
        <v>15</v>
      </c>
      <c r="I13" s="17">
        <v>2</v>
      </c>
      <c r="J13" s="17">
        <v>0</v>
      </c>
      <c r="K13" s="17">
        <f>J13/G13*100</f>
        <v>0</v>
      </c>
      <c r="L13" s="17">
        <f>K13/100*H13</f>
        <v>0</v>
      </c>
      <c r="M13" s="17">
        <f t="shared" ref="M13:M15" si="0">L13-I13</f>
        <v>-2</v>
      </c>
    </row>
    <row r="14" spans="3:13">
      <c r="C14" s="2" t="s">
        <v>29</v>
      </c>
      <c r="D14" s="2"/>
      <c r="E14" s="1" t="s">
        <v>25</v>
      </c>
      <c r="F14" s="2" t="s">
        <v>33</v>
      </c>
      <c r="G14" s="8">
        <v>2</v>
      </c>
      <c r="H14" s="8">
        <v>10</v>
      </c>
      <c r="I14" s="17">
        <v>0</v>
      </c>
      <c r="J14" s="17">
        <v>0</v>
      </c>
      <c r="K14" s="17">
        <v>0</v>
      </c>
      <c r="L14" s="17">
        <v>0</v>
      </c>
      <c r="M14" s="17">
        <f t="shared" si="0"/>
        <v>0</v>
      </c>
    </row>
    <row r="15" spans="3:13">
      <c r="C15" s="2" t="s">
        <v>30</v>
      </c>
      <c r="D15" s="2"/>
      <c r="E15" s="1" t="s">
        <v>26</v>
      </c>
      <c r="F15" s="2" t="s">
        <v>33</v>
      </c>
      <c r="G15" s="8">
        <v>10</v>
      </c>
      <c r="H15" s="8">
        <v>10</v>
      </c>
      <c r="I15" s="17">
        <v>0</v>
      </c>
      <c r="J15" s="17">
        <v>0</v>
      </c>
      <c r="K15" s="17">
        <v>0</v>
      </c>
      <c r="L15" s="17">
        <v>0</v>
      </c>
      <c r="M15" s="17">
        <f t="shared" si="0"/>
        <v>0</v>
      </c>
    </row>
    <row r="16" spans="3:13">
      <c r="C16" s="2">
        <v>2</v>
      </c>
      <c r="D16" s="2"/>
      <c r="E16" s="1" t="s">
        <v>34</v>
      </c>
      <c r="F16" s="3">
        <v>0</v>
      </c>
      <c r="G16" s="3">
        <v>0</v>
      </c>
      <c r="H16" s="8"/>
      <c r="I16" s="17"/>
      <c r="J16" s="17"/>
      <c r="K16" s="17"/>
      <c r="L16" s="17"/>
      <c r="M16" s="17"/>
    </row>
    <row r="17" spans="3:13">
      <c r="C17" s="2" t="s">
        <v>27</v>
      </c>
      <c r="D17" s="2"/>
      <c r="E17" s="1" t="s">
        <v>35</v>
      </c>
      <c r="F17" s="2" t="s">
        <v>36</v>
      </c>
      <c r="G17" s="8">
        <v>100</v>
      </c>
      <c r="H17" s="8">
        <v>10</v>
      </c>
      <c r="I17" s="17">
        <v>0</v>
      </c>
      <c r="J17" s="17">
        <v>0</v>
      </c>
      <c r="K17" s="17">
        <v>0</v>
      </c>
      <c r="L17" s="17">
        <v>0</v>
      </c>
      <c r="M17" s="17">
        <f t="shared" ref="M17:M19" si="1">L17-I17</f>
        <v>0</v>
      </c>
    </row>
    <row r="18" spans="3:13">
      <c r="C18" s="2" t="s">
        <v>28</v>
      </c>
      <c r="D18" s="2"/>
      <c r="E18" s="1" t="s">
        <v>37</v>
      </c>
      <c r="F18" s="2" t="s">
        <v>36</v>
      </c>
      <c r="G18" s="8">
        <v>50</v>
      </c>
      <c r="H18" s="8">
        <v>5</v>
      </c>
      <c r="I18" s="17">
        <v>0</v>
      </c>
      <c r="J18" s="17">
        <v>0</v>
      </c>
      <c r="K18" s="17">
        <v>0</v>
      </c>
      <c r="L18" s="17">
        <v>0</v>
      </c>
      <c r="M18" s="17">
        <f t="shared" si="1"/>
        <v>0</v>
      </c>
    </row>
    <row r="19" spans="3:13">
      <c r="C19" s="2" t="s">
        <v>29</v>
      </c>
      <c r="D19" s="2"/>
      <c r="E19" s="1" t="s">
        <v>38</v>
      </c>
      <c r="F19" s="2" t="s">
        <v>39</v>
      </c>
      <c r="G19" s="8">
        <v>1</v>
      </c>
      <c r="H19" s="8">
        <v>15</v>
      </c>
      <c r="I19" s="17">
        <v>0</v>
      </c>
      <c r="J19" s="17">
        <v>0</v>
      </c>
      <c r="K19" s="17">
        <v>0</v>
      </c>
      <c r="L19" s="17">
        <v>0</v>
      </c>
      <c r="M19" s="17">
        <f t="shared" si="1"/>
        <v>0</v>
      </c>
    </row>
    <row r="20" spans="3:13">
      <c r="C20" s="2">
        <v>3</v>
      </c>
      <c r="D20" s="2"/>
      <c r="E20" s="1" t="s">
        <v>40</v>
      </c>
      <c r="F20" s="3">
        <v>0</v>
      </c>
      <c r="G20" s="3">
        <v>0</v>
      </c>
      <c r="H20" s="8"/>
      <c r="I20" s="17"/>
      <c r="J20" s="17"/>
      <c r="K20" s="17"/>
      <c r="L20" s="17"/>
      <c r="M20" s="17"/>
    </row>
    <row r="21" spans="3:13">
      <c r="C21" s="2" t="s">
        <v>27</v>
      </c>
      <c r="D21" s="2"/>
      <c r="E21" s="1" t="s">
        <v>41</v>
      </c>
      <c r="F21" s="2" t="s">
        <v>39</v>
      </c>
      <c r="G21" s="8">
        <v>1</v>
      </c>
      <c r="H21" s="8">
        <v>15</v>
      </c>
      <c r="I21" s="17">
        <v>0</v>
      </c>
      <c r="J21" s="17">
        <v>0</v>
      </c>
      <c r="K21" s="17">
        <v>0</v>
      </c>
      <c r="L21" s="17">
        <v>0</v>
      </c>
      <c r="M21" s="17">
        <f>L21-I21</f>
        <v>0</v>
      </c>
    </row>
    <row r="22" spans="3:13" s="11" customFormat="1">
      <c r="C22" s="125" t="s">
        <v>42</v>
      </c>
      <c r="D22" s="125"/>
      <c r="E22" s="125"/>
      <c r="F22" s="125"/>
      <c r="G22" s="125"/>
      <c r="H22" s="12">
        <f>SUM(H11:H21)</f>
        <v>100</v>
      </c>
      <c r="I22" s="18">
        <f>SUM(I11:I21)</f>
        <v>4</v>
      </c>
      <c r="J22" s="18"/>
      <c r="K22" s="18"/>
      <c r="L22" s="18">
        <f>SUM(L11:L21)</f>
        <v>0</v>
      </c>
      <c r="M22" s="18">
        <f>SUM(M11:M21)</f>
        <v>-4</v>
      </c>
    </row>
    <row r="27" spans="3:13" s="14" customFormat="1" ht="30" customHeight="1">
      <c r="C27" s="61" t="s">
        <v>4</v>
      </c>
      <c r="D27" s="61" t="s">
        <v>179</v>
      </c>
      <c r="E27" s="61" t="s">
        <v>138</v>
      </c>
      <c r="F27" s="61" t="s">
        <v>106</v>
      </c>
      <c r="G27" s="61" t="s">
        <v>139</v>
      </c>
      <c r="H27" s="61" t="s">
        <v>140</v>
      </c>
      <c r="I27" s="61" t="s">
        <v>164</v>
      </c>
      <c r="J27" s="61" t="s">
        <v>180</v>
      </c>
      <c r="K27" s="61" t="s">
        <v>181</v>
      </c>
      <c r="L27" s="61" t="s">
        <v>182</v>
      </c>
      <c r="M27" s="61" t="s">
        <v>183</v>
      </c>
    </row>
    <row r="28" spans="3:13" s="14" customFormat="1" ht="28.8">
      <c r="C28" s="19" t="s">
        <v>184</v>
      </c>
      <c r="D28" s="19" t="s">
        <v>61</v>
      </c>
      <c r="E28" s="19" t="s">
        <v>62</v>
      </c>
      <c r="F28" s="19" t="s">
        <v>63</v>
      </c>
      <c r="G28" s="19" t="s">
        <v>64</v>
      </c>
      <c r="H28" s="19" t="s">
        <v>65</v>
      </c>
      <c r="I28" s="19" t="s">
        <v>66</v>
      </c>
      <c r="J28" s="19" t="s">
        <v>67</v>
      </c>
      <c r="K28" s="61" t="s">
        <v>68</v>
      </c>
      <c r="L28" s="61" t="s">
        <v>69</v>
      </c>
      <c r="M28" s="61" t="s">
        <v>70</v>
      </c>
    </row>
    <row r="29" spans="3:13">
      <c r="C29" s="2">
        <v>1</v>
      </c>
      <c r="D29" s="2" t="s">
        <v>186</v>
      </c>
      <c r="E29" s="67" t="s">
        <v>22</v>
      </c>
      <c r="F29" s="68">
        <v>0</v>
      </c>
      <c r="G29" s="68">
        <v>0</v>
      </c>
      <c r="H29" s="69"/>
      <c r="I29" s="71"/>
      <c r="J29" s="17"/>
      <c r="K29" s="71"/>
      <c r="L29" s="71"/>
      <c r="M29" s="71"/>
    </row>
    <row r="30" spans="3:13">
      <c r="C30" s="2" t="s">
        <v>27</v>
      </c>
      <c r="D30" s="2" t="s">
        <v>187</v>
      </c>
      <c r="E30" s="67" t="s">
        <v>23</v>
      </c>
      <c r="F30" s="70" t="s">
        <v>33</v>
      </c>
      <c r="G30" s="69">
        <v>5</v>
      </c>
      <c r="H30" s="69">
        <v>20</v>
      </c>
      <c r="I30" s="71">
        <v>2</v>
      </c>
      <c r="J30" s="17">
        <v>0</v>
      </c>
      <c r="K30" s="71">
        <f>J30/G30*100</f>
        <v>0</v>
      </c>
      <c r="L30" s="71">
        <f>K30/100*H30</f>
        <v>0</v>
      </c>
      <c r="M30" s="71">
        <f>L30-I30</f>
        <v>-2</v>
      </c>
    </row>
    <row r="31" spans="3:13">
      <c r="C31" s="2" t="s">
        <v>28</v>
      </c>
      <c r="D31" s="2" t="s">
        <v>188</v>
      </c>
      <c r="E31" s="67" t="s">
        <v>24</v>
      </c>
      <c r="F31" s="70" t="s">
        <v>33</v>
      </c>
      <c r="G31" s="69">
        <v>5</v>
      </c>
      <c r="H31" s="69">
        <v>15</v>
      </c>
      <c r="I31" s="71">
        <v>2</v>
      </c>
      <c r="J31" s="17">
        <v>0</v>
      </c>
      <c r="K31" s="71">
        <f>J31/G31*100</f>
        <v>0</v>
      </c>
      <c r="L31" s="71">
        <f>K31/100*H31</f>
        <v>0</v>
      </c>
      <c r="M31" s="71">
        <f t="shared" ref="M31:M33" si="2">L31-I31</f>
        <v>-2</v>
      </c>
    </row>
    <row r="32" spans="3:13">
      <c r="C32" s="2" t="s">
        <v>29</v>
      </c>
      <c r="D32" s="2" t="s">
        <v>189</v>
      </c>
      <c r="E32" s="67" t="s">
        <v>25</v>
      </c>
      <c r="F32" s="70" t="s">
        <v>33</v>
      </c>
      <c r="G32" s="69">
        <v>2</v>
      </c>
      <c r="H32" s="69">
        <v>10</v>
      </c>
      <c r="I32" s="71">
        <v>0</v>
      </c>
      <c r="J32" s="17">
        <v>0</v>
      </c>
      <c r="K32" s="71">
        <v>0</v>
      </c>
      <c r="L32" s="71">
        <v>0</v>
      </c>
      <c r="M32" s="71">
        <f t="shared" si="2"/>
        <v>0</v>
      </c>
    </row>
    <row r="33" spans="3:13">
      <c r="C33" s="2" t="s">
        <v>30</v>
      </c>
      <c r="D33" s="2" t="s">
        <v>190</v>
      </c>
      <c r="E33" s="67" t="s">
        <v>26</v>
      </c>
      <c r="F33" s="70" t="s">
        <v>33</v>
      </c>
      <c r="G33" s="69">
        <v>10</v>
      </c>
      <c r="H33" s="69">
        <v>10</v>
      </c>
      <c r="I33" s="71">
        <v>0</v>
      </c>
      <c r="J33" s="17">
        <v>0</v>
      </c>
      <c r="K33" s="71">
        <v>0</v>
      </c>
      <c r="L33" s="71">
        <v>0</v>
      </c>
      <c r="M33" s="71">
        <f t="shared" si="2"/>
        <v>0</v>
      </c>
    </row>
    <row r="34" spans="3:13">
      <c r="C34" s="2">
        <v>2</v>
      </c>
      <c r="D34" s="2" t="s">
        <v>191</v>
      </c>
      <c r="E34" s="67" t="s">
        <v>34</v>
      </c>
      <c r="F34" s="68">
        <v>0</v>
      </c>
      <c r="G34" s="68">
        <v>0</v>
      </c>
      <c r="H34" s="69"/>
      <c r="I34" s="71"/>
      <c r="J34" s="17"/>
      <c r="K34" s="71"/>
      <c r="L34" s="71"/>
      <c r="M34" s="71"/>
    </row>
    <row r="35" spans="3:13">
      <c r="C35" s="2" t="s">
        <v>27</v>
      </c>
      <c r="D35" s="2" t="s">
        <v>192</v>
      </c>
      <c r="E35" s="67" t="s">
        <v>35</v>
      </c>
      <c r="F35" s="70" t="s">
        <v>36</v>
      </c>
      <c r="G35" s="69">
        <v>100</v>
      </c>
      <c r="H35" s="69">
        <v>10</v>
      </c>
      <c r="I35" s="71">
        <v>0</v>
      </c>
      <c r="J35" s="17">
        <v>0</v>
      </c>
      <c r="K35" s="71">
        <v>0</v>
      </c>
      <c r="L35" s="71">
        <v>0</v>
      </c>
      <c r="M35" s="71">
        <f t="shared" ref="M35:M37" si="3">L35-I35</f>
        <v>0</v>
      </c>
    </row>
    <row r="36" spans="3:13">
      <c r="C36" s="2" t="s">
        <v>28</v>
      </c>
      <c r="D36" s="2" t="s">
        <v>193</v>
      </c>
      <c r="E36" s="67" t="s">
        <v>37</v>
      </c>
      <c r="F36" s="70" t="s">
        <v>36</v>
      </c>
      <c r="G36" s="69">
        <v>50</v>
      </c>
      <c r="H36" s="69">
        <v>5</v>
      </c>
      <c r="I36" s="71">
        <v>0</v>
      </c>
      <c r="J36" s="17">
        <v>0</v>
      </c>
      <c r="K36" s="71">
        <v>0</v>
      </c>
      <c r="L36" s="71">
        <v>0</v>
      </c>
      <c r="M36" s="71">
        <f t="shared" si="3"/>
        <v>0</v>
      </c>
    </row>
    <row r="37" spans="3:13">
      <c r="C37" s="2" t="s">
        <v>29</v>
      </c>
      <c r="D37" s="2" t="s">
        <v>194</v>
      </c>
      <c r="E37" s="67" t="s">
        <v>38</v>
      </c>
      <c r="F37" s="70" t="s">
        <v>39</v>
      </c>
      <c r="G37" s="69">
        <v>1</v>
      </c>
      <c r="H37" s="69">
        <v>15</v>
      </c>
      <c r="I37" s="71">
        <v>0</v>
      </c>
      <c r="J37" s="17">
        <v>0</v>
      </c>
      <c r="K37" s="71">
        <v>0</v>
      </c>
      <c r="L37" s="71">
        <v>0</v>
      </c>
      <c r="M37" s="71">
        <f t="shared" si="3"/>
        <v>0</v>
      </c>
    </row>
    <row r="38" spans="3:13">
      <c r="C38" s="2">
        <v>3</v>
      </c>
      <c r="D38" s="2" t="s">
        <v>195</v>
      </c>
      <c r="E38" s="67" t="s">
        <v>40</v>
      </c>
      <c r="F38" s="68">
        <v>0</v>
      </c>
      <c r="G38" s="68">
        <v>0</v>
      </c>
      <c r="H38" s="69"/>
      <c r="I38" s="71"/>
      <c r="J38" s="17"/>
      <c r="K38" s="71"/>
      <c r="L38" s="71"/>
      <c r="M38" s="71"/>
    </row>
    <row r="39" spans="3:13">
      <c r="C39" s="2" t="s">
        <v>27</v>
      </c>
      <c r="D39" s="2" t="s">
        <v>196</v>
      </c>
      <c r="E39" s="67" t="s">
        <v>41</v>
      </c>
      <c r="F39" s="70" t="s">
        <v>39</v>
      </c>
      <c r="G39" s="69">
        <v>1</v>
      </c>
      <c r="H39" s="69">
        <v>15</v>
      </c>
      <c r="I39" s="71">
        <v>0</v>
      </c>
      <c r="J39" s="17">
        <v>0</v>
      </c>
      <c r="K39" s="71">
        <v>0</v>
      </c>
      <c r="L39" s="71">
        <v>0</v>
      </c>
      <c r="M39" s="71">
        <f>L39-I39</f>
        <v>0</v>
      </c>
    </row>
    <row r="40" spans="3:13" s="11" customFormat="1">
      <c r="C40" s="125" t="s">
        <v>42</v>
      </c>
      <c r="D40" s="125"/>
      <c r="E40" s="125"/>
      <c r="F40" s="125"/>
      <c r="G40" s="125"/>
      <c r="H40" s="12">
        <f>SUM(H29:H39)</f>
        <v>100</v>
      </c>
      <c r="I40" s="18">
        <f>SUM(I29:I39)</f>
        <v>4</v>
      </c>
      <c r="J40" s="18"/>
      <c r="K40" s="18"/>
      <c r="L40" s="18">
        <f>SUM(L29:L39)</f>
        <v>0</v>
      </c>
      <c r="M40" s="18">
        <f>SUM(M29:M39)</f>
        <v>-4</v>
      </c>
    </row>
  </sheetData>
  <mergeCells count="2">
    <mergeCell ref="C22:G22"/>
    <mergeCell ref="C40:G40"/>
  </mergeCells>
  <phoneticPr fontId="5" type="noConversion"/>
  <printOptions horizontalCentered="1"/>
  <pageMargins left="0.78740157480314965" right="0.78740157480314965" top="0.78740157480314965" bottom="0.78740157480314965" header="0" footer="0"/>
  <pageSetup paperSize="9"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8BDF-1866-4C1E-A2A3-274AA5D03A61}">
  <sheetPr>
    <pageSetUpPr fitToPage="1"/>
  </sheetPr>
  <dimension ref="C2:M40"/>
  <sheetViews>
    <sheetView topLeftCell="A10" zoomScale="85" zoomScaleNormal="85" workbookViewId="0">
      <selection activeCell="L16" sqref="L16"/>
    </sheetView>
  </sheetViews>
  <sheetFormatPr defaultRowHeight="14.4"/>
  <cols>
    <col min="3" max="3" width="5.44140625" style="4" customWidth="1"/>
    <col min="4" max="4" width="11" style="4" hidden="1" customWidth="1"/>
    <col min="5" max="5" width="40.33203125" customWidth="1"/>
    <col min="6" max="6" width="11.109375" customWidth="1"/>
    <col min="7" max="7" width="8.77734375" customWidth="1"/>
    <col min="8" max="10" width="11.33203125" style="4" customWidth="1"/>
    <col min="11" max="11" width="10" style="4" customWidth="1"/>
    <col min="12" max="13" width="11.33203125" style="4" customWidth="1"/>
  </cols>
  <sheetData>
    <row r="2" spans="3:13">
      <c r="E2" t="s">
        <v>49</v>
      </c>
    </row>
    <row r="4" spans="3:13">
      <c r="E4" t="s">
        <v>3</v>
      </c>
      <c r="F4" t="s">
        <v>8</v>
      </c>
    </row>
    <row r="5" spans="3:13">
      <c r="E5" t="s">
        <v>1</v>
      </c>
      <c r="F5" t="s">
        <v>9</v>
      </c>
    </row>
    <row r="6" spans="3:13">
      <c r="E6" t="s">
        <v>43</v>
      </c>
      <c r="F6">
        <v>2</v>
      </c>
    </row>
    <row r="7" spans="3:13">
      <c r="E7" t="s">
        <v>46</v>
      </c>
      <c r="F7" s="15">
        <f>'Jadwal Minggu ke (1)'!H7+1</f>
        <v>43623</v>
      </c>
      <c r="G7" t="s">
        <v>47</v>
      </c>
      <c r="H7" s="16">
        <f>F7+7-1</f>
        <v>43629</v>
      </c>
    </row>
    <row r="9" spans="3:13" s="14" customFormat="1" ht="30" customHeight="1">
      <c r="C9" s="9" t="s">
        <v>0</v>
      </c>
      <c r="D9" s="61"/>
      <c r="E9" s="9" t="s">
        <v>6</v>
      </c>
      <c r="F9" s="9" t="s">
        <v>31</v>
      </c>
      <c r="G9" s="9" t="s">
        <v>32</v>
      </c>
      <c r="H9" s="9" t="s">
        <v>45</v>
      </c>
      <c r="I9" s="9" t="s">
        <v>44</v>
      </c>
      <c r="J9" s="9" t="s">
        <v>60</v>
      </c>
      <c r="K9" s="9" t="s">
        <v>59</v>
      </c>
      <c r="L9" s="9" t="s">
        <v>50</v>
      </c>
      <c r="M9" s="9" t="s">
        <v>71</v>
      </c>
    </row>
    <row r="10" spans="3:13" s="14" customFormat="1" ht="28.8">
      <c r="C10" s="19" t="s">
        <v>61</v>
      </c>
      <c r="D10" s="19"/>
      <c r="E10" s="19" t="s">
        <v>62</v>
      </c>
      <c r="F10" s="19" t="s">
        <v>63</v>
      </c>
      <c r="G10" s="19" t="s">
        <v>64</v>
      </c>
      <c r="H10" s="19" t="s">
        <v>65</v>
      </c>
      <c r="I10" s="19" t="s">
        <v>66</v>
      </c>
      <c r="J10" s="19" t="s">
        <v>67</v>
      </c>
      <c r="K10" s="9" t="s">
        <v>68</v>
      </c>
      <c r="L10" s="9" t="s">
        <v>69</v>
      </c>
      <c r="M10" s="9" t="s">
        <v>70</v>
      </c>
    </row>
    <row r="11" spans="3:13">
      <c r="C11" s="2">
        <v>1</v>
      </c>
      <c r="D11" s="2"/>
      <c r="E11" s="1" t="s">
        <v>22</v>
      </c>
      <c r="F11" s="3">
        <v>0</v>
      </c>
      <c r="G11" s="3">
        <v>0</v>
      </c>
      <c r="H11" s="8"/>
      <c r="I11" s="17"/>
      <c r="J11" s="17"/>
      <c r="K11" s="17"/>
      <c r="L11" s="17"/>
      <c r="M11" s="17"/>
    </row>
    <row r="12" spans="3:13">
      <c r="C12" s="2" t="s">
        <v>27</v>
      </c>
      <c r="D12" s="2"/>
      <c r="E12" s="1" t="s">
        <v>23</v>
      </c>
      <c r="F12" s="2" t="s">
        <v>33</v>
      </c>
      <c r="G12" s="8">
        <v>5</v>
      </c>
      <c r="H12" s="8">
        <v>20</v>
      </c>
      <c r="I12" s="17">
        <v>4</v>
      </c>
      <c r="J12" s="17">
        <v>5</v>
      </c>
      <c r="K12" s="17">
        <f>J12/G12*100</f>
        <v>100</v>
      </c>
      <c r="L12" s="17">
        <f>K12/100*H12</f>
        <v>20</v>
      </c>
      <c r="M12" s="17">
        <f>L12-I12</f>
        <v>16</v>
      </c>
    </row>
    <row r="13" spans="3:13">
      <c r="C13" s="2" t="s">
        <v>28</v>
      </c>
      <c r="D13" s="2"/>
      <c r="E13" s="1" t="s">
        <v>24</v>
      </c>
      <c r="F13" s="2" t="s">
        <v>33</v>
      </c>
      <c r="G13" s="8">
        <v>5</v>
      </c>
      <c r="H13" s="8">
        <v>15</v>
      </c>
      <c r="I13" s="17">
        <v>3</v>
      </c>
      <c r="J13" s="17">
        <v>5</v>
      </c>
      <c r="K13" s="17">
        <f>J13/G13*100</f>
        <v>100</v>
      </c>
      <c r="L13" s="17">
        <f>K13/100*H13</f>
        <v>15</v>
      </c>
      <c r="M13" s="17">
        <f t="shared" ref="M13:M15" si="0">L13-I13</f>
        <v>12</v>
      </c>
    </row>
    <row r="14" spans="3:13">
      <c r="C14" s="2" t="s">
        <v>29</v>
      </c>
      <c r="D14" s="2"/>
      <c r="E14" s="1" t="s">
        <v>25</v>
      </c>
      <c r="F14" s="2" t="s">
        <v>33</v>
      </c>
      <c r="G14" s="8">
        <v>2</v>
      </c>
      <c r="H14" s="8">
        <v>10</v>
      </c>
      <c r="I14" s="17">
        <v>0</v>
      </c>
      <c r="J14" s="17">
        <v>0</v>
      </c>
      <c r="K14" s="17">
        <v>0</v>
      </c>
      <c r="L14" s="17">
        <v>0</v>
      </c>
      <c r="M14" s="17">
        <f t="shared" si="0"/>
        <v>0</v>
      </c>
    </row>
    <row r="15" spans="3:13">
      <c r="C15" s="2" t="s">
        <v>30</v>
      </c>
      <c r="D15" s="2"/>
      <c r="E15" s="1" t="s">
        <v>26</v>
      </c>
      <c r="F15" s="2" t="s">
        <v>33</v>
      </c>
      <c r="G15" s="8">
        <v>10</v>
      </c>
      <c r="H15" s="8">
        <v>10</v>
      </c>
      <c r="I15" s="17">
        <v>0</v>
      </c>
      <c r="J15" s="17">
        <v>0</v>
      </c>
      <c r="K15" s="17">
        <v>0</v>
      </c>
      <c r="L15" s="17">
        <v>0</v>
      </c>
      <c r="M15" s="17">
        <f t="shared" si="0"/>
        <v>0</v>
      </c>
    </row>
    <row r="16" spans="3:13">
      <c r="C16" s="2">
        <v>2</v>
      </c>
      <c r="D16" s="2"/>
      <c r="E16" s="1" t="s">
        <v>34</v>
      </c>
      <c r="F16" s="3">
        <v>0</v>
      </c>
      <c r="G16" s="3">
        <v>0</v>
      </c>
      <c r="H16" s="8"/>
      <c r="I16" s="17"/>
      <c r="J16" s="17"/>
      <c r="K16" s="17"/>
      <c r="L16" s="17"/>
      <c r="M16" s="17"/>
    </row>
    <row r="17" spans="3:13">
      <c r="C17" s="2" t="s">
        <v>27</v>
      </c>
      <c r="D17" s="2"/>
      <c r="E17" s="1" t="s">
        <v>35</v>
      </c>
      <c r="F17" s="2" t="s">
        <v>36</v>
      </c>
      <c r="G17" s="8">
        <v>100</v>
      </c>
      <c r="H17" s="8">
        <v>10</v>
      </c>
      <c r="I17" s="17">
        <v>0</v>
      </c>
      <c r="J17" s="17">
        <v>0</v>
      </c>
      <c r="K17" s="17">
        <v>0</v>
      </c>
      <c r="L17" s="17">
        <v>0</v>
      </c>
      <c r="M17" s="17">
        <f t="shared" ref="M17:M19" si="1">L17-I17</f>
        <v>0</v>
      </c>
    </row>
    <row r="18" spans="3:13">
      <c r="C18" s="2" t="s">
        <v>28</v>
      </c>
      <c r="D18" s="2"/>
      <c r="E18" s="1" t="s">
        <v>37</v>
      </c>
      <c r="F18" s="2" t="s">
        <v>36</v>
      </c>
      <c r="G18" s="8">
        <v>50</v>
      </c>
      <c r="H18" s="8">
        <v>5</v>
      </c>
      <c r="I18" s="17">
        <v>0</v>
      </c>
      <c r="J18" s="17">
        <v>0</v>
      </c>
      <c r="K18" s="17">
        <v>0</v>
      </c>
      <c r="L18" s="17">
        <v>0</v>
      </c>
      <c r="M18" s="17">
        <f t="shared" si="1"/>
        <v>0</v>
      </c>
    </row>
    <row r="19" spans="3:13">
      <c r="C19" s="2" t="s">
        <v>29</v>
      </c>
      <c r="D19" s="2"/>
      <c r="E19" s="1" t="s">
        <v>38</v>
      </c>
      <c r="F19" s="2" t="s">
        <v>39</v>
      </c>
      <c r="G19" s="8">
        <v>1</v>
      </c>
      <c r="H19" s="8">
        <v>15</v>
      </c>
      <c r="I19" s="17">
        <v>0</v>
      </c>
      <c r="J19" s="17">
        <v>0</v>
      </c>
      <c r="K19" s="17">
        <v>0</v>
      </c>
      <c r="L19" s="17">
        <v>0</v>
      </c>
      <c r="M19" s="17">
        <f t="shared" si="1"/>
        <v>0</v>
      </c>
    </row>
    <row r="20" spans="3:13">
      <c r="C20" s="2">
        <v>3</v>
      </c>
      <c r="D20" s="2"/>
      <c r="E20" s="1" t="s">
        <v>40</v>
      </c>
      <c r="F20" s="3">
        <v>0</v>
      </c>
      <c r="G20" s="3">
        <v>0</v>
      </c>
      <c r="H20" s="8"/>
      <c r="I20" s="17"/>
      <c r="J20" s="17"/>
      <c r="K20" s="17"/>
      <c r="L20" s="17"/>
      <c r="M20" s="17"/>
    </row>
    <row r="21" spans="3:13">
      <c r="C21" s="2" t="s">
        <v>27</v>
      </c>
      <c r="D21" s="2"/>
      <c r="E21" s="1" t="s">
        <v>41</v>
      </c>
      <c r="F21" s="2" t="s">
        <v>39</v>
      </c>
      <c r="G21" s="8">
        <v>1</v>
      </c>
      <c r="H21" s="8">
        <v>15</v>
      </c>
      <c r="I21" s="17">
        <v>0</v>
      </c>
      <c r="J21" s="17">
        <v>0</v>
      </c>
      <c r="K21" s="17">
        <v>0</v>
      </c>
      <c r="L21" s="17">
        <v>0</v>
      </c>
      <c r="M21" s="17">
        <f>L21-I21</f>
        <v>0</v>
      </c>
    </row>
    <row r="22" spans="3:13" s="11" customFormat="1">
      <c r="C22" s="125" t="s">
        <v>42</v>
      </c>
      <c r="D22" s="125"/>
      <c r="E22" s="125"/>
      <c r="F22" s="125"/>
      <c r="G22" s="125"/>
      <c r="H22" s="12">
        <f>SUM(H11:H21)</f>
        <v>100</v>
      </c>
      <c r="I22" s="18">
        <f>SUM(I11:I21)</f>
        <v>7</v>
      </c>
      <c r="J22" s="18"/>
      <c r="K22" s="18"/>
      <c r="L22" s="18">
        <f>SUM(L11:L21)</f>
        <v>35</v>
      </c>
      <c r="M22" s="18">
        <f>SUM(M11:M21)</f>
        <v>28</v>
      </c>
    </row>
    <row r="27" spans="3:13" ht="43.2">
      <c r="C27" s="61" t="s">
        <v>0</v>
      </c>
      <c r="D27" s="61" t="s">
        <v>179</v>
      </c>
      <c r="E27" s="61" t="s">
        <v>6</v>
      </c>
      <c r="F27" s="61" t="s">
        <v>31</v>
      </c>
      <c r="G27" s="61" t="s">
        <v>32</v>
      </c>
      <c r="H27" s="61" t="s">
        <v>45</v>
      </c>
      <c r="I27" s="61" t="s">
        <v>44</v>
      </c>
      <c r="J27" s="61" t="s">
        <v>60</v>
      </c>
      <c r="K27" s="61" t="s">
        <v>59</v>
      </c>
      <c r="L27" s="61" t="s">
        <v>50</v>
      </c>
      <c r="M27" s="61" t="s">
        <v>71</v>
      </c>
    </row>
    <row r="28" spans="3:13" ht="28.8">
      <c r="C28" s="19" t="s">
        <v>61</v>
      </c>
      <c r="D28" s="19" t="s">
        <v>61</v>
      </c>
      <c r="E28" s="19" t="s">
        <v>62</v>
      </c>
      <c r="F28" s="19" t="s">
        <v>63</v>
      </c>
      <c r="G28" s="19" t="s">
        <v>64</v>
      </c>
      <c r="H28" s="19" t="s">
        <v>65</v>
      </c>
      <c r="I28" s="19" t="s">
        <v>66</v>
      </c>
      <c r="J28" s="19" t="s">
        <v>67</v>
      </c>
      <c r="K28" s="61" t="s">
        <v>68</v>
      </c>
      <c r="L28" s="61" t="s">
        <v>69</v>
      </c>
      <c r="M28" s="61" t="s">
        <v>70</v>
      </c>
    </row>
    <row r="29" spans="3:13">
      <c r="C29" s="2">
        <v>1</v>
      </c>
      <c r="D29" s="2" t="s">
        <v>186</v>
      </c>
      <c r="E29" s="63" t="s">
        <v>22</v>
      </c>
      <c r="F29" s="64">
        <v>0</v>
      </c>
      <c r="G29" s="64">
        <v>0</v>
      </c>
      <c r="H29" s="65"/>
      <c r="I29" s="72"/>
      <c r="J29" s="17"/>
      <c r="K29" s="72"/>
      <c r="L29" s="72"/>
      <c r="M29" s="72"/>
    </row>
    <row r="30" spans="3:13">
      <c r="C30" s="2" t="s">
        <v>27</v>
      </c>
      <c r="D30" s="2" t="s">
        <v>187</v>
      </c>
      <c r="E30" s="63" t="s">
        <v>23</v>
      </c>
      <c r="F30" s="66" t="s">
        <v>33</v>
      </c>
      <c r="G30" s="65">
        <v>5</v>
      </c>
      <c r="H30" s="65">
        <v>20</v>
      </c>
      <c r="I30" s="72">
        <v>4</v>
      </c>
      <c r="J30" s="17">
        <v>5</v>
      </c>
      <c r="K30" s="72">
        <f>J30/G30*100</f>
        <v>100</v>
      </c>
      <c r="L30" s="72">
        <f>K30/100*H30</f>
        <v>20</v>
      </c>
      <c r="M30" s="72">
        <f>L30-I30</f>
        <v>16</v>
      </c>
    </row>
    <row r="31" spans="3:13">
      <c r="C31" s="2" t="s">
        <v>28</v>
      </c>
      <c r="D31" s="2" t="s">
        <v>188</v>
      </c>
      <c r="E31" s="63" t="s">
        <v>24</v>
      </c>
      <c r="F31" s="66" t="s">
        <v>33</v>
      </c>
      <c r="G31" s="65">
        <v>5</v>
      </c>
      <c r="H31" s="65">
        <v>15</v>
      </c>
      <c r="I31" s="72">
        <v>3</v>
      </c>
      <c r="J31" s="17">
        <v>5</v>
      </c>
      <c r="K31" s="72">
        <f>J31/G31*100</f>
        <v>100</v>
      </c>
      <c r="L31" s="72">
        <f>K31/100*H31</f>
        <v>15</v>
      </c>
      <c r="M31" s="72">
        <f t="shared" ref="M31:M33" si="2">L31-I31</f>
        <v>12</v>
      </c>
    </row>
    <row r="32" spans="3:13">
      <c r="C32" s="2" t="s">
        <v>29</v>
      </c>
      <c r="D32" s="2" t="s">
        <v>189</v>
      </c>
      <c r="E32" s="63" t="s">
        <v>25</v>
      </c>
      <c r="F32" s="66" t="s">
        <v>33</v>
      </c>
      <c r="G32" s="65">
        <v>2</v>
      </c>
      <c r="H32" s="65">
        <v>10</v>
      </c>
      <c r="I32" s="72">
        <v>0</v>
      </c>
      <c r="J32" s="17">
        <v>0</v>
      </c>
      <c r="K32" s="72">
        <v>0</v>
      </c>
      <c r="L32" s="72">
        <v>0</v>
      </c>
      <c r="M32" s="72">
        <f t="shared" si="2"/>
        <v>0</v>
      </c>
    </row>
    <row r="33" spans="3:13">
      <c r="C33" s="2" t="s">
        <v>30</v>
      </c>
      <c r="D33" s="2" t="s">
        <v>190</v>
      </c>
      <c r="E33" s="63" t="s">
        <v>26</v>
      </c>
      <c r="F33" s="66" t="s">
        <v>33</v>
      </c>
      <c r="G33" s="65">
        <v>10</v>
      </c>
      <c r="H33" s="65">
        <v>10</v>
      </c>
      <c r="I33" s="72">
        <v>0</v>
      </c>
      <c r="J33" s="17">
        <v>0</v>
      </c>
      <c r="K33" s="72">
        <v>0</v>
      </c>
      <c r="L33" s="72">
        <v>0</v>
      </c>
      <c r="M33" s="72">
        <f t="shared" si="2"/>
        <v>0</v>
      </c>
    </row>
    <row r="34" spans="3:13">
      <c r="C34" s="2">
        <v>2</v>
      </c>
      <c r="D34" s="2" t="s">
        <v>191</v>
      </c>
      <c r="E34" s="63" t="s">
        <v>34</v>
      </c>
      <c r="F34" s="64">
        <v>0</v>
      </c>
      <c r="G34" s="64">
        <v>0</v>
      </c>
      <c r="H34" s="65"/>
      <c r="I34" s="72"/>
      <c r="J34" s="17"/>
      <c r="K34" s="72"/>
      <c r="L34" s="72"/>
      <c r="M34" s="72"/>
    </row>
    <row r="35" spans="3:13">
      <c r="C35" s="2" t="s">
        <v>27</v>
      </c>
      <c r="D35" s="2" t="s">
        <v>192</v>
      </c>
      <c r="E35" s="63" t="s">
        <v>35</v>
      </c>
      <c r="F35" s="66" t="s">
        <v>36</v>
      </c>
      <c r="G35" s="65">
        <v>100</v>
      </c>
      <c r="H35" s="65">
        <v>10</v>
      </c>
      <c r="I35" s="72">
        <v>0</v>
      </c>
      <c r="J35" s="17">
        <v>0</v>
      </c>
      <c r="K35" s="72">
        <v>0</v>
      </c>
      <c r="L35" s="72">
        <v>0</v>
      </c>
      <c r="M35" s="72">
        <f t="shared" ref="M35:M37" si="3">L35-I35</f>
        <v>0</v>
      </c>
    </row>
    <row r="36" spans="3:13">
      <c r="C36" s="2" t="s">
        <v>28</v>
      </c>
      <c r="D36" s="2" t="s">
        <v>193</v>
      </c>
      <c r="E36" s="63" t="s">
        <v>37</v>
      </c>
      <c r="F36" s="66" t="s">
        <v>36</v>
      </c>
      <c r="G36" s="65">
        <v>50</v>
      </c>
      <c r="H36" s="65">
        <v>5</v>
      </c>
      <c r="I36" s="72">
        <v>0</v>
      </c>
      <c r="J36" s="17">
        <v>0</v>
      </c>
      <c r="K36" s="72">
        <v>0</v>
      </c>
      <c r="L36" s="72">
        <v>0</v>
      </c>
      <c r="M36" s="72">
        <f t="shared" si="3"/>
        <v>0</v>
      </c>
    </row>
    <row r="37" spans="3:13">
      <c r="C37" s="2" t="s">
        <v>29</v>
      </c>
      <c r="D37" s="2" t="s">
        <v>194</v>
      </c>
      <c r="E37" s="63" t="s">
        <v>38</v>
      </c>
      <c r="F37" s="66" t="s">
        <v>39</v>
      </c>
      <c r="G37" s="65">
        <v>1</v>
      </c>
      <c r="H37" s="65">
        <v>15</v>
      </c>
      <c r="I37" s="72">
        <v>0</v>
      </c>
      <c r="J37" s="17">
        <v>0</v>
      </c>
      <c r="K37" s="72">
        <v>0</v>
      </c>
      <c r="L37" s="72">
        <v>0</v>
      </c>
      <c r="M37" s="72">
        <f t="shared" si="3"/>
        <v>0</v>
      </c>
    </row>
    <row r="38" spans="3:13">
      <c r="C38" s="2">
        <v>3</v>
      </c>
      <c r="D38" s="2" t="s">
        <v>195</v>
      </c>
      <c r="E38" s="63" t="s">
        <v>40</v>
      </c>
      <c r="F38" s="64">
        <v>0</v>
      </c>
      <c r="G38" s="64">
        <v>0</v>
      </c>
      <c r="H38" s="65"/>
      <c r="I38" s="72"/>
      <c r="J38" s="17"/>
      <c r="K38" s="72"/>
      <c r="L38" s="72"/>
      <c r="M38" s="72"/>
    </row>
    <row r="39" spans="3:13">
      <c r="C39" s="2" t="s">
        <v>27</v>
      </c>
      <c r="D39" s="2" t="s">
        <v>196</v>
      </c>
      <c r="E39" s="63" t="s">
        <v>41</v>
      </c>
      <c r="F39" s="66" t="s">
        <v>39</v>
      </c>
      <c r="G39" s="65">
        <v>1</v>
      </c>
      <c r="H39" s="65">
        <v>15</v>
      </c>
      <c r="I39" s="72">
        <v>0</v>
      </c>
      <c r="J39" s="17">
        <v>0</v>
      </c>
      <c r="K39" s="72">
        <v>0</v>
      </c>
      <c r="L39" s="72">
        <v>0</v>
      </c>
      <c r="M39" s="72">
        <f>L39-I39</f>
        <v>0</v>
      </c>
    </row>
    <row r="40" spans="3:13">
      <c r="C40" s="125" t="s">
        <v>42</v>
      </c>
      <c r="D40" s="125"/>
      <c r="E40" s="125"/>
      <c r="F40" s="125"/>
      <c r="G40" s="125"/>
      <c r="H40" s="12">
        <f>SUM(H29:H39)</f>
        <v>100</v>
      </c>
      <c r="I40" s="18">
        <f>SUM(I29:I39)</f>
        <v>7</v>
      </c>
      <c r="J40" s="18"/>
      <c r="K40" s="18"/>
      <c r="L40" s="18">
        <f>SUM(L29:L39)</f>
        <v>35</v>
      </c>
      <c r="M40" s="18">
        <f>SUM(M29:M39)</f>
        <v>28</v>
      </c>
    </row>
  </sheetData>
  <mergeCells count="2">
    <mergeCell ref="C22:G22"/>
    <mergeCell ref="C40:G40"/>
  </mergeCells>
  <printOptions horizontalCentered="1"/>
  <pageMargins left="0.78740157480314965" right="0.78740157480314965" top="0.78740157480314965" bottom="0.78740157480314965" header="0" footer="0"/>
  <pageSetup paperSize="9" scale="8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B76B-D52F-4AFF-864E-25AFE9D60567}">
  <sheetPr>
    <pageSetUpPr fitToPage="1"/>
  </sheetPr>
  <dimension ref="A2:Q44"/>
  <sheetViews>
    <sheetView showGridLines="0" topLeftCell="A13" zoomScale="85" zoomScaleNormal="85" workbookViewId="0">
      <selection activeCell="L16" sqref="L16"/>
    </sheetView>
  </sheetViews>
  <sheetFormatPr defaultRowHeight="14.4"/>
  <cols>
    <col min="1" max="1" width="5.77734375" style="34" customWidth="1"/>
    <col min="2" max="2" width="41.5546875" style="5" customWidth="1"/>
    <col min="3" max="3" width="3.21875" style="5" customWidth="1"/>
    <col min="4" max="4" width="14.6640625" style="5" customWidth="1"/>
    <col min="5" max="6" width="10.109375" style="34" customWidth="1"/>
    <col min="7" max="15" width="10.77734375" style="5" customWidth="1"/>
    <col min="16" max="17" width="11.21875" style="5" customWidth="1"/>
    <col min="18" max="16384" width="8.88671875" style="5"/>
  </cols>
  <sheetData>
    <row r="2" spans="1:17" ht="15.6">
      <c r="A2" s="136" t="s">
        <v>144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4" spans="1:17">
      <c r="B4" s="5" t="s">
        <v>94</v>
      </c>
      <c r="C4" s="5" t="s">
        <v>95</v>
      </c>
      <c r="D4" s="5" t="s">
        <v>96</v>
      </c>
    </row>
    <row r="5" spans="1:17">
      <c r="B5" s="5" t="s">
        <v>43</v>
      </c>
      <c r="C5" s="5" t="s">
        <v>95</v>
      </c>
      <c r="D5" s="35">
        <v>2</v>
      </c>
    </row>
    <row r="6" spans="1:17">
      <c r="B6" s="5" t="s">
        <v>97</v>
      </c>
      <c r="C6" s="5" t="s">
        <v>95</v>
      </c>
      <c r="D6" s="5" t="s">
        <v>12</v>
      </c>
    </row>
    <row r="7" spans="1:17">
      <c r="B7" s="5" t="s">
        <v>1</v>
      </c>
      <c r="C7" s="5" t="s">
        <v>95</v>
      </c>
      <c r="D7" s="5" t="s">
        <v>9</v>
      </c>
    </row>
    <row r="8" spans="1:17">
      <c r="B8" s="5" t="s">
        <v>98</v>
      </c>
      <c r="C8" s="5" t="s">
        <v>95</v>
      </c>
      <c r="D8" s="5" t="s">
        <v>99</v>
      </c>
    </row>
    <row r="9" spans="1:17">
      <c r="B9" s="5" t="s">
        <v>100</v>
      </c>
      <c r="C9" s="5" t="s">
        <v>95</v>
      </c>
      <c r="D9" s="7">
        <v>543000000</v>
      </c>
    </row>
    <row r="10" spans="1:17">
      <c r="B10" s="5" t="s">
        <v>101</v>
      </c>
      <c r="C10" s="5" t="s">
        <v>95</v>
      </c>
      <c r="D10" s="36">
        <v>43495</v>
      </c>
    </row>
    <row r="11" spans="1:17">
      <c r="B11" s="5" t="s">
        <v>102</v>
      </c>
      <c r="C11" s="5" t="s">
        <v>95</v>
      </c>
      <c r="D11" s="36">
        <v>43584</v>
      </c>
    </row>
    <row r="12" spans="1:17">
      <c r="B12" s="5" t="s">
        <v>103</v>
      </c>
      <c r="C12" s="5" t="s">
        <v>95</v>
      </c>
      <c r="D12" s="5">
        <f>D11-D10+1</f>
        <v>90</v>
      </c>
      <c r="E12" s="35" t="s">
        <v>104</v>
      </c>
    </row>
    <row r="14" spans="1:17" s="37" customFormat="1">
      <c r="A14" s="132" t="s">
        <v>4</v>
      </c>
      <c r="B14" s="132" t="s">
        <v>105</v>
      </c>
      <c r="C14" s="132"/>
      <c r="D14" s="132" t="s">
        <v>106</v>
      </c>
      <c r="E14" s="132" t="s">
        <v>107</v>
      </c>
      <c r="F14" s="132"/>
      <c r="G14" s="126" t="s">
        <v>108</v>
      </c>
      <c r="H14" s="127"/>
      <c r="I14" s="127"/>
      <c r="J14" s="127"/>
      <c r="K14" s="127"/>
      <c r="L14" s="127"/>
      <c r="M14" s="127"/>
      <c r="N14" s="127"/>
      <c r="O14" s="128"/>
      <c r="P14" s="129" t="s">
        <v>109</v>
      </c>
      <c r="Q14" s="129" t="s">
        <v>110</v>
      </c>
    </row>
    <row r="15" spans="1:17" s="37" customFormat="1">
      <c r="A15" s="132"/>
      <c r="B15" s="132"/>
      <c r="C15" s="132"/>
      <c r="D15" s="132"/>
      <c r="E15" s="132"/>
      <c r="F15" s="132"/>
      <c r="G15" s="132" t="s">
        <v>111</v>
      </c>
      <c r="H15" s="132"/>
      <c r="I15" s="132"/>
      <c r="J15" s="132" t="s">
        <v>112</v>
      </c>
      <c r="K15" s="132"/>
      <c r="L15" s="132"/>
      <c r="M15" s="132" t="s">
        <v>113</v>
      </c>
      <c r="N15" s="132"/>
      <c r="O15" s="132"/>
      <c r="P15" s="129"/>
      <c r="Q15" s="129"/>
    </row>
    <row r="16" spans="1:17" s="37" customFormat="1">
      <c r="A16" s="132"/>
      <c r="B16" s="132"/>
      <c r="C16" s="132"/>
      <c r="D16" s="132"/>
      <c r="E16" s="38" t="s">
        <v>32</v>
      </c>
      <c r="F16" s="38" t="s">
        <v>114</v>
      </c>
      <c r="G16" s="38" t="s">
        <v>32</v>
      </c>
      <c r="H16" s="38" t="s">
        <v>115</v>
      </c>
      <c r="I16" s="38" t="s">
        <v>114</v>
      </c>
      <c r="J16" s="38" t="s">
        <v>32</v>
      </c>
      <c r="K16" s="38" t="s">
        <v>115</v>
      </c>
      <c r="L16" s="38" t="s">
        <v>114</v>
      </c>
      <c r="M16" s="38" t="s">
        <v>32</v>
      </c>
      <c r="N16" s="38" t="s">
        <v>115</v>
      </c>
      <c r="O16" s="38" t="s">
        <v>114</v>
      </c>
      <c r="P16" s="129"/>
      <c r="Q16" s="129"/>
    </row>
    <row r="17" spans="1:17" s="40" customFormat="1">
      <c r="A17" s="38">
        <v>1</v>
      </c>
      <c r="B17" s="137" t="s">
        <v>22</v>
      </c>
      <c r="C17" s="138"/>
      <c r="D17" s="38"/>
      <c r="E17" s="38"/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>
      <c r="A18" s="41" t="s">
        <v>27</v>
      </c>
      <c r="B18" s="130" t="s">
        <v>23</v>
      </c>
      <c r="C18" s="131"/>
      <c r="D18" s="42" t="s">
        <v>33</v>
      </c>
      <c r="E18" s="43">
        <v>5</v>
      </c>
      <c r="F18" s="43">
        <v>20</v>
      </c>
      <c r="G18" s="44">
        <v>0</v>
      </c>
      <c r="H18" s="44">
        <v>0</v>
      </c>
      <c r="I18" s="44">
        <v>0</v>
      </c>
      <c r="J18" s="44">
        <v>2</v>
      </c>
      <c r="K18" s="44">
        <f>J18/E18*100</f>
        <v>40</v>
      </c>
      <c r="L18" s="44">
        <f>K18/100*F18</f>
        <v>8</v>
      </c>
      <c r="M18" s="44">
        <f>G18+J18</f>
        <v>2</v>
      </c>
      <c r="N18" s="44">
        <f>H18+K18</f>
        <v>40</v>
      </c>
      <c r="O18" s="44">
        <f>I18+L18</f>
        <v>8</v>
      </c>
      <c r="P18" s="44">
        <v>4</v>
      </c>
      <c r="Q18" s="44">
        <f>O18-P18</f>
        <v>4</v>
      </c>
    </row>
    <row r="19" spans="1:17">
      <c r="A19" s="41" t="s">
        <v>28</v>
      </c>
      <c r="B19" s="130" t="s">
        <v>24</v>
      </c>
      <c r="C19" s="131"/>
      <c r="D19" s="42" t="s">
        <v>33</v>
      </c>
      <c r="E19" s="43">
        <v>5</v>
      </c>
      <c r="F19" s="43">
        <v>15</v>
      </c>
      <c r="G19" s="44">
        <v>0</v>
      </c>
      <c r="H19" s="44">
        <v>0</v>
      </c>
      <c r="I19" s="44">
        <v>0</v>
      </c>
      <c r="J19" s="44">
        <v>2</v>
      </c>
      <c r="K19" s="44">
        <f t="shared" ref="K19:K21" si="0">J19/E19*100</f>
        <v>40</v>
      </c>
      <c r="L19" s="44">
        <f>K19/100*F19</f>
        <v>6</v>
      </c>
      <c r="M19" s="44">
        <f>G19+J19</f>
        <v>2</v>
      </c>
      <c r="N19" s="44">
        <f t="shared" ref="N19:O21" si="1">H19+K19</f>
        <v>40</v>
      </c>
      <c r="O19" s="44">
        <f t="shared" si="1"/>
        <v>6</v>
      </c>
      <c r="P19" s="44">
        <v>3</v>
      </c>
      <c r="Q19" s="44">
        <f>O19-P19</f>
        <v>3</v>
      </c>
    </row>
    <row r="20" spans="1:17">
      <c r="A20" s="41" t="s">
        <v>29</v>
      </c>
      <c r="B20" s="130" t="s">
        <v>25</v>
      </c>
      <c r="C20" s="131"/>
      <c r="D20" s="42" t="s">
        <v>33</v>
      </c>
      <c r="E20" s="43">
        <v>2</v>
      </c>
      <c r="F20" s="43">
        <v>10</v>
      </c>
      <c r="G20" s="44">
        <v>0</v>
      </c>
      <c r="H20" s="44">
        <v>0</v>
      </c>
      <c r="I20" s="44">
        <v>0</v>
      </c>
      <c r="J20" s="44"/>
      <c r="K20" s="44">
        <f t="shared" si="0"/>
        <v>0</v>
      </c>
      <c r="L20" s="44">
        <f t="shared" ref="L20:L21" si="2">K20/100*F20</f>
        <v>0</v>
      </c>
      <c r="M20" s="44">
        <f>G20+J20</f>
        <v>0</v>
      </c>
      <c r="N20" s="44">
        <f t="shared" si="1"/>
        <v>0</v>
      </c>
      <c r="O20" s="44">
        <f t="shared" si="1"/>
        <v>0</v>
      </c>
      <c r="P20" s="44">
        <v>0</v>
      </c>
      <c r="Q20" s="44">
        <v>0</v>
      </c>
    </row>
    <row r="21" spans="1:17">
      <c r="A21" s="41" t="s">
        <v>30</v>
      </c>
      <c r="B21" s="130" t="s">
        <v>26</v>
      </c>
      <c r="C21" s="131"/>
      <c r="D21" s="42" t="s">
        <v>33</v>
      </c>
      <c r="E21" s="43">
        <v>10</v>
      </c>
      <c r="F21" s="43">
        <v>10</v>
      </c>
      <c r="G21" s="44">
        <v>0</v>
      </c>
      <c r="H21" s="44">
        <v>0</v>
      </c>
      <c r="I21" s="44">
        <v>0</v>
      </c>
      <c r="J21" s="44"/>
      <c r="K21" s="44">
        <f t="shared" si="0"/>
        <v>0</v>
      </c>
      <c r="L21" s="44">
        <f t="shared" si="2"/>
        <v>0</v>
      </c>
      <c r="M21" s="44">
        <f>G21+J21</f>
        <v>0</v>
      </c>
      <c r="N21" s="44">
        <f t="shared" si="1"/>
        <v>0</v>
      </c>
      <c r="O21" s="44">
        <f t="shared" si="1"/>
        <v>0</v>
      </c>
      <c r="P21" s="44">
        <v>0</v>
      </c>
      <c r="Q21" s="44">
        <v>0</v>
      </c>
    </row>
    <row r="22" spans="1:17" s="40" customFormat="1">
      <c r="A22" s="38">
        <v>2</v>
      </c>
      <c r="B22" s="137" t="s">
        <v>34</v>
      </c>
      <c r="C22" s="138"/>
      <c r="D22" s="38"/>
      <c r="E22" s="45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1:17">
      <c r="A23" s="41" t="s">
        <v>27</v>
      </c>
      <c r="B23" s="130" t="s">
        <v>35</v>
      </c>
      <c r="C23" s="131"/>
      <c r="D23" s="42" t="s">
        <v>36</v>
      </c>
      <c r="E23" s="43">
        <v>100</v>
      </c>
      <c r="F23" s="43">
        <v>10</v>
      </c>
      <c r="G23" s="44">
        <v>0</v>
      </c>
      <c r="H23" s="44">
        <v>0</v>
      </c>
      <c r="I23" s="44">
        <v>0</v>
      </c>
      <c r="J23" s="44"/>
      <c r="K23" s="44">
        <f t="shared" ref="K23:K25" si="3">J23/E23*100</f>
        <v>0</v>
      </c>
      <c r="L23" s="44">
        <f t="shared" ref="L23:L25" si="4">K23/100*F23</f>
        <v>0</v>
      </c>
      <c r="M23" s="44">
        <f t="shared" ref="M23:O25" si="5">G23+J23</f>
        <v>0</v>
      </c>
      <c r="N23" s="44">
        <f t="shared" si="5"/>
        <v>0</v>
      </c>
      <c r="O23" s="44">
        <f t="shared" si="5"/>
        <v>0</v>
      </c>
      <c r="P23" s="44">
        <v>0</v>
      </c>
      <c r="Q23" s="44">
        <v>0</v>
      </c>
    </row>
    <row r="24" spans="1:17">
      <c r="A24" s="41" t="s">
        <v>28</v>
      </c>
      <c r="B24" s="130" t="s">
        <v>37</v>
      </c>
      <c r="C24" s="131"/>
      <c r="D24" s="42" t="s">
        <v>36</v>
      </c>
      <c r="E24" s="43">
        <v>50</v>
      </c>
      <c r="F24" s="43">
        <v>5</v>
      </c>
      <c r="G24" s="44">
        <v>0</v>
      </c>
      <c r="H24" s="44">
        <v>0</v>
      </c>
      <c r="I24" s="44">
        <v>0</v>
      </c>
      <c r="J24" s="44"/>
      <c r="K24" s="44">
        <f t="shared" si="3"/>
        <v>0</v>
      </c>
      <c r="L24" s="44">
        <f t="shared" si="4"/>
        <v>0</v>
      </c>
      <c r="M24" s="44">
        <f t="shared" si="5"/>
        <v>0</v>
      </c>
      <c r="N24" s="44">
        <f t="shared" si="5"/>
        <v>0</v>
      </c>
      <c r="O24" s="44">
        <f t="shared" si="5"/>
        <v>0</v>
      </c>
      <c r="P24" s="44">
        <v>0</v>
      </c>
      <c r="Q24" s="44">
        <v>0</v>
      </c>
    </row>
    <row r="25" spans="1:17">
      <c r="A25" s="41" t="s">
        <v>29</v>
      </c>
      <c r="B25" s="130" t="s">
        <v>38</v>
      </c>
      <c r="C25" s="131"/>
      <c r="D25" s="42" t="s">
        <v>39</v>
      </c>
      <c r="E25" s="43">
        <v>1</v>
      </c>
      <c r="F25" s="43">
        <v>15</v>
      </c>
      <c r="G25" s="44">
        <v>0</v>
      </c>
      <c r="H25" s="44">
        <v>0</v>
      </c>
      <c r="I25" s="44">
        <v>0</v>
      </c>
      <c r="J25" s="44"/>
      <c r="K25" s="44">
        <f t="shared" si="3"/>
        <v>0</v>
      </c>
      <c r="L25" s="44">
        <f t="shared" si="4"/>
        <v>0</v>
      </c>
      <c r="M25" s="44">
        <f t="shared" si="5"/>
        <v>0</v>
      </c>
      <c r="N25" s="44">
        <f t="shared" si="5"/>
        <v>0</v>
      </c>
      <c r="O25" s="44">
        <f t="shared" si="5"/>
        <v>0</v>
      </c>
      <c r="P25" s="44">
        <v>0</v>
      </c>
      <c r="Q25" s="44">
        <v>0</v>
      </c>
    </row>
    <row r="26" spans="1:17" s="40" customFormat="1">
      <c r="A26" s="38">
        <v>3</v>
      </c>
      <c r="B26" s="137" t="s">
        <v>40</v>
      </c>
      <c r="C26" s="138"/>
      <c r="D26" s="38"/>
      <c r="E26" s="45"/>
      <c r="F26" s="45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spans="1:17">
      <c r="A27" s="41" t="s">
        <v>27</v>
      </c>
      <c r="B27" s="130" t="s">
        <v>41</v>
      </c>
      <c r="C27" s="131"/>
      <c r="D27" s="42" t="s">
        <v>39</v>
      </c>
      <c r="E27" s="43">
        <v>1</v>
      </c>
      <c r="F27" s="43">
        <v>15</v>
      </c>
      <c r="G27" s="44">
        <v>0</v>
      </c>
      <c r="H27" s="44">
        <v>0</v>
      </c>
      <c r="I27" s="44">
        <v>0</v>
      </c>
      <c r="J27" s="44"/>
      <c r="K27" s="44">
        <f>J27/E27*100</f>
        <v>0</v>
      </c>
      <c r="L27" s="44">
        <f>K27/100*F27</f>
        <v>0</v>
      </c>
      <c r="M27" s="44">
        <f>G27+J27</f>
        <v>0</v>
      </c>
      <c r="N27" s="44">
        <f t="shared" ref="N27:O27" si="6">H27+K27</f>
        <v>0</v>
      </c>
      <c r="O27" s="44">
        <f t="shared" si="6"/>
        <v>0</v>
      </c>
      <c r="P27" s="44">
        <v>0</v>
      </c>
      <c r="Q27" s="44">
        <v>0</v>
      </c>
    </row>
    <row r="28" spans="1:17">
      <c r="A28" s="133" t="s">
        <v>143</v>
      </c>
      <c r="B28" s="134"/>
      <c r="C28" s="134"/>
      <c r="D28" s="134"/>
      <c r="E28" s="135"/>
      <c r="F28" s="43">
        <f>SUM(F17:F27)</f>
        <v>100</v>
      </c>
      <c r="G28" s="44">
        <v>0</v>
      </c>
      <c r="H28" s="44">
        <v>0</v>
      </c>
      <c r="I28" s="44">
        <f>SUM(I18:I27)</f>
        <v>0</v>
      </c>
      <c r="J28" s="44"/>
      <c r="K28" s="44"/>
      <c r="L28" s="43">
        <f>SUM(L17:L27)</f>
        <v>14</v>
      </c>
      <c r="M28" s="44">
        <f>G28+J28</f>
        <v>0</v>
      </c>
      <c r="N28" s="44"/>
      <c r="O28" s="43">
        <f>SUM(O17:O27)</f>
        <v>14</v>
      </c>
      <c r="P28" s="44">
        <f>SUM(P17:P27)</f>
        <v>7</v>
      </c>
      <c r="Q28" s="44">
        <f>SUM(Q18:Q27)</f>
        <v>7</v>
      </c>
    </row>
    <row r="29" spans="1:17">
      <c r="E29" s="47"/>
      <c r="F29" s="47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</row>
    <row r="30" spans="1:17">
      <c r="K30" s="5" t="s">
        <v>116</v>
      </c>
      <c r="O30" s="36">
        <v>43509</v>
      </c>
    </row>
    <row r="31" spans="1:17">
      <c r="K31" s="49" t="s">
        <v>117</v>
      </c>
      <c r="L31" s="50"/>
      <c r="M31" s="50"/>
      <c r="N31" s="50"/>
      <c r="O31" s="51" t="s">
        <v>118</v>
      </c>
      <c r="P31" s="50"/>
      <c r="Q31" s="73">
        <f>SUM(P18:P27)</f>
        <v>7</v>
      </c>
    </row>
    <row r="32" spans="1:17">
      <c r="K32" s="52" t="s">
        <v>119</v>
      </c>
      <c r="L32" s="53"/>
      <c r="M32" s="53"/>
      <c r="N32" s="53"/>
      <c r="O32" s="54" t="s">
        <v>118</v>
      </c>
      <c r="P32" s="53"/>
      <c r="Q32" s="73">
        <v>14</v>
      </c>
    </row>
    <row r="33" spans="2:17">
      <c r="K33" s="55" t="s">
        <v>120</v>
      </c>
      <c r="L33" s="56"/>
      <c r="M33" s="56"/>
      <c r="N33" s="56"/>
      <c r="O33" s="57" t="s">
        <v>118</v>
      </c>
      <c r="P33" s="56"/>
      <c r="Q33" s="74">
        <f>Q32-Q31</f>
        <v>7</v>
      </c>
    </row>
    <row r="36" spans="2:17">
      <c r="B36" s="34" t="s">
        <v>121</v>
      </c>
      <c r="C36" s="34"/>
      <c r="D36" s="34"/>
      <c r="G36" s="34"/>
      <c r="H36" s="34" t="s">
        <v>122</v>
      </c>
      <c r="I36" s="34"/>
      <c r="M36" s="34" t="s">
        <v>123</v>
      </c>
    </row>
    <row r="37" spans="2:17">
      <c r="B37" s="34" t="s">
        <v>124</v>
      </c>
      <c r="C37" s="34"/>
      <c r="D37" s="34"/>
      <c r="G37" s="34"/>
      <c r="H37" s="34" t="s">
        <v>125</v>
      </c>
      <c r="I37" s="34"/>
      <c r="M37" s="34" t="s">
        <v>126</v>
      </c>
    </row>
    <row r="38" spans="2:17">
      <c r="B38" s="34" t="s">
        <v>127</v>
      </c>
      <c r="C38" s="34"/>
      <c r="D38" s="34"/>
      <c r="G38" s="34"/>
      <c r="H38" s="34"/>
      <c r="I38" s="34"/>
      <c r="M38" s="34"/>
    </row>
    <row r="39" spans="2:17">
      <c r="B39" s="34"/>
      <c r="C39" s="34"/>
      <c r="D39" s="34"/>
      <c r="G39" s="34"/>
      <c r="H39" s="34"/>
      <c r="I39" s="34"/>
      <c r="M39" s="34"/>
    </row>
    <row r="40" spans="2:17">
      <c r="B40" s="34"/>
      <c r="C40" s="34"/>
      <c r="D40" s="34"/>
      <c r="G40" s="34"/>
      <c r="H40" s="34"/>
      <c r="I40" s="34"/>
      <c r="M40" s="34"/>
    </row>
    <row r="41" spans="2:17">
      <c r="B41" s="34"/>
      <c r="C41" s="34"/>
      <c r="D41" s="34"/>
      <c r="G41" s="34"/>
      <c r="H41" s="34"/>
      <c r="I41" s="34"/>
      <c r="M41" s="34"/>
    </row>
    <row r="42" spans="2:17">
      <c r="B42" s="34"/>
      <c r="C42" s="34"/>
      <c r="D42" s="34"/>
      <c r="G42" s="34"/>
      <c r="H42" s="34"/>
      <c r="I42" s="34"/>
      <c r="M42" s="34"/>
    </row>
    <row r="43" spans="2:17">
      <c r="B43" s="34" t="s">
        <v>128</v>
      </c>
      <c r="C43" s="34"/>
      <c r="D43" s="34"/>
      <c r="G43" s="34"/>
      <c r="H43" s="34" t="s">
        <v>129</v>
      </c>
      <c r="I43" s="34"/>
      <c r="M43" s="34" t="s">
        <v>130</v>
      </c>
    </row>
    <row r="44" spans="2:17">
      <c r="B44" s="34" t="s">
        <v>131</v>
      </c>
      <c r="C44" s="34"/>
      <c r="D44" s="34"/>
      <c r="G44" s="34"/>
      <c r="H44" s="34" t="s">
        <v>132</v>
      </c>
      <c r="I44" s="34"/>
      <c r="M44" s="34" t="s">
        <v>133</v>
      </c>
    </row>
  </sheetData>
  <mergeCells count="23">
    <mergeCell ref="A28:E28"/>
    <mergeCell ref="A2:Q2"/>
    <mergeCell ref="B25:C25"/>
    <mergeCell ref="B26:C26"/>
    <mergeCell ref="B27:C27"/>
    <mergeCell ref="B19:C19"/>
    <mergeCell ref="B20:C20"/>
    <mergeCell ref="B21:C21"/>
    <mergeCell ref="B22:C22"/>
    <mergeCell ref="B23:C23"/>
    <mergeCell ref="B24:C24"/>
    <mergeCell ref="Q14:Q16"/>
    <mergeCell ref="G15:I15"/>
    <mergeCell ref="J15:L15"/>
    <mergeCell ref="M15:O15"/>
    <mergeCell ref="B17:C17"/>
    <mergeCell ref="G14:O14"/>
    <mergeCell ref="P14:P16"/>
    <mergeCell ref="B18:C18"/>
    <mergeCell ref="A14:A16"/>
    <mergeCell ref="B14:C16"/>
    <mergeCell ref="D14:D16"/>
    <mergeCell ref="E14:F15"/>
  </mergeCells>
  <printOptions horizontalCentered="1"/>
  <pageMargins left="0.39370078740157483" right="0.39370078740157483" top="0.39370078740157483" bottom="0.39370078740157483" header="0" footer="0"/>
  <pageSetup paperSize="9"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DataUser</vt:lpstr>
      <vt:lpstr>DataProyek</vt:lpstr>
      <vt:lpstr>DataUraianKerja</vt:lpstr>
      <vt:lpstr>DataRencana</vt:lpstr>
      <vt:lpstr>Jadwal Minggu ke (1)</vt:lpstr>
      <vt:lpstr>Jadwal Minggu ke (2)</vt:lpstr>
      <vt:lpstr>Realisasi Minggu ke (1)</vt:lpstr>
      <vt:lpstr>Realisasi Minggu ke (2)</vt:lpstr>
      <vt:lpstr>Hasil Lap Mingguan</vt:lpstr>
      <vt:lpstr>DataTagihan</vt:lpstr>
      <vt:lpstr>DataTagihan (2)</vt:lpstr>
      <vt:lpstr>CetakTagihan</vt:lpstr>
      <vt:lpstr>Dashboard</vt:lpstr>
      <vt:lpstr>CetakTagihan!Print_Area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2019-11-04T17:23:31Z</cp:lastPrinted>
  <dcterms:created xsi:type="dcterms:W3CDTF">2019-10-12T16:24:46Z</dcterms:created>
  <dcterms:modified xsi:type="dcterms:W3CDTF">2019-11-04T17:53:34Z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