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DATA" sheetId="1" r:id="rId1"/>
    <sheet name="KATEGORI BARANG" sheetId="2" r:id="rId2"/>
    <sheet name="Sheet2" sheetId="3" r:id="rId3"/>
  </sheets>
  <definedNames>
    <definedName name="_xlnm._FilterDatabase" localSheetId="0" hidden="1">DATA!$A$1:$L$960</definedName>
  </definedNames>
  <calcPr calcId="124519"/>
</workbook>
</file>

<file path=xl/calcChain.xml><?xml version="1.0" encoding="utf-8"?>
<calcChain xmlns="http://schemas.openxmlformats.org/spreadsheetml/2006/main">
  <c r="I3" i="3"/>
  <c r="I7"/>
  <c r="I5"/>
  <c r="I2"/>
  <c r="I19"/>
  <c r="I18"/>
  <c r="I17"/>
  <c r="I16"/>
  <c r="I14"/>
  <c r="I9"/>
  <c r="I12"/>
  <c r="A2"/>
  <c r="E848" i="1"/>
  <c r="B848" s="1"/>
  <c r="E849"/>
  <c r="B849" s="1"/>
  <c r="E850"/>
  <c r="B850" s="1"/>
  <c r="E851"/>
  <c r="B851" s="1"/>
  <c r="E852"/>
  <c r="B852" s="1"/>
  <c r="E853"/>
  <c r="B853" s="1"/>
  <c r="E854"/>
  <c r="B854" s="1"/>
  <c r="E855"/>
  <c r="B855" s="1"/>
  <c r="E856"/>
  <c r="B856" s="1"/>
  <c r="E857"/>
  <c r="B857" s="1"/>
  <c r="E858"/>
  <c r="B858" s="1"/>
  <c r="E859"/>
  <c r="B859" s="1"/>
  <c r="E860"/>
  <c r="B860" s="1"/>
  <c r="E861"/>
  <c r="B861" s="1"/>
  <c r="E862"/>
  <c r="B862" s="1"/>
  <c r="E863"/>
  <c r="B863" s="1"/>
  <c r="E864"/>
  <c r="B864" s="1"/>
  <c r="E865"/>
  <c r="B865" s="1"/>
  <c r="E866"/>
  <c r="B866" s="1"/>
  <c r="E867"/>
  <c r="B867" s="1"/>
  <c r="E868"/>
  <c r="B868" s="1"/>
  <c r="E869"/>
  <c r="B869" s="1"/>
  <c r="E870"/>
  <c r="B870" s="1"/>
  <c r="E871"/>
  <c r="B871" s="1"/>
  <c r="E872"/>
  <c r="B872" s="1"/>
  <c r="E873"/>
  <c r="B873" s="1"/>
  <c r="E874"/>
  <c r="B874" s="1"/>
  <c r="E875"/>
  <c r="B875" s="1"/>
  <c r="E876"/>
  <c r="B876" s="1"/>
  <c r="E877"/>
  <c r="B877" s="1"/>
  <c r="E878"/>
  <c r="B878" s="1"/>
  <c r="E879"/>
  <c r="B879" s="1"/>
  <c r="E880"/>
  <c r="B880" s="1"/>
  <c r="E881"/>
  <c r="B881" s="1"/>
  <c r="E882"/>
  <c r="B882" s="1"/>
  <c r="E883"/>
  <c r="B883" s="1"/>
  <c r="E884"/>
  <c r="B884" s="1"/>
  <c r="E885"/>
  <c r="B885" s="1"/>
  <c r="E886"/>
  <c r="B886" s="1"/>
  <c r="E887"/>
  <c r="B887" s="1"/>
  <c r="E888"/>
  <c r="B888" s="1"/>
  <c r="E889"/>
  <c r="B889" s="1"/>
  <c r="E890"/>
  <c r="B890" s="1"/>
  <c r="E891"/>
  <c r="B891" s="1"/>
  <c r="E892"/>
  <c r="B892" s="1"/>
  <c r="E893"/>
  <c r="B893" s="1"/>
  <c r="E894"/>
  <c r="B894" s="1"/>
  <c r="E895"/>
  <c r="B895" s="1"/>
  <c r="E896"/>
  <c r="B896" s="1"/>
  <c r="E897"/>
  <c r="B897" s="1"/>
  <c r="E898"/>
  <c r="B898" s="1"/>
  <c r="E899"/>
  <c r="B899" s="1"/>
  <c r="E900"/>
  <c r="B900" s="1"/>
  <c r="E901"/>
  <c r="B901" s="1"/>
  <c r="E902"/>
  <c r="B902" s="1"/>
  <c r="E903"/>
  <c r="B903" s="1"/>
  <c r="E904"/>
  <c r="B904" s="1"/>
  <c r="E905"/>
  <c r="B905" s="1"/>
  <c r="E906"/>
  <c r="B906" s="1"/>
  <c r="E907"/>
  <c r="B907" s="1"/>
  <c r="E908"/>
  <c r="B908" s="1"/>
  <c r="E909"/>
  <c r="B909" s="1"/>
  <c r="E910"/>
  <c r="B910" s="1"/>
  <c r="E911"/>
  <c r="B911" s="1"/>
  <c r="E912"/>
  <c r="B912" s="1"/>
  <c r="E913"/>
  <c r="B913" s="1"/>
  <c r="E914"/>
  <c r="B914" s="1"/>
  <c r="E915"/>
  <c r="B915" s="1"/>
  <c r="E916"/>
  <c r="B916" s="1"/>
  <c r="E917"/>
  <c r="B917" s="1"/>
  <c r="E918"/>
  <c r="B918" s="1"/>
  <c r="E919"/>
  <c r="B919" s="1"/>
  <c r="E920"/>
  <c r="B920" s="1"/>
  <c r="E921"/>
  <c r="B921" s="1"/>
  <c r="E922"/>
  <c r="B922" s="1"/>
  <c r="E923"/>
  <c r="B923" s="1"/>
  <c r="E924"/>
  <c r="B924" s="1"/>
  <c r="E925"/>
  <c r="B925" s="1"/>
  <c r="E926"/>
  <c r="B926" s="1"/>
  <c r="E927"/>
  <c r="B927" s="1"/>
  <c r="E928"/>
  <c r="B928" s="1"/>
  <c r="E929"/>
  <c r="B929" s="1"/>
  <c r="E930"/>
  <c r="B930" s="1"/>
  <c r="E931"/>
  <c r="B931" s="1"/>
  <c r="E932"/>
  <c r="B932" s="1"/>
  <c r="E933"/>
  <c r="B933" s="1"/>
  <c r="E934"/>
  <c r="B934" s="1"/>
  <c r="E935"/>
  <c r="B935" s="1"/>
  <c r="E936"/>
  <c r="B936" s="1"/>
  <c r="E937"/>
  <c r="B937" s="1"/>
  <c r="E938"/>
  <c r="B938" s="1"/>
  <c r="E939"/>
  <c r="B939" s="1"/>
  <c r="E940"/>
  <c r="B940" s="1"/>
  <c r="E941"/>
  <c r="B941" s="1"/>
  <c r="E942"/>
  <c r="B942" s="1"/>
  <c r="E943"/>
  <c r="B943" s="1"/>
  <c r="E944"/>
  <c r="B944" s="1"/>
  <c r="E945"/>
  <c r="B945" s="1"/>
  <c r="E946"/>
  <c r="B946" s="1"/>
  <c r="E947"/>
  <c r="B947" s="1"/>
  <c r="E948"/>
  <c r="B948" s="1"/>
  <c r="E949"/>
  <c r="B949" s="1"/>
  <c r="E950"/>
  <c r="B950" s="1"/>
  <c r="E951"/>
  <c r="B951" s="1"/>
  <c r="E952"/>
  <c r="B952" s="1"/>
  <c r="E953"/>
  <c r="B953" s="1"/>
  <c r="E954"/>
  <c r="B954" s="1"/>
  <c r="E955"/>
  <c r="B955" s="1"/>
  <c r="E956"/>
  <c r="B956" s="1"/>
  <c r="E957"/>
  <c r="B957" s="1"/>
  <c r="E958"/>
  <c r="B958" s="1"/>
  <c r="E959"/>
  <c r="B959" s="1"/>
  <c r="E960"/>
  <c r="B960" s="1"/>
  <c r="E343"/>
  <c r="B343" s="1"/>
  <c r="E344"/>
  <c r="B344" s="1"/>
  <c r="E345"/>
  <c r="B345" s="1"/>
  <c r="E346"/>
  <c r="B346" s="1"/>
  <c r="E347"/>
  <c r="B347" s="1"/>
  <c r="E348"/>
  <c r="B348" s="1"/>
  <c r="E349"/>
  <c r="B349" s="1"/>
  <c r="E350"/>
  <c r="B350" s="1"/>
  <c r="E351"/>
  <c r="B351" s="1"/>
  <c r="E352"/>
  <c r="B352" s="1"/>
  <c r="E353"/>
  <c r="B353" s="1"/>
  <c r="E354"/>
  <c r="B354" s="1"/>
  <c r="E355"/>
  <c r="B355" s="1"/>
  <c r="E356"/>
  <c r="B356" s="1"/>
  <c r="E357"/>
  <c r="B357" s="1"/>
  <c r="E358"/>
  <c r="B358" s="1"/>
  <c r="E359"/>
  <c r="B359" s="1"/>
  <c r="E360"/>
  <c r="B360" s="1"/>
  <c r="E361"/>
  <c r="B361" s="1"/>
  <c r="E362"/>
  <c r="B362" s="1"/>
  <c r="E363"/>
  <c r="B363" s="1"/>
  <c r="E364"/>
  <c r="B364" s="1"/>
  <c r="E365"/>
  <c r="B365" s="1"/>
  <c r="E366"/>
  <c r="B366" s="1"/>
  <c r="E367"/>
  <c r="B367" s="1"/>
  <c r="E368"/>
  <c r="B368" s="1"/>
  <c r="E369"/>
  <c r="B369" s="1"/>
  <c r="E370"/>
  <c r="B370" s="1"/>
  <c r="E371"/>
  <c r="B371" s="1"/>
  <c r="E372"/>
  <c r="B372" s="1"/>
  <c r="E373"/>
  <c r="B373" s="1"/>
  <c r="E374"/>
  <c r="B374" s="1"/>
  <c r="E375"/>
  <c r="B375" s="1"/>
  <c r="E376"/>
  <c r="B376" s="1"/>
  <c r="E377"/>
  <c r="B377" s="1"/>
  <c r="E378"/>
  <c r="B378" s="1"/>
  <c r="E379"/>
  <c r="B379" s="1"/>
  <c r="E380"/>
  <c r="B380" s="1"/>
  <c r="E381"/>
  <c r="B381" s="1"/>
  <c r="E382"/>
  <c r="B382" s="1"/>
  <c r="E383"/>
  <c r="B383" s="1"/>
  <c r="E384"/>
  <c r="B384" s="1"/>
  <c r="E385"/>
  <c r="B385" s="1"/>
  <c r="E386"/>
  <c r="B386" s="1"/>
  <c r="E387"/>
  <c r="B387" s="1"/>
  <c r="E388"/>
  <c r="B388" s="1"/>
  <c r="E389"/>
  <c r="B389" s="1"/>
  <c r="E390"/>
  <c r="B390" s="1"/>
  <c r="E391"/>
  <c r="B391" s="1"/>
  <c r="E392"/>
  <c r="B392" s="1"/>
  <c r="E393"/>
  <c r="B393" s="1"/>
  <c r="E394"/>
  <c r="B394" s="1"/>
  <c r="E395"/>
  <c r="B395" s="1"/>
  <c r="E396"/>
  <c r="B396" s="1"/>
  <c r="E397"/>
  <c r="B397" s="1"/>
  <c r="E398"/>
  <c r="B398" s="1"/>
  <c r="E399"/>
  <c r="B399" s="1"/>
  <c r="E400"/>
  <c r="B400" s="1"/>
  <c r="E401"/>
  <c r="B401" s="1"/>
  <c r="E402"/>
  <c r="B402" s="1"/>
  <c r="E403"/>
  <c r="B403" s="1"/>
  <c r="E404"/>
  <c r="B404" s="1"/>
  <c r="E405"/>
  <c r="B405" s="1"/>
  <c r="E406"/>
  <c r="B406" s="1"/>
  <c r="E407"/>
  <c r="B407" s="1"/>
  <c r="E408"/>
  <c r="B408" s="1"/>
  <c r="E409"/>
  <c r="B409" s="1"/>
  <c r="E410"/>
  <c r="B410" s="1"/>
  <c r="E411"/>
  <c r="B411" s="1"/>
  <c r="E412"/>
  <c r="B412" s="1"/>
  <c r="E413"/>
  <c r="B413" s="1"/>
  <c r="E414"/>
  <c r="B414" s="1"/>
  <c r="E415"/>
  <c r="B415" s="1"/>
  <c r="E416"/>
  <c r="B416" s="1"/>
  <c r="E417"/>
  <c r="B417" s="1"/>
  <c r="E418"/>
  <c r="B418" s="1"/>
  <c r="E419"/>
  <c r="B419" s="1"/>
  <c r="E420"/>
  <c r="B420" s="1"/>
  <c r="E421"/>
  <c r="B421" s="1"/>
  <c r="E422"/>
  <c r="B422" s="1"/>
  <c r="E423"/>
  <c r="B423" s="1"/>
  <c r="E424"/>
  <c r="B424" s="1"/>
  <c r="E425"/>
  <c r="B425" s="1"/>
  <c r="E426"/>
  <c r="B426" s="1"/>
  <c r="E427"/>
  <c r="B427" s="1"/>
  <c r="E428"/>
  <c r="B428" s="1"/>
  <c r="E429"/>
  <c r="B429" s="1"/>
  <c r="E430"/>
  <c r="B430" s="1"/>
  <c r="E431"/>
  <c r="B431" s="1"/>
  <c r="E432"/>
  <c r="B432" s="1"/>
  <c r="E433"/>
  <c r="B433" s="1"/>
  <c r="E434"/>
  <c r="B434" s="1"/>
  <c r="E435"/>
  <c r="B435" s="1"/>
  <c r="E436"/>
  <c r="B436" s="1"/>
  <c r="E437"/>
  <c r="B437" s="1"/>
  <c r="E438"/>
  <c r="B438" s="1"/>
  <c r="E439"/>
  <c r="B439" s="1"/>
  <c r="E440"/>
  <c r="B440" s="1"/>
  <c r="E441"/>
  <c r="B441" s="1"/>
  <c r="E442"/>
  <c r="B442" s="1"/>
  <c r="E443"/>
  <c r="B443" s="1"/>
  <c r="E444"/>
  <c r="B444" s="1"/>
  <c r="E445"/>
  <c r="B445" s="1"/>
  <c r="E446"/>
  <c r="B446" s="1"/>
  <c r="E447"/>
  <c r="B447" s="1"/>
  <c r="E448"/>
  <c r="B448" s="1"/>
  <c r="E449"/>
  <c r="B449" s="1"/>
  <c r="E450"/>
  <c r="B450" s="1"/>
  <c r="E451"/>
  <c r="B451" s="1"/>
  <c r="E452"/>
  <c r="B452" s="1"/>
  <c r="E453"/>
  <c r="B453" s="1"/>
  <c r="E454"/>
  <c r="B454" s="1"/>
  <c r="E455"/>
  <c r="B455" s="1"/>
  <c r="E456"/>
  <c r="B456" s="1"/>
  <c r="E457"/>
  <c r="B457" s="1"/>
  <c r="E458"/>
  <c r="B458" s="1"/>
  <c r="E459"/>
  <c r="B459" s="1"/>
  <c r="E460"/>
  <c r="B460" s="1"/>
  <c r="E461"/>
  <c r="B461" s="1"/>
  <c r="E462"/>
  <c r="B462" s="1"/>
  <c r="E463"/>
  <c r="B463" s="1"/>
  <c r="E464"/>
  <c r="B464" s="1"/>
  <c r="E465"/>
  <c r="B465" s="1"/>
  <c r="E466"/>
  <c r="B466" s="1"/>
  <c r="E467"/>
  <c r="B467" s="1"/>
  <c r="E468"/>
  <c r="B468" s="1"/>
  <c r="E469"/>
  <c r="B469" s="1"/>
  <c r="E470"/>
  <c r="B470" s="1"/>
  <c r="E471"/>
  <c r="B471" s="1"/>
  <c r="E472"/>
  <c r="B472" s="1"/>
  <c r="E473"/>
  <c r="B473" s="1"/>
  <c r="E474"/>
  <c r="B474" s="1"/>
  <c r="E475"/>
  <c r="B475" s="1"/>
  <c r="E476"/>
  <c r="B476" s="1"/>
  <c r="E477"/>
  <c r="B477" s="1"/>
  <c r="E478"/>
  <c r="B478" s="1"/>
  <c r="E479"/>
  <c r="B479" s="1"/>
  <c r="E480"/>
  <c r="B480" s="1"/>
  <c r="E481"/>
  <c r="B481" s="1"/>
  <c r="E482"/>
  <c r="B482" s="1"/>
  <c r="E483"/>
  <c r="B483" s="1"/>
  <c r="E484"/>
  <c r="B484" s="1"/>
  <c r="E485"/>
  <c r="B485" s="1"/>
  <c r="E486"/>
  <c r="B486" s="1"/>
  <c r="E487"/>
  <c r="B487" s="1"/>
  <c r="E488"/>
  <c r="B488" s="1"/>
  <c r="E489"/>
  <c r="B489" s="1"/>
  <c r="E490"/>
  <c r="B490" s="1"/>
  <c r="E491"/>
  <c r="B491" s="1"/>
  <c r="E492"/>
  <c r="B492" s="1"/>
  <c r="E493"/>
  <c r="B493" s="1"/>
  <c r="E494"/>
  <c r="B494" s="1"/>
  <c r="E495"/>
  <c r="B495" s="1"/>
  <c r="E496"/>
  <c r="B496" s="1"/>
  <c r="E497"/>
  <c r="B497" s="1"/>
  <c r="E498"/>
  <c r="B498" s="1"/>
  <c r="E499"/>
  <c r="B499" s="1"/>
  <c r="E500"/>
  <c r="B500" s="1"/>
  <c r="E501"/>
  <c r="B501" s="1"/>
  <c r="E502"/>
  <c r="B502" s="1"/>
  <c r="E503"/>
  <c r="B503" s="1"/>
  <c r="E504"/>
  <c r="B504" s="1"/>
  <c r="E505"/>
  <c r="B505" s="1"/>
  <c r="E506"/>
  <c r="B506" s="1"/>
  <c r="E507"/>
  <c r="B507" s="1"/>
  <c r="E508"/>
  <c r="B508" s="1"/>
  <c r="E509"/>
  <c r="B509" s="1"/>
  <c r="E510"/>
  <c r="B510" s="1"/>
  <c r="E511"/>
  <c r="B511" s="1"/>
  <c r="E512"/>
  <c r="B512" s="1"/>
  <c r="E513"/>
  <c r="B513" s="1"/>
  <c r="E514"/>
  <c r="B514" s="1"/>
  <c r="E515"/>
  <c r="B515" s="1"/>
  <c r="E516"/>
  <c r="B516" s="1"/>
  <c r="E517"/>
  <c r="B517" s="1"/>
  <c r="E518"/>
  <c r="B518" s="1"/>
  <c r="E519"/>
  <c r="B519" s="1"/>
  <c r="E520"/>
  <c r="B520" s="1"/>
  <c r="E521"/>
  <c r="B521" s="1"/>
  <c r="E522"/>
  <c r="B522" s="1"/>
  <c r="E523"/>
  <c r="B523" s="1"/>
  <c r="E524"/>
  <c r="B524" s="1"/>
  <c r="E525"/>
  <c r="B525" s="1"/>
  <c r="E526"/>
  <c r="B526" s="1"/>
  <c r="E527"/>
  <c r="B527" s="1"/>
  <c r="E528"/>
  <c r="B528" s="1"/>
  <c r="E529"/>
  <c r="B529" s="1"/>
  <c r="E530"/>
  <c r="B530" s="1"/>
  <c r="E531"/>
  <c r="B531" s="1"/>
  <c r="E532"/>
  <c r="B532" s="1"/>
  <c r="E533"/>
  <c r="B533" s="1"/>
  <c r="E534"/>
  <c r="B534" s="1"/>
  <c r="E535"/>
  <c r="B535" s="1"/>
  <c r="E536"/>
  <c r="B536" s="1"/>
  <c r="E537"/>
  <c r="B537" s="1"/>
  <c r="E538"/>
  <c r="B538" s="1"/>
  <c r="E539"/>
  <c r="B539" s="1"/>
  <c r="E540"/>
  <c r="B540" s="1"/>
  <c r="E541"/>
  <c r="B541" s="1"/>
  <c r="E542"/>
  <c r="B542" s="1"/>
  <c r="E543"/>
  <c r="B543" s="1"/>
  <c r="E544"/>
  <c r="B544" s="1"/>
  <c r="E545"/>
  <c r="B545" s="1"/>
  <c r="E546"/>
  <c r="B546" s="1"/>
  <c r="E547"/>
  <c r="B547" s="1"/>
  <c r="E548"/>
  <c r="B548" s="1"/>
  <c r="E549"/>
  <c r="B549" s="1"/>
  <c r="E550"/>
  <c r="B550" s="1"/>
  <c r="E551"/>
  <c r="B551" s="1"/>
  <c r="E552"/>
  <c r="B552" s="1"/>
  <c r="E553"/>
  <c r="B553" s="1"/>
  <c r="E554"/>
  <c r="B554" s="1"/>
  <c r="E555"/>
  <c r="B555" s="1"/>
  <c r="E556"/>
  <c r="B556" s="1"/>
  <c r="E557"/>
  <c r="B557" s="1"/>
  <c r="E558"/>
  <c r="B558" s="1"/>
  <c r="E559"/>
  <c r="B559" s="1"/>
  <c r="E560"/>
  <c r="B560" s="1"/>
  <c r="E561"/>
  <c r="B561" s="1"/>
  <c r="E562"/>
  <c r="B562" s="1"/>
  <c r="E563"/>
  <c r="B563" s="1"/>
  <c r="E564"/>
  <c r="B564" s="1"/>
  <c r="E565"/>
  <c r="B565" s="1"/>
  <c r="E566"/>
  <c r="B566" s="1"/>
  <c r="E567"/>
  <c r="B567" s="1"/>
  <c r="E568"/>
  <c r="B568" s="1"/>
  <c r="E569"/>
  <c r="B569" s="1"/>
  <c r="E570"/>
  <c r="B570" s="1"/>
  <c r="E571"/>
  <c r="B571" s="1"/>
  <c r="E572"/>
  <c r="B572" s="1"/>
  <c r="E573"/>
  <c r="B573" s="1"/>
  <c r="E574"/>
  <c r="B574" s="1"/>
  <c r="E575"/>
  <c r="B575" s="1"/>
  <c r="E576"/>
  <c r="B576" s="1"/>
  <c r="E577"/>
  <c r="B577" s="1"/>
  <c r="E578"/>
  <c r="B578" s="1"/>
  <c r="E579"/>
  <c r="B579" s="1"/>
  <c r="E580"/>
  <c r="B580" s="1"/>
  <c r="E581"/>
  <c r="B581" s="1"/>
  <c r="E582"/>
  <c r="B582" s="1"/>
  <c r="E583"/>
  <c r="B583" s="1"/>
  <c r="E584"/>
  <c r="B584" s="1"/>
  <c r="E585"/>
  <c r="B585" s="1"/>
  <c r="E586"/>
  <c r="B586" s="1"/>
  <c r="E587"/>
  <c r="B587" s="1"/>
  <c r="E588"/>
  <c r="B588" s="1"/>
  <c r="E589"/>
  <c r="B589" s="1"/>
  <c r="E590"/>
  <c r="B590" s="1"/>
  <c r="E591"/>
  <c r="B591" s="1"/>
  <c r="E592"/>
  <c r="B592" s="1"/>
  <c r="E593"/>
  <c r="B593" s="1"/>
  <c r="E594"/>
  <c r="B594" s="1"/>
  <c r="E595"/>
  <c r="B595" s="1"/>
  <c r="E596"/>
  <c r="B596" s="1"/>
  <c r="E597"/>
  <c r="B597" s="1"/>
  <c r="E598"/>
  <c r="B598" s="1"/>
  <c r="E599"/>
  <c r="B599" s="1"/>
  <c r="E600"/>
  <c r="B600" s="1"/>
  <c r="E601"/>
  <c r="B601" s="1"/>
  <c r="E602"/>
  <c r="B602" s="1"/>
  <c r="E603"/>
  <c r="B603" s="1"/>
  <c r="E604"/>
  <c r="B604" s="1"/>
  <c r="E605"/>
  <c r="B605" s="1"/>
  <c r="E606"/>
  <c r="B606" s="1"/>
  <c r="E607"/>
  <c r="B607" s="1"/>
  <c r="E608"/>
  <c r="B608" s="1"/>
  <c r="E609"/>
  <c r="B609" s="1"/>
  <c r="E610"/>
  <c r="B610" s="1"/>
  <c r="E611"/>
  <c r="B611" s="1"/>
  <c r="E612"/>
  <c r="B612" s="1"/>
  <c r="E613"/>
  <c r="B613" s="1"/>
  <c r="E614"/>
  <c r="B614" s="1"/>
  <c r="E615"/>
  <c r="B615" s="1"/>
  <c r="E616"/>
  <c r="B616" s="1"/>
  <c r="E617"/>
  <c r="B617" s="1"/>
  <c r="E618"/>
  <c r="B618" s="1"/>
  <c r="E619"/>
  <c r="B619" s="1"/>
  <c r="E620"/>
  <c r="B620" s="1"/>
  <c r="E621"/>
  <c r="B621" s="1"/>
  <c r="E622"/>
  <c r="B622" s="1"/>
  <c r="E623"/>
  <c r="B623" s="1"/>
  <c r="E624"/>
  <c r="B624" s="1"/>
  <c r="E625"/>
  <c r="B625" s="1"/>
  <c r="E626"/>
  <c r="B626" s="1"/>
  <c r="E627"/>
  <c r="B627" s="1"/>
  <c r="E628"/>
  <c r="B628" s="1"/>
  <c r="E629"/>
  <c r="B629" s="1"/>
  <c r="E630"/>
  <c r="B630" s="1"/>
  <c r="E631"/>
  <c r="B631" s="1"/>
  <c r="E632"/>
  <c r="B632" s="1"/>
  <c r="E633"/>
  <c r="B633" s="1"/>
  <c r="E634"/>
  <c r="B634" s="1"/>
  <c r="E635"/>
  <c r="B635" s="1"/>
  <c r="E636"/>
  <c r="B636" s="1"/>
  <c r="E637"/>
  <c r="B637" s="1"/>
  <c r="E638"/>
  <c r="B638" s="1"/>
  <c r="E639"/>
  <c r="B639" s="1"/>
  <c r="E640"/>
  <c r="B640" s="1"/>
  <c r="E641"/>
  <c r="B641" s="1"/>
  <c r="E642"/>
  <c r="B642" s="1"/>
  <c r="E643"/>
  <c r="B643" s="1"/>
  <c r="E644"/>
  <c r="B644" s="1"/>
  <c r="E645"/>
  <c r="B645" s="1"/>
  <c r="E646"/>
  <c r="B646" s="1"/>
  <c r="E647"/>
  <c r="B647" s="1"/>
  <c r="E648"/>
  <c r="B648" s="1"/>
  <c r="E649"/>
  <c r="B649" s="1"/>
  <c r="E650"/>
  <c r="B650" s="1"/>
  <c r="E651"/>
  <c r="B651" s="1"/>
  <c r="E652"/>
  <c r="B652" s="1"/>
  <c r="E653"/>
  <c r="B653" s="1"/>
  <c r="E654"/>
  <c r="B654" s="1"/>
  <c r="E655"/>
  <c r="B655" s="1"/>
  <c r="E656"/>
  <c r="B656" s="1"/>
  <c r="E657"/>
  <c r="B657" s="1"/>
  <c r="E658"/>
  <c r="B658" s="1"/>
  <c r="E659"/>
  <c r="B659" s="1"/>
  <c r="E660"/>
  <c r="B660" s="1"/>
  <c r="E661"/>
  <c r="B661" s="1"/>
  <c r="E662"/>
  <c r="B662" s="1"/>
  <c r="E663"/>
  <c r="B663" s="1"/>
  <c r="E664"/>
  <c r="B664" s="1"/>
  <c r="E665"/>
  <c r="B665" s="1"/>
  <c r="E666"/>
  <c r="B666" s="1"/>
  <c r="E667"/>
  <c r="B667" s="1"/>
  <c r="E668"/>
  <c r="B668" s="1"/>
  <c r="E669"/>
  <c r="B669" s="1"/>
  <c r="E670"/>
  <c r="B670" s="1"/>
  <c r="E671"/>
  <c r="B671" s="1"/>
  <c r="E672"/>
  <c r="B672" s="1"/>
  <c r="E673"/>
  <c r="B673" s="1"/>
  <c r="E674"/>
  <c r="B674" s="1"/>
  <c r="E675"/>
  <c r="B675" s="1"/>
  <c r="E676"/>
  <c r="B676" s="1"/>
  <c r="E677"/>
  <c r="B677" s="1"/>
  <c r="E678"/>
  <c r="B678" s="1"/>
  <c r="E679"/>
  <c r="B679" s="1"/>
  <c r="E680"/>
  <c r="B680" s="1"/>
  <c r="E681"/>
  <c r="B681" s="1"/>
  <c r="E682"/>
  <c r="B682" s="1"/>
  <c r="E683"/>
  <c r="B683" s="1"/>
  <c r="E684"/>
  <c r="B684" s="1"/>
  <c r="E685"/>
  <c r="B685" s="1"/>
  <c r="E686"/>
  <c r="B686" s="1"/>
  <c r="E687"/>
  <c r="B687" s="1"/>
  <c r="E688"/>
  <c r="B688" s="1"/>
  <c r="E689"/>
  <c r="B689" s="1"/>
  <c r="E690"/>
  <c r="B690" s="1"/>
  <c r="E691"/>
  <c r="B691" s="1"/>
  <c r="E692"/>
  <c r="B692" s="1"/>
  <c r="E693"/>
  <c r="B693" s="1"/>
  <c r="E694"/>
  <c r="B694" s="1"/>
  <c r="E695"/>
  <c r="B695" s="1"/>
  <c r="E696"/>
  <c r="B696" s="1"/>
  <c r="E697"/>
  <c r="B697" s="1"/>
  <c r="E698"/>
  <c r="B698" s="1"/>
  <c r="E699"/>
  <c r="B699" s="1"/>
  <c r="E700"/>
  <c r="B700" s="1"/>
  <c r="E701"/>
  <c r="B701" s="1"/>
  <c r="E702"/>
  <c r="B702" s="1"/>
  <c r="E703"/>
  <c r="B703" s="1"/>
  <c r="E704"/>
  <c r="B704" s="1"/>
  <c r="E705"/>
  <c r="B705" s="1"/>
  <c r="E706"/>
  <c r="B706" s="1"/>
  <c r="E707"/>
  <c r="B707" s="1"/>
  <c r="E708"/>
  <c r="B708" s="1"/>
  <c r="E709"/>
  <c r="B709" s="1"/>
  <c r="E710"/>
  <c r="B710" s="1"/>
  <c r="E711"/>
  <c r="B711" s="1"/>
  <c r="E712"/>
  <c r="B712" s="1"/>
  <c r="E713"/>
  <c r="B713" s="1"/>
  <c r="E714"/>
  <c r="B714" s="1"/>
  <c r="E715"/>
  <c r="B715" s="1"/>
  <c r="E716"/>
  <c r="B716" s="1"/>
  <c r="E717"/>
  <c r="B717" s="1"/>
  <c r="E718"/>
  <c r="B718" s="1"/>
  <c r="E719"/>
  <c r="B719" s="1"/>
  <c r="E720"/>
  <c r="B720" s="1"/>
  <c r="E721"/>
  <c r="B721" s="1"/>
  <c r="E722"/>
  <c r="B722" s="1"/>
  <c r="E723"/>
  <c r="B723" s="1"/>
  <c r="E724"/>
  <c r="B724" s="1"/>
  <c r="E725"/>
  <c r="B725" s="1"/>
  <c r="E726"/>
  <c r="B726" s="1"/>
  <c r="E727"/>
  <c r="B727" s="1"/>
  <c r="E728"/>
  <c r="B728" s="1"/>
  <c r="E729"/>
  <c r="B729" s="1"/>
  <c r="E730"/>
  <c r="B730" s="1"/>
  <c r="E731"/>
  <c r="B731" s="1"/>
  <c r="E732"/>
  <c r="B732" s="1"/>
  <c r="E733"/>
  <c r="B733" s="1"/>
  <c r="E734"/>
  <c r="B734" s="1"/>
  <c r="E735"/>
  <c r="B735" s="1"/>
  <c r="E736"/>
  <c r="B736" s="1"/>
  <c r="E737"/>
  <c r="B737" s="1"/>
  <c r="E738"/>
  <c r="B738" s="1"/>
  <c r="E739"/>
  <c r="B739" s="1"/>
  <c r="E740"/>
  <c r="B740" s="1"/>
  <c r="E741"/>
  <c r="B741" s="1"/>
  <c r="E742"/>
  <c r="B742" s="1"/>
  <c r="E743"/>
  <c r="B743" s="1"/>
  <c r="E744"/>
  <c r="B744" s="1"/>
  <c r="E745"/>
  <c r="B745" s="1"/>
  <c r="E746"/>
  <c r="B746" s="1"/>
  <c r="E747"/>
  <c r="B747" s="1"/>
  <c r="E748"/>
  <c r="B748" s="1"/>
  <c r="E749"/>
  <c r="B749" s="1"/>
  <c r="E750"/>
  <c r="B750" s="1"/>
  <c r="E751"/>
  <c r="B751" s="1"/>
  <c r="E752"/>
  <c r="B752" s="1"/>
  <c r="E753"/>
  <c r="B753" s="1"/>
  <c r="E754"/>
  <c r="B754" s="1"/>
  <c r="E755"/>
  <c r="B755" s="1"/>
  <c r="E756"/>
  <c r="B756" s="1"/>
  <c r="E757"/>
  <c r="B757" s="1"/>
  <c r="E758"/>
  <c r="B758" s="1"/>
  <c r="E759"/>
  <c r="B759" s="1"/>
  <c r="E760"/>
  <c r="B760" s="1"/>
  <c r="E761"/>
  <c r="B761" s="1"/>
  <c r="E762"/>
  <c r="B762" s="1"/>
  <c r="E763"/>
  <c r="B763" s="1"/>
  <c r="E764"/>
  <c r="B764" s="1"/>
  <c r="E765"/>
  <c r="B765" s="1"/>
  <c r="E766"/>
  <c r="B766" s="1"/>
  <c r="E767"/>
  <c r="B767" s="1"/>
  <c r="E768"/>
  <c r="B768" s="1"/>
  <c r="E769"/>
  <c r="B769" s="1"/>
  <c r="E770"/>
  <c r="B770" s="1"/>
  <c r="E771"/>
  <c r="B771" s="1"/>
  <c r="E772"/>
  <c r="B772" s="1"/>
  <c r="E773"/>
  <c r="B773" s="1"/>
  <c r="E774"/>
  <c r="B774" s="1"/>
  <c r="E775"/>
  <c r="B775" s="1"/>
  <c r="E776"/>
  <c r="B776" s="1"/>
  <c r="E777"/>
  <c r="B777" s="1"/>
  <c r="E778"/>
  <c r="B778" s="1"/>
  <c r="E779"/>
  <c r="B779" s="1"/>
  <c r="E780"/>
  <c r="B780" s="1"/>
  <c r="E781"/>
  <c r="B781" s="1"/>
  <c r="E782"/>
  <c r="B782" s="1"/>
  <c r="E783"/>
  <c r="B783" s="1"/>
  <c r="E784"/>
  <c r="B784" s="1"/>
  <c r="E785"/>
  <c r="B785" s="1"/>
  <c r="E786"/>
  <c r="B786" s="1"/>
  <c r="E787"/>
  <c r="B787" s="1"/>
  <c r="E788"/>
  <c r="B788" s="1"/>
  <c r="E789"/>
  <c r="B789" s="1"/>
  <c r="E790"/>
  <c r="B790" s="1"/>
  <c r="E791"/>
  <c r="B791" s="1"/>
  <c r="E792"/>
  <c r="B792" s="1"/>
  <c r="E793"/>
  <c r="B793" s="1"/>
  <c r="E794"/>
  <c r="B794" s="1"/>
  <c r="E795"/>
  <c r="B795" s="1"/>
  <c r="E796"/>
  <c r="B796" s="1"/>
  <c r="E797"/>
  <c r="B797" s="1"/>
  <c r="E798"/>
  <c r="B798" s="1"/>
  <c r="E799"/>
  <c r="B799" s="1"/>
  <c r="E800"/>
  <c r="B800" s="1"/>
  <c r="E801"/>
  <c r="B801" s="1"/>
  <c r="E802"/>
  <c r="B802" s="1"/>
  <c r="E803"/>
  <c r="B803" s="1"/>
  <c r="E804"/>
  <c r="B804" s="1"/>
  <c r="E805"/>
  <c r="B805" s="1"/>
  <c r="E806"/>
  <c r="B806" s="1"/>
  <c r="E807"/>
  <c r="B807" s="1"/>
  <c r="E808"/>
  <c r="B808" s="1"/>
  <c r="E809"/>
  <c r="B809" s="1"/>
  <c r="E810"/>
  <c r="B810" s="1"/>
  <c r="E811"/>
  <c r="B811" s="1"/>
  <c r="E812"/>
  <c r="B812" s="1"/>
  <c r="E813"/>
  <c r="B813" s="1"/>
  <c r="E814"/>
  <c r="B814" s="1"/>
  <c r="E815"/>
  <c r="B815" s="1"/>
  <c r="E816"/>
  <c r="B816" s="1"/>
  <c r="E817"/>
  <c r="B817" s="1"/>
  <c r="E818"/>
  <c r="B818" s="1"/>
  <c r="E819"/>
  <c r="B819" s="1"/>
  <c r="E820"/>
  <c r="B820" s="1"/>
  <c r="E821"/>
  <c r="B821" s="1"/>
  <c r="E822"/>
  <c r="B822" s="1"/>
  <c r="E823"/>
  <c r="B823" s="1"/>
  <c r="E824"/>
  <c r="B824" s="1"/>
  <c r="E825"/>
  <c r="B825" s="1"/>
  <c r="E826"/>
  <c r="B826" s="1"/>
  <c r="E827"/>
  <c r="B827" s="1"/>
  <c r="E828"/>
  <c r="B828" s="1"/>
  <c r="E829"/>
  <c r="B829" s="1"/>
  <c r="E830"/>
  <c r="B830" s="1"/>
  <c r="E831"/>
  <c r="B831" s="1"/>
  <c r="E832"/>
  <c r="B832" s="1"/>
  <c r="E833"/>
  <c r="B833" s="1"/>
  <c r="E834"/>
  <c r="B834" s="1"/>
  <c r="E835"/>
  <c r="B835" s="1"/>
  <c r="E836"/>
  <c r="B836" s="1"/>
  <c r="E837"/>
  <c r="B837" s="1"/>
  <c r="E838"/>
  <c r="B838" s="1"/>
  <c r="E839"/>
  <c r="B839" s="1"/>
  <c r="E840"/>
  <c r="B840" s="1"/>
  <c r="E841"/>
  <c r="B841" s="1"/>
  <c r="E842"/>
  <c r="B842" s="1"/>
  <c r="E843"/>
  <c r="B843" s="1"/>
  <c r="E844"/>
  <c r="B844" s="1"/>
  <c r="E845"/>
  <c r="B845" s="1"/>
  <c r="E846"/>
  <c r="B846" s="1"/>
  <c r="E847"/>
  <c r="B847" s="1"/>
  <c r="E3"/>
  <c r="B3" s="1"/>
  <c r="E4"/>
  <c r="B4" s="1"/>
  <c r="E5"/>
  <c r="B5" s="1"/>
  <c r="E6"/>
  <c r="B6" s="1"/>
  <c r="E7"/>
  <c r="B7" s="1"/>
  <c r="E8"/>
  <c r="B8" s="1"/>
  <c r="E9"/>
  <c r="B9" s="1"/>
  <c r="E10"/>
  <c r="B10" s="1"/>
  <c r="E11"/>
  <c r="B11" s="1"/>
  <c r="E12"/>
  <c r="B12" s="1"/>
  <c r="E13"/>
  <c r="B13" s="1"/>
  <c r="E14"/>
  <c r="B14" s="1"/>
  <c r="E15"/>
  <c r="B15" s="1"/>
  <c r="E16"/>
  <c r="B16" s="1"/>
  <c r="E17"/>
  <c r="B17" s="1"/>
  <c r="E18"/>
  <c r="B18" s="1"/>
  <c r="E19"/>
  <c r="B19" s="1"/>
  <c r="E20"/>
  <c r="B20" s="1"/>
  <c r="E21"/>
  <c r="B21" s="1"/>
  <c r="E22"/>
  <c r="B22" s="1"/>
  <c r="E23"/>
  <c r="B23" s="1"/>
  <c r="E24"/>
  <c r="B24" s="1"/>
  <c r="E25"/>
  <c r="B25" s="1"/>
  <c r="E26"/>
  <c r="B26" s="1"/>
  <c r="E27"/>
  <c r="B27" s="1"/>
  <c r="E28"/>
  <c r="B28" s="1"/>
  <c r="E29"/>
  <c r="B29" s="1"/>
  <c r="E30"/>
  <c r="B30" s="1"/>
  <c r="E31"/>
  <c r="B31" s="1"/>
  <c r="E32"/>
  <c r="B32" s="1"/>
  <c r="E33"/>
  <c r="B33" s="1"/>
  <c r="E34"/>
  <c r="B34" s="1"/>
  <c r="E35"/>
  <c r="B35" s="1"/>
  <c r="E36"/>
  <c r="B36" s="1"/>
  <c r="E37"/>
  <c r="B37" s="1"/>
  <c r="E38"/>
  <c r="B38" s="1"/>
  <c r="E39"/>
  <c r="B39" s="1"/>
  <c r="E40"/>
  <c r="B40" s="1"/>
  <c r="E41"/>
  <c r="B41" s="1"/>
  <c r="E42"/>
  <c r="B42" s="1"/>
  <c r="E43"/>
  <c r="B43" s="1"/>
  <c r="E44"/>
  <c r="B44" s="1"/>
  <c r="E45"/>
  <c r="B45" s="1"/>
  <c r="E46"/>
  <c r="B46" s="1"/>
  <c r="E47"/>
  <c r="B47" s="1"/>
  <c r="E48"/>
  <c r="B48" s="1"/>
  <c r="E49"/>
  <c r="B49" s="1"/>
  <c r="E50"/>
  <c r="B50" s="1"/>
  <c r="E51"/>
  <c r="B51" s="1"/>
  <c r="E52"/>
  <c r="B52" s="1"/>
  <c r="E53"/>
  <c r="B53" s="1"/>
  <c r="E54"/>
  <c r="B54" s="1"/>
  <c r="E55"/>
  <c r="B55" s="1"/>
  <c r="E56"/>
  <c r="B56" s="1"/>
  <c r="E57"/>
  <c r="B57" s="1"/>
  <c r="E58"/>
  <c r="B58" s="1"/>
  <c r="E59"/>
  <c r="B59" s="1"/>
  <c r="E60"/>
  <c r="B60" s="1"/>
  <c r="E61"/>
  <c r="B61" s="1"/>
  <c r="E62"/>
  <c r="B62" s="1"/>
  <c r="E63"/>
  <c r="B63" s="1"/>
  <c r="E64"/>
  <c r="B64" s="1"/>
  <c r="E65"/>
  <c r="B65" s="1"/>
  <c r="E66"/>
  <c r="B66" s="1"/>
  <c r="E67"/>
  <c r="B67" s="1"/>
  <c r="E68"/>
  <c r="B68" s="1"/>
  <c r="E69"/>
  <c r="B69" s="1"/>
  <c r="E70"/>
  <c r="B70" s="1"/>
  <c r="E71"/>
  <c r="B71" s="1"/>
  <c r="E72"/>
  <c r="B72" s="1"/>
  <c r="E73"/>
  <c r="B73" s="1"/>
  <c r="E74"/>
  <c r="B74" s="1"/>
  <c r="E75"/>
  <c r="B75" s="1"/>
  <c r="E76"/>
  <c r="B76" s="1"/>
  <c r="E77"/>
  <c r="B77" s="1"/>
  <c r="E78"/>
  <c r="B78" s="1"/>
  <c r="E79"/>
  <c r="B79" s="1"/>
  <c r="E80"/>
  <c r="B80" s="1"/>
  <c r="E81"/>
  <c r="B81" s="1"/>
  <c r="E82"/>
  <c r="B82" s="1"/>
  <c r="E83"/>
  <c r="B83" s="1"/>
  <c r="E84"/>
  <c r="B84" s="1"/>
  <c r="E85"/>
  <c r="B85" s="1"/>
  <c r="E86"/>
  <c r="B86" s="1"/>
  <c r="E87"/>
  <c r="B87" s="1"/>
  <c r="E88"/>
  <c r="B88" s="1"/>
  <c r="E89"/>
  <c r="B89" s="1"/>
  <c r="E90"/>
  <c r="B90" s="1"/>
  <c r="E91"/>
  <c r="B91" s="1"/>
  <c r="E92"/>
  <c r="B92" s="1"/>
  <c r="E93"/>
  <c r="B93" s="1"/>
  <c r="E94"/>
  <c r="B94" s="1"/>
  <c r="E95"/>
  <c r="B95" s="1"/>
  <c r="E96"/>
  <c r="B96" s="1"/>
  <c r="E97"/>
  <c r="B97" s="1"/>
  <c r="E98"/>
  <c r="B98" s="1"/>
  <c r="E99"/>
  <c r="B99" s="1"/>
  <c r="E100"/>
  <c r="B100" s="1"/>
  <c r="E101"/>
  <c r="B101" s="1"/>
  <c r="E102"/>
  <c r="B102" s="1"/>
  <c r="E103"/>
  <c r="B103" s="1"/>
  <c r="E104"/>
  <c r="B104" s="1"/>
  <c r="E105"/>
  <c r="B105" s="1"/>
  <c r="E106"/>
  <c r="B106" s="1"/>
  <c r="E107"/>
  <c r="B107" s="1"/>
  <c r="E108"/>
  <c r="B108" s="1"/>
  <c r="E109"/>
  <c r="B109" s="1"/>
  <c r="E110"/>
  <c r="B110" s="1"/>
  <c r="E111"/>
  <c r="B111" s="1"/>
  <c r="E112"/>
  <c r="B112" s="1"/>
  <c r="E113"/>
  <c r="B113" s="1"/>
  <c r="E114"/>
  <c r="B114" s="1"/>
  <c r="E115"/>
  <c r="B115" s="1"/>
  <c r="E116"/>
  <c r="B116" s="1"/>
  <c r="E117"/>
  <c r="B117" s="1"/>
  <c r="E118"/>
  <c r="B118" s="1"/>
  <c r="E119"/>
  <c r="B119" s="1"/>
  <c r="E120"/>
  <c r="B120" s="1"/>
  <c r="E121"/>
  <c r="B121" s="1"/>
  <c r="E122"/>
  <c r="B122" s="1"/>
  <c r="E123"/>
  <c r="B123" s="1"/>
  <c r="E124"/>
  <c r="B124" s="1"/>
  <c r="E125"/>
  <c r="B125" s="1"/>
  <c r="E126"/>
  <c r="B126" s="1"/>
  <c r="E127"/>
  <c r="B127" s="1"/>
  <c r="E128"/>
  <c r="B128" s="1"/>
  <c r="E129"/>
  <c r="B129" s="1"/>
  <c r="E130"/>
  <c r="B130" s="1"/>
  <c r="E131"/>
  <c r="B131" s="1"/>
  <c r="E132"/>
  <c r="B132" s="1"/>
  <c r="E133"/>
  <c r="B133" s="1"/>
  <c r="E134"/>
  <c r="B134" s="1"/>
  <c r="E135"/>
  <c r="B135" s="1"/>
  <c r="E136"/>
  <c r="B136" s="1"/>
  <c r="E137"/>
  <c r="B137" s="1"/>
  <c r="E138"/>
  <c r="B138" s="1"/>
  <c r="E139"/>
  <c r="B139" s="1"/>
  <c r="E140"/>
  <c r="B140" s="1"/>
  <c r="E141"/>
  <c r="B141" s="1"/>
  <c r="E142"/>
  <c r="B142" s="1"/>
  <c r="E143"/>
  <c r="B143" s="1"/>
  <c r="E144"/>
  <c r="B144" s="1"/>
  <c r="E145"/>
  <c r="B145" s="1"/>
  <c r="E146"/>
  <c r="B146" s="1"/>
  <c r="E147"/>
  <c r="B147" s="1"/>
  <c r="E148"/>
  <c r="B148" s="1"/>
  <c r="E149"/>
  <c r="B149" s="1"/>
  <c r="E150"/>
  <c r="B150" s="1"/>
  <c r="E151"/>
  <c r="B151" s="1"/>
  <c r="E152"/>
  <c r="B152" s="1"/>
  <c r="E153"/>
  <c r="B153" s="1"/>
  <c r="E154"/>
  <c r="B154" s="1"/>
  <c r="E155"/>
  <c r="B155" s="1"/>
  <c r="E156"/>
  <c r="B156" s="1"/>
  <c r="E157"/>
  <c r="B157" s="1"/>
  <c r="E158"/>
  <c r="B158" s="1"/>
  <c r="E159"/>
  <c r="B159" s="1"/>
  <c r="E160"/>
  <c r="B160" s="1"/>
  <c r="E161"/>
  <c r="B161" s="1"/>
  <c r="E162"/>
  <c r="B162" s="1"/>
  <c r="E163"/>
  <c r="B163" s="1"/>
  <c r="E164"/>
  <c r="B164" s="1"/>
  <c r="E165"/>
  <c r="B165" s="1"/>
  <c r="E166"/>
  <c r="B166" s="1"/>
  <c r="E167"/>
  <c r="B167" s="1"/>
  <c r="E168"/>
  <c r="B168" s="1"/>
  <c r="E169"/>
  <c r="B169" s="1"/>
  <c r="E170"/>
  <c r="B170" s="1"/>
  <c r="E171"/>
  <c r="B171" s="1"/>
  <c r="E172"/>
  <c r="B172" s="1"/>
  <c r="E173"/>
  <c r="B173" s="1"/>
  <c r="E174"/>
  <c r="B174" s="1"/>
  <c r="E175"/>
  <c r="B175" s="1"/>
  <c r="E176"/>
  <c r="B176" s="1"/>
  <c r="E177"/>
  <c r="B177" s="1"/>
  <c r="E178"/>
  <c r="B178" s="1"/>
  <c r="E179"/>
  <c r="B179" s="1"/>
  <c r="E180"/>
  <c r="B180" s="1"/>
  <c r="E181"/>
  <c r="B181" s="1"/>
  <c r="E182"/>
  <c r="B182" s="1"/>
  <c r="E183"/>
  <c r="B183" s="1"/>
  <c r="E184"/>
  <c r="B184" s="1"/>
  <c r="E185"/>
  <c r="B185" s="1"/>
  <c r="E186"/>
  <c r="B186" s="1"/>
  <c r="E187"/>
  <c r="B187" s="1"/>
  <c r="E188"/>
  <c r="B188" s="1"/>
  <c r="E189"/>
  <c r="B189" s="1"/>
  <c r="E190"/>
  <c r="B190" s="1"/>
  <c r="E191"/>
  <c r="B191" s="1"/>
  <c r="E192"/>
  <c r="B192" s="1"/>
  <c r="E193"/>
  <c r="B193" s="1"/>
  <c r="E194"/>
  <c r="B194" s="1"/>
  <c r="E195"/>
  <c r="B195" s="1"/>
  <c r="E196"/>
  <c r="B196" s="1"/>
  <c r="E197"/>
  <c r="B197" s="1"/>
  <c r="E198"/>
  <c r="B198" s="1"/>
  <c r="E199"/>
  <c r="B199" s="1"/>
  <c r="E200"/>
  <c r="B200" s="1"/>
  <c r="E201"/>
  <c r="B201" s="1"/>
  <c r="E202"/>
  <c r="B202" s="1"/>
  <c r="E203"/>
  <c r="B203" s="1"/>
  <c r="E204"/>
  <c r="B204" s="1"/>
  <c r="E205"/>
  <c r="B205" s="1"/>
  <c r="E206"/>
  <c r="B206" s="1"/>
  <c r="E207"/>
  <c r="B207" s="1"/>
  <c r="E208"/>
  <c r="B208" s="1"/>
  <c r="E209"/>
  <c r="B209" s="1"/>
  <c r="E210"/>
  <c r="B210" s="1"/>
  <c r="E211"/>
  <c r="B211" s="1"/>
  <c r="E212"/>
  <c r="B212" s="1"/>
  <c r="E213"/>
  <c r="B213" s="1"/>
  <c r="E214"/>
  <c r="B214" s="1"/>
  <c r="E215"/>
  <c r="B215" s="1"/>
  <c r="E216"/>
  <c r="B216" s="1"/>
  <c r="E217"/>
  <c r="B217" s="1"/>
  <c r="E218"/>
  <c r="B218" s="1"/>
  <c r="E219"/>
  <c r="B219" s="1"/>
  <c r="E220"/>
  <c r="B220" s="1"/>
  <c r="E221"/>
  <c r="B221" s="1"/>
  <c r="E222"/>
  <c r="B222" s="1"/>
  <c r="E223"/>
  <c r="B223" s="1"/>
  <c r="E224"/>
  <c r="B224" s="1"/>
  <c r="E225"/>
  <c r="B225" s="1"/>
  <c r="E226"/>
  <c r="B226" s="1"/>
  <c r="E227"/>
  <c r="B227" s="1"/>
  <c r="E228"/>
  <c r="B228" s="1"/>
  <c r="E229"/>
  <c r="B229" s="1"/>
  <c r="E230"/>
  <c r="B230" s="1"/>
  <c r="E231"/>
  <c r="B231" s="1"/>
  <c r="E232"/>
  <c r="B232" s="1"/>
  <c r="E233"/>
  <c r="B233" s="1"/>
  <c r="E234"/>
  <c r="B234" s="1"/>
  <c r="E235"/>
  <c r="B235" s="1"/>
  <c r="E236"/>
  <c r="B236" s="1"/>
  <c r="E237"/>
  <c r="B237" s="1"/>
  <c r="E238"/>
  <c r="B238" s="1"/>
  <c r="E239"/>
  <c r="B239" s="1"/>
  <c r="E240"/>
  <c r="B240" s="1"/>
  <c r="E241"/>
  <c r="B241" s="1"/>
  <c r="E242"/>
  <c r="B242" s="1"/>
  <c r="E243"/>
  <c r="B243" s="1"/>
  <c r="E244"/>
  <c r="B244" s="1"/>
  <c r="E245"/>
  <c r="B245" s="1"/>
  <c r="E246"/>
  <c r="B246" s="1"/>
  <c r="E247"/>
  <c r="B247" s="1"/>
  <c r="E248"/>
  <c r="B248" s="1"/>
  <c r="E249"/>
  <c r="B249" s="1"/>
  <c r="E250"/>
  <c r="B250" s="1"/>
  <c r="E251"/>
  <c r="B251" s="1"/>
  <c r="E252"/>
  <c r="B252" s="1"/>
  <c r="E253"/>
  <c r="B253" s="1"/>
  <c r="E254"/>
  <c r="B254" s="1"/>
  <c r="E255"/>
  <c r="B255" s="1"/>
  <c r="E256"/>
  <c r="B256" s="1"/>
  <c r="E257"/>
  <c r="B257" s="1"/>
  <c r="E258"/>
  <c r="B258" s="1"/>
  <c r="E259"/>
  <c r="B259" s="1"/>
  <c r="E260"/>
  <c r="B260" s="1"/>
  <c r="E261"/>
  <c r="B261" s="1"/>
  <c r="E262"/>
  <c r="B262" s="1"/>
  <c r="E263"/>
  <c r="B263" s="1"/>
  <c r="E264"/>
  <c r="B264" s="1"/>
  <c r="E265"/>
  <c r="B265" s="1"/>
  <c r="E266"/>
  <c r="B266" s="1"/>
  <c r="E267"/>
  <c r="B267" s="1"/>
  <c r="E268"/>
  <c r="B268" s="1"/>
  <c r="E269"/>
  <c r="B269" s="1"/>
  <c r="E270"/>
  <c r="B270" s="1"/>
  <c r="E271"/>
  <c r="B271" s="1"/>
  <c r="E272"/>
  <c r="B272" s="1"/>
  <c r="E273"/>
  <c r="B273" s="1"/>
  <c r="E274"/>
  <c r="B274" s="1"/>
  <c r="E275"/>
  <c r="B275" s="1"/>
  <c r="E276"/>
  <c r="B276" s="1"/>
  <c r="E277"/>
  <c r="B277" s="1"/>
  <c r="E278"/>
  <c r="B278" s="1"/>
  <c r="E279"/>
  <c r="B279" s="1"/>
  <c r="E280"/>
  <c r="B280" s="1"/>
  <c r="E281"/>
  <c r="B281" s="1"/>
  <c r="E282"/>
  <c r="B282" s="1"/>
  <c r="E283"/>
  <c r="B283" s="1"/>
  <c r="E284"/>
  <c r="B284" s="1"/>
  <c r="E285"/>
  <c r="B285" s="1"/>
  <c r="E286"/>
  <c r="B286" s="1"/>
  <c r="E287"/>
  <c r="B287" s="1"/>
  <c r="E288"/>
  <c r="B288" s="1"/>
  <c r="E289"/>
  <c r="B289" s="1"/>
  <c r="E290"/>
  <c r="B290" s="1"/>
  <c r="E291"/>
  <c r="B291" s="1"/>
  <c r="E292"/>
  <c r="B292" s="1"/>
  <c r="E293"/>
  <c r="B293" s="1"/>
  <c r="E294"/>
  <c r="B294" s="1"/>
  <c r="E295"/>
  <c r="B295" s="1"/>
  <c r="E296"/>
  <c r="B296" s="1"/>
  <c r="E297"/>
  <c r="B297" s="1"/>
  <c r="E298"/>
  <c r="B298" s="1"/>
  <c r="E299"/>
  <c r="B299" s="1"/>
  <c r="E300"/>
  <c r="B300" s="1"/>
  <c r="E301"/>
  <c r="B301" s="1"/>
  <c r="E302"/>
  <c r="B302" s="1"/>
  <c r="E303"/>
  <c r="B303" s="1"/>
  <c r="E304"/>
  <c r="B304" s="1"/>
  <c r="E305"/>
  <c r="B305" s="1"/>
  <c r="E306"/>
  <c r="B306" s="1"/>
  <c r="E307"/>
  <c r="B307" s="1"/>
  <c r="E308"/>
  <c r="B308" s="1"/>
  <c r="E309"/>
  <c r="B309" s="1"/>
  <c r="E310"/>
  <c r="B310" s="1"/>
  <c r="E311"/>
  <c r="B311" s="1"/>
  <c r="E312"/>
  <c r="B312" s="1"/>
  <c r="E313"/>
  <c r="B313" s="1"/>
  <c r="E314"/>
  <c r="B314" s="1"/>
  <c r="E315"/>
  <c r="B315" s="1"/>
  <c r="E316"/>
  <c r="B316" s="1"/>
  <c r="E317"/>
  <c r="B317" s="1"/>
  <c r="E318"/>
  <c r="B318" s="1"/>
  <c r="E319"/>
  <c r="B319" s="1"/>
  <c r="E320"/>
  <c r="B320" s="1"/>
  <c r="E321"/>
  <c r="B321" s="1"/>
  <c r="E322"/>
  <c r="B322" s="1"/>
  <c r="E323"/>
  <c r="B323" s="1"/>
  <c r="E324"/>
  <c r="B324" s="1"/>
  <c r="E325"/>
  <c r="B325" s="1"/>
  <c r="E326"/>
  <c r="B326" s="1"/>
  <c r="E327"/>
  <c r="B327" s="1"/>
  <c r="E328"/>
  <c r="B328" s="1"/>
  <c r="E329"/>
  <c r="B329" s="1"/>
  <c r="E330"/>
  <c r="B330" s="1"/>
  <c r="E331"/>
  <c r="B331" s="1"/>
  <c r="E332"/>
  <c r="B332" s="1"/>
  <c r="E333"/>
  <c r="B333" s="1"/>
  <c r="E334"/>
  <c r="B334" s="1"/>
  <c r="E335"/>
  <c r="B335" s="1"/>
  <c r="E336"/>
  <c r="B336" s="1"/>
  <c r="E337"/>
  <c r="B337" s="1"/>
  <c r="E338"/>
  <c r="B338" s="1"/>
  <c r="E339"/>
  <c r="B339" s="1"/>
  <c r="E340"/>
  <c r="B340" s="1"/>
  <c r="E341"/>
  <c r="B341" s="1"/>
  <c r="E342"/>
  <c r="B342" s="1"/>
  <c r="E2"/>
  <c r="B2" s="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</calcChain>
</file>

<file path=xl/sharedStrings.xml><?xml version="1.0" encoding="utf-8"?>
<sst xmlns="http://schemas.openxmlformats.org/spreadsheetml/2006/main" count="3574" uniqueCount="563">
  <si>
    <t>General Affair</t>
  </si>
  <si>
    <t>PIC</t>
  </si>
  <si>
    <t>HRD</t>
  </si>
  <si>
    <t>Lobby&amp; Lorong</t>
  </si>
  <si>
    <t>Dealing 1</t>
  </si>
  <si>
    <t>Dealing 2</t>
  </si>
  <si>
    <t>Accounting</t>
  </si>
  <si>
    <t>Audit</t>
  </si>
  <si>
    <t>R. Sample</t>
  </si>
  <si>
    <t>R. David</t>
  </si>
  <si>
    <t>R. Meeting</t>
  </si>
  <si>
    <t>Lt 3 Aula</t>
  </si>
  <si>
    <t>Marketing</t>
  </si>
  <si>
    <t>DIC</t>
  </si>
  <si>
    <t>Warehouse</t>
  </si>
  <si>
    <t>R. Pak Deri</t>
  </si>
  <si>
    <t>R. Aci</t>
  </si>
  <si>
    <t>NO</t>
  </si>
  <si>
    <t>KODE</t>
  </si>
  <si>
    <t>BARANG</t>
  </si>
  <si>
    <t>Alat Siram Bunga</t>
  </si>
  <si>
    <t>AC</t>
  </si>
  <si>
    <t>Antena TV</t>
  </si>
  <si>
    <t>KONDISI</t>
  </si>
  <si>
    <t>OK</t>
  </si>
  <si>
    <t>RUANGAN</t>
  </si>
  <si>
    <t>ASB</t>
  </si>
  <si>
    <t>ATV</t>
  </si>
  <si>
    <t>MERK</t>
  </si>
  <si>
    <t>TIPE</t>
  </si>
  <si>
    <t>SERIAL NUMBER</t>
  </si>
  <si>
    <t>KETERANGAN</t>
  </si>
  <si>
    <t>SHARP</t>
  </si>
  <si>
    <t>TOA</t>
  </si>
  <si>
    <t>Air Conditioner</t>
  </si>
  <si>
    <t>Amplifier</t>
  </si>
  <si>
    <t>BKI</t>
  </si>
  <si>
    <t>Baki</t>
  </si>
  <si>
    <t>Bantal Sofa</t>
  </si>
  <si>
    <t>BSF</t>
  </si>
  <si>
    <t>Baterai Kamera</t>
  </si>
  <si>
    <t>BKM</t>
  </si>
  <si>
    <t>Juan</t>
  </si>
  <si>
    <t>AMP</t>
  </si>
  <si>
    <t>Batu Timbangan</t>
  </si>
  <si>
    <t>BTM</t>
  </si>
  <si>
    <t>Boneka</t>
  </si>
  <si>
    <t>BNK</t>
  </si>
  <si>
    <t>Brankas</t>
  </si>
  <si>
    <t>Cangkir</t>
  </si>
  <si>
    <t>CCTV</t>
  </si>
  <si>
    <t>Charger Handphone</t>
  </si>
  <si>
    <t>Charger HT</t>
  </si>
  <si>
    <t>Charger Kamera</t>
  </si>
  <si>
    <t>Charger Laptop</t>
  </si>
  <si>
    <t>Coffe Maker</t>
  </si>
  <si>
    <t>CPU</t>
  </si>
  <si>
    <t>Dispenser</t>
  </si>
  <si>
    <t>Dongle Zahir</t>
  </si>
  <si>
    <t>DVR</t>
  </si>
  <si>
    <t>Fax</t>
  </si>
  <si>
    <t>Figura</t>
  </si>
  <si>
    <t>Frame</t>
  </si>
  <si>
    <t>Galon Air</t>
  </si>
  <si>
    <t>Garpuh Makan</t>
  </si>
  <si>
    <t>Gelas Kaca</t>
  </si>
  <si>
    <t>Gelas Mug</t>
  </si>
  <si>
    <t>Handphone</t>
  </si>
  <si>
    <t>HD External</t>
  </si>
  <si>
    <t>Heckter Kain</t>
  </si>
  <si>
    <t>HT</t>
  </si>
  <si>
    <t>Jam Dinding</t>
  </si>
  <si>
    <t>Jam Sticker Dinding</t>
  </si>
  <si>
    <t>Kemoceng</t>
  </si>
  <si>
    <t>Keranjang Plastik</t>
  </si>
  <si>
    <t>Keset Kaki</t>
  </si>
  <si>
    <t>Keyboard</t>
  </si>
  <si>
    <t>Kitchen Set</t>
  </si>
  <si>
    <t>Kompor</t>
  </si>
  <si>
    <t>Kompor Listrik</t>
  </si>
  <si>
    <t>Koper Sample</t>
  </si>
  <si>
    <t>Kulkas</t>
  </si>
  <si>
    <t xml:space="preserve">Kursi </t>
  </si>
  <si>
    <t>Kursi Besi</t>
  </si>
  <si>
    <t>Kursi Besi Meeting</t>
  </si>
  <si>
    <t>Kursi Duduk</t>
  </si>
  <si>
    <t>Kursi Hidrolik</t>
  </si>
  <si>
    <t>Kursi Kayu</t>
  </si>
  <si>
    <t>Kursi Kayu Panjang</t>
  </si>
  <si>
    <t>Kursi Lipat</t>
  </si>
  <si>
    <t>Kursi Meja Kayu Kotak</t>
  </si>
  <si>
    <t>Kursi Meja Kayu Lengkung</t>
  </si>
  <si>
    <t>Kursi Meja Makan</t>
  </si>
  <si>
    <t>Kursi Plastik</t>
  </si>
  <si>
    <t>Kursi Plastik Besi</t>
  </si>
  <si>
    <t>Kursi Tamu</t>
  </si>
  <si>
    <t>Laci Besi</t>
  </si>
  <si>
    <t>Lampu</t>
  </si>
  <si>
    <t>Lampu Lemari</t>
  </si>
  <si>
    <t>Lampu Petromax</t>
  </si>
  <si>
    <t>Lampu Sorot</t>
  </si>
  <si>
    <t>Lap Handuk</t>
  </si>
  <si>
    <t xml:space="preserve">Lap Tangan </t>
  </si>
  <si>
    <t>Laptop</t>
  </si>
  <si>
    <t>Lemari Besi</t>
  </si>
  <si>
    <t>Lemari Kaca</t>
  </si>
  <si>
    <t>Lemari Kaca Obat</t>
  </si>
  <si>
    <t>Lemari Kayu</t>
  </si>
  <si>
    <t>Lemari Kayu Besar</t>
  </si>
  <si>
    <t>Lemari Kotak</t>
  </si>
  <si>
    <t>Lemari Panjang</t>
  </si>
  <si>
    <t>Lemari Rak</t>
  </si>
  <si>
    <t>Lukisan</t>
  </si>
  <si>
    <t>Mangkok</t>
  </si>
  <si>
    <t>Meja</t>
  </si>
  <si>
    <t>Meja Besi Bulat</t>
  </si>
  <si>
    <t>Meja Buffet</t>
  </si>
  <si>
    <t>Meja Bulat</t>
  </si>
  <si>
    <t>Meja Kaca</t>
  </si>
  <si>
    <t>Meja Kayu</t>
  </si>
  <si>
    <t>Meja Kayu Lengkung</t>
  </si>
  <si>
    <t>Meja Kayu Panjang</t>
  </si>
  <si>
    <t>Meja Kerja</t>
  </si>
  <si>
    <t>Meja Kerja Besar</t>
  </si>
  <si>
    <t>Meja Makan</t>
  </si>
  <si>
    <t>Meja Meeting</t>
  </si>
  <si>
    <t>Meja Rak</t>
  </si>
  <si>
    <t>Meja Receptionis</t>
  </si>
  <si>
    <t>Mesin Photocopy</t>
  </si>
  <si>
    <t>Mic Meja</t>
  </si>
  <si>
    <t>Modem Wireless</t>
  </si>
  <si>
    <t>Monitor</t>
  </si>
  <si>
    <t>Mouse</t>
  </si>
  <si>
    <t>Mouse Wireless</t>
  </si>
  <si>
    <t>Nampan</t>
  </si>
  <si>
    <t>Oven</t>
  </si>
  <si>
    <t>PABX</t>
  </si>
  <si>
    <t>Panel CCTV</t>
  </si>
  <si>
    <t>Papan Tulis</t>
  </si>
  <si>
    <t>Patung</t>
  </si>
  <si>
    <t>Pemanas</t>
  </si>
  <si>
    <t>Pemanggang</t>
  </si>
  <si>
    <t>Pembersih Kamera</t>
  </si>
  <si>
    <t>Penghancur Kertas</t>
  </si>
  <si>
    <t>Pengharum Ruangan</t>
  </si>
  <si>
    <t>Pengki</t>
  </si>
  <si>
    <t>Pesawat Telepon</t>
  </si>
  <si>
    <t>Peta</t>
  </si>
  <si>
    <t>Piring</t>
  </si>
  <si>
    <t>Pisau</t>
  </si>
  <si>
    <t>Pot Bunga</t>
  </si>
  <si>
    <t>Printer Dot Metric</t>
  </si>
  <si>
    <t>Printer Inkjet</t>
  </si>
  <si>
    <t>Printer Laserjet</t>
  </si>
  <si>
    <t>Prostec</t>
  </si>
  <si>
    <t>Proyektor</t>
  </si>
  <si>
    <t>Radio Kecil</t>
  </si>
  <si>
    <t>Radio Portable Ipod</t>
  </si>
  <si>
    <t>Rak</t>
  </si>
  <si>
    <t>Rak Besi</t>
  </si>
  <si>
    <t>Rak Besi Gantung</t>
  </si>
  <si>
    <t>Rak Bindex</t>
  </si>
  <si>
    <t>Rak Dispenser</t>
  </si>
  <si>
    <t>Rak Display BB</t>
  </si>
  <si>
    <t>Rak DisplaY Kain</t>
  </si>
  <si>
    <t>Rak Gantung</t>
  </si>
  <si>
    <t>Rak Kaca</t>
  </si>
  <si>
    <t>Rak Kayu</t>
  </si>
  <si>
    <t>Rak Kunci</t>
  </si>
  <si>
    <t>Rak Piring</t>
  </si>
  <si>
    <t>Rak Receptionis</t>
  </si>
  <si>
    <t>Remote</t>
  </si>
  <si>
    <t>Remote AC</t>
  </si>
  <si>
    <t>Remote Proyektor</t>
  </si>
  <si>
    <t>Remote TV</t>
  </si>
  <si>
    <t>Sabun Cuci Piring</t>
  </si>
  <si>
    <t>Saklar Double</t>
  </si>
  <si>
    <t>Saklar Engkel</t>
  </si>
  <si>
    <t>Saklar Single</t>
  </si>
  <si>
    <t>Sapu Lantai</t>
  </si>
  <si>
    <t>Scanner</t>
  </si>
  <si>
    <t>Sendok Gula</t>
  </si>
  <si>
    <t>Sendok Makan</t>
  </si>
  <si>
    <t>Serbet Handuk</t>
  </si>
  <si>
    <t>Setrika Uap</t>
  </si>
  <si>
    <t>Sikat Bulat</t>
  </si>
  <si>
    <t>Sikat Lantai</t>
  </si>
  <si>
    <t>Single Single</t>
  </si>
  <si>
    <t>Sofa</t>
  </si>
  <si>
    <t>Speaker Portable</t>
  </si>
  <si>
    <t>Spons Cuci Piring</t>
  </si>
  <si>
    <t>Stop Kontak</t>
  </si>
  <si>
    <t>Sumpit</t>
  </si>
  <si>
    <t>Switch</t>
  </si>
  <si>
    <t>Tangga</t>
  </si>
  <si>
    <t>Tas Kain</t>
  </si>
  <si>
    <t>Tas Kamera</t>
  </si>
  <si>
    <t>Teko</t>
  </si>
  <si>
    <t>Teko Kaca</t>
  </si>
  <si>
    <t>Teko Kayu</t>
  </si>
  <si>
    <t>Teko Listrik</t>
  </si>
  <si>
    <t>Televisi</t>
  </si>
  <si>
    <t>Tempat Bumbu</t>
  </si>
  <si>
    <t>Tempat Pewangi</t>
  </si>
  <si>
    <t>Tempat Sabun</t>
  </si>
  <si>
    <t>Tempat Sampah</t>
  </si>
  <si>
    <t>Tempat Sendok</t>
  </si>
  <si>
    <t>Tempat Tisu</t>
  </si>
  <si>
    <t>Tempat Tisu Roll</t>
  </si>
  <si>
    <t>Timbangan Barang</t>
  </si>
  <si>
    <t>Toples</t>
  </si>
  <si>
    <t>Tripod</t>
  </si>
  <si>
    <t>Tupper Ware</t>
  </si>
  <si>
    <t>UPS</t>
  </si>
  <si>
    <t>Vas Bunga</t>
  </si>
  <si>
    <t>Wastafel</t>
  </si>
  <si>
    <t>Wireless Router</t>
  </si>
  <si>
    <t>BKS</t>
  </si>
  <si>
    <t>CKR</t>
  </si>
  <si>
    <t>CTV</t>
  </si>
  <si>
    <t>CHP</t>
  </si>
  <si>
    <t>CHT</t>
  </si>
  <si>
    <t>CCM</t>
  </si>
  <si>
    <t>CLP</t>
  </si>
  <si>
    <t>CFM</t>
  </si>
  <si>
    <t>DSP</t>
  </si>
  <si>
    <t>DZH</t>
  </si>
  <si>
    <t>FAX</t>
  </si>
  <si>
    <t>FRM</t>
  </si>
  <si>
    <t>GAR</t>
  </si>
  <si>
    <t>GRM</t>
  </si>
  <si>
    <t>GPH</t>
  </si>
  <si>
    <t>GLK</t>
  </si>
  <si>
    <t>GLM</t>
  </si>
  <si>
    <t>HDP</t>
  </si>
  <si>
    <t>HDE</t>
  </si>
  <si>
    <t>HCK</t>
  </si>
  <si>
    <t>JDD</t>
  </si>
  <si>
    <t>JSD</t>
  </si>
  <si>
    <t>KNP</t>
  </si>
  <si>
    <t>SLR</t>
  </si>
  <si>
    <t>Kamera DSLR</t>
  </si>
  <si>
    <t>KMC</t>
  </si>
  <si>
    <t>KRP</t>
  </si>
  <si>
    <t>KSK</t>
  </si>
  <si>
    <t>KYB</t>
  </si>
  <si>
    <t>KTS</t>
  </si>
  <si>
    <t>KMP</t>
  </si>
  <si>
    <t>KML</t>
  </si>
  <si>
    <t>KPR</t>
  </si>
  <si>
    <t>KLS</t>
  </si>
  <si>
    <t>KRS</t>
  </si>
  <si>
    <t>KSB</t>
  </si>
  <si>
    <t>KDK</t>
  </si>
  <si>
    <t>KHD</t>
  </si>
  <si>
    <t>KSP</t>
  </si>
  <si>
    <t>KMK</t>
  </si>
  <si>
    <t>KMM</t>
  </si>
  <si>
    <t>KPL</t>
  </si>
  <si>
    <t>KPB</t>
  </si>
  <si>
    <t>KST</t>
  </si>
  <si>
    <t>LCB</t>
  </si>
  <si>
    <t>LMP</t>
  </si>
  <si>
    <t>LML</t>
  </si>
  <si>
    <t>LMX</t>
  </si>
  <si>
    <t>LMS</t>
  </si>
  <si>
    <t>LHN</t>
  </si>
  <si>
    <t>LTG</t>
  </si>
  <si>
    <t>LPT</t>
  </si>
  <si>
    <t>LMB</t>
  </si>
  <si>
    <t>LMK</t>
  </si>
  <si>
    <t>LKY</t>
  </si>
  <si>
    <t>LKB</t>
  </si>
  <si>
    <t>LMR</t>
  </si>
  <si>
    <t>LKS</t>
  </si>
  <si>
    <t>MKK</t>
  </si>
  <si>
    <t>MJA</t>
  </si>
  <si>
    <t>MBB</t>
  </si>
  <si>
    <t>LMO</t>
  </si>
  <si>
    <t>MJB</t>
  </si>
  <si>
    <t>MBL</t>
  </si>
  <si>
    <t>MBF</t>
  </si>
  <si>
    <t>MJK</t>
  </si>
  <si>
    <t>MKY</t>
  </si>
  <si>
    <t>MKL</t>
  </si>
  <si>
    <t>MKP</t>
  </si>
  <si>
    <t>MJM</t>
  </si>
  <si>
    <t>MMT</t>
  </si>
  <si>
    <t>MJR</t>
  </si>
  <si>
    <t>MRC</t>
  </si>
  <si>
    <t>MPT</t>
  </si>
  <si>
    <t>MCM</t>
  </si>
  <si>
    <t>MDW</t>
  </si>
  <si>
    <t>MNT</t>
  </si>
  <si>
    <t>MOS</t>
  </si>
  <si>
    <t>MWR</t>
  </si>
  <si>
    <t>NMP</t>
  </si>
  <si>
    <t>OVN</t>
  </si>
  <si>
    <t>PBX</t>
  </si>
  <si>
    <t>PCT</t>
  </si>
  <si>
    <t>PPT</t>
  </si>
  <si>
    <t>PTG</t>
  </si>
  <si>
    <t>PMN</t>
  </si>
  <si>
    <t>PMG</t>
  </si>
  <si>
    <t>Sursi</t>
  </si>
  <si>
    <t>Amel</t>
  </si>
  <si>
    <t>Gerbang Arah Luar</t>
  </si>
  <si>
    <t>Arah Bengkel</t>
  </si>
  <si>
    <t>Arah Kantin</t>
  </si>
  <si>
    <t>Arah Dalam</t>
  </si>
  <si>
    <t>Warehouse Factory</t>
  </si>
  <si>
    <t>Rak Barang</t>
  </si>
  <si>
    <t>Hik Vision</t>
  </si>
  <si>
    <t>Security</t>
  </si>
  <si>
    <t>Arah Jalan</t>
  </si>
  <si>
    <t>Luar Gedung</t>
  </si>
  <si>
    <t>Arah Gerbang</t>
  </si>
  <si>
    <t>Koridor Lt.1</t>
  </si>
  <si>
    <t>Koridor Lt.2</t>
  </si>
  <si>
    <t>Kantin</t>
  </si>
  <si>
    <t>Mes karyawan</t>
  </si>
  <si>
    <t>Iphone</t>
  </si>
  <si>
    <t>Andin</t>
  </si>
  <si>
    <t>warehouse</t>
  </si>
  <si>
    <t>Roy</t>
  </si>
  <si>
    <t>Johan</t>
  </si>
  <si>
    <t>Suhanda</t>
  </si>
  <si>
    <t>Canon</t>
  </si>
  <si>
    <t>Yoga</t>
  </si>
  <si>
    <t>Ilham</t>
  </si>
  <si>
    <t>Asus</t>
  </si>
  <si>
    <t>x441U</t>
  </si>
  <si>
    <t>Siti</t>
  </si>
  <si>
    <t>Dida</t>
  </si>
  <si>
    <t>Vacant</t>
  </si>
  <si>
    <t>Nuri</t>
  </si>
  <si>
    <t>Okby</t>
  </si>
  <si>
    <t>Fatma</t>
  </si>
  <si>
    <t>David</t>
  </si>
  <si>
    <t>Lala</t>
  </si>
  <si>
    <t>Meeting</t>
  </si>
  <si>
    <t>Indra</t>
  </si>
  <si>
    <t>Tri</t>
  </si>
  <si>
    <t>Rusak</t>
  </si>
  <si>
    <t>Rakitan</t>
  </si>
  <si>
    <t>Lutfi</t>
  </si>
  <si>
    <t>Pantry</t>
  </si>
  <si>
    <t>Ok</t>
  </si>
  <si>
    <t>Umum</t>
  </si>
  <si>
    <t>Gantungan Remot AC</t>
  </si>
  <si>
    <t>tri</t>
  </si>
  <si>
    <t>Boufeng</t>
  </si>
  <si>
    <t>Nasrudin</t>
  </si>
  <si>
    <t>Supriatna</t>
  </si>
  <si>
    <t>Saripudin</t>
  </si>
  <si>
    <t>Stock</t>
  </si>
  <si>
    <t>Alat Pel Lantai</t>
  </si>
  <si>
    <t>Komic</t>
  </si>
  <si>
    <t>Mtech</t>
  </si>
  <si>
    <t>k100</t>
  </si>
  <si>
    <t>K220</t>
  </si>
  <si>
    <t>K100</t>
  </si>
  <si>
    <t>SY954UK</t>
  </si>
  <si>
    <t>1842SC102X88</t>
  </si>
  <si>
    <t>PKH0824001777</t>
  </si>
  <si>
    <t>12465Y03HV28</t>
  </si>
  <si>
    <t>Logitech</t>
  </si>
  <si>
    <t>HP</t>
  </si>
  <si>
    <t>Obamba</t>
  </si>
  <si>
    <t>K-120</t>
  </si>
  <si>
    <t>1744SC50PQK8</t>
  </si>
  <si>
    <t>2013DJ6343</t>
  </si>
  <si>
    <t>LOGITECH</t>
  </si>
  <si>
    <t>Lantai 3</t>
  </si>
  <si>
    <t>general Affair</t>
  </si>
  <si>
    <t>NAMA BARANG</t>
  </si>
  <si>
    <t>QTY BARANG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</si>
  <si>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</si>
  <si>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</si>
  <si>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</si>
  <si>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</si>
  <si>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</si>
  <si>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</si>
  <si>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</si>
  <si>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</si>
  <si>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</si>
  <si>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</si>
  <si>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</si>
  <si>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</si>
  <si>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</si>
  <si>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</si>
  <si>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</si>
  <si>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</si>
  <si>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</si>
  <si>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</si>
  <si>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</si>
  <si>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</si>
  <si>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</si>
  <si>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</si>
  <si>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</si>
  <si>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</si>
  <si>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</si>
  <si>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</si>
  <si>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</si>
  <si>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</si>
  <si>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</si>
  <si>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</si>
  <si>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</si>
  <si>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</si>
  <si>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</si>
  <si>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</si>
  <si>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</si>
  <si>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</si>
  <si>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</si>
  <si>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</si>
  <si>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</si>
  <si>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</si>
  <si>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</si>
  <si>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</si>
  <si>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</si>
  <si>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</si>
  <si>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</si>
  <si>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</si>
  <si>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</si>
  <si>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</si>
  <si>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</si>
  <si>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</si>
  <si>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</si>
  <si>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</si>
  <si>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</si>
  <si>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</si>
  <si>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</si>
  <si>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</si>
  <si>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</si>
  <si>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</si>
  <si>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</si>
  <si>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</si>
  <si>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</si>
  <si>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</si>
  <si>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</si>
  <si>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</si>
  <si>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</si>
  <si>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</si>
  <si>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</si>
  <si>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</si>
  <si>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</si>
  <si>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</si>
  <si>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</si>
  <si>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</si>
  <si>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</si>
  <si>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</si>
  <si>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</si>
  <si>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</si>
  <si>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</si>
  <si>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</si>
  <si>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</si>
  <si>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</si>
  <si>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</si>
  <si>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</si>
  <si>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</si>
  <si>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</si>
  <si>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</si>
  <si>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</si>
  <si>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</si>
  <si>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</si>
  <si>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</si>
  <si>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</si>
  <si>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</si>
  <si>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</si>
  <si>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</si>
  <si>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</si>
  <si>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</si>
  <si>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</si>
  <si>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</si>
  <si>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</si>
  <si>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</si>
  <si>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</si>
  <si>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</si>
  <si>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</si>
  <si>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</si>
  <si>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</si>
  <si>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</si>
  <si>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</si>
  <si>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</si>
  <si>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</si>
  <si>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</si>
  <si>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</si>
  <si>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</si>
  <si>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</si>
  <si>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</si>
  <si>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</si>
  <si>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</si>
  <si>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</si>
  <si>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</si>
  <si>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</si>
  <si>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</si>
  <si>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</si>
  <si>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</si>
  <si>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</si>
  <si>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</si>
  <si>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</si>
  <si>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</si>
  <si>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</si>
  <si>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</si>
  <si>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</si>
  <si>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</si>
  <si>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</si>
  <si>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</si>
  <si>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</si>
  <si>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</si>
  <si>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</si>
  <si>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</si>
  <si>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</si>
  <si>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</si>
  <si>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</si>
  <si>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</si>
  <si>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</si>
  <si>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</si>
  <si>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</si>
  <si>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</si>
  <si>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</si>
  <si>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</si>
  <si>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</si>
  <si>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</si>
  <si>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</si>
  <si>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</si>
  <si>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</si>
  <si>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</si>
  <si>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</si>
  <si>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</si>
  <si>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</si>
  <si>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</si>
  <si>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</si>
  <si>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</si>
  <si>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</si>
  <si>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</si>
  <si>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</si>
  <si>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</si>
  <si>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</si>
  <si>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</si>
  <si>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</si>
  <si>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</si>
  <si>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</si>
  <si>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</si>
  <si>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</si>
  <si>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</si>
  <si>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</si>
  <si>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</si>
  <si>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</si>
  <si>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</si>
  <si>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</si>
  <si>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</si>
  <si>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</si>
  <si>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</si>
  <si>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</si>
  <si>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</si>
  <si>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</si>
  <si>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</si>
  <si>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LUKMAN</t>
  </si>
  <si>
    <t>EXCEL</t>
  </si>
  <si>
    <t>Koridor Lt.3</t>
  </si>
  <si>
    <t>R .Meeting</t>
  </si>
  <si>
    <t>R. Pak deri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</si>
</sst>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960"/>
  <sheetViews>
    <sheetView tabSelected="1" workbookViewId="0">
      <pane ySplit="1" topLeftCell="A2" activePane="bottomLeft" state="frozen"/>
      <selection pane="bottomLeft" activeCell="K126" sqref="K126"/>
    </sheetView>
  </sheetViews>
  <sheetFormatPr defaultRowHeight="18.75" customHeight="1"/>
  <cols>
    <col min="1" max="1" width="5.5703125" style="1" customWidth="1"/>
    <col min="2" max="2" width="12.7109375" style="1" customWidth="1"/>
    <col min="3" max="3" width="5.85546875" style="1" hidden="1" customWidth="1"/>
    <col min="4" max="4" width="24.28515625" style="4" bestFit="1" customWidth="1"/>
    <col min="5" max="5" width="5.85546875" style="4" hidden="1" customWidth="1"/>
    <col min="6" max="7" width="13" style="1" customWidth="1"/>
    <col min="8" max="8" width="20.140625" style="1" customWidth="1"/>
    <col min="9" max="9" width="20.140625" style="4" customWidth="1"/>
    <col min="10" max="10" width="11.42578125" style="1" customWidth="1"/>
    <col min="11" max="11" width="9.140625" style="1"/>
    <col min="12" max="12" width="23.42578125" style="3" customWidth="1"/>
    <col min="13" max="16384" width="9.140625" style="3"/>
  </cols>
  <sheetData>
    <row r="1" spans="1:12" s="2" customFormat="1" ht="36" customHeight="1" thickBot="1">
      <c r="A1" s="14" t="s">
        <v>17</v>
      </c>
      <c r="B1" s="14" t="s">
        <v>18</v>
      </c>
      <c r="C1" s="14" t="s">
        <v>18</v>
      </c>
      <c r="D1" s="14" t="s">
        <v>19</v>
      </c>
      <c r="E1" s="14" t="s">
        <v>18</v>
      </c>
      <c r="F1" s="14" t="s">
        <v>28</v>
      </c>
      <c r="G1" s="14" t="s">
        <v>29</v>
      </c>
      <c r="H1" s="14" t="s">
        <v>30</v>
      </c>
      <c r="I1" s="14" t="s">
        <v>25</v>
      </c>
      <c r="J1" s="14" t="s">
        <v>1</v>
      </c>
      <c r="K1" s="14" t="s">
        <v>23</v>
      </c>
      <c r="L1" s="14" t="s">
        <v>31</v>
      </c>
    </row>
    <row r="2" spans="1:12" ht="18.75" hidden="1" customHeight="1" thickTop="1">
      <c r="A2" s="11">
        <v>1</v>
      </c>
      <c r="B2" s="11" t="str">
        <f>CONCATENATE("EKB","/",E2,"/",IF(COUNTIFS($D$2:D2,D2)&lt;10,"00",IF(COUNTIFS($D$2:D2,D2)&gt;=10,"0",FALSE)),COUNTIFS($D$2:D2,D2))</f>
        <v>EKB/001/001</v>
      </c>
      <c r="C2" s="11" t="s">
        <v>21</v>
      </c>
      <c r="D2" s="12" t="s">
        <v>34</v>
      </c>
      <c r="E2" s="12" t="str">
        <f>VLOOKUP(D2,'KATEGORI BARANG'!$B$2:$C$182,2)</f>
        <v>001</v>
      </c>
      <c r="F2" s="11" t="s">
        <v>32</v>
      </c>
      <c r="G2" s="11"/>
      <c r="H2" s="11"/>
      <c r="I2" s="12" t="s">
        <v>0</v>
      </c>
      <c r="J2" s="11"/>
      <c r="K2" s="11" t="s">
        <v>24</v>
      </c>
      <c r="L2" s="13"/>
    </row>
    <row r="3" spans="1:12" ht="18.75" hidden="1" customHeight="1">
      <c r="A3" s="5">
        <v>2</v>
      </c>
      <c r="B3" s="5" t="str">
        <f>CONCATENATE("EKB","/",E3,"/",IF(COUNTIFS($D$2:D3,D3)&lt;10,"00",IF(COUNTIFS($D$2:D3,D3)&gt;=10,"0",FALSE)),COUNTIFS($D$2:D3,D3))</f>
        <v>EKB/001/002</v>
      </c>
      <c r="C3" s="5" t="s">
        <v>21</v>
      </c>
      <c r="D3" s="9" t="s">
        <v>34</v>
      </c>
      <c r="E3" s="9" t="str">
        <f>VLOOKUP(D3,'KATEGORI BARANG'!$B$2:$C$182,2)</f>
        <v>001</v>
      </c>
      <c r="F3" s="5" t="s">
        <v>32</v>
      </c>
      <c r="G3" s="5"/>
      <c r="H3" s="5"/>
      <c r="I3" s="9" t="s">
        <v>2</v>
      </c>
      <c r="J3" s="5"/>
      <c r="K3" s="5" t="s">
        <v>24</v>
      </c>
      <c r="L3" s="10"/>
    </row>
    <row r="4" spans="1:12" ht="18.75" hidden="1" customHeight="1">
      <c r="A4" s="5">
        <v>3</v>
      </c>
      <c r="B4" s="5" t="str">
        <f>CONCATENATE("EKB","/",E4,"/",IF(COUNTIFS($D$2:D4,D4)&lt;10,"00",IF(COUNTIFS($D$2:D4,D4)&gt;=10,"0",FALSE)),COUNTIFS($D$2:D4,D4))</f>
        <v>EKB/001/003</v>
      </c>
      <c r="C4" s="5" t="s">
        <v>21</v>
      </c>
      <c r="D4" s="9" t="s">
        <v>34</v>
      </c>
      <c r="E4" s="9" t="str">
        <f>VLOOKUP(D4,'KATEGORI BARANG'!$B$2:$C$182,2)</f>
        <v>001</v>
      </c>
      <c r="F4" s="5" t="s">
        <v>32</v>
      </c>
      <c r="G4" s="5"/>
      <c r="H4" s="5"/>
      <c r="I4" s="9" t="s">
        <v>3</v>
      </c>
      <c r="J4" s="5"/>
      <c r="K4" s="5" t="s">
        <v>24</v>
      </c>
      <c r="L4" s="10"/>
    </row>
    <row r="5" spans="1:12" ht="18.75" hidden="1" customHeight="1">
      <c r="A5" s="5">
        <v>4</v>
      </c>
      <c r="B5" s="5" t="str">
        <f>CONCATENATE("EKB","/",E5,"/",IF(COUNTIFS($D$2:D5,D5)&lt;10,"00",IF(COUNTIFS($D$2:D5,D5)&gt;=10,"0",FALSE)),COUNTIFS($D$2:D5,D5))</f>
        <v>EKB/001/004</v>
      </c>
      <c r="C5" s="5" t="s">
        <v>21</v>
      </c>
      <c r="D5" s="9" t="s">
        <v>34</v>
      </c>
      <c r="E5" s="9" t="str">
        <f>VLOOKUP(D5,'KATEGORI BARANG'!$B$2:$C$182,2)</f>
        <v>001</v>
      </c>
      <c r="F5" s="5" t="s">
        <v>32</v>
      </c>
      <c r="G5" s="5"/>
      <c r="H5" s="5"/>
      <c r="I5" s="9" t="s">
        <v>4</v>
      </c>
      <c r="J5" s="5"/>
      <c r="K5" s="5" t="s">
        <v>24</v>
      </c>
      <c r="L5" s="10"/>
    </row>
    <row r="6" spans="1:12" ht="18.75" hidden="1" customHeight="1">
      <c r="A6" s="5">
        <v>5</v>
      </c>
      <c r="B6" s="5" t="str">
        <f>CONCATENATE("EKB","/",E6,"/",IF(COUNTIFS($D$2:D6,D6)&lt;10,"00",IF(COUNTIFS($D$2:D6,D6)&gt;=10,"0",FALSE)),COUNTIFS($D$2:D6,D6))</f>
        <v>EKB/001/005</v>
      </c>
      <c r="C6" s="5" t="s">
        <v>21</v>
      </c>
      <c r="D6" s="9" t="s">
        <v>34</v>
      </c>
      <c r="E6" s="9" t="str">
        <f>VLOOKUP(D6,'KATEGORI BARANG'!$B$2:$C$182,2)</f>
        <v>001</v>
      </c>
      <c r="F6" s="5" t="s">
        <v>32</v>
      </c>
      <c r="G6" s="5"/>
      <c r="H6" s="5"/>
      <c r="I6" s="9" t="s">
        <v>5</v>
      </c>
      <c r="J6" s="5"/>
      <c r="K6" s="5" t="s">
        <v>24</v>
      </c>
      <c r="L6" s="10"/>
    </row>
    <row r="7" spans="1:12" ht="18.75" customHeight="1" thickTop="1">
      <c r="A7" s="5">
        <v>6</v>
      </c>
      <c r="B7" s="5" t="str">
        <f>CONCATENATE("EKB","/",E7,"/",IF(COUNTIFS($D$2:D7,D7)&lt;10,"00",IF(COUNTIFS($D$2:D7,D7)&gt;=10,"0",FALSE)),COUNTIFS($D$2:D7,D7))</f>
        <v>EKB/001/006</v>
      </c>
      <c r="C7" s="5" t="s">
        <v>21</v>
      </c>
      <c r="D7" s="9" t="s">
        <v>34</v>
      </c>
      <c r="E7" s="9" t="str">
        <f>VLOOKUP(D7,'KATEGORI BARANG'!$B$2:$C$182,2)</f>
        <v>001</v>
      </c>
      <c r="F7" s="5" t="s">
        <v>32</v>
      </c>
      <c r="G7" s="5"/>
      <c r="H7" s="5"/>
      <c r="I7" s="9" t="s">
        <v>6</v>
      </c>
      <c r="J7" s="5"/>
      <c r="K7" s="5" t="s">
        <v>24</v>
      </c>
      <c r="L7" s="10"/>
    </row>
    <row r="8" spans="1:12" ht="18.75" hidden="1" customHeight="1">
      <c r="A8" s="5">
        <v>7</v>
      </c>
      <c r="B8" s="5" t="str">
        <f>CONCATENATE("EKB","/",E8,"/",IF(COUNTIFS($D$2:D8,D8)&lt;10,"00",IF(COUNTIFS($D$2:D8,D8)&gt;=10,"0",FALSE)),COUNTIFS($D$2:D8,D8))</f>
        <v>EKB/001/007</v>
      </c>
      <c r="C8" s="5" t="s">
        <v>21</v>
      </c>
      <c r="D8" s="9" t="s">
        <v>34</v>
      </c>
      <c r="E8" s="9" t="str">
        <f>VLOOKUP(D8,'KATEGORI BARANG'!$B$2:$C$182,2)</f>
        <v>001</v>
      </c>
      <c r="F8" s="5" t="s">
        <v>32</v>
      </c>
      <c r="G8" s="5"/>
      <c r="H8" s="5"/>
      <c r="I8" s="9" t="s">
        <v>7</v>
      </c>
      <c r="J8" s="5"/>
      <c r="K8" s="5" t="s">
        <v>24</v>
      </c>
      <c r="L8" s="10"/>
    </row>
    <row r="9" spans="1:12" ht="18.75" hidden="1" customHeight="1">
      <c r="A9" s="5">
        <v>8</v>
      </c>
      <c r="B9" s="5" t="str">
        <f>CONCATENATE("EKB","/",E9,"/",IF(COUNTIFS($D$2:D9,D9)&lt;10,"00",IF(COUNTIFS($D$2:D9,D9)&gt;=10,"0",FALSE)),COUNTIFS($D$2:D9,D9))</f>
        <v>EKB/001/008</v>
      </c>
      <c r="C9" s="5" t="s">
        <v>21</v>
      </c>
      <c r="D9" s="9" t="s">
        <v>34</v>
      </c>
      <c r="E9" s="9" t="str">
        <f>VLOOKUP(D9,'KATEGORI BARANG'!$B$2:$C$182,2)</f>
        <v>001</v>
      </c>
      <c r="F9" s="5" t="s">
        <v>32</v>
      </c>
      <c r="G9" s="5"/>
      <c r="H9" s="5"/>
      <c r="I9" s="9" t="s">
        <v>8</v>
      </c>
      <c r="J9" s="5"/>
      <c r="K9" s="5" t="s">
        <v>24</v>
      </c>
      <c r="L9" s="10"/>
    </row>
    <row r="10" spans="1:12" ht="18.75" hidden="1" customHeight="1">
      <c r="A10" s="5">
        <v>9</v>
      </c>
      <c r="B10" s="5" t="str">
        <f>CONCATENATE("EKB","/",E10,"/",IF(COUNTIFS($D$2:D10,D10)&lt;10,"00",IF(COUNTIFS($D$2:D10,D10)&gt;=10,"0",FALSE)),COUNTIFS($D$2:D10,D10))</f>
        <v>EKB/001/009</v>
      </c>
      <c r="C10" s="5" t="s">
        <v>21</v>
      </c>
      <c r="D10" s="9" t="s">
        <v>34</v>
      </c>
      <c r="E10" s="9" t="str">
        <f>VLOOKUP(D10,'KATEGORI BARANG'!$B$2:$C$182,2)</f>
        <v>001</v>
      </c>
      <c r="F10" s="5" t="s">
        <v>32</v>
      </c>
      <c r="G10" s="5"/>
      <c r="H10" s="5"/>
      <c r="I10" s="9" t="s">
        <v>8</v>
      </c>
      <c r="J10" s="5"/>
      <c r="K10" s="5" t="s">
        <v>24</v>
      </c>
      <c r="L10" s="10"/>
    </row>
    <row r="11" spans="1:12" ht="18.75" hidden="1" customHeight="1">
      <c r="A11" s="5">
        <v>10</v>
      </c>
      <c r="B11" s="5" t="str">
        <f>CONCATENATE("EKB","/",E11,"/",IF(COUNTIFS($D$2:D11,D11)&lt;10,"00",IF(COUNTIFS($D$2:D11,D11)&gt;=10,"0",FALSE)),COUNTIFS($D$2:D11,D11))</f>
        <v>EKB/001/010</v>
      </c>
      <c r="C11" s="5" t="s">
        <v>21</v>
      </c>
      <c r="D11" s="9" t="s">
        <v>34</v>
      </c>
      <c r="E11" s="9" t="str">
        <f>VLOOKUP(D11,'KATEGORI BARANG'!$B$2:$C$182,2)</f>
        <v>001</v>
      </c>
      <c r="F11" s="5" t="s">
        <v>32</v>
      </c>
      <c r="G11" s="5"/>
      <c r="H11" s="5"/>
      <c r="I11" s="9" t="s">
        <v>9</v>
      </c>
      <c r="J11" s="5"/>
      <c r="K11" s="5" t="s">
        <v>24</v>
      </c>
      <c r="L11" s="10"/>
    </row>
    <row r="12" spans="1:12" ht="18.75" hidden="1" customHeight="1">
      <c r="A12" s="5">
        <v>11</v>
      </c>
      <c r="B12" s="5" t="str">
        <f>CONCATENATE("EKB","/",E12,"/",IF(COUNTIFS($D$2:D12,D12)&lt;10,"00",IF(COUNTIFS($D$2:D12,D12)&gt;=10,"0",FALSE)),COUNTIFS($D$2:D12,D12))</f>
        <v>EKB/001/011</v>
      </c>
      <c r="C12" s="5" t="s">
        <v>21</v>
      </c>
      <c r="D12" s="9" t="s">
        <v>34</v>
      </c>
      <c r="E12" s="9" t="str">
        <f>VLOOKUP(D12,'KATEGORI BARANG'!$B$2:$C$182,2)</f>
        <v>001</v>
      </c>
      <c r="F12" s="5" t="s">
        <v>32</v>
      </c>
      <c r="G12" s="5"/>
      <c r="H12" s="5"/>
      <c r="I12" s="9" t="s">
        <v>10</v>
      </c>
      <c r="J12" s="5"/>
      <c r="K12" s="5" t="s">
        <v>24</v>
      </c>
      <c r="L12" s="10"/>
    </row>
    <row r="13" spans="1:12" ht="18.75" hidden="1" customHeight="1">
      <c r="A13" s="5">
        <v>12</v>
      </c>
      <c r="B13" s="5" t="str">
        <f>CONCATENATE("EKB","/",E13,"/",IF(COUNTIFS($D$2:D13,D13)&lt;10,"00",IF(COUNTIFS($D$2:D13,D13)&gt;=10,"0",FALSE)),COUNTIFS($D$2:D13,D13))</f>
        <v>EKB/001/012</v>
      </c>
      <c r="C13" s="5" t="s">
        <v>21</v>
      </c>
      <c r="D13" s="9" t="s">
        <v>34</v>
      </c>
      <c r="E13" s="9" t="str">
        <f>VLOOKUP(D13,'KATEGORI BARANG'!$B$2:$C$182,2)</f>
        <v>001</v>
      </c>
      <c r="F13" s="5" t="s">
        <v>32</v>
      </c>
      <c r="G13" s="5"/>
      <c r="H13" s="5"/>
      <c r="I13" s="9" t="s">
        <v>11</v>
      </c>
      <c r="J13" s="5"/>
      <c r="K13" s="5" t="s">
        <v>24</v>
      </c>
      <c r="L13" s="10"/>
    </row>
    <row r="14" spans="1:12" ht="18.75" hidden="1" customHeight="1">
      <c r="A14" s="5">
        <v>13</v>
      </c>
      <c r="B14" s="5" t="str">
        <f>CONCATENATE("EKB","/",E14,"/",IF(COUNTIFS($D$2:D14,D14)&lt;10,"00",IF(COUNTIFS($D$2:D14,D14)&gt;=10,"0",FALSE)),COUNTIFS($D$2:D14,D14))</f>
        <v>EKB/001/013</v>
      </c>
      <c r="C14" s="5" t="s">
        <v>21</v>
      </c>
      <c r="D14" s="9" t="s">
        <v>34</v>
      </c>
      <c r="E14" s="9" t="str">
        <f>VLOOKUP(D14,'KATEGORI BARANG'!$B$2:$C$182,2)</f>
        <v>001</v>
      </c>
      <c r="F14" s="5" t="s">
        <v>32</v>
      </c>
      <c r="G14" s="5"/>
      <c r="H14" s="5"/>
      <c r="I14" s="9" t="s">
        <v>11</v>
      </c>
      <c r="J14" s="5"/>
      <c r="K14" s="5" t="s">
        <v>24</v>
      </c>
      <c r="L14" s="10"/>
    </row>
    <row r="15" spans="1:12" ht="18.75" hidden="1" customHeight="1">
      <c r="A15" s="5">
        <v>14</v>
      </c>
      <c r="B15" s="5" t="str">
        <f>CONCATENATE("EKB","/",E15,"/",IF(COUNTIFS($D$2:D15,D15)&lt;10,"00",IF(COUNTIFS($D$2:D15,D15)&gt;=10,"0",FALSE)),COUNTIFS($D$2:D15,D15))</f>
        <v>EKB/001/014</v>
      </c>
      <c r="C15" s="5" t="s">
        <v>21</v>
      </c>
      <c r="D15" s="9" t="s">
        <v>34</v>
      </c>
      <c r="E15" s="9" t="str">
        <f>VLOOKUP(D15,'KATEGORI BARANG'!$B$2:$C$182,2)</f>
        <v>001</v>
      </c>
      <c r="F15" s="5" t="s">
        <v>32</v>
      </c>
      <c r="G15" s="5"/>
      <c r="H15" s="5"/>
      <c r="I15" s="9" t="s">
        <v>11</v>
      </c>
      <c r="J15" s="5"/>
      <c r="K15" s="5" t="s">
        <v>24</v>
      </c>
      <c r="L15" s="10"/>
    </row>
    <row r="16" spans="1:12" ht="18.75" hidden="1" customHeight="1">
      <c r="A16" s="5">
        <v>15</v>
      </c>
      <c r="B16" s="5" t="str">
        <f>CONCATENATE("EKB","/",E16,"/",IF(COUNTIFS($D$2:D16,D16)&lt;10,"00",IF(COUNTIFS($D$2:D16,D16)&gt;=10,"0",FALSE)),COUNTIFS($D$2:D16,D16))</f>
        <v>EKB/001/015</v>
      </c>
      <c r="C16" s="5" t="s">
        <v>21</v>
      </c>
      <c r="D16" s="9" t="s">
        <v>34</v>
      </c>
      <c r="E16" s="9" t="str">
        <f>VLOOKUP(D16,'KATEGORI BARANG'!$B$2:$C$182,2)</f>
        <v>001</v>
      </c>
      <c r="F16" s="5" t="s">
        <v>32</v>
      </c>
      <c r="G16" s="5"/>
      <c r="H16" s="5"/>
      <c r="I16" s="9" t="s">
        <v>11</v>
      </c>
      <c r="J16" s="5"/>
      <c r="K16" s="5" t="s">
        <v>24</v>
      </c>
      <c r="L16" s="10"/>
    </row>
    <row r="17" spans="1:12" ht="18.75" hidden="1" customHeight="1">
      <c r="A17" s="5">
        <v>16</v>
      </c>
      <c r="B17" s="5" t="str">
        <f>CONCATENATE("EKB","/",E17,"/",IF(COUNTIFS($D$2:D17,D17)&lt;10,"00",IF(COUNTIFS($D$2:D17,D17)&gt;=10,"0",FALSE)),COUNTIFS($D$2:D17,D17))</f>
        <v>EKB/001/016</v>
      </c>
      <c r="C17" s="5" t="s">
        <v>21</v>
      </c>
      <c r="D17" s="9" t="s">
        <v>34</v>
      </c>
      <c r="E17" s="9" t="str">
        <f>VLOOKUP(D17,'KATEGORI BARANG'!$B$2:$C$182,2)</f>
        <v>001</v>
      </c>
      <c r="F17" s="5" t="s">
        <v>32</v>
      </c>
      <c r="G17" s="5"/>
      <c r="H17" s="5"/>
      <c r="I17" s="9" t="s">
        <v>11</v>
      </c>
      <c r="J17" s="5"/>
      <c r="K17" s="5" t="s">
        <v>24</v>
      </c>
      <c r="L17" s="10"/>
    </row>
    <row r="18" spans="1:12" ht="18.75" hidden="1" customHeight="1">
      <c r="A18" s="5">
        <v>17</v>
      </c>
      <c r="B18" s="5" t="str">
        <f>CONCATENATE("EKB","/",E18,"/",IF(COUNTIFS($D$2:D18,D18)&lt;10,"00",IF(COUNTIFS($D$2:D18,D18)&gt;=10,"0",FALSE)),COUNTIFS($D$2:D18,D18))</f>
        <v>EKB/001/017</v>
      </c>
      <c r="C18" s="5" t="s">
        <v>21</v>
      </c>
      <c r="D18" s="9" t="s">
        <v>34</v>
      </c>
      <c r="E18" s="9" t="str">
        <f>VLOOKUP(D18,'KATEGORI BARANG'!$B$2:$C$182,2)</f>
        <v>001</v>
      </c>
      <c r="F18" s="5" t="s">
        <v>32</v>
      </c>
      <c r="G18" s="5"/>
      <c r="H18" s="5"/>
      <c r="I18" s="9" t="s">
        <v>12</v>
      </c>
      <c r="J18" s="5"/>
      <c r="K18" s="5" t="s">
        <v>24</v>
      </c>
      <c r="L18" s="10"/>
    </row>
    <row r="19" spans="1:12" ht="18.75" hidden="1" customHeight="1">
      <c r="A19" s="5">
        <v>18</v>
      </c>
      <c r="B19" s="5" t="str">
        <f>CONCATENATE("EKB","/",E19,"/",IF(COUNTIFS($D$2:D19,D19)&lt;10,"00",IF(COUNTIFS($D$2:D19,D19)&gt;=10,"0",FALSE)),COUNTIFS($D$2:D19,D19))</f>
        <v>EKB/001/018</v>
      </c>
      <c r="C19" s="5" t="s">
        <v>21</v>
      </c>
      <c r="D19" s="9" t="s">
        <v>34</v>
      </c>
      <c r="E19" s="9" t="str">
        <f>VLOOKUP(D19,'KATEGORI BARANG'!$B$2:$C$182,2)</f>
        <v>001</v>
      </c>
      <c r="F19" s="5" t="s">
        <v>32</v>
      </c>
      <c r="G19" s="5"/>
      <c r="H19" s="5"/>
      <c r="I19" s="9" t="s">
        <v>13</v>
      </c>
      <c r="J19" s="5"/>
      <c r="K19" s="5" t="s">
        <v>24</v>
      </c>
      <c r="L19" s="10"/>
    </row>
    <row r="20" spans="1:12" ht="18.75" hidden="1" customHeight="1">
      <c r="A20" s="5">
        <v>19</v>
      </c>
      <c r="B20" s="5" t="str">
        <f>CONCATENATE("EKB","/",E20,"/",IF(COUNTIFS($D$2:D20,D20)&lt;10,"00",IF(COUNTIFS($D$2:D20,D20)&gt;=10,"0",FALSE)),COUNTIFS($D$2:D20,D20))</f>
        <v>EKB/001/019</v>
      </c>
      <c r="C20" s="5" t="s">
        <v>21</v>
      </c>
      <c r="D20" s="9" t="s">
        <v>34</v>
      </c>
      <c r="E20" s="9" t="str">
        <f>VLOOKUP(D20,'KATEGORI BARANG'!$B$2:$C$182,2)</f>
        <v>001</v>
      </c>
      <c r="F20" s="5" t="s">
        <v>32</v>
      </c>
      <c r="G20" s="5"/>
      <c r="H20" s="5"/>
      <c r="I20" s="9" t="s">
        <v>13</v>
      </c>
      <c r="J20" s="5"/>
      <c r="K20" s="5" t="s">
        <v>24</v>
      </c>
      <c r="L20" s="10"/>
    </row>
    <row r="21" spans="1:12" ht="18.75" hidden="1" customHeight="1">
      <c r="A21" s="5">
        <v>20</v>
      </c>
      <c r="B21" s="5" t="str">
        <f>CONCATENATE("EKB","/",E21,"/",IF(COUNTIFS($D$2:D21,D21)&lt;10,"00",IF(COUNTIFS($D$2:D21,D21)&gt;=10,"0",FALSE)),COUNTIFS($D$2:D21,D21))</f>
        <v>EKB/001/020</v>
      </c>
      <c r="C21" s="5" t="s">
        <v>21</v>
      </c>
      <c r="D21" s="9" t="s">
        <v>34</v>
      </c>
      <c r="E21" s="9" t="str">
        <f>VLOOKUP(D21,'KATEGORI BARANG'!$B$2:$C$182,2)</f>
        <v>001</v>
      </c>
      <c r="F21" s="5" t="s">
        <v>32</v>
      </c>
      <c r="G21" s="5"/>
      <c r="H21" s="5"/>
      <c r="I21" s="9" t="s">
        <v>14</v>
      </c>
      <c r="J21" s="5"/>
      <c r="K21" s="5" t="s">
        <v>24</v>
      </c>
      <c r="L21" s="10"/>
    </row>
    <row r="22" spans="1:12" ht="18.75" hidden="1" customHeight="1">
      <c r="A22" s="5">
        <v>21</v>
      </c>
      <c r="B22" s="5" t="str">
        <f>CONCATENATE("EKB","/",E22,"/",IF(COUNTIFS($D$2:D22,D22)&lt;10,"00",IF(COUNTIFS($D$2:D22,D22)&gt;=10,"0",FALSE)),COUNTIFS($D$2:D22,D22))</f>
        <v>EKB/001/021</v>
      </c>
      <c r="C22" s="5" t="s">
        <v>21</v>
      </c>
      <c r="D22" s="9" t="s">
        <v>34</v>
      </c>
      <c r="E22" s="9" t="str">
        <f>VLOOKUP(D22,'KATEGORI BARANG'!$B$2:$C$182,2)</f>
        <v>001</v>
      </c>
      <c r="F22" s="5" t="s">
        <v>32</v>
      </c>
      <c r="G22" s="5"/>
      <c r="H22" s="5"/>
      <c r="I22" s="9" t="s">
        <v>15</v>
      </c>
      <c r="J22" s="5"/>
      <c r="K22" s="5" t="s">
        <v>24</v>
      </c>
      <c r="L22" s="10"/>
    </row>
    <row r="23" spans="1:12" ht="18.75" hidden="1" customHeight="1">
      <c r="A23" s="5">
        <v>22</v>
      </c>
      <c r="B23" s="5" t="str">
        <f>CONCATENATE("EKB","/",E23,"/",IF(COUNTIFS($D$2:D23,D23)&lt;10,"00",IF(COUNTIFS($D$2:D23,D23)&gt;=10,"0",FALSE)),COUNTIFS($D$2:D23,D23))</f>
        <v>EKB/001/022</v>
      </c>
      <c r="C23" s="5" t="s">
        <v>21</v>
      </c>
      <c r="D23" s="9" t="s">
        <v>34</v>
      </c>
      <c r="E23" s="9" t="str">
        <f>VLOOKUP(D23,'KATEGORI BARANG'!$B$2:$C$182,2)</f>
        <v>001</v>
      </c>
      <c r="F23" s="5" t="s">
        <v>32</v>
      </c>
      <c r="G23" s="5"/>
      <c r="H23" s="5"/>
      <c r="I23" s="9" t="s">
        <v>16</v>
      </c>
      <c r="J23" s="5"/>
      <c r="K23" s="5" t="s">
        <v>24</v>
      </c>
      <c r="L23" s="10"/>
    </row>
    <row r="24" spans="1:12" ht="18.75" hidden="1" customHeight="1">
      <c r="A24" s="5">
        <v>23</v>
      </c>
      <c r="B24" s="5" t="str">
        <f>CONCATENATE("EKB","/",E24,"/",IF(COUNTIFS($D$2:D24,D24)&lt;10,"00",IF(COUNTIFS($D$2:D24,D24)&gt;=10,"0",FALSE)),COUNTIFS($D$2:D24,D24))</f>
        <v>EKB/002/001</v>
      </c>
      <c r="C24" s="5" t="s">
        <v>26</v>
      </c>
      <c r="D24" s="9" t="s">
        <v>20</v>
      </c>
      <c r="E24" s="9" t="str">
        <f>VLOOKUP(D24,'KATEGORI BARANG'!$B$2:$C$182,2)</f>
        <v>002</v>
      </c>
      <c r="F24" s="5"/>
      <c r="G24" s="5"/>
      <c r="H24" s="5"/>
      <c r="I24" s="9" t="s">
        <v>16</v>
      </c>
      <c r="J24" s="5"/>
      <c r="K24" s="5" t="s">
        <v>24</v>
      </c>
      <c r="L24" s="10"/>
    </row>
    <row r="25" spans="1:12" ht="18.75" hidden="1" customHeight="1">
      <c r="A25" s="5">
        <v>24</v>
      </c>
      <c r="B25" s="5" t="str">
        <f>CONCATENATE("EKB","/",E25,"/",IF(COUNTIFS($D$2:D25,D25)&lt;10,"00",IF(COUNTIFS($D$2:D25,D25)&gt;=10,"0",FALSE)),COUNTIFS($D$2:D25,D25))</f>
        <v>EKB/003/001</v>
      </c>
      <c r="C25" s="5" t="s">
        <v>43</v>
      </c>
      <c r="D25" s="9" t="s">
        <v>35</v>
      </c>
      <c r="E25" s="9" t="str">
        <f>VLOOKUP(D25,'KATEGORI BARANG'!$B$2:$C$182,2)</f>
        <v>003</v>
      </c>
      <c r="F25" s="5" t="s">
        <v>33</v>
      </c>
      <c r="G25" s="5"/>
      <c r="H25" s="5"/>
      <c r="I25" s="9" t="s">
        <v>13</v>
      </c>
      <c r="J25" s="5"/>
      <c r="K25" s="5" t="s">
        <v>24</v>
      </c>
      <c r="L25" s="10"/>
    </row>
    <row r="26" spans="1:12" ht="18.75" hidden="1" customHeight="1">
      <c r="A26" s="5">
        <v>25</v>
      </c>
      <c r="B26" s="5" t="str">
        <f>CONCATENATE("EKB","/",E26,"/",IF(COUNTIFS($D$2:D26,D26)&lt;10,"00",IF(COUNTIFS($D$2:D26,D26)&gt;=10,"0",FALSE)),COUNTIFS($D$2:D26,D26))</f>
        <v>EKB/004/001</v>
      </c>
      <c r="C26" s="5" t="s">
        <v>27</v>
      </c>
      <c r="D26" s="9" t="s">
        <v>22</v>
      </c>
      <c r="E26" s="9" t="str">
        <f>VLOOKUP(D26,'KATEGORI BARANG'!$B$2:$C$182,2)</f>
        <v>004</v>
      </c>
      <c r="F26" s="5"/>
      <c r="G26" s="5"/>
      <c r="H26" s="5"/>
      <c r="I26" s="9" t="s">
        <v>16</v>
      </c>
      <c r="J26" s="5"/>
      <c r="K26" s="5" t="s">
        <v>24</v>
      </c>
      <c r="L26" s="10"/>
    </row>
    <row r="27" spans="1:12" ht="18.75" hidden="1" customHeight="1">
      <c r="A27" s="5">
        <v>26</v>
      </c>
      <c r="B27" s="5" t="str">
        <f>CONCATENATE("EKB","/",E27,"/",IF(COUNTIFS($D$2:D27,D27)&lt;10,"00",IF(COUNTIFS($D$2:D27,D27)&gt;=10,"0",FALSE)),COUNTIFS($D$2:D27,D27))</f>
        <v>EKB/005/001</v>
      </c>
      <c r="C27" s="5" t="s">
        <v>36</v>
      </c>
      <c r="D27" s="9" t="s">
        <v>37</v>
      </c>
      <c r="E27" s="9" t="str">
        <f>VLOOKUP(D27,'KATEGORI BARANG'!$B$2:$C$182,2)</f>
        <v>005</v>
      </c>
      <c r="F27" s="5"/>
      <c r="G27" s="5"/>
      <c r="H27" s="5"/>
      <c r="I27" s="9" t="s">
        <v>15</v>
      </c>
      <c r="J27" s="5"/>
      <c r="K27" s="5" t="s">
        <v>24</v>
      </c>
      <c r="L27" s="10"/>
    </row>
    <row r="28" spans="1:12" ht="18.75" hidden="1" customHeight="1">
      <c r="A28" s="5">
        <v>27</v>
      </c>
      <c r="B28" s="5" t="str">
        <f>CONCATENATE("EKB","/",E28,"/",IF(COUNTIFS($D$2:D28,D28)&lt;10,"00",IF(COUNTIFS($D$2:D28,D28)&gt;=10,"0",FALSE)),COUNTIFS($D$2:D28,D28))</f>
        <v>EKB/005/002</v>
      </c>
      <c r="C28" s="5" t="s">
        <v>36</v>
      </c>
      <c r="D28" s="9" t="s">
        <v>37</v>
      </c>
      <c r="E28" s="9" t="str">
        <f>VLOOKUP(D28,'KATEGORI BARANG'!$B$2:$C$182,2)</f>
        <v>005</v>
      </c>
      <c r="F28" s="5"/>
      <c r="G28" s="5"/>
      <c r="H28" s="5"/>
      <c r="I28" s="9" t="s">
        <v>15</v>
      </c>
      <c r="J28" s="5"/>
      <c r="K28" s="5" t="s">
        <v>24</v>
      </c>
      <c r="L28" s="10"/>
    </row>
    <row r="29" spans="1:12" ht="18.75" hidden="1" customHeight="1">
      <c r="A29" s="5">
        <v>28</v>
      </c>
      <c r="B29" s="5" t="str">
        <f>CONCATENATE("EKB","/",E29,"/",IF(COUNTIFS($D$2:D29,D29)&lt;10,"00",IF(COUNTIFS($D$2:D29,D29)&gt;=10,"0",FALSE)),COUNTIFS($D$2:D29,D29))</f>
        <v>EKB/005/003</v>
      </c>
      <c r="C29" s="5" t="s">
        <v>36</v>
      </c>
      <c r="D29" s="9" t="s">
        <v>37</v>
      </c>
      <c r="E29" s="9" t="str">
        <f>VLOOKUP(D29,'KATEGORI BARANG'!$B$2:$C$182,2)</f>
        <v>005</v>
      </c>
      <c r="F29" s="5"/>
      <c r="G29" s="5"/>
      <c r="H29" s="5"/>
      <c r="I29" s="9" t="s">
        <v>10</v>
      </c>
      <c r="J29" s="5"/>
      <c r="K29" s="5" t="s">
        <v>24</v>
      </c>
      <c r="L29" s="10"/>
    </row>
    <row r="30" spans="1:12" ht="18.75" hidden="1" customHeight="1">
      <c r="A30" s="5">
        <v>29</v>
      </c>
      <c r="B30" s="5" t="str">
        <f>CONCATENATE("EKB","/",E30,"/",IF(COUNTIFS($D$2:D30,D30)&lt;10,"00",IF(COUNTIFS($D$2:D30,D30)&gt;=10,"0",FALSE)),COUNTIFS($D$2:D30,D30))</f>
        <v>EKB/006/001</v>
      </c>
      <c r="C30" s="5" t="s">
        <v>39</v>
      </c>
      <c r="D30" s="9" t="s">
        <v>38</v>
      </c>
      <c r="E30" s="9" t="str">
        <f>VLOOKUP(D30,'KATEGORI BARANG'!$B$2:$C$182,2)</f>
        <v>006</v>
      </c>
      <c r="F30" s="5"/>
      <c r="G30" s="5"/>
      <c r="H30" s="5"/>
      <c r="I30" s="9" t="s">
        <v>10</v>
      </c>
      <c r="J30" s="5"/>
      <c r="K30" s="5" t="s">
        <v>24</v>
      </c>
      <c r="L30" s="10"/>
    </row>
    <row r="31" spans="1:12" ht="18.75" hidden="1" customHeight="1">
      <c r="A31" s="5">
        <v>30</v>
      </c>
      <c r="B31" s="5" t="str">
        <f>CONCATENATE("EKB","/",E31,"/",IF(COUNTIFS($D$2:D31,D31)&lt;10,"00",IF(COUNTIFS($D$2:D31,D31)&gt;=10,"0",FALSE)),COUNTIFS($D$2:D31,D31))</f>
        <v>EKB/006/002</v>
      </c>
      <c r="C31" s="5" t="s">
        <v>39</v>
      </c>
      <c r="D31" s="9" t="s">
        <v>38</v>
      </c>
      <c r="E31" s="9" t="str">
        <f>VLOOKUP(D31,'KATEGORI BARANG'!$B$2:$C$182,2)</f>
        <v>006</v>
      </c>
      <c r="F31" s="5"/>
      <c r="G31" s="5"/>
      <c r="H31" s="5"/>
      <c r="I31" s="9" t="s">
        <v>10</v>
      </c>
      <c r="J31" s="5"/>
      <c r="K31" s="5" t="s">
        <v>24</v>
      </c>
      <c r="L31" s="10"/>
    </row>
    <row r="32" spans="1:12" ht="18.75" hidden="1" customHeight="1">
      <c r="A32" s="5">
        <v>31</v>
      </c>
      <c r="B32" s="5" t="str">
        <f>CONCATENATE("EKB","/",E32,"/",IF(COUNTIFS($D$2:D32,D32)&lt;10,"00",IF(COUNTIFS($D$2:D32,D32)&gt;=10,"0",FALSE)),COUNTIFS($D$2:D32,D32))</f>
        <v>EKB/006/003</v>
      </c>
      <c r="C32" s="5" t="s">
        <v>39</v>
      </c>
      <c r="D32" s="9" t="s">
        <v>38</v>
      </c>
      <c r="E32" s="9" t="str">
        <f>VLOOKUP(D32,'KATEGORI BARANG'!$B$2:$C$182,2)</f>
        <v>006</v>
      </c>
      <c r="F32" s="5"/>
      <c r="G32" s="5"/>
      <c r="H32" s="5"/>
      <c r="I32" s="9" t="s">
        <v>16</v>
      </c>
      <c r="J32" s="5"/>
      <c r="K32" s="5" t="s">
        <v>24</v>
      </c>
      <c r="L32" s="10"/>
    </row>
    <row r="33" spans="1:12" ht="18.75" hidden="1" customHeight="1">
      <c r="A33" s="5">
        <v>32</v>
      </c>
      <c r="B33" s="5" t="str">
        <f>CONCATENATE("EKB","/",E33,"/",IF(COUNTIFS($D$2:D33,D33)&lt;10,"00",IF(COUNTIFS($D$2:D33,D33)&gt;=10,"0",FALSE)),COUNTIFS($D$2:D33,D33))</f>
        <v>EKB/006/004</v>
      </c>
      <c r="C33" s="5" t="s">
        <v>39</v>
      </c>
      <c r="D33" s="9" t="s">
        <v>38</v>
      </c>
      <c r="E33" s="9" t="str">
        <f>VLOOKUP(D33,'KATEGORI BARANG'!$B$2:$C$182,2)</f>
        <v>006</v>
      </c>
      <c r="F33" s="5"/>
      <c r="G33" s="5"/>
      <c r="H33" s="5"/>
      <c r="I33" s="9" t="s">
        <v>16</v>
      </c>
      <c r="J33" s="5"/>
      <c r="K33" s="5" t="s">
        <v>24</v>
      </c>
      <c r="L33" s="10"/>
    </row>
    <row r="34" spans="1:12" ht="18.75" hidden="1" customHeight="1">
      <c r="A34" s="5">
        <v>33</v>
      </c>
      <c r="B34" s="5" t="str">
        <f>CONCATENATE("EKB","/",E34,"/",IF(COUNTIFS($D$2:D34,D34)&lt;10,"00",IF(COUNTIFS($D$2:D34,D34)&gt;=10,"0",FALSE)),COUNTIFS($D$2:D34,D34))</f>
        <v>EKB/006/005</v>
      </c>
      <c r="C34" s="5" t="s">
        <v>39</v>
      </c>
      <c r="D34" s="9" t="s">
        <v>38</v>
      </c>
      <c r="E34" s="9" t="str">
        <f>VLOOKUP(D34,'KATEGORI BARANG'!$B$2:$C$182,2)</f>
        <v>006</v>
      </c>
      <c r="F34" s="5"/>
      <c r="G34" s="5"/>
      <c r="H34" s="5"/>
      <c r="I34" s="9" t="s">
        <v>16</v>
      </c>
      <c r="J34" s="5"/>
      <c r="K34" s="5" t="s">
        <v>24</v>
      </c>
      <c r="L34" s="10"/>
    </row>
    <row r="35" spans="1:12" ht="18.75" hidden="1" customHeight="1">
      <c r="A35" s="5">
        <v>34</v>
      </c>
      <c r="B35" s="5" t="str">
        <f>CONCATENATE("EKB","/",E35,"/",IF(COUNTIFS($D$2:D35,D35)&lt;10,"00",IF(COUNTIFS($D$2:D35,D35)&gt;=10,"0",FALSE)),COUNTIFS($D$2:D35,D35))</f>
        <v>EKB/007/001</v>
      </c>
      <c r="C35" s="5" t="s">
        <v>41</v>
      </c>
      <c r="D35" s="9" t="s">
        <v>40</v>
      </c>
      <c r="E35" s="9" t="str">
        <f>VLOOKUP(D35,'KATEGORI BARANG'!$B$2:$C$182,2)</f>
        <v>007</v>
      </c>
      <c r="F35" s="5"/>
      <c r="G35" s="5"/>
      <c r="H35" s="5"/>
      <c r="I35" s="9" t="s">
        <v>8</v>
      </c>
      <c r="J35" s="5" t="s">
        <v>42</v>
      </c>
      <c r="K35" s="5" t="s">
        <v>24</v>
      </c>
      <c r="L35" s="10"/>
    </row>
    <row r="36" spans="1:12" ht="18.75" hidden="1" customHeight="1">
      <c r="A36" s="5">
        <v>35</v>
      </c>
      <c r="B36" s="5" t="str">
        <f>CONCATENATE("EKB","/",E36,"/",IF(COUNTIFS($D$2:D36,D36)&lt;10,"00",IF(COUNTIFS($D$2:D36,D36)&gt;=10,"0",FALSE)),COUNTIFS($D$2:D36,D36))</f>
        <v>EKB/008/001</v>
      </c>
      <c r="C36" s="5" t="s">
        <v>45</v>
      </c>
      <c r="D36" s="9" t="s">
        <v>44</v>
      </c>
      <c r="E36" s="9" t="str">
        <f>VLOOKUP(D36,'KATEGORI BARANG'!$B$2:$C$182,2)</f>
        <v>008</v>
      </c>
      <c r="F36" s="5"/>
      <c r="G36" s="5"/>
      <c r="H36" s="5"/>
      <c r="I36" s="9" t="s">
        <v>15</v>
      </c>
      <c r="J36" s="5"/>
      <c r="K36" s="5" t="s">
        <v>24</v>
      </c>
      <c r="L36" s="10"/>
    </row>
    <row r="37" spans="1:12" ht="18.75" hidden="1" customHeight="1">
      <c r="A37" s="5">
        <v>36</v>
      </c>
      <c r="B37" s="5" t="str">
        <f>CONCATENATE("EKB","/",E37,"/",IF(COUNTIFS($D$2:D37,D37)&lt;10,"00",IF(COUNTIFS($D$2:D37,D37)&gt;=10,"0",FALSE)),COUNTIFS($D$2:D37,D37))</f>
        <v>EKB/009/001</v>
      </c>
      <c r="C37" s="5" t="s">
        <v>47</v>
      </c>
      <c r="D37" s="9" t="s">
        <v>46</v>
      </c>
      <c r="E37" s="9" t="str">
        <f>VLOOKUP(D37,'KATEGORI BARANG'!$B$2:$C$182,2)</f>
        <v>009</v>
      </c>
      <c r="F37" s="5"/>
      <c r="G37" s="5"/>
      <c r="H37" s="5"/>
      <c r="I37" s="9" t="s">
        <v>15</v>
      </c>
      <c r="J37" s="5"/>
      <c r="K37" s="5" t="s">
        <v>24</v>
      </c>
      <c r="L37" s="10"/>
    </row>
    <row r="38" spans="1:12" ht="18.75" customHeight="1">
      <c r="A38" s="5">
        <v>37</v>
      </c>
      <c r="B38" s="5" t="str">
        <f>CONCATENATE("EKB","/",E38,"/",IF(COUNTIFS($D$2:D38,D38)&lt;10,"00",IF(COUNTIFS($D$2:D38,D38)&gt;=10,"0",FALSE)),COUNTIFS($D$2:D38,D38))</f>
        <v>EKB/010/001</v>
      </c>
      <c r="C38" s="5" t="s">
        <v>217</v>
      </c>
      <c r="D38" s="9" t="s">
        <v>48</v>
      </c>
      <c r="E38" s="9" t="str">
        <f>VLOOKUP(D38,'KATEGORI BARANG'!$B$2:$C$182,2)</f>
        <v>010</v>
      </c>
      <c r="F38" s="5"/>
      <c r="G38" s="5"/>
      <c r="H38" s="5"/>
      <c r="I38" s="9" t="s">
        <v>6</v>
      </c>
      <c r="J38" s="5" t="s">
        <v>305</v>
      </c>
      <c r="K38" s="5" t="s">
        <v>24</v>
      </c>
      <c r="L38" s="10"/>
    </row>
    <row r="39" spans="1:12" ht="18.75" hidden="1" customHeight="1">
      <c r="A39" s="5">
        <v>38</v>
      </c>
      <c r="B39" s="5" t="str">
        <f>CONCATENATE("EKB","/",E39,"/",IF(COUNTIFS($D$2:D39,D39)&lt;10,"00",IF(COUNTIFS($D$2:D39,D39)&gt;=10,"0",FALSE)),COUNTIFS($D$2:D39,D39))</f>
        <v>EKB/011/001</v>
      </c>
      <c r="C39" s="5" t="s">
        <v>218</v>
      </c>
      <c r="D39" s="9" t="s">
        <v>49</v>
      </c>
      <c r="E39" s="9" t="str">
        <f>VLOOKUP(D39,'KATEGORI BARANG'!$B$2:$C$182,2)</f>
        <v>011</v>
      </c>
      <c r="F39" s="5"/>
      <c r="G39" s="5"/>
      <c r="H39" s="5"/>
      <c r="I39" s="9" t="s">
        <v>15</v>
      </c>
      <c r="J39" s="5"/>
      <c r="K39" s="5" t="s">
        <v>24</v>
      </c>
      <c r="L39" s="10"/>
    </row>
    <row r="40" spans="1:12" ht="18.75" hidden="1" customHeight="1">
      <c r="A40" s="5">
        <v>39</v>
      </c>
      <c r="B40" s="5" t="str">
        <f>CONCATENATE("EKB","/",E40,"/",IF(COUNTIFS($D$2:D40,D40)&lt;10,"00",IF(COUNTIFS($D$2:D40,D40)&gt;=10,"0",FALSE)),COUNTIFS($D$2:D40,D40))</f>
        <v>EKB/011/002</v>
      </c>
      <c r="C40" s="5"/>
      <c r="D40" s="9" t="s">
        <v>49</v>
      </c>
      <c r="E40" s="9" t="str">
        <f>VLOOKUP(D40,'KATEGORI BARANG'!$B$2:$C$182,2)</f>
        <v>011</v>
      </c>
      <c r="F40" s="5"/>
      <c r="G40" s="5"/>
      <c r="H40" s="5"/>
      <c r="I40" s="9" t="s">
        <v>15</v>
      </c>
      <c r="J40" s="5"/>
      <c r="K40" s="5" t="s">
        <v>24</v>
      </c>
      <c r="L40" s="10"/>
    </row>
    <row r="41" spans="1:12" ht="18.75" hidden="1" customHeight="1">
      <c r="A41" s="5">
        <v>40</v>
      </c>
      <c r="B41" s="5" t="str">
        <f>CONCATENATE("EKB","/",E41,"/",IF(COUNTIFS($D$2:D41,D41)&lt;10,"00",IF(COUNTIFS($D$2:D41,D41)&gt;=10,"0",FALSE)),COUNTIFS($D$2:D41,D41))</f>
        <v>EKB/012/001</v>
      </c>
      <c r="C41" s="5" t="s">
        <v>219</v>
      </c>
      <c r="D41" s="9" t="s">
        <v>50</v>
      </c>
      <c r="E41" s="9" t="str">
        <f>VLOOKUP(D41,'KATEGORI BARANG'!$B$2:$C$182,2)</f>
        <v>012</v>
      </c>
      <c r="F41" s="5" t="s">
        <v>312</v>
      </c>
      <c r="G41" s="5"/>
      <c r="H41" s="5"/>
      <c r="I41" s="9" t="s">
        <v>310</v>
      </c>
      <c r="J41" s="5"/>
      <c r="K41" s="5" t="s">
        <v>24</v>
      </c>
      <c r="L41" s="10" t="s">
        <v>306</v>
      </c>
    </row>
    <row r="42" spans="1:12" ht="18.75" hidden="1" customHeight="1">
      <c r="A42" s="5">
        <v>41</v>
      </c>
      <c r="B42" s="5" t="str">
        <f>CONCATENATE("EKB","/",E42,"/",IF(COUNTIFS($D$2:D42,D42)&lt;10,"00",IF(COUNTIFS($D$2:D42,D42)&gt;=10,"0",FALSE)),COUNTIFS($D$2:D42,D42))</f>
        <v>EKB/012/002</v>
      </c>
      <c r="C42" s="5"/>
      <c r="D42" s="9" t="s">
        <v>50</v>
      </c>
      <c r="E42" s="9" t="str">
        <f>VLOOKUP(D42,'KATEGORI BARANG'!$B$2:$C$182,2)</f>
        <v>012</v>
      </c>
      <c r="F42" s="5" t="s">
        <v>312</v>
      </c>
      <c r="G42" s="5"/>
      <c r="H42" s="5"/>
      <c r="I42" s="9" t="s">
        <v>310</v>
      </c>
      <c r="J42" s="5"/>
      <c r="K42" s="5" t="s">
        <v>24</v>
      </c>
      <c r="L42" s="10" t="s">
        <v>306</v>
      </c>
    </row>
    <row r="43" spans="1:12" ht="18.75" hidden="1" customHeight="1">
      <c r="A43" s="5">
        <v>42</v>
      </c>
      <c r="B43" s="5" t="str">
        <f>CONCATENATE("EKB","/",E43,"/",IF(COUNTIFS($D$2:D43,D43)&lt;10,"00",IF(COUNTIFS($D$2:D43,D43)&gt;=10,"0",FALSE)),COUNTIFS($D$2:D43,D43))</f>
        <v>EKB/012/003</v>
      </c>
      <c r="C43" s="5"/>
      <c r="D43" s="9" t="s">
        <v>50</v>
      </c>
      <c r="E43" s="9" t="str">
        <f>VLOOKUP(D43,'KATEGORI BARANG'!$B$2:$C$182,2)</f>
        <v>012</v>
      </c>
      <c r="F43" s="5" t="s">
        <v>312</v>
      </c>
      <c r="G43" s="5"/>
      <c r="H43" s="5"/>
      <c r="I43" s="9" t="s">
        <v>310</v>
      </c>
      <c r="J43" s="5"/>
      <c r="K43" s="5" t="s">
        <v>24</v>
      </c>
      <c r="L43" s="10" t="s">
        <v>306</v>
      </c>
    </row>
    <row r="44" spans="1:12" ht="18.75" hidden="1" customHeight="1">
      <c r="A44" s="5">
        <v>43</v>
      </c>
      <c r="B44" s="5" t="str">
        <f>CONCATENATE("EKB","/",E44,"/",IF(COUNTIFS($D$2:D44,D44)&lt;10,"00",IF(COUNTIFS($D$2:D44,D44)&gt;=10,"0",FALSE)),COUNTIFS($D$2:D44,D44))</f>
        <v>EKB/012/004</v>
      </c>
      <c r="C44" s="5"/>
      <c r="D44" s="9" t="s">
        <v>50</v>
      </c>
      <c r="E44" s="9" t="str">
        <f>VLOOKUP(D44,'KATEGORI BARANG'!$B$2:$C$182,2)</f>
        <v>012</v>
      </c>
      <c r="F44" s="5" t="s">
        <v>312</v>
      </c>
      <c r="G44" s="5"/>
      <c r="H44" s="5"/>
      <c r="I44" s="9" t="s">
        <v>310</v>
      </c>
      <c r="J44" s="5"/>
      <c r="K44" s="5" t="s">
        <v>24</v>
      </c>
      <c r="L44" s="10" t="s">
        <v>306</v>
      </c>
    </row>
    <row r="45" spans="1:12" ht="18.75" hidden="1" customHeight="1">
      <c r="A45" s="5">
        <v>44</v>
      </c>
      <c r="B45" s="5" t="str">
        <f>CONCATENATE("EKB","/",E45,"/",IF(COUNTIFS($D$2:D45,D45)&lt;10,"00",IF(COUNTIFS($D$2:D45,D45)&gt;=10,"0",FALSE)),COUNTIFS($D$2:D45,D45))</f>
        <v>EKB/012/005</v>
      </c>
      <c r="C45" s="5"/>
      <c r="D45" s="9" t="s">
        <v>50</v>
      </c>
      <c r="E45" s="9" t="str">
        <f>VLOOKUP(D45,'KATEGORI BARANG'!$B$2:$C$182,2)</f>
        <v>012</v>
      </c>
      <c r="F45" s="5" t="s">
        <v>312</v>
      </c>
      <c r="G45" s="5"/>
      <c r="H45" s="5"/>
      <c r="I45" s="9" t="s">
        <v>310</v>
      </c>
      <c r="J45" s="5"/>
      <c r="K45" s="5" t="s">
        <v>24</v>
      </c>
      <c r="L45" s="10" t="s">
        <v>306</v>
      </c>
    </row>
    <row r="46" spans="1:12" ht="18.75" hidden="1" customHeight="1">
      <c r="A46" s="5">
        <v>45</v>
      </c>
      <c r="B46" s="5" t="str">
        <f>CONCATENATE("EKB","/",E46,"/",IF(COUNTIFS($D$2:D46,D46)&lt;10,"00",IF(COUNTIFS($D$2:D46,D46)&gt;=10,"0",FALSE)),COUNTIFS($D$2:D46,D46))</f>
        <v>EKB/012/006</v>
      </c>
      <c r="C46" s="5"/>
      <c r="D46" s="9" t="s">
        <v>50</v>
      </c>
      <c r="E46" s="9" t="str">
        <f>VLOOKUP(D46,'KATEGORI BARANG'!$B$2:$C$182,2)</f>
        <v>012</v>
      </c>
      <c r="F46" s="5" t="s">
        <v>312</v>
      </c>
      <c r="G46" s="5"/>
      <c r="H46" s="5"/>
      <c r="I46" s="9" t="s">
        <v>310</v>
      </c>
      <c r="J46" s="5"/>
      <c r="K46" s="5" t="s">
        <v>24</v>
      </c>
      <c r="L46" s="10" t="s">
        <v>306</v>
      </c>
    </row>
    <row r="47" spans="1:12" ht="18.75" hidden="1" customHeight="1">
      <c r="A47" s="5">
        <v>46</v>
      </c>
      <c r="B47" s="5" t="str">
        <f>CONCATENATE("EKB","/",E47,"/",IF(COUNTIFS($D$2:D47,D47)&lt;10,"00",IF(COUNTIFS($D$2:D47,D47)&gt;=10,"0",FALSE)),COUNTIFS($D$2:D47,D47))</f>
        <v>EKB/012/007</v>
      </c>
      <c r="C47" s="5"/>
      <c r="D47" s="9" t="s">
        <v>50</v>
      </c>
      <c r="E47" s="9" t="str">
        <f>VLOOKUP(D47,'KATEGORI BARANG'!$B$2:$C$182,2)</f>
        <v>012</v>
      </c>
      <c r="F47" s="5" t="s">
        <v>312</v>
      </c>
      <c r="G47" s="5"/>
      <c r="H47" s="5"/>
      <c r="I47" s="9" t="s">
        <v>310</v>
      </c>
      <c r="J47" s="5"/>
      <c r="K47" s="5" t="s">
        <v>24</v>
      </c>
      <c r="L47" s="10" t="s">
        <v>307</v>
      </c>
    </row>
    <row r="48" spans="1:12" ht="18.75" hidden="1" customHeight="1">
      <c r="A48" s="5">
        <v>47</v>
      </c>
      <c r="B48" s="5" t="str">
        <f>CONCATENATE("EKB","/",E48,"/",IF(COUNTIFS($D$2:D48,D48)&lt;10,"00",IF(COUNTIFS($D$2:D48,D48)&gt;=10,"0",FALSE)),COUNTIFS($D$2:D48,D48))</f>
        <v>EKB/012/008</v>
      </c>
      <c r="C48" s="5"/>
      <c r="D48" s="9" t="s">
        <v>50</v>
      </c>
      <c r="E48" s="9" t="str">
        <f>VLOOKUP(D48,'KATEGORI BARANG'!$B$2:$C$182,2)</f>
        <v>012</v>
      </c>
      <c r="F48" s="5" t="s">
        <v>312</v>
      </c>
      <c r="G48" s="5"/>
      <c r="H48" s="5"/>
      <c r="I48" s="9" t="s">
        <v>310</v>
      </c>
      <c r="J48" s="5"/>
      <c r="K48" s="5" t="s">
        <v>24</v>
      </c>
      <c r="L48" s="10" t="s">
        <v>308</v>
      </c>
    </row>
    <row r="49" spans="1:12" ht="18.75" hidden="1" customHeight="1">
      <c r="A49" s="5">
        <v>48</v>
      </c>
      <c r="B49" s="5" t="str">
        <f>CONCATENATE("EKB","/",E49,"/",IF(COUNTIFS($D$2:D49,D49)&lt;10,"00",IF(COUNTIFS($D$2:D49,D49)&gt;=10,"0",FALSE)),COUNTIFS($D$2:D49,D49))</f>
        <v>EKB/012/009</v>
      </c>
      <c r="C49" s="5"/>
      <c r="D49" s="9" t="s">
        <v>50</v>
      </c>
      <c r="E49" s="9" t="str">
        <f>VLOOKUP(D49,'KATEGORI BARANG'!$B$2:$C$182,2)</f>
        <v>012</v>
      </c>
      <c r="F49" s="5" t="s">
        <v>312</v>
      </c>
      <c r="G49" s="5"/>
      <c r="H49" s="5"/>
      <c r="I49" s="9" t="s">
        <v>310</v>
      </c>
      <c r="J49" s="5"/>
      <c r="K49" s="5" t="s">
        <v>24</v>
      </c>
      <c r="L49" s="10" t="s">
        <v>309</v>
      </c>
    </row>
    <row r="50" spans="1:12" ht="18.75" hidden="1" customHeight="1">
      <c r="A50" s="5">
        <v>49</v>
      </c>
      <c r="B50" s="5" t="str">
        <f>CONCATENATE("EKB","/",E50,"/",IF(COUNTIFS($D$2:D50,D50)&lt;10,"00",IF(COUNTIFS($D$2:D50,D50)&gt;=10,"0",FALSE)),COUNTIFS($D$2:D50,D50))</f>
        <v>EKB/012/010</v>
      </c>
      <c r="C50" s="5"/>
      <c r="D50" s="9" t="s">
        <v>50</v>
      </c>
      <c r="E50" s="9" t="str">
        <f>VLOOKUP(D50,'KATEGORI BARANG'!$B$2:$C$182,2)</f>
        <v>012</v>
      </c>
      <c r="F50" s="5" t="s">
        <v>312</v>
      </c>
      <c r="G50" s="5"/>
      <c r="H50" s="5"/>
      <c r="I50" s="9" t="s">
        <v>13</v>
      </c>
      <c r="J50" s="5"/>
      <c r="K50" s="5" t="s">
        <v>24</v>
      </c>
      <c r="L50" s="10"/>
    </row>
    <row r="51" spans="1:12" ht="18.75" hidden="1" customHeight="1">
      <c r="A51" s="5">
        <v>50</v>
      </c>
      <c r="B51" s="5" t="str">
        <f>CONCATENATE("EKB","/",E51,"/",IF(COUNTIFS($D$2:D51,D51)&lt;10,"00",IF(COUNTIFS($D$2:D51,D51)&gt;=10,"0",FALSE)),COUNTIFS($D$2:D51,D51))</f>
        <v>EKB/012/011</v>
      </c>
      <c r="C51" s="5"/>
      <c r="D51" s="9" t="s">
        <v>50</v>
      </c>
      <c r="E51" s="9" t="str">
        <f>VLOOKUP(D51,'KATEGORI BARANG'!$B$2:$C$182,2)</f>
        <v>012</v>
      </c>
      <c r="F51" s="5" t="s">
        <v>312</v>
      </c>
      <c r="G51" s="5"/>
      <c r="H51" s="5"/>
      <c r="I51" s="9" t="s">
        <v>14</v>
      </c>
      <c r="J51" s="5"/>
      <c r="K51" s="5" t="s">
        <v>24</v>
      </c>
      <c r="L51" s="10"/>
    </row>
    <row r="52" spans="1:12" ht="18.75" hidden="1" customHeight="1">
      <c r="A52" s="5">
        <v>51</v>
      </c>
      <c r="B52" s="5" t="str">
        <f>CONCATENATE("EKB","/",E52,"/",IF(COUNTIFS($D$2:D52,D52)&lt;10,"00",IF(COUNTIFS($D$2:D52,D52)&gt;=10,"0",FALSE)),COUNTIFS($D$2:D52,D52))</f>
        <v>EKB/012/012</v>
      </c>
      <c r="C52" s="5"/>
      <c r="D52" s="9" t="s">
        <v>50</v>
      </c>
      <c r="E52" s="9" t="str">
        <f>VLOOKUP(D52,'KATEGORI BARANG'!$B$2:$C$182,2)</f>
        <v>012</v>
      </c>
      <c r="F52" s="5" t="s">
        <v>312</v>
      </c>
      <c r="G52" s="5"/>
      <c r="H52" s="5"/>
      <c r="I52" s="9" t="s">
        <v>310</v>
      </c>
      <c r="J52" s="5"/>
      <c r="K52" s="5" t="s">
        <v>24</v>
      </c>
      <c r="L52" s="10" t="s">
        <v>311</v>
      </c>
    </row>
    <row r="53" spans="1:12" ht="18.75" hidden="1" customHeight="1">
      <c r="A53" s="5">
        <v>52</v>
      </c>
      <c r="B53" s="5" t="str">
        <f>CONCATENATE("EKB","/",E53,"/",IF(COUNTIFS($D$2:D53,D53)&lt;10,"00",IF(COUNTIFS($D$2:D53,D53)&gt;=10,"0",FALSE)),COUNTIFS($D$2:D53,D53))</f>
        <v>EKB/012/013</v>
      </c>
      <c r="C53" s="5"/>
      <c r="D53" s="9" t="s">
        <v>50</v>
      </c>
      <c r="E53" s="9" t="str">
        <f>VLOOKUP(D53,'KATEGORI BARANG'!$B$2:$C$182,2)</f>
        <v>012</v>
      </c>
      <c r="F53" s="5" t="s">
        <v>312</v>
      </c>
      <c r="G53" s="5"/>
      <c r="H53" s="5"/>
      <c r="I53" s="9" t="s">
        <v>310</v>
      </c>
      <c r="J53" s="5"/>
      <c r="K53" s="5" t="s">
        <v>24</v>
      </c>
      <c r="L53" s="10" t="s">
        <v>311</v>
      </c>
    </row>
    <row r="54" spans="1:12" ht="18.75" hidden="1" customHeight="1">
      <c r="A54" s="5">
        <v>53</v>
      </c>
      <c r="B54" s="5" t="str">
        <f>CONCATENATE("EKB","/",E54,"/",IF(COUNTIFS($D$2:D54,D54)&lt;10,"00",IF(COUNTIFS($D$2:D54,D54)&gt;=10,"0",FALSE)),COUNTIFS($D$2:D54,D54))</f>
        <v>EKB/012/014</v>
      </c>
      <c r="C54" s="5"/>
      <c r="D54" s="9" t="s">
        <v>50</v>
      </c>
      <c r="E54" s="9" t="str">
        <f>VLOOKUP(D54,'KATEGORI BARANG'!$B$2:$C$182,2)</f>
        <v>012</v>
      </c>
      <c r="F54" s="5" t="s">
        <v>312</v>
      </c>
      <c r="G54" s="5"/>
      <c r="H54" s="5"/>
      <c r="I54" s="9" t="s">
        <v>310</v>
      </c>
      <c r="J54" s="5"/>
      <c r="K54" s="5" t="s">
        <v>24</v>
      </c>
      <c r="L54" s="10" t="s">
        <v>311</v>
      </c>
    </row>
    <row r="55" spans="1:12" ht="18.75" hidden="1" customHeight="1">
      <c r="A55" s="5">
        <v>54</v>
      </c>
      <c r="B55" s="5" t="str">
        <f>CONCATENATE("EKB","/",E55,"/",IF(COUNTIFS($D$2:D55,D55)&lt;10,"00",IF(COUNTIFS($D$2:D55,D55)&gt;=10,"0",FALSE)),COUNTIFS($D$2:D55,D55))</f>
        <v>EKB/012/015</v>
      </c>
      <c r="C55" s="5"/>
      <c r="D55" s="9" t="s">
        <v>50</v>
      </c>
      <c r="E55" s="9" t="str">
        <f>VLOOKUP(D55,'KATEGORI BARANG'!$B$2:$C$182,2)</f>
        <v>012</v>
      </c>
      <c r="F55" s="5" t="s">
        <v>312</v>
      </c>
      <c r="G55" s="5"/>
      <c r="H55" s="5"/>
      <c r="I55" s="9" t="s">
        <v>310</v>
      </c>
      <c r="J55" s="5"/>
      <c r="K55" s="5" t="s">
        <v>24</v>
      </c>
      <c r="L55" s="10" t="s">
        <v>311</v>
      </c>
    </row>
    <row r="56" spans="1:12" ht="18.75" hidden="1" customHeight="1">
      <c r="A56" s="5">
        <v>55</v>
      </c>
      <c r="B56" s="5" t="str">
        <f>CONCATENATE("EKB","/",E56,"/",IF(COUNTIFS($D$2:D56,D56)&lt;10,"00",IF(COUNTIFS($D$2:D56,D56)&gt;=10,"0",FALSE)),COUNTIFS($D$2:D56,D56))</f>
        <v>EKB/012/016</v>
      </c>
      <c r="C56" s="5"/>
      <c r="D56" s="9" t="s">
        <v>50</v>
      </c>
      <c r="E56" s="9" t="str">
        <f>VLOOKUP(D56,'KATEGORI BARANG'!$B$2:$C$182,2)</f>
        <v>012</v>
      </c>
      <c r="F56" s="5" t="s">
        <v>312</v>
      </c>
      <c r="G56" s="5"/>
      <c r="H56" s="5"/>
      <c r="I56" s="9" t="s">
        <v>310</v>
      </c>
      <c r="J56" s="5"/>
      <c r="K56" s="5" t="s">
        <v>24</v>
      </c>
      <c r="L56" s="10" t="s">
        <v>311</v>
      </c>
    </row>
    <row r="57" spans="1:12" ht="18.75" hidden="1" customHeight="1">
      <c r="A57" s="5">
        <v>56</v>
      </c>
      <c r="B57" s="5" t="str">
        <f>CONCATENATE("EKB","/",E57,"/",IF(COUNTIFS($D$2:D57,D57)&lt;10,"00",IF(COUNTIFS($D$2:D57,D57)&gt;=10,"0",FALSE)),COUNTIFS($D$2:D57,D57))</f>
        <v>EKB/012/017</v>
      </c>
      <c r="C57" s="5"/>
      <c r="D57" s="9" t="s">
        <v>50</v>
      </c>
      <c r="E57" s="9" t="str">
        <f>VLOOKUP(D57,'KATEGORI BARANG'!$B$2:$C$182,2)</f>
        <v>012</v>
      </c>
      <c r="F57" s="5" t="s">
        <v>312</v>
      </c>
      <c r="G57" s="5"/>
      <c r="H57" s="5"/>
      <c r="I57" s="9" t="s">
        <v>313</v>
      </c>
      <c r="J57" s="5"/>
      <c r="K57" s="5" t="s">
        <v>24</v>
      </c>
      <c r="L57" s="10" t="s">
        <v>314</v>
      </c>
    </row>
    <row r="58" spans="1:12" ht="18.75" hidden="1" customHeight="1">
      <c r="A58" s="5">
        <v>57</v>
      </c>
      <c r="B58" s="5" t="str">
        <f>CONCATENATE("EKB","/",E58,"/",IF(COUNTIFS($D$2:D58,D58)&lt;10,"00",IF(COUNTIFS($D$2:D58,D58)&gt;=10,"0",FALSE)),COUNTIFS($D$2:D58,D58))</f>
        <v>EKB/012/018</v>
      </c>
      <c r="C58" s="5"/>
      <c r="D58" s="9" t="s">
        <v>50</v>
      </c>
      <c r="E58" s="9" t="str">
        <f>VLOOKUP(D58,'KATEGORI BARANG'!$B$2:$C$182,2)</f>
        <v>012</v>
      </c>
      <c r="F58" s="5" t="s">
        <v>312</v>
      </c>
      <c r="G58" s="5"/>
      <c r="H58" s="5"/>
      <c r="I58" s="9" t="s">
        <v>315</v>
      </c>
      <c r="J58" s="5"/>
      <c r="K58" s="5" t="s">
        <v>24</v>
      </c>
      <c r="L58" s="10" t="s">
        <v>316</v>
      </c>
    </row>
    <row r="59" spans="1:12" ht="18.75" hidden="1" customHeight="1">
      <c r="A59" s="5">
        <v>58</v>
      </c>
      <c r="B59" s="5" t="str">
        <f>CONCATENATE("EKB","/",E59,"/",IF(COUNTIFS($D$2:D59,D59)&lt;10,"00",IF(COUNTIFS($D$2:D59,D59)&gt;=10,"0",FALSE)),COUNTIFS($D$2:D59,D59))</f>
        <v>EKB/012/019</v>
      </c>
      <c r="C59" s="5"/>
      <c r="D59" s="9" t="s">
        <v>50</v>
      </c>
      <c r="E59" s="9" t="str">
        <f>VLOOKUP(D59,'KATEGORI BARANG'!$B$2:$C$182,2)</f>
        <v>012</v>
      </c>
      <c r="F59" s="5" t="s">
        <v>312</v>
      </c>
      <c r="G59" s="5"/>
      <c r="H59" s="5"/>
      <c r="I59" s="9" t="s">
        <v>3</v>
      </c>
      <c r="J59" s="5"/>
      <c r="K59" s="5" t="s">
        <v>24</v>
      </c>
      <c r="L59" s="10"/>
    </row>
    <row r="60" spans="1:12" ht="18.75" hidden="1" customHeight="1">
      <c r="A60" s="5">
        <v>59</v>
      </c>
      <c r="B60" s="5" t="str">
        <f>CONCATENATE("EKB","/",E60,"/",IF(COUNTIFS($D$2:D60,D60)&lt;10,"00",IF(COUNTIFS($D$2:D60,D60)&gt;=10,"0",FALSE)),COUNTIFS($D$2:D60,D60))</f>
        <v>EKB/012/020</v>
      </c>
      <c r="C60" s="5"/>
      <c r="D60" s="9" t="s">
        <v>50</v>
      </c>
      <c r="E60" s="9" t="str">
        <f>VLOOKUP(D60,'KATEGORI BARANG'!$B$2:$C$182,2)</f>
        <v>012</v>
      </c>
      <c r="F60" s="5" t="s">
        <v>312</v>
      </c>
      <c r="G60" s="5"/>
      <c r="H60" s="5"/>
      <c r="I60" s="9" t="s">
        <v>8</v>
      </c>
      <c r="J60" s="5"/>
      <c r="K60" s="5" t="s">
        <v>24</v>
      </c>
      <c r="L60" s="10"/>
    </row>
    <row r="61" spans="1:12" ht="18.75" hidden="1" customHeight="1">
      <c r="A61" s="5">
        <v>60</v>
      </c>
      <c r="B61" s="5" t="str">
        <f>CONCATENATE("EKB","/",E61,"/",IF(COUNTIFS($D$2:D61,D61)&lt;10,"00",IF(COUNTIFS($D$2:D61,D61)&gt;=10,"0",FALSE)),COUNTIFS($D$2:D61,D61))</f>
        <v>EKB/012/021</v>
      </c>
      <c r="C61" s="5"/>
      <c r="D61" s="9" t="s">
        <v>50</v>
      </c>
      <c r="E61" s="9" t="str">
        <f>VLOOKUP(D61,'KATEGORI BARANG'!$B$2:$C$182,2)</f>
        <v>012</v>
      </c>
      <c r="F61" s="5" t="s">
        <v>312</v>
      </c>
      <c r="G61" s="5"/>
      <c r="H61" s="5"/>
      <c r="I61" s="9" t="s">
        <v>317</v>
      </c>
      <c r="J61" s="5"/>
      <c r="K61" s="5" t="s">
        <v>24</v>
      </c>
      <c r="L61" s="10"/>
    </row>
    <row r="62" spans="1:12" ht="18.75" hidden="1" customHeight="1">
      <c r="A62" s="5">
        <v>61</v>
      </c>
      <c r="B62" s="5" t="str">
        <f>CONCATENATE("EKB","/",E62,"/",IF(COUNTIFS($D$2:D62,D62)&lt;10,"00",IF(COUNTIFS($D$2:D62,D62)&gt;=10,"0",FALSE)),COUNTIFS($D$2:D62,D62))</f>
        <v>EKB/012/022</v>
      </c>
      <c r="C62" s="5"/>
      <c r="D62" s="9" t="s">
        <v>50</v>
      </c>
      <c r="E62" s="9" t="str">
        <f>VLOOKUP(D62,'KATEGORI BARANG'!$B$2:$C$182,2)</f>
        <v>012</v>
      </c>
      <c r="F62" s="5" t="s">
        <v>312</v>
      </c>
      <c r="G62" s="5"/>
      <c r="H62" s="5"/>
      <c r="I62" s="9" t="s">
        <v>12</v>
      </c>
      <c r="J62" s="5"/>
      <c r="K62" s="5" t="s">
        <v>24</v>
      </c>
      <c r="L62" s="10"/>
    </row>
    <row r="63" spans="1:12" ht="18.75" hidden="1" customHeight="1">
      <c r="A63" s="5">
        <v>62</v>
      </c>
      <c r="B63" s="5" t="str">
        <f>CONCATENATE("EKB","/",E63,"/",IF(COUNTIFS($D$2:D63,D63)&lt;10,"00",IF(COUNTIFS($D$2:D63,D63)&gt;=10,"0",FALSE)),COUNTIFS($D$2:D63,D63))</f>
        <v>EKB/012/023</v>
      </c>
      <c r="C63" s="5"/>
      <c r="D63" s="9" t="s">
        <v>50</v>
      </c>
      <c r="E63" s="9" t="str">
        <f>VLOOKUP(D63,'KATEGORI BARANG'!$B$2:$C$182,2)</f>
        <v>012</v>
      </c>
      <c r="F63" s="5" t="s">
        <v>312</v>
      </c>
      <c r="G63" s="5"/>
      <c r="H63" s="5"/>
      <c r="I63" s="9" t="s">
        <v>0</v>
      </c>
      <c r="J63" s="5"/>
      <c r="K63" s="5" t="s">
        <v>24</v>
      </c>
      <c r="L63" s="10"/>
    </row>
    <row r="64" spans="1:12" ht="18.75" hidden="1" customHeight="1">
      <c r="A64" s="5">
        <v>63</v>
      </c>
      <c r="B64" s="5" t="str">
        <f>CONCATENATE("EKB","/",E64,"/",IF(COUNTIFS($D$2:D64,D64)&lt;10,"00",IF(COUNTIFS($D$2:D64,D64)&gt;=10,"0",FALSE)),COUNTIFS($D$2:D64,D64))</f>
        <v>EKB/012/024</v>
      </c>
      <c r="C64" s="5"/>
      <c r="D64" s="9" t="s">
        <v>50</v>
      </c>
      <c r="E64" s="9" t="str">
        <f>VLOOKUP(D64,'KATEGORI BARANG'!$B$2:$C$182,2)</f>
        <v>012</v>
      </c>
      <c r="F64" s="5" t="s">
        <v>312</v>
      </c>
      <c r="G64" s="5"/>
      <c r="H64" s="5"/>
      <c r="I64" s="9" t="s">
        <v>2</v>
      </c>
      <c r="J64" s="5"/>
      <c r="K64" s="5" t="s">
        <v>24</v>
      </c>
      <c r="L64" s="10"/>
    </row>
    <row r="65" spans="1:12" ht="18.75" hidden="1" customHeight="1">
      <c r="A65" s="5">
        <v>64</v>
      </c>
      <c r="B65" s="5" t="str">
        <f>CONCATENATE("EKB","/",E65,"/",IF(COUNTIFS($D$2:D65,D65)&lt;10,"00",IF(COUNTIFS($D$2:D65,D65)&gt;=10,"0",FALSE)),COUNTIFS($D$2:D65,D65))</f>
        <v>EKB/012/025</v>
      </c>
      <c r="C65" s="5"/>
      <c r="D65" s="9" t="s">
        <v>50</v>
      </c>
      <c r="E65" s="9" t="str">
        <f>VLOOKUP(D65,'KATEGORI BARANG'!$B$2:$C$182,2)</f>
        <v>012</v>
      </c>
      <c r="F65" s="5" t="s">
        <v>312</v>
      </c>
      <c r="G65" s="5"/>
      <c r="H65" s="5"/>
      <c r="I65" s="9" t="s">
        <v>318</v>
      </c>
      <c r="J65" s="5"/>
      <c r="K65" s="5" t="s">
        <v>24</v>
      </c>
      <c r="L65" s="10"/>
    </row>
    <row r="66" spans="1:12" ht="18.75" hidden="1" customHeight="1">
      <c r="A66" s="5">
        <v>65</v>
      </c>
      <c r="B66" s="5" t="str">
        <f>CONCATENATE("EKB","/",E66,"/",IF(COUNTIFS($D$2:D66,D66)&lt;10,"00",IF(COUNTIFS($D$2:D66,D66)&gt;=10,"0",FALSE)),COUNTIFS($D$2:D66,D66))</f>
        <v>EKB/012/026</v>
      </c>
      <c r="C66" s="5"/>
      <c r="D66" s="9" t="s">
        <v>50</v>
      </c>
      <c r="E66" s="9" t="str">
        <f>VLOOKUP(D66,'KATEGORI BARANG'!$B$2:$C$182,2)</f>
        <v>012</v>
      </c>
      <c r="F66" s="5" t="s">
        <v>312</v>
      </c>
      <c r="G66" s="5"/>
      <c r="H66" s="5"/>
      <c r="I66" s="9" t="s">
        <v>7</v>
      </c>
      <c r="J66" s="5"/>
      <c r="K66" s="5" t="s">
        <v>24</v>
      </c>
      <c r="L66" s="10"/>
    </row>
    <row r="67" spans="1:12" ht="18.75" customHeight="1">
      <c r="A67" s="5">
        <v>66</v>
      </c>
      <c r="B67" s="5" t="str">
        <f>CONCATENATE("EKB","/",E67,"/",IF(COUNTIFS($D$2:D67,D67)&lt;10,"00",IF(COUNTIFS($D$2:D67,D67)&gt;=10,"0",FALSE)),COUNTIFS($D$2:D67,D67))</f>
        <v>EKB/012/027</v>
      </c>
      <c r="C67" s="5"/>
      <c r="D67" s="9" t="s">
        <v>50</v>
      </c>
      <c r="E67" s="9" t="str">
        <f>VLOOKUP(D67,'KATEGORI BARANG'!$B$2:$C$182,2)</f>
        <v>012</v>
      </c>
      <c r="F67" s="5" t="s">
        <v>312</v>
      </c>
      <c r="G67" s="5"/>
      <c r="H67" s="5"/>
      <c r="I67" s="9" t="s">
        <v>6</v>
      </c>
      <c r="J67" s="5"/>
      <c r="K67" s="5" t="s">
        <v>24</v>
      </c>
      <c r="L67" s="10"/>
    </row>
    <row r="68" spans="1:12" ht="18.75" hidden="1" customHeight="1">
      <c r="A68" s="5">
        <v>67</v>
      </c>
      <c r="B68" s="5" t="str">
        <f>CONCATENATE("EKB","/",E68,"/",IF(COUNTIFS($D$2:D68,D68)&lt;10,"00",IF(COUNTIFS($D$2:D68,D68)&gt;=10,"0",FALSE)),COUNTIFS($D$2:D68,D68))</f>
        <v>EKB/012/028</v>
      </c>
      <c r="C68" s="5"/>
      <c r="D68" s="9" t="s">
        <v>50</v>
      </c>
      <c r="E68" s="9" t="str">
        <f>VLOOKUP(D68,'KATEGORI BARANG'!$B$2:$C$182,2)</f>
        <v>012</v>
      </c>
      <c r="F68" s="5" t="s">
        <v>312</v>
      </c>
      <c r="G68" s="5"/>
      <c r="H68" s="5"/>
      <c r="I68" s="9" t="s">
        <v>11</v>
      </c>
      <c r="J68" s="5"/>
      <c r="K68" s="5" t="s">
        <v>24</v>
      </c>
      <c r="L68" s="10"/>
    </row>
    <row r="69" spans="1:12" ht="18.75" hidden="1" customHeight="1">
      <c r="A69" s="5">
        <v>68</v>
      </c>
      <c r="B69" s="5" t="str">
        <f>CONCATENATE("EKB","/",E69,"/",IF(COUNTIFS($D$2:D69,D69)&lt;10,"00",IF(COUNTIFS($D$2:D69,D69)&gt;=10,"0",FALSE)),COUNTIFS($D$2:D69,D69))</f>
        <v>EKB/012/029</v>
      </c>
      <c r="C69" s="5"/>
      <c r="D69" s="9" t="s">
        <v>50</v>
      </c>
      <c r="E69" s="9" t="str">
        <f>VLOOKUP(D69,'KATEGORI BARANG'!$B$2:$C$182,2)</f>
        <v>012</v>
      </c>
      <c r="F69" s="5" t="s">
        <v>312</v>
      </c>
      <c r="G69" s="5"/>
      <c r="H69" s="5"/>
      <c r="I69" s="9" t="s">
        <v>11</v>
      </c>
      <c r="J69" s="5"/>
      <c r="K69" s="5" t="s">
        <v>24</v>
      </c>
      <c r="L69" s="10"/>
    </row>
    <row r="70" spans="1:12" ht="18.75" hidden="1" customHeight="1">
      <c r="A70" s="5">
        <v>69</v>
      </c>
      <c r="B70" s="5" t="str">
        <f>CONCATENATE("EKB","/",E70,"/",IF(COUNTIFS($D$2:D70,D70)&lt;10,"00",IF(COUNTIFS($D$2:D70,D70)&gt;=10,"0",FALSE)),COUNTIFS($D$2:D70,D70))</f>
        <v>EKB/012/030</v>
      </c>
      <c r="C70" s="5"/>
      <c r="D70" s="9" t="s">
        <v>50</v>
      </c>
      <c r="E70" s="9" t="str">
        <f>VLOOKUP(D70,'KATEGORI BARANG'!$B$2:$C$182,2)</f>
        <v>012</v>
      </c>
      <c r="F70" s="5" t="s">
        <v>312</v>
      </c>
      <c r="G70" s="5"/>
      <c r="H70" s="5"/>
      <c r="I70" s="9" t="s">
        <v>319</v>
      </c>
      <c r="J70" s="5"/>
      <c r="K70" s="5" t="s">
        <v>24</v>
      </c>
      <c r="L70" s="10"/>
    </row>
    <row r="71" spans="1:12" ht="18.75" hidden="1" customHeight="1">
      <c r="A71" s="5">
        <v>70</v>
      </c>
      <c r="B71" s="5" t="str">
        <f>CONCATENATE("EKB","/",E71,"/",IF(COUNTIFS($D$2:D71,D71)&lt;10,"00",IF(COUNTIFS($D$2:D71,D71)&gt;=10,"0",FALSE)),COUNTIFS($D$2:D71,D71))</f>
        <v>EKB/012/031</v>
      </c>
      <c r="C71" s="5"/>
      <c r="D71" s="9" t="s">
        <v>50</v>
      </c>
      <c r="E71" s="9" t="str">
        <f>VLOOKUP(D71,'KATEGORI BARANG'!$B$2:$C$182,2)</f>
        <v>012</v>
      </c>
      <c r="F71" s="5" t="s">
        <v>312</v>
      </c>
      <c r="G71" s="5"/>
      <c r="H71" s="5"/>
      <c r="I71" s="9" t="s">
        <v>320</v>
      </c>
      <c r="J71" s="5"/>
      <c r="K71" s="5" t="s">
        <v>24</v>
      </c>
      <c r="L71" s="10"/>
    </row>
    <row r="72" spans="1:12" ht="18.75" hidden="1" customHeight="1">
      <c r="A72" s="5">
        <v>71</v>
      </c>
      <c r="B72" s="5" t="str">
        <f>CONCATENATE("EKB","/",E72,"/",IF(COUNTIFS($D$2:D72,D72)&lt;10,"00",IF(COUNTIFS($D$2:D72,D72)&gt;=10,"0",FALSE)),COUNTIFS($D$2:D72,D72))</f>
        <v>EKB/012/032</v>
      </c>
      <c r="C72" s="5"/>
      <c r="D72" s="9" t="s">
        <v>50</v>
      </c>
      <c r="E72" s="9" t="str">
        <f>VLOOKUP(D72,'KATEGORI BARANG'!$B$2:$C$182,2)</f>
        <v>012</v>
      </c>
      <c r="F72" s="5"/>
      <c r="G72" s="5"/>
      <c r="H72" s="5"/>
      <c r="I72" s="9"/>
      <c r="J72" s="5"/>
      <c r="K72" s="5" t="s">
        <v>24</v>
      </c>
      <c r="L72" s="10"/>
    </row>
    <row r="73" spans="1:12" ht="18.75" hidden="1" customHeight="1">
      <c r="A73" s="5">
        <v>72</v>
      </c>
      <c r="B73" s="5" t="str">
        <f>CONCATENATE("EKB","/",E73,"/",IF(COUNTIFS($D$2:D73,D73)&lt;10,"00",IF(COUNTIFS($D$2:D73,D73)&gt;=10,"0",FALSE)),COUNTIFS($D$2:D73,D73))</f>
        <v>EKB/013/001</v>
      </c>
      <c r="C73" s="5" t="s">
        <v>220</v>
      </c>
      <c r="D73" s="9" t="s">
        <v>51</v>
      </c>
      <c r="E73" s="9" t="str">
        <f>VLOOKUP(D73,'KATEGORI BARANG'!$B$2:$C$182,2)</f>
        <v>013</v>
      </c>
      <c r="F73" s="5" t="s">
        <v>321</v>
      </c>
      <c r="G73" s="5"/>
      <c r="H73" s="5"/>
      <c r="I73" s="9"/>
      <c r="J73" s="5" t="s">
        <v>322</v>
      </c>
      <c r="K73" s="5" t="s">
        <v>24</v>
      </c>
      <c r="L73" s="10"/>
    </row>
    <row r="74" spans="1:12" ht="18.75" hidden="1" customHeight="1">
      <c r="A74" s="5">
        <v>73</v>
      </c>
      <c r="B74" s="5" t="str">
        <f>CONCATENATE("EKB","/",E74,"/",IF(COUNTIFS($D$2:D74,D74)&lt;10,"00",IF(COUNTIFS($D$2:D74,D74)&gt;=10,"0",FALSE)),COUNTIFS($D$2:D74,D74))</f>
        <v>EKB/014/001</v>
      </c>
      <c r="C74" s="5" t="s">
        <v>221</v>
      </c>
      <c r="D74" s="9" t="s">
        <v>52</v>
      </c>
      <c r="E74" s="9" t="str">
        <f>VLOOKUP(D74,'KATEGORI BARANG'!$B$2:$C$182,2)</f>
        <v>014</v>
      </c>
      <c r="F74" s="5"/>
      <c r="G74" s="5"/>
      <c r="H74" s="5"/>
      <c r="I74" s="9" t="s">
        <v>12</v>
      </c>
      <c r="J74" s="5" t="s">
        <v>324</v>
      </c>
      <c r="K74" s="5" t="s">
        <v>24</v>
      </c>
      <c r="L74" s="10"/>
    </row>
    <row r="75" spans="1:12" ht="18.75" hidden="1" customHeight="1">
      <c r="A75" s="5">
        <v>74</v>
      </c>
      <c r="B75" s="5" t="str">
        <f>CONCATENATE("EKB","/",E75,"/",IF(COUNTIFS($D$2:D75,D75)&lt;10,"00",IF(COUNTIFS($D$2:D75,D75)&gt;=10,"0",FALSE)),COUNTIFS($D$2:D75,D75))</f>
        <v>EKB/014/002</v>
      </c>
      <c r="C75" s="5"/>
      <c r="D75" s="9" t="s">
        <v>52</v>
      </c>
      <c r="E75" s="9" t="str">
        <f>VLOOKUP(D75,'KATEGORI BARANG'!$B$2:$C$182,2)</f>
        <v>014</v>
      </c>
      <c r="F75" s="5"/>
      <c r="G75" s="5"/>
      <c r="H75" s="5"/>
      <c r="I75" s="9" t="s">
        <v>13</v>
      </c>
      <c r="J75" s="5" t="s">
        <v>325</v>
      </c>
      <c r="K75" s="5" t="s">
        <v>24</v>
      </c>
      <c r="L75" s="10"/>
    </row>
    <row r="76" spans="1:12" ht="18.75" hidden="1" customHeight="1">
      <c r="A76" s="5">
        <v>75</v>
      </c>
      <c r="B76" s="5" t="str">
        <f>CONCATENATE("EKB","/",E76,"/",IF(COUNTIFS($D$2:D76,D76)&lt;10,"00",IF(COUNTIFS($D$2:D76,D76)&gt;=10,"0",FALSE)),COUNTIFS($D$2:D76,D76))</f>
        <v>EKB/014/003</v>
      </c>
      <c r="C76" s="5"/>
      <c r="D76" s="9" t="s">
        <v>52</v>
      </c>
      <c r="E76" s="9" t="str">
        <f>VLOOKUP(D76,'KATEGORI BARANG'!$B$2:$C$182,2)</f>
        <v>014</v>
      </c>
      <c r="F76" s="5"/>
      <c r="G76" s="5"/>
      <c r="H76" s="5"/>
      <c r="I76" s="9" t="s">
        <v>14</v>
      </c>
      <c r="J76" s="5" t="s">
        <v>326</v>
      </c>
      <c r="K76" s="5" t="s">
        <v>24</v>
      </c>
      <c r="L76" s="10"/>
    </row>
    <row r="77" spans="1:12" ht="18.75" hidden="1" customHeight="1">
      <c r="A77" s="5">
        <v>76</v>
      </c>
      <c r="B77" s="5" t="str">
        <f>CONCATENATE("EKB","/",E77,"/",IF(COUNTIFS($D$2:D77,D77)&lt;10,"00",IF(COUNTIFS($D$2:D77,D77)&gt;=10,"0",FALSE)),COUNTIFS($D$2:D77,D77))</f>
        <v>EKB/014/004</v>
      </c>
      <c r="C77" s="5"/>
      <c r="D77" s="9" t="s">
        <v>52</v>
      </c>
      <c r="E77" s="9" t="str">
        <f>VLOOKUP(D77,'KATEGORI BARANG'!$B$2:$C$182,2)</f>
        <v>014</v>
      </c>
      <c r="F77" s="5"/>
      <c r="G77" s="5"/>
      <c r="H77" s="5"/>
      <c r="I77" s="9" t="s">
        <v>0</v>
      </c>
      <c r="J77" s="5"/>
      <c r="K77" s="5" t="s">
        <v>24</v>
      </c>
      <c r="L77" s="10"/>
    </row>
    <row r="78" spans="1:12" ht="18.75" hidden="1" customHeight="1">
      <c r="A78" s="5">
        <v>77</v>
      </c>
      <c r="B78" s="5" t="str">
        <f>CONCATENATE("EKB","/",E78,"/",IF(COUNTIFS($D$2:D78,D78)&lt;10,"00",IF(COUNTIFS($D$2:D78,D78)&gt;=10,"0",FALSE)),COUNTIFS($D$2:D78,D78))</f>
        <v>EKB/014/005</v>
      </c>
      <c r="C78" s="5"/>
      <c r="D78" s="9" t="s">
        <v>52</v>
      </c>
      <c r="E78" s="9" t="str">
        <f>VLOOKUP(D78,'KATEGORI BARANG'!$B$2:$C$182,2)</f>
        <v>014</v>
      </c>
      <c r="F78" s="5"/>
      <c r="G78" s="5"/>
      <c r="H78" s="5"/>
      <c r="I78" s="9" t="s">
        <v>0</v>
      </c>
      <c r="J78" s="5"/>
      <c r="K78" s="5" t="s">
        <v>24</v>
      </c>
      <c r="L78" s="10"/>
    </row>
    <row r="79" spans="1:12" ht="18.75" hidden="1" customHeight="1">
      <c r="A79" s="5">
        <v>78</v>
      </c>
      <c r="B79" s="5" t="str">
        <f>CONCATENATE("EKB","/",E79,"/",IF(COUNTIFS($D$2:D79,D79)&lt;10,"00",IF(COUNTIFS($D$2:D79,D79)&gt;=10,"0",FALSE)),COUNTIFS($D$2:D79,D79))</f>
        <v>EKB/014/006</v>
      </c>
      <c r="C79" s="5"/>
      <c r="D79" s="9" t="s">
        <v>52</v>
      </c>
      <c r="E79" s="9" t="str">
        <f>VLOOKUP(D79,'KATEGORI BARANG'!$B$2:$C$182,2)</f>
        <v>014</v>
      </c>
      <c r="F79" s="5"/>
      <c r="G79" s="5"/>
      <c r="H79" s="5"/>
      <c r="I79" s="9" t="s">
        <v>0</v>
      </c>
      <c r="J79" s="5"/>
      <c r="K79" s="5" t="s">
        <v>24</v>
      </c>
      <c r="L79" s="10"/>
    </row>
    <row r="80" spans="1:12" ht="18.75" hidden="1" customHeight="1">
      <c r="A80" s="5">
        <v>79</v>
      </c>
      <c r="B80" s="5" t="str">
        <f>CONCATENATE("EKB","/",E80,"/",IF(COUNTIFS($D$2:D80,D80)&lt;10,"00",IF(COUNTIFS($D$2:D80,D80)&gt;=10,"0",FALSE)),COUNTIFS($D$2:D80,D80))</f>
        <v>EKB/014/007</v>
      </c>
      <c r="C80" s="5"/>
      <c r="D80" s="9" t="s">
        <v>52</v>
      </c>
      <c r="E80" s="9" t="str">
        <f>VLOOKUP(D80,'KATEGORI BARANG'!$B$2:$C$182,2)</f>
        <v>014</v>
      </c>
      <c r="F80" s="5"/>
      <c r="G80" s="5"/>
      <c r="H80" s="5"/>
      <c r="I80" s="9" t="s">
        <v>0</v>
      </c>
      <c r="J80" s="5"/>
      <c r="K80" s="5" t="s">
        <v>24</v>
      </c>
      <c r="L80" s="10"/>
    </row>
    <row r="81" spans="1:12" ht="18.75" hidden="1" customHeight="1">
      <c r="A81" s="5">
        <v>80</v>
      </c>
      <c r="B81" s="5" t="str">
        <f>CONCATENATE("EKB","/",E81,"/",IF(COUNTIFS($D$2:D81,D81)&lt;10,"00",IF(COUNTIFS($D$2:D81,D81)&gt;=10,"0",FALSE)),COUNTIFS($D$2:D81,D81))</f>
        <v>EKB/015/001</v>
      </c>
      <c r="C81" s="5" t="s">
        <v>222</v>
      </c>
      <c r="D81" s="9" t="s">
        <v>53</v>
      </c>
      <c r="E81" s="9" t="str">
        <f>VLOOKUP(D81,'KATEGORI BARANG'!$B$2:$C$182,2)</f>
        <v>015</v>
      </c>
      <c r="F81" s="5" t="s">
        <v>327</v>
      </c>
      <c r="G81" s="5"/>
      <c r="H81" s="5"/>
      <c r="I81" s="9" t="s">
        <v>8</v>
      </c>
      <c r="J81" s="5" t="s">
        <v>42</v>
      </c>
      <c r="K81" s="5" t="s">
        <v>24</v>
      </c>
      <c r="L81" s="10"/>
    </row>
    <row r="82" spans="1:12" ht="18.75" hidden="1" customHeight="1">
      <c r="A82" s="5">
        <v>81</v>
      </c>
      <c r="B82" s="5" t="str">
        <f>CONCATENATE("EKB","/",E82,"/",IF(COUNTIFS($D$2:D82,D82)&lt;10,"00",IF(COUNTIFS($D$2:D82,D82)&gt;=10,"0",FALSE)),COUNTIFS($D$2:D82,D82))</f>
        <v>EKB/016/001</v>
      </c>
      <c r="C82" s="5" t="s">
        <v>223</v>
      </c>
      <c r="D82" s="9" t="s">
        <v>54</v>
      </c>
      <c r="E82" s="9" t="str">
        <f>VLOOKUP(D82,'KATEGORI BARANG'!$B$2:$C$182,2)</f>
        <v>016</v>
      </c>
      <c r="F82" s="5"/>
      <c r="G82" s="5"/>
      <c r="H82" s="5"/>
      <c r="I82" s="9" t="s">
        <v>12</v>
      </c>
      <c r="J82" s="5" t="s">
        <v>42</v>
      </c>
      <c r="K82" s="5" t="s">
        <v>24</v>
      </c>
      <c r="L82" s="10"/>
    </row>
    <row r="83" spans="1:12" ht="18.75" hidden="1" customHeight="1">
      <c r="A83" s="5">
        <v>82</v>
      </c>
      <c r="B83" s="5" t="str">
        <f>CONCATENATE("EKB","/",E83,"/",IF(COUNTIFS($D$2:D83,D83)&lt;10,"00",IF(COUNTIFS($D$2:D83,D83)&gt;=10,"0",FALSE)),COUNTIFS($D$2:D83,D83))</f>
        <v>EKB/016/002</v>
      </c>
      <c r="C83" s="5"/>
      <c r="D83" s="9" t="s">
        <v>54</v>
      </c>
      <c r="E83" s="9" t="str">
        <f>VLOOKUP(D83,'KATEGORI BARANG'!$B$2:$C$182,2)</f>
        <v>016</v>
      </c>
      <c r="F83" s="5"/>
      <c r="G83" s="5"/>
      <c r="H83" s="5"/>
      <c r="I83" s="9" t="s">
        <v>13</v>
      </c>
      <c r="J83" s="5" t="s">
        <v>325</v>
      </c>
      <c r="K83" s="5" t="s">
        <v>24</v>
      </c>
      <c r="L83" s="10"/>
    </row>
    <row r="84" spans="1:12" ht="18.75" hidden="1" customHeight="1">
      <c r="A84" s="5">
        <v>83</v>
      </c>
      <c r="B84" s="5" t="str">
        <f>CONCATENATE("EKB","/",E84,"/",IF(COUNTIFS($D$2:D84,D84)&lt;10,"00",IF(COUNTIFS($D$2:D84,D84)&gt;=10,"0",FALSE)),COUNTIFS($D$2:D84,D84))</f>
        <v>EKB/016/003</v>
      </c>
      <c r="C84" s="5"/>
      <c r="D84" s="9" t="s">
        <v>54</v>
      </c>
      <c r="E84" s="9" t="str">
        <f>VLOOKUP(D84,'KATEGORI BARANG'!$B$2:$C$182,2)</f>
        <v>016</v>
      </c>
      <c r="F84" s="5"/>
      <c r="G84" s="5"/>
      <c r="H84" s="5"/>
      <c r="I84" s="9" t="s">
        <v>7</v>
      </c>
      <c r="J84" s="5" t="s">
        <v>328</v>
      </c>
      <c r="K84" s="5" t="s">
        <v>24</v>
      </c>
      <c r="L84" s="10"/>
    </row>
    <row r="85" spans="1:12" ht="18.75" hidden="1" customHeight="1">
      <c r="A85" s="5">
        <v>84</v>
      </c>
      <c r="B85" s="5" t="str">
        <f>CONCATENATE("EKB","/",E85,"/",IF(COUNTIFS($D$2:D85,D85)&lt;10,"00",IF(COUNTIFS($D$2:D85,D85)&gt;=10,"0",FALSE)),COUNTIFS($D$2:D85,D85))</f>
        <v>EKB/016/004</v>
      </c>
      <c r="C85" s="5"/>
      <c r="D85" s="9" t="s">
        <v>54</v>
      </c>
      <c r="E85" s="9" t="str">
        <f>VLOOKUP(D85,'KATEGORI BARANG'!$B$2:$C$182,2)</f>
        <v>016</v>
      </c>
      <c r="F85" s="5" t="s">
        <v>330</v>
      </c>
      <c r="G85" s="5" t="s">
        <v>331</v>
      </c>
      <c r="H85" s="5"/>
      <c r="I85" s="9" t="s">
        <v>0</v>
      </c>
      <c r="J85" s="5" t="s">
        <v>329</v>
      </c>
      <c r="K85" s="5" t="s">
        <v>24</v>
      </c>
      <c r="L85" s="10"/>
    </row>
    <row r="86" spans="1:12" ht="18.75" hidden="1" customHeight="1">
      <c r="A86" s="5">
        <v>85</v>
      </c>
      <c r="B86" s="5" t="str">
        <f>CONCATENATE("EKB","/",E86,"/",IF(COUNTIFS($D$2:D86,D86)&lt;10,"00",IF(COUNTIFS($D$2:D86,D86)&gt;=10,"0",FALSE)),COUNTIFS($D$2:D86,D86))</f>
        <v>EKB/017/001</v>
      </c>
      <c r="C86" s="5" t="s">
        <v>224</v>
      </c>
      <c r="D86" s="9" t="s">
        <v>55</v>
      </c>
      <c r="E86" s="9" t="str">
        <f>VLOOKUP(D86,'KATEGORI BARANG'!$B$2:$C$182,2)</f>
        <v>017</v>
      </c>
      <c r="F86" s="5"/>
      <c r="G86" s="5"/>
      <c r="H86" s="5"/>
      <c r="I86" s="9" t="s">
        <v>15</v>
      </c>
      <c r="J86" s="5"/>
      <c r="K86" s="5" t="s">
        <v>24</v>
      </c>
      <c r="L86" s="10"/>
    </row>
    <row r="87" spans="1:12" ht="18.75" hidden="1" customHeight="1">
      <c r="A87" s="5">
        <v>86</v>
      </c>
      <c r="B87" s="5" t="str">
        <f>CONCATENATE("EKB","/",E87,"/",IF(COUNTIFS($D$2:D87,D87)&lt;10,"00",IF(COUNTIFS($D$2:D87,D87)&gt;=10,"0",FALSE)),COUNTIFS($D$2:D87,D87))</f>
        <v>EKB/018/001</v>
      </c>
      <c r="C87" s="5" t="s">
        <v>56</v>
      </c>
      <c r="D87" s="9" t="s">
        <v>56</v>
      </c>
      <c r="E87" s="9" t="str">
        <f>VLOOKUP(D87,'KATEGORI BARANG'!$B$2:$C$182,2)</f>
        <v>018</v>
      </c>
      <c r="F87" s="5" t="s">
        <v>344</v>
      </c>
      <c r="G87" s="5"/>
      <c r="H87" s="5"/>
      <c r="I87" s="9" t="s">
        <v>13</v>
      </c>
      <c r="J87" s="5" t="s">
        <v>332</v>
      </c>
      <c r="K87" s="5" t="s">
        <v>24</v>
      </c>
      <c r="L87" s="10"/>
    </row>
    <row r="88" spans="1:12" ht="18.75" hidden="1" customHeight="1">
      <c r="A88" s="5">
        <v>87</v>
      </c>
      <c r="B88" s="5" t="str">
        <f>CONCATENATE("EKB","/",E88,"/",IF(COUNTIFS($D$2:D88,D88)&lt;10,"00",IF(COUNTIFS($D$2:D88,D88)&gt;=10,"0",FALSE)),COUNTIFS($D$2:D88,D88))</f>
        <v>EKB/018/002</v>
      </c>
      <c r="C88" s="5"/>
      <c r="D88" s="9" t="s">
        <v>56</v>
      </c>
      <c r="E88" s="9" t="str">
        <f>VLOOKUP(D88,'KATEGORI BARANG'!$B$2:$C$182,2)</f>
        <v>018</v>
      </c>
      <c r="F88" s="5" t="s">
        <v>344</v>
      </c>
      <c r="G88" s="5"/>
      <c r="H88" s="5"/>
      <c r="I88" s="9" t="s">
        <v>13</v>
      </c>
      <c r="J88" s="5" t="s">
        <v>333</v>
      </c>
      <c r="K88" s="5" t="s">
        <v>24</v>
      </c>
      <c r="L88" s="10"/>
    </row>
    <row r="89" spans="1:12" ht="18.75" hidden="1" customHeight="1">
      <c r="A89" s="5">
        <v>88</v>
      </c>
      <c r="B89" s="5" t="str">
        <f>CONCATENATE("EKB","/",E89,"/",IF(COUNTIFS($D$2:D89,D89)&lt;10,"00",IF(COUNTIFS($D$2:D89,D89)&gt;=10,"0",FALSE)),COUNTIFS($D$2:D89,D89))</f>
        <v>EKB/018/003</v>
      </c>
      <c r="C89" s="5"/>
      <c r="D89" s="9" t="s">
        <v>56</v>
      </c>
      <c r="E89" s="9" t="str">
        <f>VLOOKUP(D89,'KATEGORI BARANG'!$B$2:$C$182,2)</f>
        <v>018</v>
      </c>
      <c r="F89" s="5" t="s">
        <v>344</v>
      </c>
      <c r="G89" s="5"/>
      <c r="H89" s="5"/>
      <c r="I89" s="9" t="s">
        <v>13</v>
      </c>
      <c r="J89" s="5" t="s">
        <v>334</v>
      </c>
      <c r="K89" s="5" t="s">
        <v>24</v>
      </c>
      <c r="L89" s="10"/>
    </row>
    <row r="90" spans="1:12" ht="18.75" hidden="1" customHeight="1">
      <c r="A90" s="5">
        <v>89</v>
      </c>
      <c r="B90" s="5" t="str">
        <f>CONCATENATE("EKB","/",E90,"/",IF(COUNTIFS($D$2:D90,D90)&lt;10,"00",IF(COUNTIFS($D$2:D90,D90)&gt;=10,"0",FALSE)),COUNTIFS($D$2:D90,D90))</f>
        <v>EKB/018/004</v>
      </c>
      <c r="C90" s="5"/>
      <c r="D90" s="9" t="s">
        <v>56</v>
      </c>
      <c r="E90" s="9" t="str">
        <f>VLOOKUP(D90,'KATEGORI BARANG'!$B$2:$C$182,2)</f>
        <v>018</v>
      </c>
      <c r="F90" s="5" t="s">
        <v>344</v>
      </c>
      <c r="G90" s="5"/>
      <c r="H90" s="5"/>
      <c r="I90" s="9" t="s">
        <v>13</v>
      </c>
      <c r="J90" s="5" t="s">
        <v>340</v>
      </c>
      <c r="K90" s="5" t="s">
        <v>24</v>
      </c>
      <c r="L90" s="10"/>
    </row>
    <row r="91" spans="1:12" ht="18.75" hidden="1" customHeight="1">
      <c r="A91" s="5">
        <v>90</v>
      </c>
      <c r="B91" s="5" t="str">
        <f>CONCATENATE("EKB","/",E91,"/",IF(COUNTIFS($D$2:D91,D91)&lt;10,"00",IF(COUNTIFS($D$2:D91,D91)&gt;=10,"0",FALSE)),COUNTIFS($D$2:D91,D91))</f>
        <v>EKB/018/005</v>
      </c>
      <c r="C91" s="5"/>
      <c r="D91" s="9" t="s">
        <v>56</v>
      </c>
      <c r="E91" s="9" t="str">
        <f>VLOOKUP(D91,'KATEGORI BARANG'!$B$2:$C$182,2)</f>
        <v>018</v>
      </c>
      <c r="F91" s="5" t="s">
        <v>344</v>
      </c>
      <c r="G91" s="5"/>
      <c r="H91" s="5"/>
      <c r="I91" s="9" t="s">
        <v>14</v>
      </c>
      <c r="J91" s="5" t="s">
        <v>335</v>
      </c>
      <c r="K91" s="5" t="s">
        <v>24</v>
      </c>
      <c r="L91" s="10"/>
    </row>
    <row r="92" spans="1:12" ht="18.75" hidden="1" customHeight="1">
      <c r="A92" s="5">
        <v>91</v>
      </c>
      <c r="B92" s="5" t="str">
        <f>CONCATENATE("EKB","/",E92,"/",IF(COUNTIFS($D$2:D92,D92)&lt;10,"00",IF(COUNTIFS($D$2:D92,D92)&gt;=10,"0",FALSE)),COUNTIFS($D$2:D92,D92))</f>
        <v>EKB/018/006</v>
      </c>
      <c r="C92" s="5"/>
      <c r="D92" s="9" t="s">
        <v>56</v>
      </c>
      <c r="E92" s="9" t="str">
        <f>VLOOKUP(D92,'KATEGORI BARANG'!$B$2:$C$182,2)</f>
        <v>018</v>
      </c>
      <c r="F92" s="5" t="s">
        <v>344</v>
      </c>
      <c r="G92" s="5"/>
      <c r="H92" s="5"/>
      <c r="I92" s="9" t="s">
        <v>12</v>
      </c>
      <c r="J92" s="5" t="s">
        <v>322</v>
      </c>
      <c r="K92" s="5" t="s">
        <v>24</v>
      </c>
      <c r="L92" s="10"/>
    </row>
    <row r="93" spans="1:12" ht="18.75" hidden="1" customHeight="1">
      <c r="A93" s="5">
        <v>92</v>
      </c>
      <c r="B93" s="5" t="str">
        <f>CONCATENATE("EKB","/",E93,"/",IF(COUNTIFS($D$2:D93,D93)&lt;10,"00",IF(COUNTIFS($D$2:D93,D93)&gt;=10,"0",FALSE)),COUNTIFS($D$2:D93,D93))</f>
        <v>EKB/018/007</v>
      </c>
      <c r="C93" s="5"/>
      <c r="D93" s="9" t="s">
        <v>56</v>
      </c>
      <c r="E93" s="9" t="str">
        <f>VLOOKUP(D93,'KATEGORI BARANG'!$B$2:$C$182,2)</f>
        <v>018</v>
      </c>
      <c r="F93" s="5" t="s">
        <v>344</v>
      </c>
      <c r="G93" s="5"/>
      <c r="H93" s="5"/>
      <c r="I93" s="9" t="s">
        <v>0</v>
      </c>
      <c r="J93" s="5" t="s">
        <v>336</v>
      </c>
      <c r="K93" s="5" t="s">
        <v>24</v>
      </c>
      <c r="L93" s="10"/>
    </row>
    <row r="94" spans="1:12" ht="18.75" hidden="1" customHeight="1">
      <c r="A94" s="5">
        <v>93</v>
      </c>
      <c r="B94" s="5" t="str">
        <f>CONCATENATE("EKB","/",E94,"/",IF(COUNTIFS($D$2:D94,D94)&lt;10,"00",IF(COUNTIFS($D$2:D94,D94)&gt;=10,"0",FALSE)),COUNTIFS($D$2:D94,D94))</f>
        <v>EKB/018/008</v>
      </c>
      <c r="C94" s="5"/>
      <c r="D94" s="9" t="s">
        <v>56</v>
      </c>
      <c r="E94" s="9" t="str">
        <f>VLOOKUP(D94,'KATEGORI BARANG'!$B$2:$C$182,2)</f>
        <v>018</v>
      </c>
      <c r="F94" s="5" t="s">
        <v>344</v>
      </c>
      <c r="G94" s="5"/>
      <c r="H94" s="5"/>
      <c r="I94" s="9" t="s">
        <v>2</v>
      </c>
      <c r="J94" s="5" t="s">
        <v>337</v>
      </c>
      <c r="K94" s="5" t="s">
        <v>24</v>
      </c>
      <c r="L94" s="10"/>
    </row>
    <row r="95" spans="1:12" ht="18.75" hidden="1" customHeight="1">
      <c r="A95" s="5">
        <v>94</v>
      </c>
      <c r="B95" s="5" t="str">
        <f>CONCATENATE("EKB","/",E95,"/",IF(COUNTIFS($D$2:D95,D95)&lt;10,"00",IF(COUNTIFS($D$2:D95,D95)&gt;=10,"0",FALSE)),COUNTIFS($D$2:D95,D95))</f>
        <v>EKB/018/009</v>
      </c>
      <c r="C95" s="5"/>
      <c r="D95" s="9" t="s">
        <v>56</v>
      </c>
      <c r="E95" s="9" t="str">
        <f>VLOOKUP(D95,'KATEGORI BARANG'!$B$2:$C$182,2)</f>
        <v>018</v>
      </c>
      <c r="F95" s="5" t="s">
        <v>344</v>
      </c>
      <c r="G95" s="5"/>
      <c r="H95" s="5"/>
      <c r="I95" s="9" t="s">
        <v>2</v>
      </c>
      <c r="J95" s="5" t="s">
        <v>334</v>
      </c>
      <c r="K95" s="5" t="s">
        <v>24</v>
      </c>
      <c r="L95" s="10"/>
    </row>
    <row r="96" spans="1:12" ht="18.75" hidden="1" customHeight="1">
      <c r="A96" s="5">
        <v>95</v>
      </c>
      <c r="B96" s="5" t="str">
        <f>CONCATENATE("EKB","/",E96,"/",IF(COUNTIFS($D$2:D96,D96)&lt;10,"00",IF(COUNTIFS($D$2:D96,D96)&gt;=10,"0",FALSE)),COUNTIFS($D$2:D96,D96))</f>
        <v>EKB/018/010</v>
      </c>
      <c r="C96" s="5"/>
      <c r="D96" s="9" t="s">
        <v>56</v>
      </c>
      <c r="E96" s="9" t="str">
        <f>VLOOKUP(D96,'KATEGORI BARANG'!$B$2:$C$182,2)</f>
        <v>018</v>
      </c>
      <c r="F96" s="5" t="s">
        <v>344</v>
      </c>
      <c r="G96" s="5"/>
      <c r="H96" s="5"/>
      <c r="I96" s="9" t="s">
        <v>9</v>
      </c>
      <c r="J96" s="5" t="s">
        <v>338</v>
      </c>
      <c r="K96" s="5" t="s">
        <v>24</v>
      </c>
      <c r="L96" s="10"/>
    </row>
    <row r="97" spans="1:12" ht="18.75" hidden="1" customHeight="1">
      <c r="A97" s="5">
        <v>96</v>
      </c>
      <c r="B97" s="5" t="str">
        <f>CONCATENATE("EKB","/",E97,"/",IF(COUNTIFS($D$2:D97,D97)&lt;10,"00",IF(COUNTIFS($D$2:D97,D97)&gt;=10,"0",FALSE)),COUNTIFS($D$2:D97,D97))</f>
        <v>EKB/018/011</v>
      </c>
      <c r="C97" s="5"/>
      <c r="D97" s="9" t="s">
        <v>56</v>
      </c>
      <c r="E97" s="9" t="str">
        <f>VLOOKUP(D97,'KATEGORI BARANG'!$B$2:$C$182,2)</f>
        <v>018</v>
      </c>
      <c r="F97" s="5" t="s">
        <v>344</v>
      </c>
      <c r="G97" s="5"/>
      <c r="H97" s="5"/>
      <c r="I97" s="9" t="s">
        <v>7</v>
      </c>
      <c r="J97" s="5" t="s">
        <v>339</v>
      </c>
      <c r="K97" s="5" t="s">
        <v>24</v>
      </c>
      <c r="L97" s="10"/>
    </row>
    <row r="98" spans="1:12" ht="18.75" customHeight="1">
      <c r="A98" s="5">
        <v>97</v>
      </c>
      <c r="B98" s="5" t="str">
        <f>CONCATENATE("EKB","/",E98,"/",IF(COUNTIFS($D$2:D98,D98)&lt;10,"00",IF(COUNTIFS($D$2:D98,D98)&gt;=10,"0",FALSE)),COUNTIFS($D$2:D98,D98))</f>
        <v>EKB/018/012</v>
      </c>
      <c r="C98" s="5"/>
      <c r="D98" s="9" t="s">
        <v>56</v>
      </c>
      <c r="E98" s="9" t="str">
        <f>VLOOKUP(D98,'KATEGORI BARANG'!$B$2:$C$182,2)</f>
        <v>018</v>
      </c>
      <c r="F98" s="5" t="s">
        <v>344</v>
      </c>
      <c r="G98" s="5"/>
      <c r="H98" s="5"/>
      <c r="I98" s="9" t="s">
        <v>6</v>
      </c>
      <c r="J98" s="5" t="s">
        <v>341</v>
      </c>
      <c r="K98" s="5" t="s">
        <v>24</v>
      </c>
      <c r="L98" s="10"/>
    </row>
    <row r="99" spans="1:12" ht="18.75" hidden="1" customHeight="1">
      <c r="A99" s="5">
        <v>98</v>
      </c>
      <c r="B99" s="5" t="str">
        <f>CONCATENATE("EKB","/",E99,"/",IF(COUNTIFS($D$2:D99,D99)&lt;10,"00",IF(COUNTIFS($D$2:D99,D99)&gt;=10,"0",FALSE)),COUNTIFS($D$2:D99,D99))</f>
        <v>EKB/018/013</v>
      </c>
      <c r="C99" s="5"/>
      <c r="D99" s="9" t="s">
        <v>56</v>
      </c>
      <c r="E99" s="9" t="str">
        <f>VLOOKUP(D99,'KATEGORI BARANG'!$B$2:$C$182,2)</f>
        <v>018</v>
      </c>
      <c r="F99" s="5" t="s">
        <v>344</v>
      </c>
      <c r="G99" s="5"/>
      <c r="H99" s="5"/>
      <c r="I99" s="9"/>
      <c r="J99" s="5" t="s">
        <v>342</v>
      </c>
      <c r="K99" s="5" t="s">
        <v>24</v>
      </c>
      <c r="L99" s="10"/>
    </row>
    <row r="100" spans="1:12" ht="18.75" hidden="1" customHeight="1">
      <c r="A100" s="5">
        <v>99</v>
      </c>
      <c r="B100" s="5" t="str">
        <f>CONCATENATE("EKB","/",E100,"/",IF(COUNTIFS($D$2:D100,D100)&lt;10,"00",IF(COUNTIFS($D$2:D100,D100)&gt;=10,"0",FALSE)),COUNTIFS($D$2:D100,D100))</f>
        <v>EKB/018/014</v>
      </c>
      <c r="C100" s="5"/>
      <c r="D100" s="9" t="s">
        <v>56</v>
      </c>
      <c r="E100" s="9" t="str">
        <f>VLOOKUP(D100,'KATEGORI BARANG'!$B$2:$C$182,2)</f>
        <v>018</v>
      </c>
      <c r="F100" s="5" t="s">
        <v>344</v>
      </c>
      <c r="G100" s="5"/>
      <c r="H100" s="5"/>
      <c r="I100" s="9"/>
      <c r="J100" s="5" t="s">
        <v>345</v>
      </c>
      <c r="K100" s="5" t="s">
        <v>24</v>
      </c>
      <c r="L100" s="10"/>
    </row>
    <row r="101" spans="1:12" ht="18.75" hidden="1" customHeight="1">
      <c r="A101" s="5">
        <v>100</v>
      </c>
      <c r="B101" s="5" t="str">
        <f>CONCATENATE("EKB","/",E101,"/",IF(COUNTIFS($D$2:D101,D101)&lt;10,"00",IF(COUNTIFS($D$2:D101,D101)&gt;=10,"0",FALSE)),COUNTIFS($D$2:D101,D101))</f>
        <v>EKB/018/015</v>
      </c>
      <c r="C101" s="5"/>
      <c r="D101" s="9" t="s">
        <v>56</v>
      </c>
      <c r="E101" s="9" t="str">
        <f>VLOOKUP(D101,'KATEGORI BARANG'!$B$2:$C$182,2)</f>
        <v>018</v>
      </c>
      <c r="F101" s="5" t="s">
        <v>344</v>
      </c>
      <c r="G101" s="5"/>
      <c r="H101" s="5"/>
      <c r="I101" s="9"/>
      <c r="J101" s="5" t="s">
        <v>305</v>
      </c>
      <c r="K101" s="5" t="s">
        <v>24</v>
      </c>
      <c r="L101" s="10"/>
    </row>
    <row r="102" spans="1:12" ht="18.75" hidden="1" customHeight="1">
      <c r="A102" s="5">
        <v>101</v>
      </c>
      <c r="B102" s="5" t="str">
        <f>CONCATENATE("EKB","/",E102,"/",IF(COUNTIFS($D$2:D102,D102)&lt;10,"00",IF(COUNTIFS($D$2:D102,D102)&gt;=10,"0",FALSE)),COUNTIFS($D$2:D102,D102))</f>
        <v>EKB/018/016</v>
      </c>
      <c r="C102" s="5"/>
      <c r="D102" s="9" t="s">
        <v>56</v>
      </c>
      <c r="E102" s="9" t="str">
        <f>VLOOKUP(D102,'KATEGORI BARANG'!$B$2:$C$182,2)</f>
        <v>018</v>
      </c>
      <c r="F102" s="5" t="s">
        <v>344</v>
      </c>
      <c r="G102" s="5"/>
      <c r="H102" s="5"/>
      <c r="I102" s="9"/>
      <c r="J102" s="5" t="s">
        <v>304</v>
      </c>
      <c r="K102" s="5" t="s">
        <v>24</v>
      </c>
      <c r="L102" s="10"/>
    </row>
    <row r="103" spans="1:12" ht="18.75" hidden="1" customHeight="1">
      <c r="A103" s="5">
        <v>102</v>
      </c>
      <c r="B103" s="5" t="str">
        <f>CONCATENATE("EKB","/",E103,"/",IF(COUNTIFS($D$2:D103,D103)&lt;10,"00",IF(COUNTIFS($D$2:D103,D103)&gt;=10,"0",FALSE)),COUNTIFS($D$2:D103,D103))</f>
        <v>EKB/018/017</v>
      </c>
      <c r="C103" s="5"/>
      <c r="D103" s="9" t="s">
        <v>56</v>
      </c>
      <c r="E103" s="9" t="str">
        <f>VLOOKUP(D103,'KATEGORI BARANG'!$B$2:$C$182,2)</f>
        <v>018</v>
      </c>
      <c r="F103" s="5" t="s">
        <v>344</v>
      </c>
      <c r="G103" s="5"/>
      <c r="H103" s="5"/>
      <c r="I103" s="9"/>
      <c r="J103" s="5" t="s">
        <v>334</v>
      </c>
      <c r="K103" s="5" t="s">
        <v>24</v>
      </c>
      <c r="L103" s="10"/>
    </row>
    <row r="104" spans="1:12" ht="18.75" hidden="1" customHeight="1">
      <c r="A104" s="5">
        <v>103</v>
      </c>
      <c r="B104" s="5" t="str">
        <f>CONCATENATE("EKB","/",E104,"/",IF(COUNTIFS($D$2:D104,D104)&lt;10,"00",IF(COUNTIFS($D$2:D104,D104)&gt;=10,"0",FALSE)),COUNTIFS($D$2:D104,D104))</f>
        <v>EKB/018/018</v>
      </c>
      <c r="C104" s="5"/>
      <c r="D104" s="9" t="s">
        <v>56</v>
      </c>
      <c r="E104" s="9" t="str">
        <f>VLOOKUP(D104,'KATEGORI BARANG'!$B$2:$C$182,2)</f>
        <v>018</v>
      </c>
      <c r="F104" s="5" t="s">
        <v>344</v>
      </c>
      <c r="G104" s="5"/>
      <c r="H104" s="5"/>
      <c r="I104" s="9" t="s">
        <v>0</v>
      </c>
      <c r="J104" s="5"/>
      <c r="K104" s="5" t="s">
        <v>343</v>
      </c>
      <c r="L104" s="10"/>
    </row>
    <row r="105" spans="1:12" ht="18.75" hidden="1" customHeight="1">
      <c r="A105" s="5">
        <v>104</v>
      </c>
      <c r="B105" s="5" t="str">
        <f>CONCATENATE("EKB","/",E105,"/",IF(COUNTIFS($D$2:D105,D105)&lt;10,"00",IF(COUNTIFS($D$2:D105,D105)&gt;=10,"0",FALSE)),COUNTIFS($D$2:D105,D105))</f>
        <v>EKB/019/001</v>
      </c>
      <c r="C105" s="5" t="s">
        <v>225</v>
      </c>
      <c r="D105" s="9" t="s">
        <v>57</v>
      </c>
      <c r="E105" s="9" t="str">
        <f>VLOOKUP(D105,'KATEGORI BARANG'!$B$2:$C$182,2)</f>
        <v>019</v>
      </c>
      <c r="F105" s="5"/>
      <c r="G105" s="5"/>
      <c r="H105" s="5"/>
      <c r="I105" s="9" t="s">
        <v>13</v>
      </c>
      <c r="J105" s="5"/>
      <c r="K105" s="5" t="s">
        <v>347</v>
      </c>
      <c r="L105" s="10"/>
    </row>
    <row r="106" spans="1:12" ht="18.75" hidden="1" customHeight="1">
      <c r="A106" s="5">
        <v>105</v>
      </c>
      <c r="B106" s="5" t="str">
        <f>CONCATENATE("EKB","/",E106,"/",IF(COUNTIFS($D$2:D106,D106)&lt;10,"00",IF(COUNTIFS($D$2:D106,D106)&gt;=10,"0",FALSE)),COUNTIFS($D$2:D106,D106))</f>
        <v>EKB/019/002</v>
      </c>
      <c r="C106" s="5"/>
      <c r="D106" s="9" t="s">
        <v>57</v>
      </c>
      <c r="E106" s="9" t="str">
        <f>VLOOKUP(D106,'KATEGORI BARANG'!$B$2:$C$182,2)</f>
        <v>019</v>
      </c>
      <c r="F106" s="5"/>
      <c r="G106" s="5"/>
      <c r="H106" s="5"/>
      <c r="I106" s="9" t="s">
        <v>14</v>
      </c>
      <c r="J106" s="5"/>
      <c r="K106" s="5" t="s">
        <v>347</v>
      </c>
      <c r="L106" s="10"/>
    </row>
    <row r="107" spans="1:12" ht="18.75" hidden="1" customHeight="1">
      <c r="A107" s="5">
        <v>106</v>
      </c>
      <c r="B107" s="5" t="str">
        <f>CONCATENATE("EKB","/",E107,"/",IF(COUNTIFS($D$2:D107,D107)&lt;10,"00",IF(COUNTIFS($D$2:D107,D107)&gt;=10,"0",FALSE)),COUNTIFS($D$2:D107,D107))</f>
        <v>EKB/019/003</v>
      </c>
      <c r="C107" s="5"/>
      <c r="D107" s="9" t="s">
        <v>57</v>
      </c>
      <c r="E107" s="9" t="str">
        <f>VLOOKUP(D107,'KATEGORI BARANG'!$B$2:$C$182,2)</f>
        <v>019</v>
      </c>
      <c r="F107" s="5"/>
      <c r="G107" s="5"/>
      <c r="H107" s="5"/>
      <c r="I107" s="9" t="s">
        <v>16</v>
      </c>
      <c r="J107" s="5"/>
      <c r="K107" s="5" t="s">
        <v>347</v>
      </c>
      <c r="L107" s="10"/>
    </row>
    <row r="108" spans="1:12" ht="18.75" hidden="1" customHeight="1">
      <c r="A108" s="5">
        <v>107</v>
      </c>
      <c r="B108" s="5" t="str">
        <f>CONCATENATE("EKB","/",E108,"/",IF(COUNTIFS($D$2:D108,D108)&lt;10,"00",IF(COUNTIFS($D$2:D108,D108)&gt;=10,"0",FALSE)),COUNTIFS($D$2:D108,D108))</f>
        <v>EKB/019/004</v>
      </c>
      <c r="C108" s="5"/>
      <c r="D108" s="9" t="s">
        <v>57</v>
      </c>
      <c r="E108" s="9" t="str">
        <f>VLOOKUP(D108,'KATEGORI BARANG'!$B$2:$C$182,2)</f>
        <v>019</v>
      </c>
      <c r="F108" s="5"/>
      <c r="G108" s="5"/>
      <c r="H108" s="5"/>
      <c r="I108" s="9" t="s">
        <v>346</v>
      </c>
      <c r="J108" s="5"/>
      <c r="K108" s="5" t="s">
        <v>347</v>
      </c>
      <c r="L108" s="10"/>
    </row>
    <row r="109" spans="1:12" ht="18.75" hidden="1" customHeight="1">
      <c r="A109" s="5">
        <v>108</v>
      </c>
      <c r="B109" s="5" t="str">
        <f>CONCATENATE("EKB","/",E109,"/",IF(COUNTIFS($D$2:D109,D109)&lt;10,"00",IF(COUNTIFS($D$2:D109,D109)&gt;=10,"0",FALSE)),COUNTIFS($D$2:D109,D109))</f>
        <v>EKB/019/005</v>
      </c>
      <c r="C109" s="5"/>
      <c r="D109" s="9" t="s">
        <v>57</v>
      </c>
      <c r="E109" s="9" t="str">
        <f>VLOOKUP(D109,'KATEGORI BARANG'!$B$2:$C$182,2)</f>
        <v>019</v>
      </c>
      <c r="F109" s="5"/>
      <c r="G109" s="5"/>
      <c r="H109" s="5"/>
      <c r="I109" s="9" t="s">
        <v>12</v>
      </c>
      <c r="J109" s="5"/>
      <c r="K109" s="5" t="s">
        <v>347</v>
      </c>
      <c r="L109" s="10"/>
    </row>
    <row r="110" spans="1:12" ht="18.75" hidden="1" customHeight="1">
      <c r="A110" s="5">
        <v>109</v>
      </c>
      <c r="B110" s="5" t="str">
        <f>CONCATENATE("EKB","/",E110,"/",IF(COUNTIFS($D$2:D110,D110)&lt;10,"00",IF(COUNTIFS($D$2:D110,D110)&gt;=10,"0",FALSE)),COUNTIFS($D$2:D110,D110))</f>
        <v>EKB/019/006</v>
      </c>
      <c r="C110" s="5"/>
      <c r="D110" s="9" t="s">
        <v>57</v>
      </c>
      <c r="E110" s="9" t="str">
        <f>VLOOKUP(D110,'KATEGORI BARANG'!$B$2:$C$182,2)</f>
        <v>019</v>
      </c>
      <c r="F110" s="5"/>
      <c r="G110" s="5"/>
      <c r="H110" s="5"/>
      <c r="I110" s="9" t="s">
        <v>9</v>
      </c>
      <c r="J110" s="5"/>
      <c r="K110" s="5" t="s">
        <v>347</v>
      </c>
      <c r="L110" s="10"/>
    </row>
    <row r="111" spans="1:12" ht="18.75" hidden="1" customHeight="1">
      <c r="A111" s="5">
        <v>110</v>
      </c>
      <c r="B111" s="5" t="str">
        <f>CONCATENATE("EKB","/",E111,"/",IF(COUNTIFS($D$2:D111,D111)&lt;10,"00",IF(COUNTIFS($D$2:D111,D111)&gt;=10,"0",FALSE)),COUNTIFS($D$2:D111,D111))</f>
        <v>EKB/019/007</v>
      </c>
      <c r="C111" s="5"/>
      <c r="D111" s="9" t="s">
        <v>57</v>
      </c>
      <c r="E111" s="9" t="str">
        <f>VLOOKUP(D111,'KATEGORI BARANG'!$B$2:$C$182,2)</f>
        <v>019</v>
      </c>
      <c r="F111" s="5"/>
      <c r="G111" s="5"/>
      <c r="H111" s="5"/>
      <c r="I111" s="9" t="s">
        <v>7</v>
      </c>
      <c r="J111" s="5"/>
      <c r="K111" s="5" t="s">
        <v>347</v>
      </c>
      <c r="L111" s="10"/>
    </row>
    <row r="112" spans="1:12" ht="18.75" customHeight="1">
      <c r="A112" s="5">
        <v>111</v>
      </c>
      <c r="B112" s="5" t="str">
        <f>CONCATENATE("EKB","/",E112,"/",IF(COUNTIFS($D$2:D112,D112)&lt;10,"00",IF(COUNTIFS($D$2:D112,D112)&gt;=10,"0",FALSE)),COUNTIFS($D$2:D112,D112))</f>
        <v>EKB/019/008</v>
      </c>
      <c r="C112" s="5"/>
      <c r="D112" s="9" t="s">
        <v>57</v>
      </c>
      <c r="E112" s="9" t="str">
        <f>VLOOKUP(D112,'KATEGORI BARANG'!$B$2:$C$182,2)</f>
        <v>019</v>
      </c>
      <c r="F112" s="5"/>
      <c r="G112" s="5"/>
      <c r="H112" s="5"/>
      <c r="I112" s="9" t="s">
        <v>6</v>
      </c>
      <c r="J112" s="5"/>
      <c r="K112" s="5" t="s">
        <v>347</v>
      </c>
      <c r="L112" s="10"/>
    </row>
    <row r="113" spans="1:12" ht="18.75" hidden="1" customHeight="1">
      <c r="A113" s="5">
        <v>112</v>
      </c>
      <c r="B113" s="5" t="str">
        <f>CONCATENATE("EKB","/",E113,"/",IF(COUNTIFS($D$2:D113,D113)&lt;10,"00",IF(COUNTIFS($D$2:D113,D113)&gt;=10,"0",FALSE)),COUNTIFS($D$2:D113,D113))</f>
        <v>EKB/020/001</v>
      </c>
      <c r="C113" s="5" t="s">
        <v>226</v>
      </c>
      <c r="D113" s="9" t="s">
        <v>58</v>
      </c>
      <c r="E113" s="9" t="str">
        <f>VLOOKUP(D113,'KATEGORI BARANG'!$B$2:$C$182,2)</f>
        <v>020</v>
      </c>
      <c r="F113" s="5"/>
      <c r="G113" s="5"/>
      <c r="H113" s="5"/>
      <c r="I113" s="9" t="s">
        <v>13</v>
      </c>
      <c r="J113" s="5" t="s">
        <v>333</v>
      </c>
      <c r="K113" s="5" t="s">
        <v>347</v>
      </c>
      <c r="L113" s="10"/>
    </row>
    <row r="114" spans="1:12" ht="18.75" hidden="1" customHeight="1">
      <c r="A114" s="5">
        <v>113</v>
      </c>
      <c r="B114" s="5" t="str">
        <f>CONCATENATE("EKB","/",E114,"/",IF(COUNTIFS($D$2:D114,D114)&lt;10,"00",IF(COUNTIFS($D$2:D114,D114)&gt;=10,"0",FALSE)),COUNTIFS($D$2:D114,D114))</f>
        <v>EKB/020/002</v>
      </c>
      <c r="C114" s="5"/>
      <c r="D114" s="9" t="s">
        <v>58</v>
      </c>
      <c r="E114" s="9" t="str">
        <f>VLOOKUP(D114,'KATEGORI BARANG'!$B$2:$C$182,2)</f>
        <v>020</v>
      </c>
      <c r="F114" s="5"/>
      <c r="G114" s="5"/>
      <c r="H114" s="5"/>
      <c r="I114" s="9" t="s">
        <v>13</v>
      </c>
      <c r="J114" s="5" t="s">
        <v>334</v>
      </c>
      <c r="K114" s="5" t="s">
        <v>347</v>
      </c>
      <c r="L114" s="10"/>
    </row>
    <row r="115" spans="1:12" ht="18.75" hidden="1" customHeight="1">
      <c r="A115" s="5">
        <v>114</v>
      </c>
      <c r="B115" s="5" t="str">
        <f>CONCATENATE("EKB","/",E115,"/",IF(COUNTIFS($D$2:D115,D115)&lt;10,"00",IF(COUNTIFS($D$2:D115,D115)&gt;=10,"0",FALSE)),COUNTIFS($D$2:D115,D115))</f>
        <v>EKB/020/003</v>
      </c>
      <c r="C115" s="5"/>
      <c r="D115" s="9" t="s">
        <v>58</v>
      </c>
      <c r="E115" s="9" t="str">
        <f>VLOOKUP(D115,'KATEGORI BARANG'!$B$2:$C$182,2)</f>
        <v>020</v>
      </c>
      <c r="F115" s="5"/>
      <c r="G115" s="5"/>
      <c r="H115" s="5"/>
      <c r="I115" s="9" t="s">
        <v>13</v>
      </c>
      <c r="J115" s="5" t="s">
        <v>332</v>
      </c>
      <c r="K115" s="5" t="s">
        <v>347</v>
      </c>
      <c r="L115" s="10"/>
    </row>
    <row r="116" spans="1:12" ht="18.75" hidden="1" customHeight="1">
      <c r="A116" s="5">
        <v>115</v>
      </c>
      <c r="B116" s="5" t="str">
        <f>CONCATENATE("EKB","/",E116,"/",IF(COUNTIFS($D$2:D116,D116)&lt;10,"00",IF(COUNTIFS($D$2:D116,D116)&gt;=10,"0",FALSE)),COUNTIFS($D$2:D116,D116))</f>
        <v>EKB/020/004</v>
      </c>
      <c r="C116" s="5"/>
      <c r="D116" s="9" t="s">
        <v>58</v>
      </c>
      <c r="E116" s="9" t="str">
        <f>VLOOKUP(D116,'KATEGORI BARANG'!$B$2:$C$182,2)</f>
        <v>020</v>
      </c>
      <c r="F116" s="5"/>
      <c r="G116" s="5"/>
      <c r="H116" s="5"/>
      <c r="I116" s="9" t="s">
        <v>14</v>
      </c>
      <c r="J116" s="5" t="s">
        <v>335</v>
      </c>
      <c r="K116" s="5" t="s">
        <v>347</v>
      </c>
      <c r="L116" s="10"/>
    </row>
    <row r="117" spans="1:12" ht="18.75" hidden="1" customHeight="1">
      <c r="A117" s="5">
        <v>116</v>
      </c>
      <c r="B117" s="5" t="str">
        <f>CONCATENATE("EKB","/",E117,"/",IF(COUNTIFS($D$2:D117,D117)&lt;10,"00",IF(COUNTIFS($D$2:D117,D117)&gt;=10,"0",FALSE)),COUNTIFS($D$2:D117,D117))</f>
        <v>EKB/020/005</v>
      </c>
      <c r="C117" s="5"/>
      <c r="D117" s="9" t="s">
        <v>58</v>
      </c>
      <c r="E117" s="9" t="str">
        <f>VLOOKUP(D117,'KATEGORI BARANG'!$B$2:$C$182,2)</f>
        <v>020</v>
      </c>
      <c r="F117" s="5"/>
      <c r="G117" s="5"/>
      <c r="H117" s="5"/>
      <c r="I117" s="9" t="s">
        <v>12</v>
      </c>
      <c r="J117" s="5" t="s">
        <v>322</v>
      </c>
      <c r="K117" s="5" t="s">
        <v>347</v>
      </c>
      <c r="L117" s="10"/>
    </row>
    <row r="118" spans="1:12" ht="18.75" hidden="1" customHeight="1">
      <c r="A118" s="5">
        <v>117</v>
      </c>
      <c r="B118" s="5" t="str">
        <f>CONCATENATE("EKB","/",E118,"/",IF(COUNTIFS($D$2:D118,D118)&lt;10,"00",IF(COUNTIFS($D$2:D118,D118)&gt;=10,"0",FALSE)),COUNTIFS($D$2:D118,D118))</f>
        <v>EKB/020/006</v>
      </c>
      <c r="C118" s="5"/>
      <c r="D118" s="9" t="s">
        <v>58</v>
      </c>
      <c r="E118" s="9" t="str">
        <f>VLOOKUP(D118,'KATEGORI BARANG'!$B$2:$C$182,2)</f>
        <v>020</v>
      </c>
      <c r="F118" s="5"/>
      <c r="G118" s="5"/>
      <c r="H118" s="5"/>
      <c r="I118" s="9" t="s">
        <v>7</v>
      </c>
      <c r="J118" s="5" t="s">
        <v>339</v>
      </c>
      <c r="K118" s="5" t="s">
        <v>347</v>
      </c>
      <c r="L118" s="10"/>
    </row>
    <row r="119" spans="1:12" ht="18.75" hidden="1" customHeight="1">
      <c r="A119" s="5">
        <v>118</v>
      </c>
      <c r="B119" s="5" t="str">
        <f>CONCATENATE("EKB","/",E119,"/",IF(COUNTIFS($D$2:D119,D119)&lt;10,"00",IF(COUNTIFS($D$2:D119,D119)&gt;=10,"0",FALSE)),COUNTIFS($D$2:D119,D119))</f>
        <v>EKB/020/007</v>
      </c>
      <c r="C119" s="5"/>
      <c r="D119" s="9" t="s">
        <v>58</v>
      </c>
      <c r="E119" s="9" t="str">
        <f>VLOOKUP(D119,'KATEGORI BARANG'!$B$2:$C$182,2)</f>
        <v>020</v>
      </c>
      <c r="F119" s="5"/>
      <c r="G119" s="5"/>
      <c r="H119" s="5"/>
      <c r="I119" s="9" t="s">
        <v>7</v>
      </c>
      <c r="J119" s="5" t="s">
        <v>328</v>
      </c>
      <c r="K119" s="5" t="s">
        <v>347</v>
      </c>
      <c r="L119" s="10"/>
    </row>
    <row r="120" spans="1:12" ht="18.75" customHeight="1">
      <c r="A120" s="5">
        <v>119</v>
      </c>
      <c r="B120" s="5" t="str">
        <f>CONCATENATE("EKB","/",E120,"/",IF(COUNTIFS($D$2:D120,D120)&lt;10,"00",IF(COUNTIFS($D$2:D120,D120)&gt;=10,"0",FALSE)),COUNTIFS($D$2:D120,D120))</f>
        <v>EKB/020/008</v>
      </c>
      <c r="C120" s="5"/>
      <c r="D120" s="9" t="s">
        <v>58</v>
      </c>
      <c r="E120" s="9" t="str">
        <f>VLOOKUP(D120,'KATEGORI BARANG'!$B$2:$C$182,2)</f>
        <v>020</v>
      </c>
      <c r="F120" s="5"/>
      <c r="G120" s="5"/>
      <c r="H120" s="5"/>
      <c r="I120" s="9" t="s">
        <v>6</v>
      </c>
      <c r="J120" s="5" t="s">
        <v>341</v>
      </c>
      <c r="K120" s="5" t="s">
        <v>347</v>
      </c>
      <c r="L120" s="10"/>
    </row>
    <row r="121" spans="1:12" ht="18.75" customHeight="1">
      <c r="A121" s="5">
        <v>120</v>
      </c>
      <c r="B121" s="5" t="str">
        <f>CONCATENATE("EKB","/",E121,"/",IF(COUNTIFS($D$2:D121,D121)&lt;10,"00",IF(COUNTIFS($D$2:D121,D121)&gt;=10,"0",FALSE)),COUNTIFS($D$2:D121,D121))</f>
        <v>EKB/020/009</v>
      </c>
      <c r="C121" s="5"/>
      <c r="D121" s="9" t="s">
        <v>58</v>
      </c>
      <c r="E121" s="9" t="str">
        <f>VLOOKUP(D121,'KATEGORI BARANG'!$B$2:$C$182,2)</f>
        <v>020</v>
      </c>
      <c r="F121" s="5"/>
      <c r="G121" s="5"/>
      <c r="H121" s="5"/>
      <c r="I121" s="9" t="s">
        <v>6</v>
      </c>
      <c r="J121" s="5" t="s">
        <v>342</v>
      </c>
      <c r="K121" s="5" t="s">
        <v>347</v>
      </c>
      <c r="L121" s="10"/>
    </row>
    <row r="122" spans="1:12" ht="18.75" customHeight="1">
      <c r="A122" s="5">
        <v>121</v>
      </c>
      <c r="B122" s="5" t="str">
        <f>CONCATENATE("EKB","/",E122,"/",IF(COUNTIFS($D$2:D122,D122)&lt;10,"00",IF(COUNTIFS($D$2:D122,D122)&gt;=10,"0",FALSE)),COUNTIFS($D$2:D122,D122))</f>
        <v>EKB/020/010</v>
      </c>
      <c r="C122" s="5"/>
      <c r="D122" s="9" t="s">
        <v>58</v>
      </c>
      <c r="E122" s="9" t="str">
        <f>VLOOKUP(D122,'KATEGORI BARANG'!$B$2:$C$182,2)</f>
        <v>020</v>
      </c>
      <c r="F122" s="5"/>
      <c r="G122" s="5"/>
      <c r="H122" s="5"/>
      <c r="I122" s="9" t="s">
        <v>6</v>
      </c>
      <c r="J122" s="5" t="s">
        <v>304</v>
      </c>
      <c r="K122" s="5" t="s">
        <v>347</v>
      </c>
      <c r="L122" s="10"/>
    </row>
    <row r="123" spans="1:12" ht="18.75" customHeight="1">
      <c r="A123" s="5">
        <v>122</v>
      </c>
      <c r="B123" s="5" t="str">
        <f>CONCATENATE("EKB","/",E123,"/",IF(COUNTIFS($D$2:D123,D123)&lt;10,"00",IF(COUNTIFS($D$2:D123,D123)&gt;=10,"0",FALSE)),COUNTIFS($D$2:D123,D123))</f>
        <v>EKB/020/011</v>
      </c>
      <c r="C123" s="5"/>
      <c r="D123" s="9" t="s">
        <v>58</v>
      </c>
      <c r="E123" s="9" t="str">
        <f>VLOOKUP(D123,'KATEGORI BARANG'!$B$2:$C$182,2)</f>
        <v>020</v>
      </c>
      <c r="F123" s="5"/>
      <c r="G123" s="5"/>
      <c r="H123" s="5"/>
      <c r="I123" s="9" t="s">
        <v>6</v>
      </c>
      <c r="J123" s="5" t="s">
        <v>305</v>
      </c>
      <c r="K123" s="5" t="s">
        <v>347</v>
      </c>
      <c r="L123" s="10"/>
    </row>
    <row r="124" spans="1:12" ht="18.75" hidden="1" customHeight="1">
      <c r="A124" s="5">
        <v>123</v>
      </c>
      <c r="B124" s="5" t="str">
        <f>CONCATENATE("EKB","/",E124,"/",IF(COUNTIFS($D$2:D124,D124)&lt;10,"00",IF(COUNTIFS($D$2:D124,D124)&gt;=10,"0",FALSE)),COUNTIFS($D$2:D124,D124))</f>
        <v>EKB/021/001</v>
      </c>
      <c r="C124" s="5" t="s">
        <v>59</v>
      </c>
      <c r="D124" s="9" t="s">
        <v>59</v>
      </c>
      <c r="E124" s="9" t="str">
        <f>VLOOKUP(D124,'KATEGORI BARANG'!$B$2:$C$182,2)</f>
        <v>021</v>
      </c>
      <c r="F124" s="5"/>
      <c r="G124" s="5"/>
      <c r="H124" s="5"/>
      <c r="I124" s="9" t="s">
        <v>13</v>
      </c>
      <c r="J124" s="5"/>
      <c r="K124" s="5" t="s">
        <v>347</v>
      </c>
      <c r="L124" s="10"/>
    </row>
    <row r="125" spans="1:12" ht="18.75" hidden="1" customHeight="1">
      <c r="A125" s="5">
        <v>124</v>
      </c>
      <c r="B125" s="5" t="str">
        <f>CONCATENATE("EKB","/",E125,"/",IF(COUNTIFS($D$2:D125,D125)&lt;10,"00",IF(COUNTIFS($D$2:D125,D125)&gt;=10,"0",FALSE)),COUNTIFS($D$2:D125,D125))</f>
        <v>EKB/021/002</v>
      </c>
      <c r="C125" s="5"/>
      <c r="D125" s="9" t="s">
        <v>59</v>
      </c>
      <c r="E125" s="9" t="str">
        <f>VLOOKUP(D125,'KATEGORI BARANG'!$B$2:$C$182,2)</f>
        <v>021</v>
      </c>
      <c r="F125" s="5"/>
      <c r="G125" s="5"/>
      <c r="H125" s="5"/>
      <c r="I125" s="9" t="s">
        <v>15</v>
      </c>
      <c r="J125" s="5"/>
      <c r="K125" s="5" t="s">
        <v>347</v>
      </c>
      <c r="L125" s="10"/>
    </row>
    <row r="126" spans="1:12" ht="18.75" customHeight="1">
      <c r="A126" s="5">
        <v>125</v>
      </c>
      <c r="B126" s="5" t="str">
        <f>CONCATENATE("EKB","/",E126,"/",IF(COUNTIFS($D$2:D126,D126)&lt;10,"00",IF(COUNTIFS($D$2:D126,D126)&gt;=10,"0",FALSE)),COUNTIFS($D$2:D126,D126))</f>
        <v>EKB/022/001</v>
      </c>
      <c r="C126" s="5" t="s">
        <v>227</v>
      </c>
      <c r="D126" s="9" t="s">
        <v>60</v>
      </c>
      <c r="E126" s="9" t="str">
        <f>VLOOKUP(D126,'KATEGORI BARANG'!$B$2:$C$182,2)</f>
        <v>022</v>
      </c>
      <c r="F126" s="5"/>
      <c r="G126" s="5"/>
      <c r="H126" s="5"/>
      <c r="I126" s="9" t="s">
        <v>6</v>
      </c>
      <c r="J126" s="5"/>
      <c r="K126" s="5" t="s">
        <v>343</v>
      </c>
      <c r="L126" s="10"/>
    </row>
    <row r="127" spans="1:12" ht="18.75" hidden="1" customHeight="1">
      <c r="A127" s="5">
        <v>126</v>
      </c>
      <c r="B127" s="5" t="str">
        <f>CONCATENATE("EKB","/",E127,"/",IF(COUNTIFS($D$2:D127,D127)&lt;10,"00",IF(COUNTIFS($D$2:D127,D127)&gt;=10,"0",FALSE)),COUNTIFS($D$2:D127,D127))</f>
        <v>EKB/022/002</v>
      </c>
      <c r="C127" s="5"/>
      <c r="D127" s="9" t="s">
        <v>60</v>
      </c>
      <c r="E127" s="9" t="str">
        <f>VLOOKUP(D127,'KATEGORI BARANG'!$B$2:$C$182,2)</f>
        <v>022</v>
      </c>
      <c r="F127" s="5"/>
      <c r="G127" s="5"/>
      <c r="H127" s="5"/>
      <c r="I127" s="9" t="s">
        <v>12</v>
      </c>
      <c r="J127" s="5"/>
      <c r="K127" s="5" t="s">
        <v>24</v>
      </c>
      <c r="L127" s="10"/>
    </row>
    <row r="128" spans="1:12" ht="18.75" hidden="1" customHeight="1">
      <c r="A128" s="5">
        <v>127</v>
      </c>
      <c r="B128" s="5" t="str">
        <f>CONCATENATE("EKB","/",E128,"/",IF(COUNTIFS($D$2:D128,D128)&lt;10,"00",IF(COUNTIFS($D$2:D128,D128)&gt;=10,"0",FALSE)),COUNTIFS($D$2:D128,D128))</f>
        <v>EKB/022/003</v>
      </c>
      <c r="C128" s="5"/>
      <c r="D128" s="9" t="s">
        <v>60</v>
      </c>
      <c r="E128" s="9" t="str">
        <f>VLOOKUP(D128,'KATEGORI BARANG'!$B$2:$C$182,2)</f>
        <v>022</v>
      </c>
      <c r="F128" s="5"/>
      <c r="G128" s="5"/>
      <c r="H128" s="5"/>
      <c r="I128" s="9" t="s">
        <v>13</v>
      </c>
      <c r="J128" s="5"/>
      <c r="K128" s="5" t="s">
        <v>24</v>
      </c>
      <c r="L128" s="10"/>
    </row>
    <row r="129" spans="1:12" ht="18.75" hidden="1" customHeight="1">
      <c r="A129" s="5">
        <v>128</v>
      </c>
      <c r="B129" s="5" t="str">
        <f>CONCATENATE("EKB","/",E129,"/",IF(COUNTIFS($D$2:D129,D129)&lt;10,"00",IF(COUNTIFS($D$2:D129,D129)&gt;=10,"0",FALSE)),COUNTIFS($D$2:D129,D129))</f>
        <v>EKB/023/001</v>
      </c>
      <c r="C129" s="5"/>
      <c r="D129" s="9" t="s">
        <v>61</v>
      </c>
      <c r="E129" s="9" t="str">
        <f>VLOOKUP(D129,'KATEGORI BARANG'!$B$2:$C$182,2)</f>
        <v>023</v>
      </c>
      <c r="F129" s="5"/>
      <c r="G129" s="5"/>
      <c r="H129" s="5"/>
      <c r="I129" s="9" t="s">
        <v>323</v>
      </c>
      <c r="J129" s="5"/>
      <c r="K129" s="5" t="s">
        <v>24</v>
      </c>
      <c r="L129" s="10"/>
    </row>
    <row r="130" spans="1:12" ht="18.75" hidden="1" customHeight="1">
      <c r="A130" s="5">
        <v>129</v>
      </c>
      <c r="B130" s="5" t="str">
        <f>CONCATENATE("EKB","/",E130,"/",IF(COUNTIFS($D$2:D130,D130)&lt;10,"00",IF(COUNTIFS($D$2:D130,D130)&gt;=10,"0",FALSE)),COUNTIFS($D$2:D130,D130))</f>
        <v>EKB/023/002</v>
      </c>
      <c r="C130" s="5"/>
      <c r="D130" s="9" t="s">
        <v>61</v>
      </c>
      <c r="E130" s="9" t="str">
        <f>VLOOKUP(D130,'KATEGORI BARANG'!$B$2:$C$182,2)</f>
        <v>023</v>
      </c>
      <c r="F130" s="5"/>
      <c r="G130" s="5"/>
      <c r="H130" s="5"/>
      <c r="I130" s="9" t="s">
        <v>323</v>
      </c>
      <c r="J130" s="5"/>
      <c r="K130" s="5" t="s">
        <v>24</v>
      </c>
      <c r="L130" s="10"/>
    </row>
    <row r="131" spans="1:12" ht="18.75" hidden="1" customHeight="1">
      <c r="A131" s="5">
        <v>130</v>
      </c>
      <c r="B131" s="5" t="str">
        <f>CONCATENATE("EKB","/",E131,"/",IF(COUNTIFS($D$2:D131,D131)&lt;10,"00",IF(COUNTIFS($D$2:D131,D131)&gt;=10,"0",FALSE)),COUNTIFS($D$2:D131,D131))</f>
        <v>EKB/023/003</v>
      </c>
      <c r="C131" s="5"/>
      <c r="D131" s="9" t="s">
        <v>61</v>
      </c>
      <c r="E131" s="9" t="str">
        <f>VLOOKUP(D131,'KATEGORI BARANG'!$B$2:$C$182,2)</f>
        <v>023</v>
      </c>
      <c r="F131" s="5"/>
      <c r="G131" s="5"/>
      <c r="H131" s="5"/>
      <c r="I131" s="9" t="s">
        <v>323</v>
      </c>
      <c r="J131" s="5"/>
      <c r="K131" s="5" t="s">
        <v>24</v>
      </c>
      <c r="L131" s="10"/>
    </row>
    <row r="132" spans="1:12" ht="18.75" hidden="1" customHeight="1">
      <c r="A132" s="5">
        <v>131</v>
      </c>
      <c r="B132" s="5" t="str">
        <f>CONCATENATE("EKB","/",E132,"/",IF(COUNTIFS($D$2:D132,D132)&lt;10,"00",IF(COUNTIFS($D$2:D132,D132)&gt;=10,"0",FALSE)),COUNTIFS($D$2:D132,D132))</f>
        <v>EKB/024/001</v>
      </c>
      <c r="C132" s="5"/>
      <c r="D132" s="9" t="s">
        <v>62</v>
      </c>
      <c r="E132" s="9" t="str">
        <f>VLOOKUP(D132,'KATEGORI BARANG'!$B$2:$C$182,2)</f>
        <v>024</v>
      </c>
      <c r="F132" s="5"/>
      <c r="G132" s="5"/>
      <c r="H132" s="5"/>
      <c r="I132" s="9" t="s">
        <v>16</v>
      </c>
      <c r="J132" s="5"/>
      <c r="K132" s="5" t="s">
        <v>24</v>
      </c>
      <c r="L132" s="10"/>
    </row>
    <row r="133" spans="1:12" ht="18.75" hidden="1" customHeight="1">
      <c r="A133" s="5">
        <v>132</v>
      </c>
      <c r="B133" s="5" t="str">
        <f>CONCATENATE("EKB","/",E133,"/",IF(COUNTIFS($D$2:D133,D133)&lt;10,"00",IF(COUNTIFS($D$2:D133,D133)&gt;=10,"0",FALSE)),COUNTIFS($D$2:D133,D133))</f>
        <v>EKB/024/002</v>
      </c>
      <c r="C133" s="5"/>
      <c r="D133" s="9" t="s">
        <v>62</v>
      </c>
      <c r="E133" s="9" t="str">
        <f>VLOOKUP(D133,'KATEGORI BARANG'!$B$2:$C$182,2)</f>
        <v>024</v>
      </c>
      <c r="F133" s="5"/>
      <c r="G133" s="5"/>
      <c r="H133" s="5"/>
      <c r="I133" s="9" t="s">
        <v>16</v>
      </c>
      <c r="J133" s="5"/>
      <c r="K133" s="5" t="s">
        <v>24</v>
      </c>
      <c r="L133" s="10"/>
    </row>
    <row r="134" spans="1:12" ht="18.75" hidden="1" customHeight="1">
      <c r="A134" s="5">
        <v>133</v>
      </c>
      <c r="B134" s="5" t="str">
        <f>CONCATENATE("EKB","/",E134,"/",IF(COUNTIFS($D$2:D134,D134)&lt;10,"00",IF(COUNTIFS($D$2:D134,D134)&gt;=10,"0",FALSE)),COUNTIFS($D$2:D134,D134))</f>
        <v>EKB/024/003</v>
      </c>
      <c r="C134" s="5"/>
      <c r="D134" s="9" t="s">
        <v>62</v>
      </c>
      <c r="E134" s="9" t="str">
        <f>VLOOKUP(D134,'KATEGORI BARANG'!$B$2:$C$182,2)</f>
        <v>024</v>
      </c>
      <c r="F134" s="5"/>
      <c r="G134" s="5"/>
      <c r="H134" s="5"/>
      <c r="I134" s="9" t="s">
        <v>16</v>
      </c>
      <c r="J134" s="5"/>
      <c r="K134" s="5" t="s">
        <v>24</v>
      </c>
      <c r="L134" s="10"/>
    </row>
    <row r="135" spans="1:12" ht="18.75" hidden="1" customHeight="1">
      <c r="A135" s="5">
        <v>134</v>
      </c>
      <c r="B135" s="5" t="str">
        <f>CONCATENATE("EKB","/",E135,"/",IF(COUNTIFS($D$2:D135,D135)&lt;10,"00",IF(COUNTIFS($D$2:D135,D135)&gt;=10,"0",FALSE)),COUNTIFS($D$2:D135,D135))</f>
        <v>EKB/024/004</v>
      </c>
      <c r="C135" s="5"/>
      <c r="D135" s="9" t="s">
        <v>62</v>
      </c>
      <c r="E135" s="9" t="str">
        <f>VLOOKUP(D135,'KATEGORI BARANG'!$B$2:$C$182,2)</f>
        <v>024</v>
      </c>
      <c r="F135" s="5"/>
      <c r="G135" s="5"/>
      <c r="H135" s="5"/>
      <c r="I135" s="9" t="s">
        <v>16</v>
      </c>
      <c r="J135" s="5"/>
      <c r="K135" s="5" t="s">
        <v>24</v>
      </c>
      <c r="L135" s="10"/>
    </row>
    <row r="136" spans="1:12" ht="18.75" hidden="1" customHeight="1">
      <c r="A136" s="5">
        <v>135</v>
      </c>
      <c r="B136" s="5" t="str">
        <f>CONCATENATE("EKB","/",E136,"/",IF(COUNTIFS($D$2:D136,D136)&lt;10,"00",IF(COUNTIFS($D$2:D136,D136)&gt;=10,"0",FALSE)),COUNTIFS($D$2:D136,D136))</f>
        <v>EKB/024/005</v>
      </c>
      <c r="C136" s="5"/>
      <c r="D136" s="9" t="s">
        <v>62</v>
      </c>
      <c r="E136" s="9" t="str">
        <f>VLOOKUP(D136,'KATEGORI BARANG'!$B$2:$C$182,2)</f>
        <v>024</v>
      </c>
      <c r="F136" s="5"/>
      <c r="G136" s="5"/>
      <c r="H136" s="5"/>
      <c r="I136" s="9" t="s">
        <v>16</v>
      </c>
      <c r="J136" s="5"/>
      <c r="K136" s="5" t="s">
        <v>24</v>
      </c>
      <c r="L136" s="10"/>
    </row>
    <row r="137" spans="1:12" ht="18.75" hidden="1" customHeight="1">
      <c r="A137" s="5">
        <v>136</v>
      </c>
      <c r="B137" s="5" t="str">
        <f>CONCATENATE("EKB","/",E137,"/",IF(COUNTIFS($D$2:D137,D137)&lt;10,"00",IF(COUNTIFS($D$2:D137,D137)&gt;=10,"0",FALSE)),COUNTIFS($D$2:D137,D137))</f>
        <v>EKB/024/006</v>
      </c>
      <c r="C137" s="5"/>
      <c r="D137" s="9" t="s">
        <v>62</v>
      </c>
      <c r="E137" s="9" t="str">
        <f>VLOOKUP(D137,'KATEGORI BARANG'!$B$2:$C$182,2)</f>
        <v>024</v>
      </c>
      <c r="F137" s="5"/>
      <c r="G137" s="5"/>
      <c r="H137" s="5"/>
      <c r="I137" s="9" t="s">
        <v>16</v>
      </c>
      <c r="J137" s="5"/>
      <c r="K137" s="5" t="s">
        <v>24</v>
      </c>
      <c r="L137" s="10"/>
    </row>
    <row r="138" spans="1:12" ht="18.75" hidden="1" customHeight="1">
      <c r="A138" s="5">
        <v>137</v>
      </c>
      <c r="B138" s="5" t="str">
        <f>CONCATENATE("EKB","/",E138,"/",IF(COUNTIFS($D$2:D138,D138)&lt;10,"00",IF(COUNTIFS($D$2:D138,D138)&gt;=10,"0",FALSE)),COUNTIFS($D$2:D138,D138))</f>
        <v>EKB/024/007</v>
      </c>
      <c r="C138" s="5"/>
      <c r="D138" s="9" t="s">
        <v>62</v>
      </c>
      <c r="E138" s="9" t="str">
        <f>VLOOKUP(D138,'KATEGORI BARANG'!$B$2:$C$182,2)</f>
        <v>024</v>
      </c>
      <c r="F138" s="5"/>
      <c r="G138" s="5"/>
      <c r="H138" s="5"/>
      <c r="I138" s="9" t="s">
        <v>16</v>
      </c>
      <c r="J138" s="5"/>
      <c r="K138" s="5" t="s">
        <v>24</v>
      </c>
      <c r="L138" s="10"/>
    </row>
    <row r="139" spans="1:12" ht="18.75" hidden="1" customHeight="1">
      <c r="A139" s="5">
        <v>138</v>
      </c>
      <c r="B139" s="5" t="str">
        <f>CONCATENATE("EKB","/",E139,"/",IF(COUNTIFS($D$2:D139,D139)&lt;10,"00",IF(COUNTIFS($D$2:D139,D139)&gt;=10,"0",FALSE)),COUNTIFS($D$2:D139,D139))</f>
        <v>EKB/024/008</v>
      </c>
      <c r="C139" s="5" t="s">
        <v>228</v>
      </c>
      <c r="D139" s="9" t="s">
        <v>62</v>
      </c>
      <c r="E139" s="9" t="str">
        <f>VLOOKUP(D139,'KATEGORI BARANG'!$B$2:$C$182,2)</f>
        <v>024</v>
      </c>
      <c r="F139" s="5"/>
      <c r="G139" s="5"/>
      <c r="H139" s="5"/>
      <c r="I139" s="9" t="s">
        <v>16</v>
      </c>
      <c r="J139" s="5"/>
      <c r="K139" s="5" t="s">
        <v>24</v>
      </c>
      <c r="L139" s="10"/>
    </row>
    <row r="140" spans="1:12" ht="18.75" hidden="1" customHeight="1">
      <c r="A140" s="5">
        <v>139</v>
      </c>
      <c r="B140" s="5" t="str">
        <f>CONCATENATE("EKB","/",E140,"/",IF(COUNTIFS($D$2:D140,D140)&lt;10,"00",IF(COUNTIFS($D$2:D140,D140)&gt;=10,"0",FALSE)),COUNTIFS($D$2:D140,D140))</f>
        <v>EKB/025/001</v>
      </c>
      <c r="C140" s="5" t="s">
        <v>229</v>
      </c>
      <c r="D140" s="9" t="s">
        <v>63</v>
      </c>
      <c r="E140" s="9" t="str">
        <f>VLOOKUP(D140,'KATEGORI BARANG'!$B$2:$C$182,2)</f>
        <v>025</v>
      </c>
      <c r="F140" s="5"/>
      <c r="G140" s="5"/>
      <c r="H140" s="5"/>
      <c r="I140" s="9" t="s">
        <v>348</v>
      </c>
      <c r="J140" s="5"/>
      <c r="K140" s="5" t="s">
        <v>24</v>
      </c>
      <c r="L140" s="10"/>
    </row>
    <row r="141" spans="1:12" ht="18.75" hidden="1" customHeight="1">
      <c r="A141" s="5">
        <v>140</v>
      </c>
      <c r="B141" s="5" t="str">
        <f>CONCATENATE("EKB","/",E141,"/",IF(COUNTIFS($D$2:D141,D141)&lt;10,"00",IF(COUNTIFS($D$2:D141,D141)&gt;=10,"0",FALSE)),COUNTIFS($D$2:D141,D141))</f>
        <v>EKB/025/002</v>
      </c>
      <c r="C141" s="5"/>
      <c r="D141" s="9" t="s">
        <v>63</v>
      </c>
      <c r="E141" s="9" t="str">
        <f>VLOOKUP(D141,'KATEGORI BARANG'!$B$2:$C$182,2)</f>
        <v>025</v>
      </c>
      <c r="F141" s="5"/>
      <c r="G141" s="5"/>
      <c r="H141" s="5"/>
      <c r="I141" s="9" t="s">
        <v>348</v>
      </c>
      <c r="J141" s="5"/>
      <c r="K141" s="5" t="s">
        <v>24</v>
      </c>
      <c r="L141" s="10"/>
    </row>
    <row r="142" spans="1:12" ht="18.75" hidden="1" customHeight="1">
      <c r="A142" s="5">
        <v>141</v>
      </c>
      <c r="B142" s="5" t="str">
        <f>CONCATENATE("EKB","/",E142,"/",IF(COUNTIFS($D$2:D142,D142)&lt;10,"00",IF(COUNTIFS($D$2:D142,D142)&gt;=10,"0",FALSE)),COUNTIFS($D$2:D142,D142))</f>
        <v>EKB/025/003</v>
      </c>
      <c r="C142" s="5"/>
      <c r="D142" s="9" t="s">
        <v>63</v>
      </c>
      <c r="E142" s="9" t="str">
        <f>VLOOKUP(D142,'KATEGORI BARANG'!$B$2:$C$182,2)</f>
        <v>025</v>
      </c>
      <c r="F142" s="5"/>
      <c r="G142" s="5"/>
      <c r="H142" s="5"/>
      <c r="I142" s="9" t="s">
        <v>348</v>
      </c>
      <c r="J142" s="5"/>
      <c r="K142" s="5" t="s">
        <v>24</v>
      </c>
      <c r="L142" s="10"/>
    </row>
    <row r="143" spans="1:12" ht="18.75" hidden="1" customHeight="1">
      <c r="A143" s="5">
        <v>142</v>
      </c>
      <c r="B143" s="5" t="str">
        <f>CONCATENATE("EKB","/",E143,"/",IF(COUNTIFS($D$2:D143,D143)&lt;10,"00",IF(COUNTIFS($D$2:D143,D143)&gt;=10,"0",FALSE)),COUNTIFS($D$2:D143,D143))</f>
        <v>EKB/025/004</v>
      </c>
      <c r="C143" s="5"/>
      <c r="D143" s="9" t="s">
        <v>63</v>
      </c>
      <c r="E143" s="9" t="str">
        <f>VLOOKUP(D143,'KATEGORI BARANG'!$B$2:$C$182,2)</f>
        <v>025</v>
      </c>
      <c r="F143" s="5"/>
      <c r="G143" s="5"/>
      <c r="H143" s="5"/>
      <c r="I143" s="9" t="s">
        <v>348</v>
      </c>
      <c r="J143" s="5"/>
      <c r="K143" s="5" t="s">
        <v>24</v>
      </c>
      <c r="L143" s="10"/>
    </row>
    <row r="144" spans="1:12" ht="18.75" hidden="1" customHeight="1">
      <c r="A144" s="5">
        <v>143</v>
      </c>
      <c r="B144" s="5" t="str">
        <f>CONCATENATE("EKB","/",E144,"/",IF(COUNTIFS($D$2:D144,D144)&lt;10,"00",IF(COUNTIFS($D$2:D144,D144)&gt;=10,"0",FALSE)),COUNTIFS($D$2:D144,D144))</f>
        <v>EKB/025/005</v>
      </c>
      <c r="C144" s="5"/>
      <c r="D144" s="9" t="s">
        <v>63</v>
      </c>
      <c r="E144" s="9" t="str">
        <f>VLOOKUP(D144,'KATEGORI BARANG'!$B$2:$C$182,2)</f>
        <v>025</v>
      </c>
      <c r="F144" s="5"/>
      <c r="G144" s="5"/>
      <c r="H144" s="5"/>
      <c r="I144" s="9" t="s">
        <v>348</v>
      </c>
      <c r="J144" s="5"/>
      <c r="K144" s="5" t="s">
        <v>24</v>
      </c>
      <c r="L144" s="10"/>
    </row>
    <row r="145" spans="1:12" ht="18.75" hidden="1" customHeight="1">
      <c r="A145" s="5">
        <v>144</v>
      </c>
      <c r="B145" s="5" t="str">
        <f>CONCATENATE("EKB","/",E145,"/",IF(COUNTIFS($D$2:D145,D145)&lt;10,"00",IF(COUNTIFS($D$2:D145,D145)&gt;=10,"0",FALSE)),COUNTIFS($D$2:D145,D145))</f>
        <v>EKB/025/006</v>
      </c>
      <c r="C145" s="5"/>
      <c r="D145" s="9" t="s">
        <v>63</v>
      </c>
      <c r="E145" s="9" t="str">
        <f>VLOOKUP(D145,'KATEGORI BARANG'!$B$2:$C$182,2)</f>
        <v>025</v>
      </c>
      <c r="F145" s="5"/>
      <c r="G145" s="5"/>
      <c r="H145" s="5"/>
      <c r="I145" s="9" t="s">
        <v>348</v>
      </c>
      <c r="J145" s="5"/>
      <c r="K145" s="5" t="s">
        <v>24</v>
      </c>
      <c r="L145" s="10"/>
    </row>
    <row r="146" spans="1:12" ht="18.75" hidden="1" customHeight="1">
      <c r="A146" s="5">
        <v>145</v>
      </c>
      <c r="B146" s="5" t="str">
        <f>CONCATENATE("EKB","/",E146,"/",IF(COUNTIFS($D$2:D146,D146)&lt;10,"00",IF(COUNTIFS($D$2:D146,D146)&gt;=10,"0",FALSE)),COUNTIFS($D$2:D146,D146))</f>
        <v>EKB/025/007</v>
      </c>
      <c r="C146" s="5"/>
      <c r="D146" s="9" t="s">
        <v>63</v>
      </c>
      <c r="E146" s="9" t="str">
        <f>VLOOKUP(D146,'KATEGORI BARANG'!$B$2:$C$182,2)</f>
        <v>025</v>
      </c>
      <c r="F146" s="5"/>
      <c r="G146" s="5"/>
      <c r="H146" s="5"/>
      <c r="I146" s="9" t="s">
        <v>348</v>
      </c>
      <c r="J146" s="5"/>
      <c r="K146" s="5" t="s">
        <v>24</v>
      </c>
      <c r="L146" s="10"/>
    </row>
    <row r="147" spans="1:12" ht="18.75" hidden="1" customHeight="1">
      <c r="A147" s="5">
        <v>146</v>
      </c>
      <c r="B147" s="5" t="str">
        <f>CONCATENATE("EKB","/",E147,"/",IF(COUNTIFS($D$2:D147,D147)&lt;10,"00",IF(COUNTIFS($D$2:D147,D147)&gt;=10,"0",FALSE)),COUNTIFS($D$2:D147,D147))</f>
        <v>EKB/025/008</v>
      </c>
      <c r="C147" s="5"/>
      <c r="D147" s="9" t="s">
        <v>63</v>
      </c>
      <c r="E147" s="9" t="str">
        <f>VLOOKUP(D147,'KATEGORI BARANG'!$B$2:$C$182,2)</f>
        <v>025</v>
      </c>
      <c r="F147" s="5"/>
      <c r="G147" s="5"/>
      <c r="H147" s="5"/>
      <c r="I147" s="9" t="s">
        <v>348</v>
      </c>
      <c r="J147" s="5"/>
      <c r="K147" s="5" t="s">
        <v>24</v>
      </c>
      <c r="L147" s="10"/>
    </row>
    <row r="148" spans="1:12" ht="18.75" hidden="1" customHeight="1">
      <c r="A148" s="5">
        <v>147</v>
      </c>
      <c r="B148" s="5" t="str">
        <f>CONCATENATE("EKB","/",E148,"/",IF(COUNTIFS($D$2:D148,D148)&lt;10,"00",IF(COUNTIFS($D$2:D148,D148)&gt;=10,"0",FALSE)),COUNTIFS($D$2:D148,D148))</f>
        <v>EKB/025/009</v>
      </c>
      <c r="C148" s="5"/>
      <c r="D148" s="9" t="s">
        <v>63</v>
      </c>
      <c r="E148" s="9" t="str">
        <f>VLOOKUP(D148,'KATEGORI BARANG'!$B$2:$C$182,2)</f>
        <v>025</v>
      </c>
      <c r="F148" s="5"/>
      <c r="G148" s="5"/>
      <c r="H148" s="5"/>
      <c r="I148" s="9" t="s">
        <v>348</v>
      </c>
      <c r="J148" s="5"/>
      <c r="K148" s="5" t="s">
        <v>24</v>
      </c>
      <c r="L148" s="10"/>
    </row>
    <row r="149" spans="1:12" ht="18.75" hidden="1" customHeight="1">
      <c r="A149" s="5">
        <v>148</v>
      </c>
      <c r="B149" s="5" t="str">
        <f>CONCATENATE("EKB","/",E149,"/",IF(COUNTIFS($D$2:D149,D149)&lt;10,"00",IF(COUNTIFS($D$2:D149,D149)&gt;=10,"0",FALSE)),COUNTIFS($D$2:D149,D149))</f>
        <v>EKB/025/010</v>
      </c>
      <c r="C149" s="5"/>
      <c r="D149" s="9" t="s">
        <v>63</v>
      </c>
      <c r="E149" s="9" t="str">
        <f>VLOOKUP(D149,'KATEGORI BARANG'!$B$2:$C$182,2)</f>
        <v>025</v>
      </c>
      <c r="F149" s="5"/>
      <c r="G149" s="5"/>
      <c r="H149" s="5"/>
      <c r="I149" s="9" t="s">
        <v>348</v>
      </c>
      <c r="J149" s="5"/>
      <c r="K149" s="5" t="s">
        <v>24</v>
      </c>
      <c r="L149" s="10"/>
    </row>
    <row r="150" spans="1:12" ht="18.75" hidden="1" customHeight="1">
      <c r="A150" s="5">
        <v>149</v>
      </c>
      <c r="B150" s="5" t="str">
        <f>CONCATENATE("EKB","/",E150,"/",IF(COUNTIFS($D$2:D150,D150)&lt;10,"00",IF(COUNTIFS($D$2:D150,D150)&gt;=10,"0",FALSE)),COUNTIFS($D$2:D150,D150))</f>
        <v>EKB/026/001</v>
      </c>
      <c r="C150" s="5" t="s">
        <v>230</v>
      </c>
      <c r="D150" s="9" t="s">
        <v>349</v>
      </c>
      <c r="E150" s="9" t="str">
        <f>VLOOKUP(D150,'KATEGORI BARANG'!$B$2:$C$182,2)</f>
        <v>026</v>
      </c>
      <c r="F150" s="5"/>
      <c r="G150" s="5"/>
      <c r="H150" s="5"/>
      <c r="I150" s="9" t="s">
        <v>13</v>
      </c>
      <c r="J150" s="5"/>
      <c r="K150" s="5" t="s">
        <v>24</v>
      </c>
      <c r="L150" s="10"/>
    </row>
    <row r="151" spans="1:12" ht="18.75" hidden="1" customHeight="1">
      <c r="A151" s="5">
        <v>150</v>
      </c>
      <c r="B151" s="5" t="str">
        <f>CONCATENATE("EKB","/",E151,"/",IF(COUNTIFS($D$2:D151,D151)&lt;10,"00",IF(COUNTIFS($D$2:D151,D151)&gt;=10,"0",FALSE)),COUNTIFS($D$2:D151,D151))</f>
        <v>EKB/026/002</v>
      </c>
      <c r="C151" s="5"/>
      <c r="D151" s="9" t="s">
        <v>349</v>
      </c>
      <c r="E151" s="9" t="str">
        <f>VLOOKUP(D151,'KATEGORI BARANG'!$B$2:$C$182,2)</f>
        <v>026</v>
      </c>
      <c r="F151" s="5"/>
      <c r="G151" s="5"/>
      <c r="H151" s="5"/>
      <c r="I151" s="9" t="s">
        <v>14</v>
      </c>
      <c r="J151" s="5"/>
      <c r="K151" s="5" t="s">
        <v>24</v>
      </c>
      <c r="L151" s="10"/>
    </row>
    <row r="152" spans="1:12" ht="18.75" hidden="1" customHeight="1">
      <c r="A152" s="5">
        <v>151</v>
      </c>
      <c r="B152" s="5" t="str">
        <f>CONCATENATE("EKB","/",E152,"/",IF(COUNTIFS($D$2:D152,D152)&lt;10,"00",IF(COUNTIFS($D$2:D152,D152)&gt;=10,"0",FALSE)),COUNTIFS($D$2:D152,D152))</f>
        <v>EKB/026/003</v>
      </c>
      <c r="C152" s="5"/>
      <c r="D152" s="9" t="s">
        <v>349</v>
      </c>
      <c r="E152" s="9" t="str">
        <f>VLOOKUP(D152,'KATEGORI BARANG'!$B$2:$C$182,2)</f>
        <v>026</v>
      </c>
      <c r="F152" s="5"/>
      <c r="G152" s="5"/>
      <c r="H152" s="5"/>
      <c r="I152" s="9" t="s">
        <v>8</v>
      </c>
      <c r="J152" s="5"/>
      <c r="K152" s="5" t="s">
        <v>24</v>
      </c>
      <c r="L152" s="10"/>
    </row>
    <row r="153" spans="1:12" ht="18.75" hidden="1" customHeight="1">
      <c r="A153" s="5">
        <v>152</v>
      </c>
      <c r="B153" s="5" t="str">
        <f>CONCATENATE("EKB","/",E153,"/",IF(COUNTIFS($D$2:D153,D153)&lt;10,"00",IF(COUNTIFS($D$2:D153,D153)&gt;=10,"0",FALSE)),COUNTIFS($D$2:D153,D153))</f>
        <v>EKB/026/004</v>
      </c>
      <c r="C153" s="5"/>
      <c r="D153" s="9" t="s">
        <v>349</v>
      </c>
      <c r="E153" s="9" t="str">
        <f>VLOOKUP(D153,'KATEGORI BARANG'!$B$2:$C$182,2)</f>
        <v>026</v>
      </c>
      <c r="F153" s="5"/>
      <c r="G153" s="5"/>
      <c r="H153" s="5"/>
      <c r="I153" s="9" t="s">
        <v>4</v>
      </c>
      <c r="J153" s="5"/>
      <c r="K153" s="5" t="s">
        <v>24</v>
      </c>
      <c r="L153" s="10"/>
    </row>
    <row r="154" spans="1:12" ht="18.75" hidden="1" customHeight="1">
      <c r="A154" s="5">
        <v>153</v>
      </c>
      <c r="B154" s="5" t="str">
        <f>CONCATENATE("EKB","/",E154,"/",IF(COUNTIFS($D$2:D154,D154)&lt;10,"00",IF(COUNTIFS($D$2:D154,D154)&gt;=10,"0",FALSE)),COUNTIFS($D$2:D154,D154))</f>
        <v>EKB/026/005</v>
      </c>
      <c r="C154" s="5"/>
      <c r="D154" s="9" t="s">
        <v>349</v>
      </c>
      <c r="E154" s="9" t="str">
        <f>VLOOKUP(D154,'KATEGORI BARANG'!$B$2:$C$182,2)</f>
        <v>026</v>
      </c>
      <c r="F154" s="5"/>
      <c r="G154" s="5"/>
      <c r="H154" s="5"/>
      <c r="I154" s="9" t="s">
        <v>0</v>
      </c>
      <c r="J154" s="5"/>
      <c r="K154" s="5" t="s">
        <v>24</v>
      </c>
      <c r="L154" s="10"/>
    </row>
    <row r="155" spans="1:12" ht="18.75" hidden="1" customHeight="1">
      <c r="A155" s="5">
        <v>154</v>
      </c>
      <c r="B155" s="5" t="str">
        <f>CONCATENATE("EKB","/",E155,"/",IF(COUNTIFS($D$2:D155,D155)&lt;10,"00",IF(COUNTIFS($D$2:D155,D155)&gt;=10,"0",FALSE)),COUNTIFS($D$2:D155,D155))</f>
        <v>EKB/026/006</v>
      </c>
      <c r="C155" s="5"/>
      <c r="D155" s="9" t="s">
        <v>349</v>
      </c>
      <c r="E155" s="9" t="str">
        <f>VLOOKUP(D155,'KATEGORI BARANG'!$B$2:$C$182,2)</f>
        <v>026</v>
      </c>
      <c r="F155" s="5"/>
      <c r="G155" s="5"/>
      <c r="H155" s="5"/>
      <c r="I155" s="9" t="s">
        <v>2</v>
      </c>
      <c r="J155" s="5"/>
      <c r="K155" s="5" t="s">
        <v>24</v>
      </c>
      <c r="L155" s="10"/>
    </row>
    <row r="156" spans="1:12" ht="18.75" hidden="1" customHeight="1">
      <c r="A156" s="5">
        <v>155</v>
      </c>
      <c r="B156" s="5" t="str">
        <f>CONCATENATE("EKB","/",E156,"/",IF(COUNTIFS($D$2:D156,D156)&lt;10,"00",IF(COUNTIFS($D$2:D156,D156)&gt;=10,"0",FALSE)),COUNTIFS($D$2:D156,D156))</f>
        <v>EKB/026/007</v>
      </c>
      <c r="C156" s="5"/>
      <c r="D156" s="9" t="s">
        <v>349</v>
      </c>
      <c r="E156" s="9" t="str">
        <f>VLOOKUP(D156,'KATEGORI BARANG'!$B$2:$C$182,2)</f>
        <v>026</v>
      </c>
      <c r="F156" s="5"/>
      <c r="G156" s="5"/>
      <c r="H156" s="5"/>
      <c r="I156" s="9" t="s">
        <v>12</v>
      </c>
      <c r="J156" s="5"/>
      <c r="K156" s="5" t="s">
        <v>24</v>
      </c>
      <c r="L156" s="10"/>
    </row>
    <row r="157" spans="1:12" ht="18.75" hidden="1" customHeight="1">
      <c r="A157" s="5">
        <v>156</v>
      </c>
      <c r="B157" s="5" t="str">
        <f>CONCATENATE("EKB","/",E157,"/",IF(COUNTIFS($D$2:D157,D157)&lt;10,"00",IF(COUNTIFS($D$2:D157,D157)&gt;=10,"0",FALSE)),COUNTIFS($D$2:D157,D157))</f>
        <v>EKB/026/008</v>
      </c>
      <c r="C157" s="5"/>
      <c r="D157" s="9" t="s">
        <v>349</v>
      </c>
      <c r="E157" s="9" t="str">
        <f>VLOOKUP(D157,'KATEGORI BARANG'!$B$2:$C$182,2)</f>
        <v>026</v>
      </c>
      <c r="F157" s="5"/>
      <c r="G157" s="5"/>
      <c r="H157" s="5"/>
      <c r="I157" s="9" t="s">
        <v>7</v>
      </c>
      <c r="J157" s="5"/>
      <c r="K157" s="5" t="s">
        <v>24</v>
      </c>
      <c r="L157" s="10"/>
    </row>
    <row r="158" spans="1:12" ht="18.75" customHeight="1">
      <c r="A158" s="5">
        <v>157</v>
      </c>
      <c r="B158" s="5" t="str">
        <f>CONCATENATE("EKB","/",E158,"/",IF(COUNTIFS($D$2:D158,D158)&lt;10,"00",IF(COUNTIFS($D$2:D158,D158)&gt;=10,"0",FALSE)),COUNTIFS($D$2:D158,D158))</f>
        <v>EKB/026/009</v>
      </c>
      <c r="C158" s="5"/>
      <c r="D158" s="9" t="s">
        <v>349</v>
      </c>
      <c r="E158" s="9" t="str">
        <f>VLOOKUP(D158,'KATEGORI BARANG'!$B$2:$C$182,2)</f>
        <v>026</v>
      </c>
      <c r="F158" s="5"/>
      <c r="G158" s="5"/>
      <c r="H158" s="5"/>
      <c r="I158" s="9" t="s">
        <v>6</v>
      </c>
      <c r="J158" s="5"/>
      <c r="K158" s="5" t="s">
        <v>24</v>
      </c>
      <c r="L158" s="10"/>
    </row>
    <row r="159" spans="1:12" ht="18.75" hidden="1" customHeight="1">
      <c r="A159" s="5">
        <v>158</v>
      </c>
      <c r="B159" s="5" t="str">
        <f>CONCATENATE("EKB","/",E159,"/",IF(COUNTIFS($D$2:D159,D159)&lt;10,"00",IF(COUNTIFS($D$2:D159,D159)&gt;=10,"0",FALSE)),COUNTIFS($D$2:D159,D159))</f>
        <v>EKB/026/010</v>
      </c>
      <c r="C159" s="5"/>
      <c r="D159" s="9" t="s">
        <v>349</v>
      </c>
      <c r="E159" s="9" t="str">
        <f>VLOOKUP(D159,'KATEGORI BARANG'!$B$2:$C$182,2)</f>
        <v>026</v>
      </c>
      <c r="F159" s="5"/>
      <c r="G159" s="5"/>
      <c r="H159" s="5"/>
      <c r="I159" s="9" t="s">
        <v>15</v>
      </c>
      <c r="J159" s="5"/>
      <c r="K159" s="5" t="s">
        <v>24</v>
      </c>
      <c r="L159" s="10"/>
    </row>
    <row r="160" spans="1:12" ht="18.75" hidden="1" customHeight="1">
      <c r="A160" s="5">
        <v>159</v>
      </c>
      <c r="B160" s="5" t="str">
        <f>CONCATENATE("EKB","/",E160,"/",IF(COUNTIFS($D$2:D160,D160)&lt;10,"00",IF(COUNTIFS($D$2:D160,D160)&gt;=10,"0",FALSE)),COUNTIFS($D$2:D160,D160))</f>
        <v>EKB/026/011</v>
      </c>
      <c r="C160" s="5"/>
      <c r="D160" s="9" t="s">
        <v>349</v>
      </c>
      <c r="E160" s="9" t="str">
        <f>VLOOKUP(D160,'KATEGORI BARANG'!$B$2:$C$182,2)</f>
        <v>026</v>
      </c>
      <c r="F160" s="5"/>
      <c r="G160" s="5"/>
      <c r="H160" s="5"/>
      <c r="I160" s="9" t="s">
        <v>16</v>
      </c>
      <c r="J160" s="5"/>
      <c r="K160" s="5" t="s">
        <v>24</v>
      </c>
      <c r="L160" s="10"/>
    </row>
    <row r="161" spans="1:12" ht="18.75" hidden="1" customHeight="1">
      <c r="A161" s="5">
        <v>160</v>
      </c>
      <c r="B161" s="5" t="str">
        <f>CONCATENATE("EKB","/",E161,"/",IF(COUNTIFS($D$2:D161,D161)&lt;10,"00",IF(COUNTIFS($D$2:D161,D161)&gt;=10,"0",FALSE)),COUNTIFS($D$2:D161,D161))</f>
        <v>EKB/026/012</v>
      </c>
      <c r="C161" s="5"/>
      <c r="D161" s="9" t="s">
        <v>349</v>
      </c>
      <c r="E161" s="9" t="str">
        <f>VLOOKUP(D161,'KATEGORI BARANG'!$B$2:$C$182,2)</f>
        <v>026</v>
      </c>
      <c r="F161" s="5"/>
      <c r="G161" s="5"/>
      <c r="H161" s="5"/>
      <c r="I161" s="9" t="s">
        <v>10</v>
      </c>
      <c r="J161" s="5"/>
      <c r="K161" s="5" t="s">
        <v>24</v>
      </c>
      <c r="L161" s="10"/>
    </row>
    <row r="162" spans="1:12" ht="18.75" hidden="1" customHeight="1">
      <c r="A162" s="5">
        <v>161</v>
      </c>
      <c r="B162" s="5" t="str">
        <f>CONCATENATE("EKB","/",E162,"/",IF(COUNTIFS($D$2:D162,D162)&lt;10,"00",IF(COUNTIFS($D$2:D162,D162)&gt;=10,"0",FALSE)),COUNTIFS($D$2:D162,D162))</f>
        <v>EKB/027/001</v>
      </c>
      <c r="C162" s="5" t="s">
        <v>231</v>
      </c>
      <c r="D162" s="9" t="s">
        <v>64</v>
      </c>
      <c r="E162" s="9" t="str">
        <f>VLOOKUP(D162,'KATEGORI BARANG'!$B$2:$C$182,2)</f>
        <v>027</v>
      </c>
      <c r="F162" s="5"/>
      <c r="G162" s="5"/>
      <c r="H162" s="5"/>
      <c r="I162" s="9" t="s">
        <v>15</v>
      </c>
      <c r="J162" s="5"/>
      <c r="K162" s="5" t="s">
        <v>347</v>
      </c>
      <c r="L162" s="10"/>
    </row>
    <row r="163" spans="1:12" ht="18.75" hidden="1" customHeight="1">
      <c r="A163" s="5">
        <v>162</v>
      </c>
      <c r="B163" s="5" t="str">
        <f>CONCATENATE("EKB","/",E163,"/",IF(COUNTIFS($D$2:D163,D163)&lt;10,"00",IF(COUNTIFS($D$2:D163,D163)&gt;=10,"0",FALSE)),COUNTIFS($D$2:D163,D163))</f>
        <v>EKB/027/002</v>
      </c>
      <c r="C163" s="5"/>
      <c r="D163" s="9" t="s">
        <v>64</v>
      </c>
      <c r="E163" s="9" t="str">
        <f>VLOOKUP(D163,'KATEGORI BARANG'!$B$2:$C$182,2)</f>
        <v>027</v>
      </c>
      <c r="F163" s="5"/>
      <c r="G163" s="5"/>
      <c r="H163" s="5"/>
      <c r="I163" s="9" t="s">
        <v>15</v>
      </c>
      <c r="J163" s="5"/>
      <c r="K163" s="5" t="s">
        <v>347</v>
      </c>
      <c r="L163" s="10"/>
    </row>
    <row r="164" spans="1:12" ht="18.75" hidden="1" customHeight="1">
      <c r="A164" s="5">
        <v>163</v>
      </c>
      <c r="B164" s="5" t="str">
        <f>CONCATENATE("EKB","/",E164,"/",IF(COUNTIFS($D$2:D164,D164)&lt;10,"00",IF(COUNTIFS($D$2:D164,D164)&gt;=10,"0",FALSE)),COUNTIFS($D$2:D164,D164))</f>
        <v>EKB/027/003</v>
      </c>
      <c r="C164" s="5"/>
      <c r="D164" s="9" t="s">
        <v>64</v>
      </c>
      <c r="E164" s="9" t="str">
        <f>VLOOKUP(D164,'KATEGORI BARANG'!$B$2:$C$182,2)</f>
        <v>027</v>
      </c>
      <c r="F164" s="5"/>
      <c r="G164" s="5"/>
      <c r="H164" s="5"/>
      <c r="I164" s="9" t="s">
        <v>15</v>
      </c>
      <c r="J164" s="5"/>
      <c r="K164" s="5" t="s">
        <v>347</v>
      </c>
      <c r="L164" s="10"/>
    </row>
    <row r="165" spans="1:12" ht="18.75" hidden="1" customHeight="1">
      <c r="A165" s="5">
        <v>164</v>
      </c>
      <c r="B165" s="5" t="str">
        <f>CONCATENATE("EKB","/",E165,"/",IF(COUNTIFS($D$2:D165,D165)&lt;10,"00",IF(COUNTIFS($D$2:D165,D165)&gt;=10,"0",FALSE)),COUNTIFS($D$2:D165,D165))</f>
        <v>EKB/027/004</v>
      </c>
      <c r="C165" s="5"/>
      <c r="D165" s="9" t="s">
        <v>64</v>
      </c>
      <c r="E165" s="9" t="str">
        <f>VLOOKUP(D165,'KATEGORI BARANG'!$B$2:$C$182,2)</f>
        <v>027</v>
      </c>
      <c r="F165" s="5"/>
      <c r="G165" s="5"/>
      <c r="H165" s="5"/>
      <c r="I165" s="9" t="s">
        <v>15</v>
      </c>
      <c r="J165" s="5"/>
      <c r="K165" s="5" t="s">
        <v>347</v>
      </c>
      <c r="L165" s="10"/>
    </row>
    <row r="166" spans="1:12" ht="18.75" hidden="1" customHeight="1">
      <c r="A166" s="5">
        <v>165</v>
      </c>
      <c r="B166" s="5" t="str">
        <f>CONCATENATE("EKB","/",E166,"/",IF(COUNTIFS($D$2:D166,D166)&lt;10,"00",IF(COUNTIFS($D$2:D166,D166)&gt;=10,"0",FALSE)),COUNTIFS($D$2:D166,D166))</f>
        <v>EKB/027/005</v>
      </c>
      <c r="C166" s="5"/>
      <c r="D166" s="9" t="s">
        <v>64</v>
      </c>
      <c r="E166" s="9" t="str">
        <f>VLOOKUP(D166,'KATEGORI BARANG'!$B$2:$C$182,2)</f>
        <v>027</v>
      </c>
      <c r="F166" s="5"/>
      <c r="G166" s="5"/>
      <c r="H166" s="5"/>
      <c r="I166" s="9" t="s">
        <v>15</v>
      </c>
      <c r="J166" s="5"/>
      <c r="K166" s="5" t="s">
        <v>347</v>
      </c>
      <c r="L166" s="10"/>
    </row>
    <row r="167" spans="1:12" ht="18.75" hidden="1" customHeight="1">
      <c r="A167" s="5">
        <v>166</v>
      </c>
      <c r="B167" s="5" t="str">
        <f>CONCATENATE("EKB","/",E167,"/",IF(COUNTIFS($D$2:D167,D167)&lt;10,"00",IF(COUNTIFS($D$2:D167,D167)&gt;=10,"0",FALSE)),COUNTIFS($D$2:D167,D167))</f>
        <v>EKB/027/006</v>
      </c>
      <c r="C167" s="5"/>
      <c r="D167" s="9" t="s">
        <v>64</v>
      </c>
      <c r="E167" s="9" t="str">
        <f>VLOOKUP(D167,'KATEGORI BARANG'!$B$2:$C$182,2)</f>
        <v>027</v>
      </c>
      <c r="F167" s="5"/>
      <c r="G167" s="5"/>
      <c r="H167" s="5"/>
      <c r="I167" s="9" t="s">
        <v>15</v>
      </c>
      <c r="J167" s="5"/>
      <c r="K167" s="5" t="s">
        <v>347</v>
      </c>
      <c r="L167" s="10"/>
    </row>
    <row r="168" spans="1:12" ht="18.75" hidden="1" customHeight="1">
      <c r="A168" s="5">
        <v>167</v>
      </c>
      <c r="B168" s="5" t="str">
        <f>CONCATENATE("EKB","/",E168,"/",IF(COUNTIFS($D$2:D168,D168)&lt;10,"00",IF(COUNTIFS($D$2:D168,D168)&gt;=10,"0",FALSE)),COUNTIFS($D$2:D168,D168))</f>
        <v>EKB/027/007</v>
      </c>
      <c r="C168" s="5"/>
      <c r="D168" s="9" t="s">
        <v>64</v>
      </c>
      <c r="E168" s="9" t="str">
        <f>VLOOKUP(D168,'KATEGORI BARANG'!$B$2:$C$182,2)</f>
        <v>027</v>
      </c>
      <c r="F168" s="5"/>
      <c r="G168" s="5"/>
      <c r="H168" s="5"/>
      <c r="I168" s="9" t="s">
        <v>15</v>
      </c>
      <c r="J168" s="5"/>
      <c r="K168" s="5" t="s">
        <v>347</v>
      </c>
      <c r="L168" s="10"/>
    </row>
    <row r="169" spans="1:12" ht="18.75" hidden="1" customHeight="1">
      <c r="A169" s="5">
        <v>168</v>
      </c>
      <c r="B169" s="5" t="str">
        <f>CONCATENATE("EKB","/",E169,"/",IF(COUNTIFS($D$2:D169,D169)&lt;10,"00",IF(COUNTIFS($D$2:D169,D169)&gt;=10,"0",FALSE)),COUNTIFS($D$2:D169,D169))</f>
        <v>EKB/027/008</v>
      </c>
      <c r="C169" s="5"/>
      <c r="D169" s="9" t="s">
        <v>64</v>
      </c>
      <c r="E169" s="9" t="str">
        <f>VLOOKUP(D169,'KATEGORI BARANG'!$B$2:$C$182,2)</f>
        <v>027</v>
      </c>
      <c r="F169" s="5"/>
      <c r="G169" s="5"/>
      <c r="H169" s="5"/>
      <c r="I169" s="9" t="s">
        <v>15</v>
      </c>
      <c r="J169" s="5"/>
      <c r="K169" s="5" t="s">
        <v>347</v>
      </c>
      <c r="L169" s="10"/>
    </row>
    <row r="170" spans="1:12" ht="18.75" hidden="1" customHeight="1">
      <c r="A170" s="5">
        <v>169</v>
      </c>
      <c r="B170" s="5" t="str">
        <f>CONCATENATE("EKB","/",E170,"/",IF(COUNTIFS($D$2:D170,D170)&lt;10,"00",IF(COUNTIFS($D$2:D170,D170)&gt;=10,"0",FALSE)),COUNTIFS($D$2:D170,D170))</f>
        <v>EKB/027/009</v>
      </c>
      <c r="C170" s="5"/>
      <c r="D170" s="9" t="s">
        <v>64</v>
      </c>
      <c r="E170" s="9" t="str">
        <f>VLOOKUP(D170,'KATEGORI BARANG'!$B$2:$C$182,2)</f>
        <v>027</v>
      </c>
      <c r="F170" s="5"/>
      <c r="G170" s="5"/>
      <c r="H170" s="5"/>
      <c r="I170" s="9" t="s">
        <v>15</v>
      </c>
      <c r="J170" s="5"/>
      <c r="K170" s="5" t="s">
        <v>347</v>
      </c>
      <c r="L170" s="10"/>
    </row>
    <row r="171" spans="1:12" ht="18.75" hidden="1" customHeight="1">
      <c r="A171" s="5">
        <v>170</v>
      </c>
      <c r="B171" s="5" t="str">
        <f>CONCATENATE("EKB","/",E171,"/",IF(COUNTIFS($D$2:D171,D171)&lt;10,"00",IF(COUNTIFS($D$2:D171,D171)&gt;=10,"0",FALSE)),COUNTIFS($D$2:D171,D171))</f>
        <v>EKB/028/001</v>
      </c>
      <c r="C171" s="5" t="s">
        <v>232</v>
      </c>
      <c r="D171" s="9" t="s">
        <v>65</v>
      </c>
      <c r="E171" s="9" t="str">
        <f>VLOOKUP(D171,'KATEGORI BARANG'!$B$2:$C$182,2)</f>
        <v>028</v>
      </c>
      <c r="F171" s="5"/>
      <c r="G171" s="5"/>
      <c r="H171" s="5"/>
      <c r="I171" s="9" t="s">
        <v>15</v>
      </c>
      <c r="J171" s="5"/>
      <c r="K171" s="5" t="s">
        <v>347</v>
      </c>
      <c r="L171" s="10"/>
    </row>
    <row r="172" spans="1:12" ht="18.75" hidden="1" customHeight="1">
      <c r="A172" s="5">
        <v>171</v>
      </c>
      <c r="B172" s="5" t="str">
        <f>CONCATENATE("EKB","/",E172,"/",IF(COUNTIFS($D$2:D172,D172)&lt;10,"00",IF(COUNTIFS($D$2:D172,D172)&gt;=10,"0",FALSE)),COUNTIFS($D$2:D172,D172))</f>
        <v>EKB/028/002</v>
      </c>
      <c r="C172" s="5"/>
      <c r="D172" s="9" t="s">
        <v>65</v>
      </c>
      <c r="E172" s="9" t="str">
        <f>VLOOKUP(D172,'KATEGORI BARANG'!$B$2:$C$182,2)</f>
        <v>028</v>
      </c>
      <c r="F172" s="5"/>
      <c r="G172" s="5"/>
      <c r="H172" s="5"/>
      <c r="I172" s="9" t="s">
        <v>16</v>
      </c>
      <c r="J172" s="5"/>
      <c r="K172" s="5" t="s">
        <v>347</v>
      </c>
      <c r="L172" s="10"/>
    </row>
    <row r="173" spans="1:12" ht="18.75" hidden="1" customHeight="1">
      <c r="A173" s="5">
        <v>172</v>
      </c>
      <c r="B173" s="5" t="str">
        <f>CONCATENATE("EKB","/",E173,"/",IF(COUNTIFS($D$2:D173,D173)&lt;10,"00",IF(COUNTIFS($D$2:D173,D173)&gt;=10,"0",FALSE)),COUNTIFS($D$2:D173,D173))</f>
        <v>EKB/028/003</v>
      </c>
      <c r="C173" s="5"/>
      <c r="D173" s="9" t="s">
        <v>65</v>
      </c>
      <c r="E173" s="9" t="str">
        <f>VLOOKUP(D173,'KATEGORI BARANG'!$B$2:$C$182,2)</f>
        <v>028</v>
      </c>
      <c r="F173" s="5"/>
      <c r="G173" s="5"/>
      <c r="H173" s="5"/>
      <c r="I173" s="9" t="s">
        <v>16</v>
      </c>
      <c r="J173" s="5"/>
      <c r="K173" s="5" t="s">
        <v>347</v>
      </c>
      <c r="L173" s="10"/>
    </row>
    <row r="174" spans="1:12" ht="18.75" hidden="1" customHeight="1">
      <c r="A174" s="5">
        <v>173</v>
      </c>
      <c r="B174" s="5" t="str">
        <f>CONCATENATE("EKB","/",E174,"/",IF(COUNTIFS($D$2:D174,D174)&lt;10,"00",IF(COUNTIFS($D$2:D174,D174)&gt;=10,"0",FALSE)),COUNTIFS($D$2:D174,D174))</f>
        <v>EKB/028/004</v>
      </c>
      <c r="C174" s="5"/>
      <c r="D174" s="9" t="s">
        <v>65</v>
      </c>
      <c r="E174" s="9" t="str">
        <f>VLOOKUP(D174,'KATEGORI BARANG'!$B$2:$C$182,2)</f>
        <v>028</v>
      </c>
      <c r="F174" s="5"/>
      <c r="G174" s="5"/>
      <c r="H174" s="5"/>
      <c r="I174" s="9" t="s">
        <v>16</v>
      </c>
      <c r="J174" s="5"/>
      <c r="K174" s="5" t="s">
        <v>347</v>
      </c>
      <c r="L174" s="10"/>
    </row>
    <row r="175" spans="1:12" ht="18.75" hidden="1" customHeight="1">
      <c r="A175" s="5">
        <v>174</v>
      </c>
      <c r="B175" s="5" t="str">
        <f>CONCATENATE("EKB","/",E175,"/",IF(COUNTIFS($D$2:D175,D175)&lt;10,"00",IF(COUNTIFS($D$2:D175,D175)&gt;=10,"0",FALSE)),COUNTIFS($D$2:D175,D175))</f>
        <v>EKB/028/005</v>
      </c>
      <c r="C175" s="5"/>
      <c r="D175" s="9" t="s">
        <v>65</v>
      </c>
      <c r="E175" s="9" t="str">
        <f>VLOOKUP(D175,'KATEGORI BARANG'!$B$2:$C$182,2)</f>
        <v>028</v>
      </c>
      <c r="F175" s="5"/>
      <c r="G175" s="5"/>
      <c r="H175" s="5"/>
      <c r="I175" s="9" t="s">
        <v>16</v>
      </c>
      <c r="J175" s="5"/>
      <c r="K175" s="5" t="s">
        <v>347</v>
      </c>
      <c r="L175" s="10"/>
    </row>
    <row r="176" spans="1:12" ht="18.75" hidden="1" customHeight="1">
      <c r="A176" s="5">
        <v>175</v>
      </c>
      <c r="B176" s="5" t="str">
        <f>CONCATENATE("EKB","/",E176,"/",IF(COUNTIFS($D$2:D176,D176)&lt;10,"00",IF(COUNTIFS($D$2:D176,D176)&gt;=10,"0",FALSE)),COUNTIFS($D$2:D176,D176))</f>
        <v>EKB/028/006</v>
      </c>
      <c r="C176" s="5"/>
      <c r="D176" s="9" t="s">
        <v>65</v>
      </c>
      <c r="E176" s="9" t="str">
        <f>VLOOKUP(D176,'KATEGORI BARANG'!$B$2:$C$182,2)</f>
        <v>028</v>
      </c>
      <c r="F176" s="5"/>
      <c r="G176" s="5"/>
      <c r="H176" s="5"/>
      <c r="I176" s="9" t="s">
        <v>16</v>
      </c>
      <c r="J176" s="5"/>
      <c r="K176" s="5" t="s">
        <v>347</v>
      </c>
      <c r="L176" s="10"/>
    </row>
    <row r="177" spans="1:12" ht="18.75" hidden="1" customHeight="1">
      <c r="A177" s="5">
        <v>176</v>
      </c>
      <c r="B177" s="5" t="str">
        <f>CONCATENATE("EKB","/",E177,"/",IF(COUNTIFS($D$2:D177,D177)&lt;10,"00",IF(COUNTIFS($D$2:D177,D177)&gt;=10,"0",FALSE)),COUNTIFS($D$2:D177,D177))</f>
        <v>EKB/028/007</v>
      </c>
      <c r="C177" s="5"/>
      <c r="D177" s="9" t="s">
        <v>65</v>
      </c>
      <c r="E177" s="9" t="str">
        <f>VLOOKUP(D177,'KATEGORI BARANG'!$B$2:$C$182,2)</f>
        <v>028</v>
      </c>
      <c r="F177" s="5"/>
      <c r="G177" s="5"/>
      <c r="H177" s="5"/>
      <c r="I177" s="9" t="s">
        <v>16</v>
      </c>
      <c r="J177" s="5"/>
      <c r="K177" s="5" t="s">
        <v>347</v>
      </c>
      <c r="L177" s="10"/>
    </row>
    <row r="178" spans="1:12" ht="18.75" hidden="1" customHeight="1">
      <c r="A178" s="5">
        <v>177</v>
      </c>
      <c r="B178" s="5" t="str">
        <f>CONCATENATE("EKB","/",E178,"/",IF(COUNTIFS($D$2:D178,D178)&lt;10,"00",IF(COUNTIFS($D$2:D178,D178)&gt;=10,"0",FALSE)),COUNTIFS($D$2:D178,D178))</f>
        <v>EKB/029/001</v>
      </c>
      <c r="C178" s="5" t="s">
        <v>233</v>
      </c>
      <c r="D178" s="9" t="s">
        <v>66</v>
      </c>
      <c r="E178" s="9" t="str">
        <f>VLOOKUP(D178,'KATEGORI BARANG'!$B$2:$C$182,2)</f>
        <v>029</v>
      </c>
      <c r="F178" s="5"/>
      <c r="G178" s="5"/>
      <c r="H178" s="5"/>
      <c r="I178" s="9" t="s">
        <v>15</v>
      </c>
      <c r="J178" s="5"/>
      <c r="K178" s="5" t="s">
        <v>347</v>
      </c>
      <c r="L178" s="10"/>
    </row>
    <row r="179" spans="1:12" ht="18.75" hidden="1" customHeight="1">
      <c r="A179" s="5">
        <v>178</v>
      </c>
      <c r="B179" s="5" t="str">
        <f>CONCATENATE("EKB","/",E179,"/",IF(COUNTIFS($D$2:D179,D179)&lt;10,"00",IF(COUNTIFS($D$2:D179,D179)&gt;=10,"0",FALSE)),COUNTIFS($D$2:D179,D179))</f>
        <v>EKB/029/002</v>
      </c>
      <c r="C179" s="5"/>
      <c r="D179" s="9" t="s">
        <v>66</v>
      </c>
      <c r="E179" s="9" t="str">
        <f>VLOOKUP(D179,'KATEGORI BARANG'!$B$2:$C$182,2)</f>
        <v>029</v>
      </c>
      <c r="F179" s="5"/>
      <c r="G179" s="5"/>
      <c r="H179" s="5"/>
      <c r="I179" s="9" t="s">
        <v>15</v>
      </c>
      <c r="J179" s="5"/>
      <c r="K179" s="5" t="s">
        <v>347</v>
      </c>
      <c r="L179" s="10"/>
    </row>
    <row r="180" spans="1:12" ht="18.75" hidden="1" customHeight="1">
      <c r="A180" s="5">
        <v>179</v>
      </c>
      <c r="B180" s="5" t="str">
        <f>CONCATENATE("EKB","/",E180,"/",IF(COUNTIFS($D$2:D180,D180)&lt;10,"00",IF(COUNTIFS($D$2:D180,D180)&gt;=10,"0",FALSE)),COUNTIFS($D$2:D180,D180))</f>
        <v>EKB/030/001</v>
      </c>
      <c r="C180" s="5" t="s">
        <v>234</v>
      </c>
      <c r="D180" s="9" t="s">
        <v>67</v>
      </c>
      <c r="E180" s="9" t="str">
        <f>VLOOKUP(D180,'KATEGORI BARANG'!$B$2:$C$182,2)</f>
        <v>030</v>
      </c>
      <c r="F180" s="5"/>
      <c r="G180" s="5"/>
      <c r="H180" s="5"/>
      <c r="I180" s="9" t="s">
        <v>12</v>
      </c>
      <c r="J180" s="5" t="s">
        <v>322</v>
      </c>
      <c r="K180" s="5" t="s">
        <v>347</v>
      </c>
      <c r="L180" s="10"/>
    </row>
    <row r="181" spans="1:12" ht="18.75" customHeight="1">
      <c r="A181" s="5">
        <v>180</v>
      </c>
      <c r="B181" s="5" t="str">
        <f>CONCATENATE("EKB","/",E181,"/",IF(COUNTIFS($D$2:D181,D181)&lt;10,"00",IF(COUNTIFS($D$2:D181,D181)&gt;=10,"0",FALSE)),COUNTIFS($D$2:D181,D181))</f>
        <v>EKB/030/002</v>
      </c>
      <c r="C181" s="5"/>
      <c r="D181" s="9" t="s">
        <v>67</v>
      </c>
      <c r="E181" s="9" t="str">
        <f>VLOOKUP(D181,'KATEGORI BARANG'!$B$2:$C$182,2)</f>
        <v>030</v>
      </c>
      <c r="F181" s="5"/>
      <c r="G181" s="5"/>
      <c r="H181" s="5"/>
      <c r="I181" s="9" t="s">
        <v>6</v>
      </c>
      <c r="J181" s="5" t="s">
        <v>350</v>
      </c>
      <c r="K181" s="5" t="s">
        <v>347</v>
      </c>
      <c r="L181" s="10"/>
    </row>
    <row r="182" spans="1:12" ht="18.75" hidden="1" customHeight="1">
      <c r="A182" s="5">
        <v>181</v>
      </c>
      <c r="B182" s="5" t="str">
        <f>CONCATENATE("EKB","/",E182,"/",IF(COUNTIFS($D$2:D182,D182)&lt;10,"00",IF(COUNTIFS($D$2:D182,D182)&gt;=10,"0",FALSE)),COUNTIFS($D$2:D182,D182))</f>
        <v>EKB/030/003</v>
      </c>
      <c r="C182" s="5"/>
      <c r="D182" s="9" t="s">
        <v>67</v>
      </c>
      <c r="E182" s="9" t="str">
        <f>VLOOKUP(D182,'KATEGORI BARANG'!$B$2:$C$182,2)</f>
        <v>030</v>
      </c>
      <c r="F182" s="5"/>
      <c r="G182" s="5"/>
      <c r="H182" s="5"/>
      <c r="I182" s="9" t="s">
        <v>2</v>
      </c>
      <c r="J182" s="5" t="s">
        <v>337</v>
      </c>
      <c r="K182" s="5" t="s">
        <v>347</v>
      </c>
      <c r="L182" s="10"/>
    </row>
    <row r="183" spans="1:12" ht="18.75" hidden="1" customHeight="1">
      <c r="A183" s="5">
        <v>182</v>
      </c>
      <c r="B183" s="5" t="str">
        <f>CONCATENATE("EKB","/",E183,"/",IF(COUNTIFS($D$2:D183,D183)&lt;10,"00",IF(COUNTIFS($D$2:D183,D183)&gt;=10,"0",FALSE)),COUNTIFS($D$2:D183,D183))</f>
        <v>EKB/030/004</v>
      </c>
      <c r="C183" s="5"/>
      <c r="D183" s="9" t="s">
        <v>67</v>
      </c>
      <c r="E183" s="9" t="str">
        <f>VLOOKUP(D183,'KATEGORI BARANG'!$B$2:$C$182,2)</f>
        <v>030</v>
      </c>
      <c r="F183" s="5"/>
      <c r="G183" s="5"/>
      <c r="H183" s="5"/>
      <c r="I183" s="9" t="s">
        <v>13</v>
      </c>
      <c r="J183" s="5" t="s">
        <v>333</v>
      </c>
      <c r="K183" s="5" t="s">
        <v>347</v>
      </c>
      <c r="L183" s="10"/>
    </row>
    <row r="184" spans="1:12" ht="18.75" customHeight="1">
      <c r="A184" s="5">
        <v>183</v>
      </c>
      <c r="B184" s="5" t="str">
        <f>CONCATENATE("EKB","/",E184,"/",IF(COUNTIFS($D$2:D184,D184)&lt;10,"00",IF(COUNTIFS($D$2:D184,D184)&gt;=10,"0",FALSE)),COUNTIFS($D$2:D184,D184))</f>
        <v>EKB/031/001</v>
      </c>
      <c r="C184" s="5" t="s">
        <v>235</v>
      </c>
      <c r="D184" s="9" t="s">
        <v>68</v>
      </c>
      <c r="E184" s="9" t="str">
        <f>VLOOKUP(D184,'KATEGORI BARANG'!$B$2:$C$182,2)</f>
        <v>031</v>
      </c>
      <c r="F184" s="5"/>
      <c r="G184" s="5"/>
      <c r="H184" s="5"/>
      <c r="I184" s="9" t="s">
        <v>6</v>
      </c>
      <c r="J184" s="5"/>
      <c r="K184" s="5" t="s">
        <v>347</v>
      </c>
      <c r="L184" s="10"/>
    </row>
    <row r="185" spans="1:12" ht="18.75" customHeight="1">
      <c r="A185" s="5">
        <v>184</v>
      </c>
      <c r="B185" s="5" t="str">
        <f>CONCATENATE("EKB","/",E185,"/",IF(COUNTIFS($D$2:D185,D185)&lt;10,"00",IF(COUNTIFS($D$2:D185,D185)&gt;=10,"0",FALSE)),COUNTIFS($D$2:D185,D185))</f>
        <v>EKB/031/002</v>
      </c>
      <c r="C185" s="5"/>
      <c r="D185" s="9" t="s">
        <v>68</v>
      </c>
      <c r="E185" s="9" t="str">
        <f>VLOOKUP(D185,'KATEGORI BARANG'!$B$2:$C$182,2)</f>
        <v>031</v>
      </c>
      <c r="F185" s="5"/>
      <c r="G185" s="5"/>
      <c r="H185" s="5"/>
      <c r="I185" s="9" t="s">
        <v>6</v>
      </c>
      <c r="J185" s="5"/>
      <c r="K185" s="5" t="s">
        <v>347</v>
      </c>
      <c r="L185" s="10"/>
    </row>
    <row r="186" spans="1:12" ht="18.75" hidden="1" customHeight="1">
      <c r="A186" s="5">
        <v>185</v>
      </c>
      <c r="B186" s="5" t="str">
        <f>CONCATENATE("EKB","/",E186,"/",IF(COUNTIFS($D$2:D186,D186)&lt;10,"00",IF(COUNTIFS($D$2:D186,D186)&gt;=10,"0",FALSE)),COUNTIFS($D$2:D186,D186))</f>
        <v>EKB/031/003</v>
      </c>
      <c r="C186" s="5"/>
      <c r="D186" s="9" t="s">
        <v>68</v>
      </c>
      <c r="E186" s="9" t="str">
        <f>VLOOKUP(D186,'KATEGORI BARANG'!$B$2:$C$182,2)</f>
        <v>031</v>
      </c>
      <c r="F186" s="5"/>
      <c r="G186" s="5"/>
      <c r="H186" s="5"/>
      <c r="I186" s="9" t="s">
        <v>7</v>
      </c>
      <c r="J186" s="5"/>
      <c r="K186" s="5" t="s">
        <v>347</v>
      </c>
      <c r="L186" s="10"/>
    </row>
    <row r="187" spans="1:12" ht="18.75" hidden="1" customHeight="1">
      <c r="A187" s="5">
        <v>186</v>
      </c>
      <c r="B187" s="5" t="str">
        <f>CONCATENATE("EKB","/",E187,"/",IF(COUNTIFS($D$2:D187,D187)&lt;10,"00",IF(COUNTIFS($D$2:D187,D187)&gt;=10,"0",FALSE)),COUNTIFS($D$2:D187,D187))</f>
        <v>EKB/031/004</v>
      </c>
      <c r="C187" s="5"/>
      <c r="D187" s="9" t="s">
        <v>68</v>
      </c>
      <c r="E187" s="9" t="str">
        <f>VLOOKUP(D187,'KATEGORI BARANG'!$B$2:$C$182,2)</f>
        <v>031</v>
      </c>
      <c r="F187" s="5"/>
      <c r="G187" s="5"/>
      <c r="H187" s="5"/>
      <c r="I187" s="9" t="s">
        <v>7</v>
      </c>
      <c r="J187" s="5"/>
      <c r="K187" s="5" t="s">
        <v>347</v>
      </c>
      <c r="L187" s="10"/>
    </row>
    <row r="188" spans="1:12" ht="18.75" hidden="1" customHeight="1">
      <c r="A188" s="5">
        <v>187</v>
      </c>
      <c r="B188" s="5" t="str">
        <f>CONCATENATE("EKB","/",E188,"/",IF(COUNTIFS($D$2:D188,D188)&lt;10,"00",IF(COUNTIFS($D$2:D188,D188)&gt;=10,"0",FALSE)),COUNTIFS($D$2:D188,D188))</f>
        <v>EKB/032/001</v>
      </c>
      <c r="C188" s="5" t="s">
        <v>236</v>
      </c>
      <c r="D188" s="9" t="s">
        <v>69</v>
      </c>
      <c r="E188" s="9" t="str">
        <f>VLOOKUP(D188,'KATEGORI BARANG'!$B$2:$C$182,2)</f>
        <v>032</v>
      </c>
      <c r="F188" s="5"/>
      <c r="G188" s="5"/>
      <c r="H188" s="5"/>
      <c r="I188" s="9" t="s">
        <v>8</v>
      </c>
      <c r="J188" s="5" t="s">
        <v>42</v>
      </c>
      <c r="K188" s="5" t="s">
        <v>347</v>
      </c>
      <c r="L188" s="10"/>
    </row>
    <row r="189" spans="1:12" ht="18.75" hidden="1" customHeight="1">
      <c r="A189" s="5">
        <v>188</v>
      </c>
      <c r="B189" s="5" t="str">
        <f>CONCATENATE("EKB","/",E189,"/",IF(COUNTIFS($D$2:D189,D189)&lt;10,"00",IF(COUNTIFS($D$2:D189,D189)&gt;=10,"0",FALSE)),COUNTIFS($D$2:D189,D189))</f>
        <v>EKB/033/001</v>
      </c>
      <c r="C189" s="5" t="s">
        <v>70</v>
      </c>
      <c r="D189" s="9" t="s">
        <v>70</v>
      </c>
      <c r="E189" s="9" t="str">
        <f>VLOOKUP(D189,'KATEGORI BARANG'!$B$2:$C$182,2)</f>
        <v>033</v>
      </c>
      <c r="F189" s="5" t="s">
        <v>351</v>
      </c>
      <c r="G189" s="5"/>
      <c r="H189" s="5"/>
      <c r="I189" s="9" t="s">
        <v>12</v>
      </c>
      <c r="J189" s="5" t="s">
        <v>324</v>
      </c>
      <c r="K189" s="5" t="s">
        <v>347</v>
      </c>
      <c r="L189" s="10"/>
    </row>
    <row r="190" spans="1:12" ht="18.75" hidden="1" customHeight="1">
      <c r="A190" s="5">
        <v>189</v>
      </c>
      <c r="B190" s="5" t="str">
        <f>CONCATENATE("EKB","/",E190,"/",IF(COUNTIFS($D$2:D190,D190)&lt;10,"00",IF(COUNTIFS($D$2:D190,D190)&gt;=10,"0",FALSE)),COUNTIFS($D$2:D190,D190))</f>
        <v>EKB/033/002</v>
      </c>
      <c r="C190" s="5"/>
      <c r="D190" s="9" t="s">
        <v>70</v>
      </c>
      <c r="E190" s="9" t="str">
        <f>VLOOKUP(D190,'KATEGORI BARANG'!$B$2:$C$182,2)</f>
        <v>033</v>
      </c>
      <c r="F190" s="5" t="s">
        <v>351</v>
      </c>
      <c r="G190" s="5"/>
      <c r="H190" s="5"/>
      <c r="I190" s="9" t="s">
        <v>310</v>
      </c>
      <c r="J190" s="5" t="s">
        <v>352</v>
      </c>
      <c r="K190" s="5" t="s">
        <v>347</v>
      </c>
      <c r="L190" s="10"/>
    </row>
    <row r="191" spans="1:12" ht="18.75" hidden="1" customHeight="1">
      <c r="A191" s="5">
        <v>190</v>
      </c>
      <c r="B191" s="5" t="str">
        <f>CONCATENATE("EKB","/",E191,"/",IF(COUNTIFS($D$2:D191,D191)&lt;10,"00",IF(COUNTIFS($D$2:D191,D191)&gt;=10,"0",FALSE)),COUNTIFS($D$2:D191,D191))</f>
        <v>EKB/033/003</v>
      </c>
      <c r="C191" s="5"/>
      <c r="D191" s="9" t="s">
        <v>70</v>
      </c>
      <c r="E191" s="9" t="str">
        <f>VLOOKUP(D191,'KATEGORI BARANG'!$B$2:$C$182,2)</f>
        <v>033</v>
      </c>
      <c r="F191" s="5" t="s">
        <v>351</v>
      </c>
      <c r="G191" s="5"/>
      <c r="H191" s="5"/>
      <c r="I191" s="9" t="s">
        <v>13</v>
      </c>
      <c r="J191" s="5" t="s">
        <v>325</v>
      </c>
      <c r="K191" s="5" t="s">
        <v>347</v>
      </c>
      <c r="L191" s="10"/>
    </row>
    <row r="192" spans="1:12" ht="18.75" hidden="1" customHeight="1">
      <c r="A192" s="5">
        <v>191</v>
      </c>
      <c r="B192" s="5" t="str">
        <f>CONCATENATE("EKB","/",E192,"/",IF(COUNTIFS($D$2:D192,D192)&lt;10,"00",IF(COUNTIFS($D$2:D192,D192)&gt;=10,"0",FALSE)),COUNTIFS($D$2:D192,D192))</f>
        <v>EKB/033/004</v>
      </c>
      <c r="C192" s="5"/>
      <c r="D192" s="9" t="s">
        <v>70</v>
      </c>
      <c r="E192" s="9" t="str">
        <f>VLOOKUP(D192,'KATEGORI BARANG'!$B$2:$C$182,2)</f>
        <v>033</v>
      </c>
      <c r="F192" s="5" t="s">
        <v>351</v>
      </c>
      <c r="G192" s="5"/>
      <c r="H192" s="5"/>
      <c r="I192" s="9" t="s">
        <v>14</v>
      </c>
      <c r="J192" s="5" t="s">
        <v>326</v>
      </c>
      <c r="K192" s="5" t="s">
        <v>347</v>
      </c>
      <c r="L192" s="10"/>
    </row>
    <row r="193" spans="1:12" ht="18.75" hidden="1" customHeight="1">
      <c r="A193" s="5">
        <v>192</v>
      </c>
      <c r="B193" s="5" t="str">
        <f>CONCATENATE("EKB","/",E193,"/",IF(COUNTIFS($D$2:D193,D193)&lt;10,"00",IF(COUNTIFS($D$2:D193,D193)&gt;=10,"0",FALSE)),COUNTIFS($D$2:D193,D193))</f>
        <v>EKB/033/005</v>
      </c>
      <c r="C193" s="5"/>
      <c r="D193" s="9" t="s">
        <v>70</v>
      </c>
      <c r="E193" s="9" t="str">
        <f>VLOOKUP(D193,'KATEGORI BARANG'!$B$2:$C$182,2)</f>
        <v>033</v>
      </c>
      <c r="F193" s="5" t="s">
        <v>351</v>
      </c>
      <c r="G193" s="5"/>
      <c r="H193" s="5"/>
      <c r="I193" s="9" t="s">
        <v>310</v>
      </c>
      <c r="J193" s="5" t="s">
        <v>353</v>
      </c>
      <c r="K193" s="5" t="s">
        <v>347</v>
      </c>
      <c r="L193" s="10"/>
    </row>
    <row r="194" spans="1:12" ht="18.75" hidden="1" customHeight="1">
      <c r="A194" s="5">
        <v>193</v>
      </c>
      <c r="B194" s="5" t="str">
        <f>CONCATENATE("EKB","/",E194,"/",IF(COUNTIFS($D$2:D194,D194)&lt;10,"00",IF(COUNTIFS($D$2:D194,D194)&gt;=10,"0",FALSE)),COUNTIFS($D$2:D194,D194))</f>
        <v>EKB/033/006</v>
      </c>
      <c r="C194" s="5"/>
      <c r="D194" s="9" t="s">
        <v>70</v>
      </c>
      <c r="E194" s="9" t="str">
        <f>VLOOKUP(D194,'KATEGORI BARANG'!$B$2:$C$182,2)</f>
        <v>033</v>
      </c>
      <c r="F194" s="5" t="s">
        <v>351</v>
      </c>
      <c r="G194" s="5"/>
      <c r="H194" s="5"/>
      <c r="I194" s="9" t="s">
        <v>310</v>
      </c>
      <c r="J194" s="5" t="s">
        <v>354</v>
      </c>
      <c r="K194" s="5" t="s">
        <v>347</v>
      </c>
      <c r="L194" s="10"/>
    </row>
    <row r="195" spans="1:12" ht="18.75" hidden="1" customHeight="1">
      <c r="A195" s="5">
        <v>194</v>
      </c>
      <c r="B195" s="5" t="str">
        <f>CONCATENATE("EKB","/",E195,"/",IF(COUNTIFS($D$2:D195,D195)&lt;10,"00",IF(COUNTIFS($D$2:D195,D195)&gt;=10,"0",FALSE)),COUNTIFS($D$2:D195,D195))</f>
        <v>EKB/033/007</v>
      </c>
      <c r="C195" s="5"/>
      <c r="D195" s="9" t="s">
        <v>70</v>
      </c>
      <c r="E195" s="9" t="str">
        <f>VLOOKUP(D195,'KATEGORI BARANG'!$B$2:$C$182,2)</f>
        <v>033</v>
      </c>
      <c r="F195" s="5" t="s">
        <v>351</v>
      </c>
      <c r="G195" s="5"/>
      <c r="H195" s="5"/>
      <c r="I195" s="9" t="s">
        <v>0</v>
      </c>
      <c r="J195" s="5" t="s">
        <v>329</v>
      </c>
      <c r="K195" s="5" t="s">
        <v>347</v>
      </c>
      <c r="L195" s="10"/>
    </row>
    <row r="196" spans="1:12" ht="18.75" hidden="1" customHeight="1">
      <c r="A196" s="5">
        <v>195</v>
      </c>
      <c r="B196" s="5" t="str">
        <f>CONCATENATE("EKB","/",E196,"/",IF(COUNTIFS($D$2:D196,D196)&lt;10,"00",IF(COUNTIFS($D$2:D196,D196)&gt;=10,"0",FALSE)),COUNTIFS($D$2:D196,D196))</f>
        <v>EKB/033/008</v>
      </c>
      <c r="C196" s="5"/>
      <c r="D196" s="9" t="s">
        <v>70</v>
      </c>
      <c r="E196" s="9" t="str">
        <f>VLOOKUP(D196,'KATEGORI BARANG'!$B$2:$C$182,2)</f>
        <v>033</v>
      </c>
      <c r="F196" s="5" t="s">
        <v>351</v>
      </c>
      <c r="G196" s="5"/>
      <c r="H196" s="5"/>
      <c r="I196" s="9" t="s">
        <v>0</v>
      </c>
      <c r="J196" s="5" t="s">
        <v>355</v>
      </c>
      <c r="K196" s="5" t="s">
        <v>347</v>
      </c>
      <c r="L196" s="10"/>
    </row>
    <row r="197" spans="1:12" ht="18.75" hidden="1" customHeight="1">
      <c r="A197" s="5">
        <v>196</v>
      </c>
      <c r="B197" s="5" t="str">
        <f>CONCATENATE("EKB","/",E197,"/",IF(COUNTIFS($D$2:D197,D197)&lt;10,"00",IF(COUNTIFS($D$2:D197,D197)&gt;=10,"0",FALSE)),COUNTIFS($D$2:D197,D197))</f>
        <v>EKB/033/009</v>
      </c>
      <c r="C197" s="5"/>
      <c r="D197" s="9" t="s">
        <v>70</v>
      </c>
      <c r="E197" s="9" t="str">
        <f>VLOOKUP(D197,'KATEGORI BARANG'!$B$2:$C$182,2)</f>
        <v>033</v>
      </c>
      <c r="F197" s="5" t="s">
        <v>351</v>
      </c>
      <c r="G197" s="5"/>
      <c r="H197" s="5"/>
      <c r="I197" s="9" t="s">
        <v>0</v>
      </c>
      <c r="J197" s="5" t="s">
        <v>355</v>
      </c>
      <c r="K197" s="5" t="s">
        <v>347</v>
      </c>
      <c r="L197" s="10"/>
    </row>
    <row r="198" spans="1:12" ht="18.75" hidden="1" customHeight="1">
      <c r="A198" s="5">
        <v>197</v>
      </c>
      <c r="B198" s="5" t="str">
        <f>CONCATENATE("EKB","/",E198,"/",IF(COUNTIFS($D$2:D198,D198)&lt;10,"00",IF(COUNTIFS($D$2:D198,D198)&gt;=10,"0",FALSE)),COUNTIFS($D$2:D198,D198))</f>
        <v>EKB/033/010</v>
      </c>
      <c r="C198" s="5"/>
      <c r="D198" s="9" t="s">
        <v>70</v>
      </c>
      <c r="E198" s="9" t="str">
        <f>VLOOKUP(D198,'KATEGORI BARANG'!$B$2:$C$182,2)</f>
        <v>033</v>
      </c>
      <c r="F198" s="5" t="s">
        <v>351</v>
      </c>
      <c r="G198" s="5"/>
      <c r="H198" s="5"/>
      <c r="I198" s="9" t="s">
        <v>0</v>
      </c>
      <c r="J198" s="5" t="s">
        <v>355</v>
      </c>
      <c r="K198" s="5" t="s">
        <v>347</v>
      </c>
      <c r="L198" s="10"/>
    </row>
    <row r="199" spans="1:12" ht="18.75" hidden="1" customHeight="1">
      <c r="A199" s="5">
        <v>198</v>
      </c>
      <c r="B199" s="5" t="str">
        <f>CONCATENATE("EKB","/",E199,"/",IF(COUNTIFS($D$2:D199,D199)&lt;10,"00",IF(COUNTIFS($D$2:D199,D199)&gt;=10,"0",FALSE)),COUNTIFS($D$2:D199,D199))</f>
        <v>EKB/036/001</v>
      </c>
      <c r="C199" s="5" t="s">
        <v>237</v>
      </c>
      <c r="D199" s="9" t="s">
        <v>71</v>
      </c>
      <c r="E199" s="9" t="str">
        <f>VLOOKUP(D199,'KATEGORI BARANG'!$B$2:$C$182,2)</f>
        <v>036</v>
      </c>
      <c r="F199" s="5"/>
      <c r="G199" s="5"/>
      <c r="H199" s="5"/>
      <c r="I199" s="9" t="s">
        <v>13</v>
      </c>
      <c r="J199" s="5"/>
      <c r="K199" s="5" t="s">
        <v>347</v>
      </c>
      <c r="L199" s="10"/>
    </row>
    <row r="200" spans="1:12" ht="18.75" hidden="1" customHeight="1">
      <c r="A200" s="5">
        <v>199</v>
      </c>
      <c r="B200" s="5" t="str">
        <f>CONCATENATE("EKB","/",E200,"/",IF(COUNTIFS($D$2:D200,D200)&lt;10,"00",IF(COUNTIFS($D$2:D200,D200)&gt;=10,"0",FALSE)),COUNTIFS($D$2:D200,D200))</f>
        <v>EKB/036/001</v>
      </c>
      <c r="C200" s="5" t="s">
        <v>238</v>
      </c>
      <c r="D200" s="9" t="s">
        <v>72</v>
      </c>
      <c r="E200" s="9" t="str">
        <f>VLOOKUP(D200,'KATEGORI BARANG'!$B$2:$C$182,2)</f>
        <v>036</v>
      </c>
      <c r="F200" s="5"/>
      <c r="G200" s="5"/>
      <c r="H200" s="5"/>
      <c r="I200" s="9" t="s">
        <v>3</v>
      </c>
      <c r="J200" s="5"/>
      <c r="K200" s="5" t="s">
        <v>347</v>
      </c>
      <c r="L200" s="10"/>
    </row>
    <row r="201" spans="1:12" ht="18.75" customHeight="1">
      <c r="A201" s="5">
        <v>200</v>
      </c>
      <c r="B201" s="5" t="str">
        <f>CONCATENATE("EKB","/",E201,"/",IF(COUNTIFS($D$2:D201,D201)&lt;10,"00",IF(COUNTIFS($D$2:D201,D201)&gt;=10,"0",FALSE)),COUNTIFS($D$2:D201,D201))</f>
        <v>EKB/036/002</v>
      </c>
      <c r="C201" s="5"/>
      <c r="D201" s="9" t="s">
        <v>72</v>
      </c>
      <c r="E201" s="9" t="str">
        <f>VLOOKUP(D201,'KATEGORI BARANG'!$B$2:$C$182,2)</f>
        <v>036</v>
      </c>
      <c r="F201" s="5"/>
      <c r="G201" s="5"/>
      <c r="H201" s="5"/>
      <c r="I201" s="9" t="s">
        <v>6</v>
      </c>
      <c r="J201" s="5"/>
      <c r="K201" s="5" t="s">
        <v>347</v>
      </c>
      <c r="L201" s="10"/>
    </row>
    <row r="202" spans="1:12" ht="18.75" hidden="1" customHeight="1">
      <c r="A202" s="5">
        <v>201</v>
      </c>
      <c r="B202" s="5" t="str">
        <f>CONCATENATE("EKB","/",E202,"/",IF(COUNTIFS($D$2:D202,D202)&lt;10,"00",IF(COUNTIFS($D$2:D202,D202)&gt;=10,"0",FALSE)),COUNTIFS($D$2:D202,D202))</f>
        <v>EKB/036/003</v>
      </c>
      <c r="C202" s="5"/>
      <c r="D202" s="9" t="s">
        <v>72</v>
      </c>
      <c r="E202" s="9" t="str">
        <f>VLOOKUP(D202,'KATEGORI BARANG'!$B$2:$C$182,2)</f>
        <v>036</v>
      </c>
      <c r="F202" s="5"/>
      <c r="G202" s="5"/>
      <c r="H202" s="5"/>
      <c r="I202" s="9" t="s">
        <v>9</v>
      </c>
      <c r="J202" s="5"/>
      <c r="K202" s="5" t="s">
        <v>347</v>
      </c>
      <c r="L202" s="10"/>
    </row>
    <row r="203" spans="1:12" ht="18.75" hidden="1" customHeight="1">
      <c r="A203" s="5">
        <v>202</v>
      </c>
      <c r="B203" s="5" t="str">
        <f>CONCATENATE("EKB","/",E203,"/",IF(COUNTIFS($D$2:D203,D203)&lt;10,"00",IF(COUNTIFS($D$2:D203,D203)&gt;=10,"0",FALSE)),COUNTIFS($D$2:D203,D203))</f>
        <v>EKB/036/004</v>
      </c>
      <c r="C203" s="5"/>
      <c r="D203" s="9" t="s">
        <v>72</v>
      </c>
      <c r="E203" s="9" t="str">
        <f>VLOOKUP(D203,'KATEGORI BARANG'!$B$2:$C$182,2)</f>
        <v>036</v>
      </c>
      <c r="F203" s="5"/>
      <c r="G203" s="5"/>
      <c r="H203" s="5"/>
      <c r="I203" s="9" t="s">
        <v>10</v>
      </c>
      <c r="J203" s="5"/>
      <c r="K203" s="5" t="s">
        <v>347</v>
      </c>
      <c r="L203" s="10"/>
    </row>
    <row r="204" spans="1:12" ht="18.75" hidden="1" customHeight="1">
      <c r="A204" s="5">
        <v>203</v>
      </c>
      <c r="B204" s="5" t="str">
        <f>CONCATENATE("EKB","/",E204,"/",IF(COUNTIFS($D$2:D204,D204)&lt;10,"00",IF(COUNTIFS($D$2:D204,D204)&gt;=10,"0",FALSE)),COUNTIFS($D$2:D204,D204))</f>
        <v>EKB/001/001</v>
      </c>
      <c r="C204" s="5" t="s">
        <v>239</v>
      </c>
      <c r="D204" s="9" t="s">
        <v>356</v>
      </c>
      <c r="E204" s="9" t="str">
        <f>VLOOKUP(D204,'KATEGORI BARANG'!$B$2:$C$182,2)</f>
        <v>001</v>
      </c>
      <c r="F204" s="5"/>
      <c r="G204" s="5"/>
      <c r="H204" s="5"/>
      <c r="I204" s="9" t="s">
        <v>346</v>
      </c>
      <c r="J204" s="5"/>
      <c r="K204" s="5" t="s">
        <v>347</v>
      </c>
      <c r="L204" s="10"/>
    </row>
    <row r="205" spans="1:12" ht="18.75" hidden="1" customHeight="1">
      <c r="A205" s="5">
        <v>204</v>
      </c>
      <c r="B205" s="5" t="str">
        <f>CONCATENATE("EKB","/",E205,"/",IF(COUNTIFS($D$2:D205,D205)&lt;10,"00",IF(COUNTIFS($D$2:D205,D205)&gt;=10,"0",FALSE)),COUNTIFS($D$2:D205,D205))</f>
        <v>EKB/001/002</v>
      </c>
      <c r="C205" s="5"/>
      <c r="D205" s="9" t="s">
        <v>356</v>
      </c>
      <c r="E205" s="9" t="str">
        <f>VLOOKUP(D205,'KATEGORI BARANG'!$B$2:$C$182,2)</f>
        <v>001</v>
      </c>
      <c r="F205" s="5"/>
      <c r="G205" s="5"/>
      <c r="H205" s="5"/>
      <c r="I205" s="9" t="s">
        <v>346</v>
      </c>
      <c r="J205" s="5"/>
      <c r="K205" s="5" t="s">
        <v>347</v>
      </c>
      <c r="L205" s="10"/>
    </row>
    <row r="206" spans="1:12" ht="18.75" hidden="1" customHeight="1">
      <c r="A206" s="5">
        <v>205</v>
      </c>
      <c r="B206" s="5" t="str">
        <f>CONCATENATE("EKB","/",E206,"/",IF(COUNTIFS($D$2:D206,D206)&lt;10,"00",IF(COUNTIFS($D$2:D206,D206)&gt;=10,"0",FALSE)),COUNTIFS($D$2:D206,D206))</f>
        <v>EKB/001/003</v>
      </c>
      <c r="C206" s="5"/>
      <c r="D206" s="9" t="s">
        <v>356</v>
      </c>
      <c r="E206" s="9" t="str">
        <f>VLOOKUP(D206,'KATEGORI BARANG'!$B$2:$C$182,2)</f>
        <v>001</v>
      </c>
      <c r="F206" s="5"/>
      <c r="G206" s="5"/>
      <c r="H206" s="5"/>
      <c r="I206" s="9" t="s">
        <v>346</v>
      </c>
      <c r="J206" s="5"/>
      <c r="K206" s="5" t="s">
        <v>347</v>
      </c>
      <c r="L206" s="10"/>
    </row>
    <row r="207" spans="1:12" ht="18.75" hidden="1" customHeight="1">
      <c r="A207" s="5">
        <v>206</v>
      </c>
      <c r="B207" s="5" t="str">
        <f>CONCATENATE("EKB","/",E207,"/",IF(COUNTIFS($D$2:D207,D207)&lt;10,"00",IF(COUNTIFS($D$2:D207,D207)&gt;=10,"0",FALSE)),COUNTIFS($D$2:D207,D207))</f>
        <v>EKB/001/004</v>
      </c>
      <c r="C207" s="5"/>
      <c r="D207" s="9" t="s">
        <v>356</v>
      </c>
      <c r="E207" s="9" t="str">
        <f>VLOOKUP(D207,'KATEGORI BARANG'!$B$2:$C$182,2)</f>
        <v>001</v>
      </c>
      <c r="F207" s="5"/>
      <c r="G207" s="5"/>
      <c r="H207" s="5"/>
      <c r="I207" s="9" t="s">
        <v>346</v>
      </c>
      <c r="J207" s="5"/>
      <c r="K207" s="5" t="s">
        <v>347</v>
      </c>
      <c r="L207" s="10"/>
    </row>
    <row r="208" spans="1:12" ht="18.75" hidden="1" customHeight="1">
      <c r="A208" s="5">
        <v>207</v>
      </c>
      <c r="B208" s="5" t="str">
        <f>CONCATENATE("EKB","/",E208,"/",IF(COUNTIFS($D$2:D208,D208)&lt;10,"00",IF(COUNTIFS($D$2:D208,D208)&gt;=10,"0",FALSE)),COUNTIFS($D$2:D208,D208))</f>
        <v>EKB/001/005</v>
      </c>
      <c r="C208" s="5"/>
      <c r="D208" s="9" t="s">
        <v>356</v>
      </c>
      <c r="E208" s="9" t="str">
        <f>VLOOKUP(D208,'KATEGORI BARANG'!$B$2:$C$182,2)</f>
        <v>001</v>
      </c>
      <c r="F208" s="5"/>
      <c r="G208" s="5"/>
      <c r="H208" s="5"/>
      <c r="I208" s="9" t="s">
        <v>346</v>
      </c>
      <c r="J208" s="5"/>
      <c r="K208" s="5" t="s">
        <v>347</v>
      </c>
      <c r="L208" s="10"/>
    </row>
    <row r="209" spans="1:12" ht="18.75" hidden="1" customHeight="1">
      <c r="A209" s="5">
        <v>208</v>
      </c>
      <c r="B209" s="5" t="str">
        <f>CONCATENATE("EKB","/",E209,"/",IF(COUNTIFS($D$2:D209,D209)&lt;10,"00",IF(COUNTIFS($D$2:D209,D209)&gt;=10,"0",FALSE)),COUNTIFS($D$2:D209,D209))</f>
        <v>EKB/001/006</v>
      </c>
      <c r="C209" s="5"/>
      <c r="D209" s="9" t="s">
        <v>356</v>
      </c>
      <c r="E209" s="9" t="str">
        <f>VLOOKUP(D209,'KATEGORI BARANG'!$B$2:$C$182,2)</f>
        <v>001</v>
      </c>
      <c r="F209" s="5"/>
      <c r="G209" s="5"/>
      <c r="H209" s="5"/>
      <c r="I209" s="9" t="s">
        <v>346</v>
      </c>
      <c r="J209" s="5"/>
      <c r="K209" s="5" t="s">
        <v>347</v>
      </c>
      <c r="L209" s="10"/>
    </row>
    <row r="210" spans="1:12" ht="18.75" hidden="1" customHeight="1">
      <c r="A210" s="5">
        <v>209</v>
      </c>
      <c r="B210" s="5" t="str">
        <f>CONCATENATE("EKB","/",E210,"/",IF(COUNTIFS($D$2:D210,D210)&lt;10,"00",IF(COUNTIFS($D$2:D210,D210)&gt;=10,"0",FALSE)),COUNTIFS($D$2:D210,D210))</f>
        <v>EKB/037/001</v>
      </c>
      <c r="C210" s="5" t="s">
        <v>240</v>
      </c>
      <c r="D210" s="9" t="s">
        <v>241</v>
      </c>
      <c r="E210" s="9" t="str">
        <f>VLOOKUP(D210,'KATEGORI BARANG'!$B$2:$C$182,2)</f>
        <v>037</v>
      </c>
      <c r="F210" s="5" t="s">
        <v>327</v>
      </c>
      <c r="G210" s="5"/>
      <c r="H210" s="5"/>
      <c r="I210" s="9" t="s">
        <v>8</v>
      </c>
      <c r="J210" s="5" t="s">
        <v>42</v>
      </c>
      <c r="K210" s="5" t="s">
        <v>347</v>
      </c>
      <c r="L210" s="10"/>
    </row>
    <row r="211" spans="1:12" ht="18.75" hidden="1" customHeight="1">
      <c r="A211" s="5">
        <v>210</v>
      </c>
      <c r="B211" s="5" t="str">
        <f>CONCATENATE("EKB","/",E211,"/",IF(COUNTIFS($D$2:D211,D211)&lt;10,"00",IF(COUNTIFS($D$2:D211,D211)&gt;=10,"0",FALSE)),COUNTIFS($D$2:D211,D211))</f>
        <v>EKB/038/001</v>
      </c>
      <c r="C211" s="5" t="s">
        <v>242</v>
      </c>
      <c r="D211" s="9" t="s">
        <v>73</v>
      </c>
      <c r="E211" s="9" t="str">
        <f>VLOOKUP(D211,'KATEGORI BARANG'!$B$2:$C$182,2)</f>
        <v>038</v>
      </c>
      <c r="F211" s="5"/>
      <c r="G211" s="5"/>
      <c r="H211" s="5"/>
      <c r="I211" s="9" t="s">
        <v>2</v>
      </c>
      <c r="J211" s="5"/>
      <c r="K211" s="5" t="s">
        <v>347</v>
      </c>
      <c r="L211" s="10"/>
    </row>
    <row r="212" spans="1:12" ht="18.75" hidden="1" customHeight="1">
      <c r="A212" s="5">
        <v>211</v>
      </c>
      <c r="B212" s="5" t="str">
        <f>CONCATENATE("EKB","/",E212,"/",IF(COUNTIFS($D$2:D212,D212)&lt;10,"00",IF(COUNTIFS($D$2:D212,D212)&gt;=10,"0",FALSE)),COUNTIFS($D$2:D212,D212))</f>
        <v>EKB/038/002</v>
      </c>
      <c r="C212" s="5"/>
      <c r="D212" s="9" t="s">
        <v>73</v>
      </c>
      <c r="E212" s="9" t="str">
        <f>VLOOKUP(D212,'KATEGORI BARANG'!$B$2:$C$182,2)</f>
        <v>038</v>
      </c>
      <c r="F212" s="5"/>
      <c r="G212" s="5"/>
      <c r="H212" s="5"/>
      <c r="I212" s="9" t="s">
        <v>0</v>
      </c>
      <c r="J212" s="5"/>
      <c r="K212" s="5" t="s">
        <v>347</v>
      </c>
      <c r="L212" s="10"/>
    </row>
    <row r="213" spans="1:12" ht="18.75" hidden="1" customHeight="1">
      <c r="A213" s="5">
        <v>212</v>
      </c>
      <c r="B213" s="5" t="str">
        <f>CONCATENATE("EKB","/",E213,"/",IF(COUNTIFS($D$2:D213,D213)&lt;10,"00",IF(COUNTIFS($D$2:D213,D213)&gt;=10,"0",FALSE)),COUNTIFS($D$2:D213,D213))</f>
        <v>EKB/039/001</v>
      </c>
      <c r="C213" s="5" t="s">
        <v>243</v>
      </c>
      <c r="D213" s="9" t="s">
        <v>74</v>
      </c>
      <c r="E213" s="9" t="str">
        <f>VLOOKUP(D213,'KATEGORI BARANG'!$B$2:$C$182,2)</f>
        <v>039</v>
      </c>
      <c r="F213" s="5"/>
      <c r="G213" s="5"/>
      <c r="H213" s="5"/>
      <c r="I213" s="9" t="s">
        <v>346</v>
      </c>
      <c r="J213" s="5"/>
      <c r="K213" s="5" t="s">
        <v>347</v>
      </c>
      <c r="L213" s="10"/>
    </row>
    <row r="214" spans="1:12" ht="18.75" hidden="1" customHeight="1">
      <c r="A214" s="5">
        <v>213</v>
      </c>
      <c r="B214" s="5" t="str">
        <f>CONCATENATE("EKB","/",E214,"/",IF(COUNTIFS($D$2:D214,D214)&lt;10,"00",IF(COUNTIFS($D$2:D214,D214)&gt;=10,"0",FALSE)),COUNTIFS($D$2:D214,D214))</f>
        <v>EKB/039/002</v>
      </c>
      <c r="C214" s="5"/>
      <c r="D214" s="9" t="s">
        <v>74</v>
      </c>
      <c r="E214" s="9" t="str">
        <f>VLOOKUP(D214,'KATEGORI BARANG'!$B$2:$C$182,2)</f>
        <v>039</v>
      </c>
      <c r="F214" s="5"/>
      <c r="G214" s="5"/>
      <c r="H214" s="5"/>
      <c r="I214" s="9" t="s">
        <v>346</v>
      </c>
      <c r="J214" s="5"/>
      <c r="K214" s="5" t="s">
        <v>347</v>
      </c>
      <c r="L214" s="10"/>
    </row>
    <row r="215" spans="1:12" ht="18.75" hidden="1" customHeight="1">
      <c r="A215" s="5">
        <v>214</v>
      </c>
      <c r="B215" s="5" t="str">
        <f>CONCATENATE("EKB","/",E215,"/",IF(COUNTIFS($D$2:D215,D215)&lt;10,"00",IF(COUNTIFS($D$2:D215,D215)&gt;=10,"0",FALSE)),COUNTIFS($D$2:D215,D215))</f>
        <v>EKB/040/001</v>
      </c>
      <c r="C215" s="5" t="s">
        <v>244</v>
      </c>
      <c r="D215" s="9" t="s">
        <v>75</v>
      </c>
      <c r="E215" s="9" t="str">
        <f>VLOOKUP(D215,'KATEGORI BARANG'!$B$2:$C$182,2)</f>
        <v>040</v>
      </c>
      <c r="F215" s="5"/>
      <c r="G215" s="5"/>
      <c r="H215" s="5"/>
      <c r="I215" s="9" t="s">
        <v>3</v>
      </c>
      <c r="J215" s="5"/>
      <c r="K215" s="5" t="s">
        <v>347</v>
      </c>
      <c r="L215" s="10"/>
    </row>
    <row r="216" spans="1:12" ht="18.75" hidden="1" customHeight="1">
      <c r="A216" s="5">
        <v>215</v>
      </c>
      <c r="B216" s="5" t="str">
        <f>CONCATENATE("EKB","/",E216,"/",IF(COUNTIFS($D$2:D216,D216)&lt;10,"00",IF(COUNTIFS($D$2:D216,D216)&gt;=10,"0",FALSE)),COUNTIFS($D$2:D216,D216))</f>
        <v>EKB/040/002</v>
      </c>
      <c r="C216" s="5"/>
      <c r="D216" s="9" t="s">
        <v>75</v>
      </c>
      <c r="E216" s="9" t="str">
        <f>VLOOKUP(D216,'KATEGORI BARANG'!$B$2:$C$182,2)</f>
        <v>040</v>
      </c>
      <c r="F216" s="5"/>
      <c r="G216" s="5"/>
      <c r="H216" s="5"/>
      <c r="I216" s="9" t="s">
        <v>3</v>
      </c>
      <c r="J216" s="5"/>
      <c r="K216" s="5" t="s">
        <v>347</v>
      </c>
      <c r="L216" s="10"/>
    </row>
    <row r="217" spans="1:12" ht="18.75" hidden="1" customHeight="1">
      <c r="A217" s="5">
        <v>216</v>
      </c>
      <c r="B217" s="5" t="str">
        <f>CONCATENATE("EKB","/",E217,"/",IF(COUNTIFS($D$2:D217,D217)&lt;10,"00",IF(COUNTIFS($D$2:D217,D217)&gt;=10,"0",FALSE)),COUNTIFS($D$2:D217,D217))</f>
        <v>EKB/040/003</v>
      </c>
      <c r="C217" s="5"/>
      <c r="D217" s="9" t="s">
        <v>75</v>
      </c>
      <c r="E217" s="9" t="str">
        <f>VLOOKUP(D217,'KATEGORI BARANG'!$B$2:$C$182,2)</f>
        <v>040</v>
      </c>
      <c r="F217" s="5"/>
      <c r="G217" s="5"/>
      <c r="H217" s="5"/>
      <c r="I217" s="9" t="s">
        <v>3</v>
      </c>
      <c r="J217" s="5"/>
      <c r="K217" s="5" t="s">
        <v>347</v>
      </c>
      <c r="L217" s="10"/>
    </row>
    <row r="218" spans="1:12" ht="18.75" hidden="1" customHeight="1">
      <c r="A218" s="5">
        <v>217</v>
      </c>
      <c r="B218" s="5" t="str">
        <f>CONCATENATE("EKB","/",E218,"/",IF(COUNTIFS($D$2:D218,D218)&lt;10,"00",IF(COUNTIFS($D$2:D218,D218)&gt;=10,"0",FALSE)),COUNTIFS($D$2:D218,D218))</f>
        <v>EKB/040/004</v>
      </c>
      <c r="C218" s="5"/>
      <c r="D218" s="9" t="s">
        <v>75</v>
      </c>
      <c r="E218" s="9" t="str">
        <f>VLOOKUP(D218,'KATEGORI BARANG'!$B$2:$C$182,2)</f>
        <v>040</v>
      </c>
      <c r="F218" s="5"/>
      <c r="G218" s="5"/>
      <c r="H218" s="5"/>
      <c r="I218" s="9" t="s">
        <v>11</v>
      </c>
      <c r="J218" s="5"/>
      <c r="K218" s="5" t="s">
        <v>347</v>
      </c>
      <c r="L218" s="10"/>
    </row>
    <row r="219" spans="1:12" ht="18.75" hidden="1" customHeight="1">
      <c r="A219" s="5">
        <v>218</v>
      </c>
      <c r="B219" s="5" t="str">
        <f>CONCATENATE("EKB","/",E219,"/",IF(COUNTIFS($D$2:D219,D219)&lt;10,"00",IF(COUNTIFS($D$2:D219,D219)&gt;=10,"0",FALSE)),COUNTIFS($D$2:D219,D219))</f>
        <v>EKB/040/005</v>
      </c>
      <c r="C219" s="5"/>
      <c r="D219" s="9" t="s">
        <v>75</v>
      </c>
      <c r="E219" s="9" t="str">
        <f>VLOOKUP(D219,'KATEGORI BARANG'!$B$2:$C$182,2)</f>
        <v>040</v>
      </c>
      <c r="F219" s="5"/>
      <c r="G219" s="5"/>
      <c r="H219" s="5"/>
      <c r="I219" s="9" t="s">
        <v>11</v>
      </c>
      <c r="J219" s="5"/>
      <c r="K219" s="5" t="s">
        <v>347</v>
      </c>
      <c r="L219" s="10"/>
    </row>
    <row r="220" spans="1:12" ht="18.75" hidden="1" customHeight="1">
      <c r="A220" s="5">
        <v>219</v>
      </c>
      <c r="B220" s="5" t="str">
        <f>CONCATENATE("EKB","/",E220,"/",IF(COUNTIFS($D$2:D220,D220)&lt;10,"00",IF(COUNTIFS($D$2:D220,D220)&gt;=10,"0",FALSE)),COUNTIFS($D$2:D220,D220))</f>
        <v>EKB/040/006</v>
      </c>
      <c r="C220" s="5"/>
      <c r="D220" s="9" t="s">
        <v>75</v>
      </c>
      <c r="E220" s="9" t="str">
        <f>VLOOKUP(D220,'KATEGORI BARANG'!$B$2:$C$182,2)</f>
        <v>040</v>
      </c>
      <c r="F220" s="5"/>
      <c r="G220" s="5"/>
      <c r="H220" s="5"/>
      <c r="I220" s="9" t="s">
        <v>346</v>
      </c>
      <c r="J220" s="5"/>
      <c r="K220" s="5" t="s">
        <v>347</v>
      </c>
      <c r="L220" s="10"/>
    </row>
    <row r="221" spans="1:12" ht="18.75" hidden="1" customHeight="1">
      <c r="A221" s="5">
        <v>220</v>
      </c>
      <c r="B221" s="5" t="str">
        <f>CONCATENATE("EKB","/",E221,"/",IF(COUNTIFS($D$2:D221,D221)&lt;10,"00",IF(COUNTIFS($D$2:D221,D221)&gt;=10,"0",FALSE)),COUNTIFS($D$2:D221,D221))</f>
        <v>EKB/040/007</v>
      </c>
      <c r="C221" s="5"/>
      <c r="D221" s="9" t="s">
        <v>75</v>
      </c>
      <c r="E221" s="9" t="str">
        <f>VLOOKUP(D221,'KATEGORI BARANG'!$B$2:$C$182,2)</f>
        <v>040</v>
      </c>
      <c r="F221" s="5"/>
      <c r="G221" s="5"/>
      <c r="H221" s="5"/>
      <c r="I221" s="9" t="s">
        <v>346</v>
      </c>
      <c r="J221" s="5"/>
      <c r="K221" s="5" t="s">
        <v>347</v>
      </c>
      <c r="L221" s="10"/>
    </row>
    <row r="222" spans="1:12" ht="18.75" hidden="1" customHeight="1">
      <c r="A222" s="5">
        <v>221</v>
      </c>
      <c r="B222" s="5" t="str">
        <f>CONCATENATE("EKB","/",E222,"/",IF(COUNTIFS($D$2:D222,D222)&lt;10,"00",IF(COUNTIFS($D$2:D222,D222)&gt;=10,"0",FALSE)),COUNTIFS($D$2:D222,D222))</f>
        <v>EKB/040/008</v>
      </c>
      <c r="C222" s="5"/>
      <c r="D222" s="9" t="s">
        <v>75</v>
      </c>
      <c r="E222" s="9" t="str">
        <f>VLOOKUP(D222,'KATEGORI BARANG'!$B$2:$C$182,2)</f>
        <v>040</v>
      </c>
      <c r="F222" s="5"/>
      <c r="G222" s="5"/>
      <c r="H222" s="5"/>
      <c r="I222" s="9" t="s">
        <v>346</v>
      </c>
      <c r="J222" s="5"/>
      <c r="K222" s="5" t="s">
        <v>347</v>
      </c>
      <c r="L222" s="10"/>
    </row>
    <row r="223" spans="1:12" ht="18.75" hidden="1" customHeight="1">
      <c r="A223" s="5">
        <v>222</v>
      </c>
      <c r="B223" s="5" t="str">
        <f>CONCATENATE("EKB","/",E223,"/",IF(COUNTIFS($D$2:D223,D223)&lt;10,"00",IF(COUNTIFS($D$2:D223,D223)&gt;=10,"0",FALSE)),COUNTIFS($D$2:D223,D223))</f>
        <v>EKB/040/009</v>
      </c>
      <c r="C223" s="5"/>
      <c r="D223" s="9" t="s">
        <v>75</v>
      </c>
      <c r="E223" s="9" t="str">
        <f>VLOOKUP(D223,'KATEGORI BARANG'!$B$2:$C$182,2)</f>
        <v>040</v>
      </c>
      <c r="F223" s="5"/>
      <c r="G223" s="5"/>
      <c r="H223" s="5"/>
      <c r="I223" s="9" t="s">
        <v>346</v>
      </c>
      <c r="J223" s="5"/>
      <c r="K223" s="5" t="s">
        <v>347</v>
      </c>
      <c r="L223" s="10"/>
    </row>
    <row r="224" spans="1:12" ht="18.75" hidden="1" customHeight="1">
      <c r="A224" s="5">
        <v>223</v>
      </c>
      <c r="B224" s="5" t="str">
        <f>CONCATENATE("EKB","/",E224,"/",IF(COUNTIFS($D$2:D224,D224)&lt;10,"00",IF(COUNTIFS($D$2:D224,D224)&gt;=10,"0",FALSE)),COUNTIFS($D$2:D224,D224))</f>
        <v>EKB/040/010</v>
      </c>
      <c r="C224" s="5"/>
      <c r="D224" s="9" t="s">
        <v>75</v>
      </c>
      <c r="E224" s="9" t="str">
        <f>VLOOKUP(D224,'KATEGORI BARANG'!$B$2:$C$182,2)</f>
        <v>040</v>
      </c>
      <c r="F224" s="5"/>
      <c r="G224" s="5"/>
      <c r="H224" s="5"/>
      <c r="I224" s="9" t="s">
        <v>346</v>
      </c>
      <c r="J224" s="5"/>
      <c r="K224" s="5" t="s">
        <v>347</v>
      </c>
      <c r="L224" s="10"/>
    </row>
    <row r="225" spans="1:12" ht="18.75" hidden="1" customHeight="1">
      <c r="A225" s="5">
        <v>224</v>
      </c>
      <c r="B225" s="5" t="str">
        <f>CONCATENATE("EKB","/",E225,"/",IF(COUNTIFS($D$2:D225,D225)&lt;10,"00",IF(COUNTIFS($D$2:D225,D225)&gt;=10,"0",FALSE)),COUNTIFS($D$2:D225,D225))</f>
        <v>EKB/040/011</v>
      </c>
      <c r="C225" s="5"/>
      <c r="D225" s="9" t="s">
        <v>75</v>
      </c>
      <c r="E225" s="9" t="str">
        <f>VLOOKUP(D225,'KATEGORI BARANG'!$B$2:$C$182,2)</f>
        <v>040</v>
      </c>
      <c r="F225" s="5"/>
      <c r="G225" s="5"/>
      <c r="H225" s="5"/>
      <c r="I225" s="9" t="s">
        <v>346</v>
      </c>
      <c r="J225" s="5"/>
      <c r="K225" s="5" t="s">
        <v>347</v>
      </c>
      <c r="L225" s="10"/>
    </row>
    <row r="226" spans="1:12" ht="18.75" hidden="1" customHeight="1">
      <c r="A226" s="5">
        <v>225</v>
      </c>
      <c r="B226" s="5" t="str">
        <f>CONCATENATE("EKB","/",E226,"/",IF(COUNTIFS($D$2:D226,D226)&lt;10,"00",IF(COUNTIFS($D$2:D226,D226)&gt;=10,"0",FALSE)),COUNTIFS($D$2:D226,D226))</f>
        <v>EKB/040/012</v>
      </c>
      <c r="C226" s="5"/>
      <c r="D226" s="9" t="s">
        <v>75</v>
      </c>
      <c r="E226" s="9" t="str">
        <f>VLOOKUP(D226,'KATEGORI BARANG'!$B$2:$C$182,2)</f>
        <v>040</v>
      </c>
      <c r="F226" s="5"/>
      <c r="G226" s="5"/>
      <c r="H226" s="5"/>
      <c r="I226" s="9" t="s">
        <v>13</v>
      </c>
      <c r="J226" s="5"/>
      <c r="K226" s="5" t="s">
        <v>347</v>
      </c>
      <c r="L226" s="10"/>
    </row>
    <row r="227" spans="1:12" ht="18.75" hidden="1" customHeight="1">
      <c r="A227" s="5">
        <v>226</v>
      </c>
      <c r="B227" s="5" t="str">
        <f>CONCATENATE("EKB","/",E227,"/",IF(COUNTIFS($D$2:D227,D227)&lt;10,"00",IF(COUNTIFS($D$2:D227,D227)&gt;=10,"0",FALSE)),COUNTIFS($D$2:D227,D227))</f>
        <v>EKB/040/013</v>
      </c>
      <c r="C227" s="5"/>
      <c r="D227" s="9" t="s">
        <v>75</v>
      </c>
      <c r="E227" s="9" t="str">
        <f>VLOOKUP(D227,'KATEGORI BARANG'!$B$2:$C$182,2)</f>
        <v>040</v>
      </c>
      <c r="F227" s="5"/>
      <c r="G227" s="5"/>
      <c r="H227" s="5"/>
      <c r="I227" s="9" t="s">
        <v>13</v>
      </c>
      <c r="J227" s="5"/>
      <c r="K227" s="5" t="s">
        <v>347</v>
      </c>
      <c r="L227" s="10"/>
    </row>
    <row r="228" spans="1:12" ht="18.75" hidden="1" customHeight="1">
      <c r="A228" s="5">
        <v>227</v>
      </c>
      <c r="B228" s="5" t="str">
        <f>CONCATENATE("EKB","/",E228,"/",IF(COUNTIFS($D$2:D228,D228)&lt;10,"00",IF(COUNTIFS($D$2:D228,D228)&gt;=10,"0",FALSE)),COUNTIFS($D$2:D228,D228))</f>
        <v>EKB/040/014</v>
      </c>
      <c r="C228" s="5"/>
      <c r="D228" s="9" t="s">
        <v>75</v>
      </c>
      <c r="E228" s="9" t="str">
        <f>VLOOKUP(D228,'KATEGORI BARANG'!$B$2:$C$182,2)</f>
        <v>040</v>
      </c>
      <c r="F228" s="5"/>
      <c r="G228" s="5"/>
      <c r="H228" s="5"/>
      <c r="I228" s="9" t="s">
        <v>318</v>
      </c>
      <c r="J228" s="5"/>
      <c r="K228" s="5" t="s">
        <v>347</v>
      </c>
      <c r="L228" s="10"/>
    </row>
    <row r="229" spans="1:12" ht="18.75" hidden="1" customHeight="1">
      <c r="A229" s="5">
        <v>228</v>
      </c>
      <c r="B229" s="5" t="str">
        <f>CONCATENATE("EKB","/",E229,"/",IF(COUNTIFS($D$2:D229,D229)&lt;10,"00",IF(COUNTIFS($D$2:D229,D229)&gt;=10,"0",FALSE)),COUNTIFS($D$2:D229,D229))</f>
        <v>EKB/040/015</v>
      </c>
      <c r="C229" s="5"/>
      <c r="D229" s="9" t="s">
        <v>75</v>
      </c>
      <c r="E229" s="9" t="str">
        <f>VLOOKUP(D229,'KATEGORI BARANG'!$B$2:$C$182,2)</f>
        <v>040</v>
      </c>
      <c r="F229" s="5"/>
      <c r="G229" s="5"/>
      <c r="H229" s="5"/>
      <c r="I229" s="9" t="s">
        <v>318</v>
      </c>
      <c r="J229" s="5"/>
      <c r="K229" s="5" t="s">
        <v>347</v>
      </c>
      <c r="L229" s="10"/>
    </row>
    <row r="230" spans="1:12" ht="18.75" hidden="1" customHeight="1">
      <c r="A230" s="5">
        <v>229</v>
      </c>
      <c r="B230" s="5" t="str">
        <f>CONCATENATE("EKB","/",E230,"/",IF(COUNTIFS($D$2:D230,D230)&lt;10,"00",IF(COUNTIFS($D$2:D230,D230)&gt;=10,"0",FALSE)),COUNTIFS($D$2:D230,D230))</f>
        <v>EKB/041/001</v>
      </c>
      <c r="C230" s="5" t="s">
        <v>245</v>
      </c>
      <c r="D230" s="9" t="s">
        <v>76</v>
      </c>
      <c r="E230" s="9" t="str">
        <f>VLOOKUP(D230,'KATEGORI BARANG'!$B$2:$C$182,2)</f>
        <v>041</v>
      </c>
      <c r="F230" s="5" t="s">
        <v>357</v>
      </c>
      <c r="G230" s="5"/>
      <c r="H230" s="5"/>
      <c r="I230" s="9" t="s">
        <v>0</v>
      </c>
      <c r="J230" s="5" t="s">
        <v>336</v>
      </c>
      <c r="K230" s="5" t="s">
        <v>347</v>
      </c>
      <c r="L230" s="10"/>
    </row>
    <row r="231" spans="1:12" ht="18.75" hidden="1" customHeight="1">
      <c r="A231" s="5">
        <v>230</v>
      </c>
      <c r="B231" s="5" t="str">
        <f>CONCATENATE("EKB","/",E231,"/",IF(COUNTIFS($D$2:D231,D231)&lt;10,"00",IF(COUNTIFS($D$2:D231,D231)&gt;=10,"0",FALSE)),COUNTIFS($D$2:D231,D231))</f>
        <v>EKB/041/002</v>
      </c>
      <c r="C231" s="5"/>
      <c r="D231" s="9" t="s">
        <v>76</v>
      </c>
      <c r="E231" s="9" t="str">
        <f>VLOOKUP(D231,'KATEGORI BARANG'!$B$2:$C$182,2)</f>
        <v>041</v>
      </c>
      <c r="F231" s="5" t="s">
        <v>358</v>
      </c>
      <c r="G231" s="5"/>
      <c r="H231" s="5"/>
      <c r="I231" s="9" t="s">
        <v>2</v>
      </c>
      <c r="J231" s="5" t="s">
        <v>334</v>
      </c>
      <c r="K231" s="5" t="s">
        <v>347</v>
      </c>
      <c r="L231" s="10"/>
    </row>
    <row r="232" spans="1:12" ht="18.75" hidden="1" customHeight="1">
      <c r="A232" s="5">
        <v>231</v>
      </c>
      <c r="B232" s="5" t="str">
        <f>CONCATENATE("EKB","/",E232,"/",IF(COUNTIFS($D$2:D232,D232)&lt;10,"00",IF(COUNTIFS($D$2:D232,D232)&gt;=10,"0",FALSE)),COUNTIFS($D$2:D232,D232))</f>
        <v>EKB/041/003</v>
      </c>
      <c r="C232" s="5"/>
      <c r="D232" s="9" t="s">
        <v>76</v>
      </c>
      <c r="E232" s="9" t="str">
        <f>VLOOKUP(D232,'KATEGORI BARANG'!$B$2:$C$182,2)</f>
        <v>041</v>
      </c>
      <c r="F232" s="5"/>
      <c r="G232" s="5"/>
      <c r="H232" s="5"/>
      <c r="I232" s="9" t="s">
        <v>2</v>
      </c>
      <c r="J232" s="5" t="s">
        <v>337</v>
      </c>
      <c r="K232" s="5" t="s">
        <v>347</v>
      </c>
      <c r="L232" s="10"/>
    </row>
    <row r="233" spans="1:12" ht="18.75" customHeight="1">
      <c r="A233" s="5">
        <v>232</v>
      </c>
      <c r="B233" s="5" t="str">
        <f>CONCATENATE("EKB","/",E233,"/",IF(COUNTIFS($D$2:D233,D233)&lt;10,"00",IF(COUNTIFS($D$2:D233,D233)&gt;=10,"0",FALSE)),COUNTIFS($D$2:D233,D233))</f>
        <v>EKB/041/004</v>
      </c>
      <c r="C233" s="5"/>
      <c r="D233" s="9" t="s">
        <v>76</v>
      </c>
      <c r="E233" s="9" t="str">
        <f>VLOOKUP(D233,'KATEGORI BARANG'!$B$2:$C$182,2)</f>
        <v>041</v>
      </c>
      <c r="F233" s="5" t="s">
        <v>366</v>
      </c>
      <c r="G233" s="5" t="s">
        <v>359</v>
      </c>
      <c r="H233" s="5" t="s">
        <v>362</v>
      </c>
      <c r="I233" s="9" t="s">
        <v>6</v>
      </c>
      <c r="J233" s="5" t="s">
        <v>305</v>
      </c>
      <c r="K233" s="5" t="s">
        <v>347</v>
      </c>
      <c r="L233" s="10"/>
    </row>
    <row r="234" spans="1:12" ht="18.75" customHeight="1">
      <c r="A234" s="5">
        <v>233</v>
      </c>
      <c r="B234" s="5" t="str">
        <f>CONCATENATE("EKB","/",E234,"/",IF(COUNTIFS($D$2:D234,D234)&lt;10,"00",IF(COUNTIFS($D$2:D234,D234)&gt;=10,"0",FALSE)),COUNTIFS($D$2:D234,D234))</f>
        <v>EKB/041/005</v>
      </c>
      <c r="C234" s="5"/>
      <c r="D234" s="9" t="s">
        <v>76</v>
      </c>
      <c r="E234" s="9" t="str">
        <f>VLOOKUP(D234,'KATEGORI BARANG'!$B$2:$C$182,2)</f>
        <v>041</v>
      </c>
      <c r="F234" s="5" t="s">
        <v>366</v>
      </c>
      <c r="G234" s="5" t="s">
        <v>360</v>
      </c>
      <c r="H234" s="5" t="s">
        <v>363</v>
      </c>
      <c r="I234" s="9" t="s">
        <v>6</v>
      </c>
      <c r="J234" s="5" t="s">
        <v>304</v>
      </c>
      <c r="K234" s="5" t="s">
        <v>347</v>
      </c>
      <c r="L234" s="10"/>
    </row>
    <row r="235" spans="1:12" ht="18.75" customHeight="1">
      <c r="A235" s="5">
        <v>234</v>
      </c>
      <c r="B235" s="5" t="str">
        <f>CONCATENATE("EKB","/",E235,"/",IF(COUNTIFS($D$2:D235,D235)&lt;10,"00",IF(COUNTIFS($D$2:D235,D235)&gt;=10,"0",FALSE)),COUNTIFS($D$2:D235,D235))</f>
        <v>EKB/041/006</v>
      </c>
      <c r="C235" s="5"/>
      <c r="D235" s="9" t="s">
        <v>76</v>
      </c>
      <c r="E235" s="9" t="str">
        <f>VLOOKUP(D235,'KATEGORI BARANG'!$B$2:$C$182,2)</f>
        <v>041</v>
      </c>
      <c r="F235" s="5" t="s">
        <v>367</v>
      </c>
      <c r="G235" s="5"/>
      <c r="H235" s="5" t="s">
        <v>364</v>
      </c>
      <c r="I235" s="9" t="s">
        <v>6</v>
      </c>
      <c r="J235" s="5" t="s">
        <v>345</v>
      </c>
      <c r="K235" s="5" t="s">
        <v>347</v>
      </c>
      <c r="L235" s="10"/>
    </row>
    <row r="236" spans="1:12" ht="18.75" customHeight="1">
      <c r="A236" s="5">
        <v>235</v>
      </c>
      <c r="B236" s="5" t="str">
        <f>CONCATENATE("EKB","/",E236,"/",IF(COUNTIFS($D$2:D236,D236)&lt;10,"00",IF(COUNTIFS($D$2:D236,D236)&gt;=10,"0",FALSE)),COUNTIFS($D$2:D236,D236))</f>
        <v>EKB/041/007</v>
      </c>
      <c r="C236" s="5"/>
      <c r="D236" s="9" t="s">
        <v>76</v>
      </c>
      <c r="E236" s="9" t="str">
        <f>VLOOKUP(D236,'KATEGORI BARANG'!$B$2:$C$182,2)</f>
        <v>041</v>
      </c>
      <c r="F236" s="5" t="s">
        <v>368</v>
      </c>
      <c r="G236" s="5"/>
      <c r="H236" s="5"/>
      <c r="I236" s="9" t="s">
        <v>6</v>
      </c>
      <c r="J236" s="5" t="s">
        <v>342</v>
      </c>
      <c r="K236" s="5" t="s">
        <v>347</v>
      </c>
      <c r="L236" s="10"/>
    </row>
    <row r="237" spans="1:12" ht="18.75" customHeight="1">
      <c r="A237" s="5">
        <v>236</v>
      </c>
      <c r="B237" s="5" t="str">
        <f>CONCATENATE("EKB","/",E237,"/",IF(COUNTIFS($D$2:D237,D237)&lt;10,"00",IF(COUNTIFS($D$2:D237,D237)&gt;=10,"0",FALSE)),COUNTIFS($D$2:D237,D237))</f>
        <v>EKB/041/008</v>
      </c>
      <c r="C237" s="5"/>
      <c r="D237" s="9" t="s">
        <v>76</v>
      </c>
      <c r="E237" s="9" t="str">
        <f>VLOOKUP(D237,'KATEGORI BARANG'!$B$2:$C$182,2)</f>
        <v>041</v>
      </c>
      <c r="F237" s="5" t="s">
        <v>366</v>
      </c>
      <c r="G237" s="5" t="s">
        <v>361</v>
      </c>
      <c r="H237" s="5" t="s">
        <v>365</v>
      </c>
      <c r="I237" s="9" t="s">
        <v>6</v>
      </c>
      <c r="J237" s="5" t="s">
        <v>341</v>
      </c>
      <c r="K237" s="5" t="s">
        <v>347</v>
      </c>
      <c r="L237" s="10"/>
    </row>
    <row r="238" spans="1:12" ht="18.75" hidden="1" customHeight="1">
      <c r="A238" s="5">
        <v>237</v>
      </c>
      <c r="B238" s="5" t="str">
        <f>CONCATENATE("EKB","/",E238,"/",IF(COUNTIFS($D$2:D238,D238)&lt;10,"00",IF(COUNTIFS($D$2:D238,D238)&gt;=10,"0",FALSE)),COUNTIFS($D$2:D238,D238))</f>
        <v>EKB/041/009</v>
      </c>
      <c r="C238" s="5"/>
      <c r="D238" s="9" t="s">
        <v>76</v>
      </c>
      <c r="E238" s="9" t="str">
        <f>VLOOKUP(D238,'KATEGORI BARANG'!$B$2:$C$182,2)</f>
        <v>041</v>
      </c>
      <c r="F238" s="5" t="s">
        <v>366</v>
      </c>
      <c r="G238" s="5" t="s">
        <v>369</v>
      </c>
      <c r="H238" s="5" t="s">
        <v>370</v>
      </c>
      <c r="I238" s="9" t="s">
        <v>7</v>
      </c>
      <c r="J238" s="5" t="s">
        <v>339</v>
      </c>
      <c r="K238" s="5" t="s">
        <v>347</v>
      </c>
      <c r="L238" s="10"/>
    </row>
    <row r="239" spans="1:12" ht="18.75" hidden="1" customHeight="1">
      <c r="A239" s="5">
        <v>238</v>
      </c>
      <c r="B239" s="5" t="str">
        <f>CONCATENATE("EKB","/",E239,"/",IF(COUNTIFS($D$2:D239,D239)&lt;10,"00",IF(COUNTIFS($D$2:D239,D239)&gt;=10,"0",FALSE)),COUNTIFS($D$2:D239,D239))</f>
        <v>EKB/041/010</v>
      </c>
      <c r="C239" s="5"/>
      <c r="D239" s="9" t="s">
        <v>76</v>
      </c>
      <c r="E239" s="9" t="str">
        <f>VLOOKUP(D239,'KATEGORI BARANG'!$B$2:$C$182,2)</f>
        <v>041</v>
      </c>
      <c r="F239" s="5" t="s">
        <v>366</v>
      </c>
      <c r="G239" s="5"/>
      <c r="H239" s="5"/>
      <c r="I239" s="9" t="s">
        <v>7</v>
      </c>
      <c r="J239" s="5" t="s">
        <v>328</v>
      </c>
      <c r="K239" s="5" t="s">
        <v>347</v>
      </c>
      <c r="L239" s="10"/>
    </row>
    <row r="240" spans="1:12" ht="18.75" hidden="1" customHeight="1">
      <c r="A240" s="5">
        <v>239</v>
      </c>
      <c r="B240" s="5" t="str">
        <f>CONCATENATE("EKB","/",E240,"/",IF(COUNTIFS($D$2:D240,D240)&lt;10,"00",IF(COUNTIFS($D$2:D240,D240)&gt;=10,"0",FALSE)),COUNTIFS($D$2:D240,D240))</f>
        <v>EKB/041/011</v>
      </c>
      <c r="C240" s="5"/>
      <c r="D240" s="9" t="s">
        <v>76</v>
      </c>
      <c r="E240" s="9" t="str">
        <f>VLOOKUP(D240,'KATEGORI BARANG'!$B$2:$C$182,2)</f>
        <v>041</v>
      </c>
      <c r="F240" s="5"/>
      <c r="G240" s="5"/>
      <c r="H240" s="5"/>
      <c r="I240" s="9" t="s">
        <v>9</v>
      </c>
      <c r="J240" s="5" t="s">
        <v>338</v>
      </c>
      <c r="K240" s="5" t="s">
        <v>347</v>
      </c>
      <c r="L240" s="10"/>
    </row>
    <row r="241" spans="1:12" ht="18.75" hidden="1" customHeight="1">
      <c r="A241" s="5">
        <v>240</v>
      </c>
      <c r="B241" s="5" t="str">
        <f>CONCATENATE("EKB","/",E241,"/",IF(COUNTIFS($D$2:D241,D241)&lt;10,"00",IF(COUNTIFS($D$2:D241,D241)&gt;=10,"0",FALSE)),COUNTIFS($D$2:D241,D241))</f>
        <v>EKB/041/012</v>
      </c>
      <c r="C241" s="5"/>
      <c r="D241" s="9" t="s">
        <v>76</v>
      </c>
      <c r="E241" s="9" t="str">
        <f>VLOOKUP(D241,'KATEGORI BARANG'!$B$2:$C$182,2)</f>
        <v>041</v>
      </c>
      <c r="F241" s="5" t="s">
        <v>372</v>
      </c>
      <c r="G241" s="5" t="s">
        <v>360</v>
      </c>
      <c r="H241" s="5" t="s">
        <v>371</v>
      </c>
      <c r="I241" s="9" t="s">
        <v>12</v>
      </c>
      <c r="J241" s="5" t="s">
        <v>322</v>
      </c>
      <c r="K241" s="5" t="s">
        <v>347</v>
      </c>
      <c r="L241" s="10"/>
    </row>
    <row r="242" spans="1:12" ht="18.75" hidden="1" customHeight="1">
      <c r="A242" s="5">
        <v>241</v>
      </c>
      <c r="B242" s="5" t="str">
        <f>CONCATENATE("EKB","/",E242,"/",IF(COUNTIFS($D$2:D242,D242)&lt;10,"00",IF(COUNTIFS($D$2:D242,D242)&gt;=10,"0",FALSE)),COUNTIFS($D$2:D242,D242))</f>
        <v>EKB/041/013</v>
      </c>
      <c r="C242" s="5"/>
      <c r="D242" s="9" t="s">
        <v>76</v>
      </c>
      <c r="E242" s="9" t="str">
        <f>VLOOKUP(D242,'KATEGORI BARANG'!$B$2:$C$182,2)</f>
        <v>041</v>
      </c>
      <c r="F242" s="5"/>
      <c r="G242" s="5"/>
      <c r="H242" s="5"/>
      <c r="I242" s="9" t="s">
        <v>13</v>
      </c>
      <c r="J242" s="5"/>
      <c r="K242" s="5" t="s">
        <v>347</v>
      </c>
      <c r="L242" s="10"/>
    </row>
    <row r="243" spans="1:12" ht="18.75" hidden="1" customHeight="1">
      <c r="A243" s="5">
        <v>242</v>
      </c>
      <c r="B243" s="5" t="str">
        <f>CONCATENATE("EKB","/",E243,"/",IF(COUNTIFS($D$2:D243,D243)&lt;10,"00",IF(COUNTIFS($D$2:D243,D243)&gt;=10,"0",FALSE)),COUNTIFS($D$2:D243,D243))</f>
        <v>EKB/041/014</v>
      </c>
      <c r="C243" s="5"/>
      <c r="D243" s="9" t="s">
        <v>76</v>
      </c>
      <c r="E243" s="9" t="str">
        <f>VLOOKUP(D243,'KATEGORI BARANG'!$B$2:$C$182,2)</f>
        <v>041</v>
      </c>
      <c r="F243" s="5"/>
      <c r="G243" s="5"/>
      <c r="H243" s="5"/>
      <c r="I243" s="9" t="s">
        <v>13</v>
      </c>
      <c r="J243" s="5"/>
      <c r="K243" s="5" t="s">
        <v>347</v>
      </c>
      <c r="L243" s="10"/>
    </row>
    <row r="244" spans="1:12" ht="18.75" hidden="1" customHeight="1">
      <c r="A244" s="5">
        <v>243</v>
      </c>
      <c r="B244" s="5" t="str">
        <f>CONCATENATE("EKB","/",E244,"/",IF(COUNTIFS($D$2:D244,D244)&lt;10,"00",IF(COUNTIFS($D$2:D244,D244)&gt;=10,"0",FALSE)),COUNTIFS($D$2:D244,D244))</f>
        <v>EKB/041/015</v>
      </c>
      <c r="C244" s="5"/>
      <c r="D244" s="9" t="s">
        <v>76</v>
      </c>
      <c r="E244" s="9" t="str">
        <f>VLOOKUP(D244,'KATEGORI BARANG'!$B$2:$C$182,2)</f>
        <v>041</v>
      </c>
      <c r="F244" s="5"/>
      <c r="G244" s="5"/>
      <c r="H244" s="5"/>
      <c r="I244" s="9" t="s">
        <v>13</v>
      </c>
      <c r="J244" s="5"/>
      <c r="K244" s="5" t="s">
        <v>347</v>
      </c>
      <c r="L244" s="10"/>
    </row>
    <row r="245" spans="1:12" ht="18.75" hidden="1" customHeight="1">
      <c r="A245" s="5">
        <v>244</v>
      </c>
      <c r="B245" s="5" t="str">
        <f>CONCATENATE("EKB","/",E245,"/",IF(COUNTIFS($D$2:D245,D245)&lt;10,"00",IF(COUNTIFS($D$2:D245,D245)&gt;=10,"0",FALSE)),COUNTIFS($D$2:D245,D245))</f>
        <v>EKB/041/016</v>
      </c>
      <c r="C245" s="5"/>
      <c r="D245" s="9" t="s">
        <v>76</v>
      </c>
      <c r="E245" s="9" t="str">
        <f>VLOOKUP(D245,'KATEGORI BARANG'!$B$2:$C$182,2)</f>
        <v>041</v>
      </c>
      <c r="F245" s="5"/>
      <c r="G245" s="5"/>
      <c r="H245" s="5"/>
      <c r="I245" s="9" t="s">
        <v>13</v>
      </c>
      <c r="J245" s="5"/>
      <c r="K245" s="5" t="s">
        <v>347</v>
      </c>
      <c r="L245" s="10"/>
    </row>
    <row r="246" spans="1:12" ht="18.75" hidden="1" customHeight="1">
      <c r="A246" s="5">
        <v>245</v>
      </c>
      <c r="B246" s="5" t="str">
        <f>CONCATENATE("EKB","/",E246,"/",IF(COUNTIFS($D$2:D246,D246)&lt;10,"00",IF(COUNTIFS($D$2:D246,D246)&gt;=10,"0",FALSE)),COUNTIFS($D$2:D246,D246))</f>
        <v>EKB/041/017</v>
      </c>
      <c r="C246" s="5"/>
      <c r="D246" s="9" t="s">
        <v>76</v>
      </c>
      <c r="E246" s="9" t="str">
        <f>VLOOKUP(D246,'KATEGORI BARANG'!$B$2:$C$182,2)</f>
        <v>041</v>
      </c>
      <c r="F246" s="5"/>
      <c r="G246" s="5"/>
      <c r="H246" s="5"/>
      <c r="I246" s="9" t="s">
        <v>13</v>
      </c>
      <c r="J246" s="5"/>
      <c r="K246" s="5" t="s">
        <v>347</v>
      </c>
      <c r="L246" s="10"/>
    </row>
    <row r="247" spans="1:12" ht="18.75" hidden="1" customHeight="1">
      <c r="A247" s="5">
        <v>246</v>
      </c>
      <c r="B247" s="5" t="str">
        <f>CONCATENATE("EKB","/",E247,"/",IF(COUNTIFS($D$2:D247,D247)&lt;10,"00",IF(COUNTIFS($D$2:D247,D247)&gt;=10,"0",FALSE)),COUNTIFS($D$2:D247,D247))</f>
        <v>EKB/041/018</v>
      </c>
      <c r="C247" s="5"/>
      <c r="D247" s="9" t="s">
        <v>76</v>
      </c>
      <c r="E247" s="9" t="str">
        <f>VLOOKUP(D247,'KATEGORI BARANG'!$B$2:$C$182,2)</f>
        <v>041</v>
      </c>
      <c r="F247" s="5"/>
      <c r="G247" s="5"/>
      <c r="H247" s="5"/>
      <c r="I247" s="9" t="s">
        <v>14</v>
      </c>
      <c r="J247" s="5" t="s">
        <v>335</v>
      </c>
      <c r="K247" s="5" t="s">
        <v>347</v>
      </c>
      <c r="L247" s="10"/>
    </row>
    <row r="248" spans="1:12" ht="18.75" hidden="1" customHeight="1">
      <c r="A248" s="5">
        <v>246</v>
      </c>
      <c r="B248" s="5" t="str">
        <f>CONCATENATE("EKB","/",E248,"/",IF(COUNTIFS($D$2:D248,D248)&lt;10,"00",IF(COUNTIFS($D$2:D248,D248)&gt;=10,"0",FALSE)),COUNTIFS($D$2:D248,D248))</f>
        <v>EKB/042/001</v>
      </c>
      <c r="C248" s="5" t="s">
        <v>246</v>
      </c>
      <c r="D248" s="9" t="s">
        <v>77</v>
      </c>
      <c r="E248" s="9" t="str">
        <f>VLOOKUP(D248,'KATEGORI BARANG'!$B$2:$C$182,2)</f>
        <v>042</v>
      </c>
      <c r="F248" s="5"/>
      <c r="G248" s="5"/>
      <c r="H248" s="5"/>
      <c r="I248" s="9" t="s">
        <v>346</v>
      </c>
      <c r="J248" s="5"/>
      <c r="K248" s="5" t="s">
        <v>347</v>
      </c>
      <c r="L248" s="10"/>
    </row>
    <row r="249" spans="1:12" ht="18.75" hidden="1" customHeight="1">
      <c r="A249" s="5">
        <v>246</v>
      </c>
      <c r="B249" s="5" t="str">
        <f>CONCATENATE("EKB","/",E249,"/",IF(COUNTIFS($D$2:D249,D249)&lt;10,"00",IF(COUNTIFS($D$2:D249,D249)&gt;=10,"0",FALSE)),COUNTIFS($D$2:D249,D249))</f>
        <v>EKB/043/001</v>
      </c>
      <c r="C249" s="5" t="s">
        <v>247</v>
      </c>
      <c r="D249" s="9" t="s">
        <v>78</v>
      </c>
      <c r="E249" s="9" t="str">
        <f>VLOOKUP(D249,'KATEGORI BARANG'!$B$2:$C$182,2)</f>
        <v>043</v>
      </c>
      <c r="F249" s="5"/>
      <c r="G249" s="5"/>
      <c r="H249" s="5"/>
      <c r="I249" s="9" t="s">
        <v>16</v>
      </c>
      <c r="J249" s="5"/>
      <c r="K249" s="5" t="s">
        <v>347</v>
      </c>
      <c r="L249" s="10"/>
    </row>
    <row r="250" spans="1:12" ht="18.75" hidden="1" customHeight="1">
      <c r="A250" s="5">
        <v>246</v>
      </c>
      <c r="B250" s="5" t="str">
        <f>CONCATENATE("EKB","/",E250,"/",IF(COUNTIFS($D$2:D250,D250)&lt;10,"00",IF(COUNTIFS($D$2:D250,D250)&gt;=10,"0",FALSE)),COUNTIFS($D$2:D250,D250))</f>
        <v>EKB/044/001</v>
      </c>
      <c r="C250" s="5" t="s">
        <v>248</v>
      </c>
      <c r="D250" s="9" t="s">
        <v>79</v>
      </c>
      <c r="E250" s="9" t="str">
        <f>VLOOKUP(D250,'KATEGORI BARANG'!$B$2:$C$182,2)</f>
        <v>044</v>
      </c>
      <c r="F250" s="5"/>
      <c r="G250" s="5"/>
      <c r="H250" s="5"/>
      <c r="I250" s="9" t="s">
        <v>16</v>
      </c>
      <c r="J250" s="5"/>
      <c r="K250" s="5" t="s">
        <v>347</v>
      </c>
      <c r="L250" s="10"/>
    </row>
    <row r="251" spans="1:12" ht="18.75" hidden="1" customHeight="1">
      <c r="A251" s="5">
        <v>246</v>
      </c>
      <c r="B251" s="5" t="str">
        <f>CONCATENATE("EKB","/",E251,"/",IF(COUNTIFS($D$2:D251,D251)&lt;10,"00",IF(COUNTIFS($D$2:D251,D251)&gt;=10,"0",FALSE)),COUNTIFS($D$2:D251,D251))</f>
        <v>EKB/045/001</v>
      </c>
      <c r="C251" s="5" t="s">
        <v>249</v>
      </c>
      <c r="D251" s="9" t="s">
        <v>80</v>
      </c>
      <c r="E251" s="9" t="str">
        <f>VLOOKUP(D251,'KATEGORI BARANG'!$B$2:$C$182,2)</f>
        <v>045</v>
      </c>
      <c r="F251" s="5"/>
      <c r="G251" s="5"/>
      <c r="H251" s="5"/>
      <c r="I251" s="9" t="s">
        <v>12</v>
      </c>
      <c r="J251" s="5"/>
      <c r="K251" s="5" t="s">
        <v>347</v>
      </c>
      <c r="L251" s="10"/>
    </row>
    <row r="252" spans="1:12" ht="18.75" hidden="1" customHeight="1">
      <c r="A252" s="5">
        <v>246</v>
      </c>
      <c r="B252" s="5" t="str">
        <f>CONCATENATE("EKB","/",E252,"/",IF(COUNTIFS($D$2:D252,D252)&lt;10,"00",IF(COUNTIFS($D$2:D252,D252)&gt;=10,"0",FALSE)),COUNTIFS($D$2:D252,D252))</f>
        <v>EKB/046/001</v>
      </c>
      <c r="C252" s="5" t="s">
        <v>250</v>
      </c>
      <c r="D252" s="9" t="s">
        <v>81</v>
      </c>
      <c r="E252" s="9" t="str">
        <f>VLOOKUP(D252,'KATEGORI BARANG'!$B$2:$C$182,2)</f>
        <v>046</v>
      </c>
      <c r="F252" s="5"/>
      <c r="G252" s="5"/>
      <c r="H252" s="5"/>
      <c r="I252" s="9" t="s">
        <v>16</v>
      </c>
      <c r="J252" s="5"/>
      <c r="K252" s="5" t="s">
        <v>347</v>
      </c>
      <c r="L252" s="10"/>
    </row>
    <row r="253" spans="1:12" ht="18.75" hidden="1" customHeight="1">
      <c r="A253" s="5">
        <v>246</v>
      </c>
      <c r="B253" s="5" t="str">
        <f>CONCATENATE("EKB","/",E253,"/",IF(COUNTIFS($D$2:D253,D253)&lt;10,"00",IF(COUNTIFS($D$2:D253,D253)&gt;=10,"0",FALSE)),COUNTIFS($D$2:D253,D253))</f>
        <v>EKB/047/001</v>
      </c>
      <c r="C253" s="5" t="s">
        <v>251</v>
      </c>
      <c r="D253" s="9" t="s">
        <v>82</v>
      </c>
      <c r="E253" s="9" t="str">
        <f>VLOOKUP(D253,'KATEGORI BARANG'!$B$2:$C$182,2)</f>
        <v>047</v>
      </c>
      <c r="F253" s="5"/>
      <c r="G253" s="5"/>
      <c r="H253" s="5"/>
      <c r="I253" s="9" t="s">
        <v>14</v>
      </c>
      <c r="J253" s="5"/>
      <c r="K253" s="5" t="s">
        <v>347</v>
      </c>
      <c r="L253" s="10"/>
    </row>
    <row r="254" spans="1:12" ht="18.75" hidden="1" customHeight="1">
      <c r="A254" s="5">
        <v>246</v>
      </c>
      <c r="B254" s="5" t="str">
        <f>CONCATENATE("EKB","/",E254,"/",IF(COUNTIFS($D$2:D254,D254)&lt;10,"00",IF(COUNTIFS($D$2:D254,D254)&gt;=10,"0",FALSE)),COUNTIFS($D$2:D254,D254))</f>
        <v>EKB/047/002</v>
      </c>
      <c r="C254" s="5"/>
      <c r="D254" s="9" t="s">
        <v>82</v>
      </c>
      <c r="E254" s="9" t="str">
        <f>VLOOKUP(D254,'KATEGORI BARANG'!$B$2:$C$182,2)</f>
        <v>047</v>
      </c>
      <c r="F254" s="5"/>
      <c r="G254" s="5"/>
      <c r="H254" s="5"/>
      <c r="I254" s="9" t="s">
        <v>323</v>
      </c>
      <c r="J254" s="5"/>
      <c r="K254" s="5" t="s">
        <v>347</v>
      </c>
      <c r="L254" s="10"/>
    </row>
    <row r="255" spans="1:12" ht="18.75" hidden="1" customHeight="1">
      <c r="A255" s="5">
        <v>246</v>
      </c>
      <c r="B255" s="5" t="str">
        <f>CONCATENATE("EKB","/",E255,"/",IF(COUNTIFS($D$2:D255,D255)&lt;10,"00",IF(COUNTIFS($D$2:D255,D255)&gt;=10,"0",FALSE)),COUNTIFS($D$2:D255,D255))</f>
        <v>EKB/048/001</v>
      </c>
      <c r="C255" s="5" t="s">
        <v>252</v>
      </c>
      <c r="D255" s="9" t="s">
        <v>83</v>
      </c>
      <c r="E255" s="9" t="str">
        <f>VLOOKUP(D255,'KATEGORI BARANG'!$B$2:$C$182,2)</f>
        <v>048</v>
      </c>
      <c r="F255" s="5"/>
      <c r="G255" s="5"/>
      <c r="H255" s="5"/>
      <c r="I255" s="9" t="s">
        <v>8</v>
      </c>
      <c r="J255" s="5"/>
      <c r="K255" s="5" t="s">
        <v>347</v>
      </c>
      <c r="L255" s="10"/>
    </row>
    <row r="256" spans="1:12" ht="18.75" hidden="1" customHeight="1">
      <c r="A256" s="5">
        <v>246</v>
      </c>
      <c r="B256" s="5" t="str">
        <f>CONCATENATE("EKB","/",E256,"/",IF(COUNTIFS($D$2:D256,D256)&lt;10,"00",IF(COUNTIFS($D$2:D256,D256)&gt;=10,"0",FALSE)),COUNTIFS($D$2:D256,D256))</f>
        <v>EKB/048/002</v>
      </c>
      <c r="C256" s="5"/>
      <c r="D256" s="9" t="s">
        <v>83</v>
      </c>
      <c r="E256" s="9" t="str">
        <f>VLOOKUP(D256,'KATEGORI BARANG'!$B$2:$C$182,2)</f>
        <v>048</v>
      </c>
      <c r="F256" s="5"/>
      <c r="G256" s="5"/>
      <c r="H256" s="5"/>
      <c r="I256" s="9" t="s">
        <v>8</v>
      </c>
      <c r="J256" s="5"/>
      <c r="K256" s="5" t="s">
        <v>347</v>
      </c>
      <c r="L256" s="10"/>
    </row>
    <row r="257" spans="1:12" ht="18.75" hidden="1" customHeight="1">
      <c r="A257" s="5">
        <v>246</v>
      </c>
      <c r="B257" s="5" t="str">
        <f>CONCATENATE("EKB","/",E257,"/",IF(COUNTIFS($D$2:D257,D257)&lt;10,"00",IF(COUNTIFS($D$2:D257,D257)&gt;=10,"0",FALSE)),COUNTIFS($D$2:D257,D257))</f>
        <v>EKB/048/003</v>
      </c>
      <c r="C257" s="5"/>
      <c r="D257" s="9" t="s">
        <v>83</v>
      </c>
      <c r="E257" s="9" t="str">
        <f>VLOOKUP(D257,'KATEGORI BARANG'!$B$2:$C$182,2)</f>
        <v>048</v>
      </c>
      <c r="F257" s="5"/>
      <c r="G257" s="5"/>
      <c r="H257" s="5"/>
      <c r="I257" s="9" t="s">
        <v>8</v>
      </c>
      <c r="J257" s="5"/>
      <c r="K257" s="5" t="s">
        <v>347</v>
      </c>
      <c r="L257" s="10"/>
    </row>
    <row r="258" spans="1:12" ht="18.75" hidden="1" customHeight="1">
      <c r="A258" s="5">
        <v>246</v>
      </c>
      <c r="B258" s="5" t="str">
        <f>CONCATENATE("EKB","/",E258,"/",IF(COUNTIFS($D$2:D258,D258)&lt;10,"00",IF(COUNTIFS($D$2:D258,D258)&gt;=10,"0",FALSE)),COUNTIFS($D$2:D258,D258))</f>
        <v>EKB/048/004</v>
      </c>
      <c r="C258" s="5"/>
      <c r="D258" s="9" t="s">
        <v>83</v>
      </c>
      <c r="E258" s="9" t="str">
        <f>VLOOKUP(D258,'KATEGORI BARANG'!$B$2:$C$182,2)</f>
        <v>048</v>
      </c>
      <c r="F258" s="5"/>
      <c r="G258" s="5"/>
      <c r="H258" s="5"/>
      <c r="I258" s="9" t="s">
        <v>8</v>
      </c>
      <c r="J258" s="5"/>
      <c r="K258" s="5" t="s">
        <v>347</v>
      </c>
      <c r="L258" s="10"/>
    </row>
    <row r="259" spans="1:12" ht="18.75" hidden="1" customHeight="1">
      <c r="A259" s="5">
        <v>246</v>
      </c>
      <c r="B259" s="5" t="str">
        <f>CONCATENATE("EKB","/",E259,"/",IF(COUNTIFS($D$2:D259,D259)&lt;10,"00",IF(COUNTIFS($D$2:D259,D259)&gt;=10,"0",FALSE)),COUNTIFS($D$2:D259,D259))</f>
        <v>EKB/048/005</v>
      </c>
      <c r="C259" s="5"/>
      <c r="D259" s="9" t="s">
        <v>83</v>
      </c>
      <c r="E259" s="9" t="str">
        <f>VLOOKUP(D259,'KATEGORI BARANG'!$B$2:$C$182,2)</f>
        <v>048</v>
      </c>
      <c r="F259" s="5"/>
      <c r="G259" s="5"/>
      <c r="H259" s="5"/>
      <c r="I259" s="9" t="s">
        <v>9</v>
      </c>
      <c r="J259" s="5"/>
      <c r="K259" s="5" t="s">
        <v>347</v>
      </c>
      <c r="L259" s="10"/>
    </row>
    <row r="260" spans="1:12" ht="18.75" hidden="1" customHeight="1">
      <c r="A260" s="5">
        <v>246</v>
      </c>
      <c r="B260" s="5" t="str">
        <f>CONCATENATE("EKB","/",E260,"/",IF(COUNTIFS($D$2:D260,D260)&lt;10,"00",IF(COUNTIFS($D$2:D260,D260)&gt;=10,"0",FALSE)),COUNTIFS($D$2:D260,D260))</f>
        <v>EKB/049/001</v>
      </c>
      <c r="C260" s="5" t="s">
        <v>252</v>
      </c>
      <c r="D260" s="9" t="s">
        <v>84</v>
      </c>
      <c r="E260" s="9" t="str">
        <f>VLOOKUP(D260,'KATEGORI BARANG'!$B$2:$C$182,2)</f>
        <v>049</v>
      </c>
      <c r="F260" s="5"/>
      <c r="G260" s="5"/>
      <c r="H260" s="5"/>
      <c r="I260" s="9" t="s">
        <v>13</v>
      </c>
      <c r="J260" s="5"/>
      <c r="K260" s="5" t="s">
        <v>347</v>
      </c>
      <c r="L260" s="10"/>
    </row>
    <row r="261" spans="1:12" ht="18.75" hidden="1" customHeight="1">
      <c r="A261" s="5">
        <v>246</v>
      </c>
      <c r="B261" s="5" t="str">
        <f>CONCATENATE("EKB","/",E261,"/",IF(COUNTIFS($D$2:D261,D261)&lt;10,"00",IF(COUNTIFS($D$2:D261,D261)&gt;=10,"0",FALSE)),COUNTIFS($D$2:D261,D261))</f>
        <v>EKB/049/002</v>
      </c>
      <c r="C261" s="5"/>
      <c r="D261" s="9" t="s">
        <v>84</v>
      </c>
      <c r="E261" s="9" t="str">
        <f>VLOOKUP(D261,'KATEGORI BARANG'!$B$2:$C$182,2)</f>
        <v>049</v>
      </c>
      <c r="F261" s="5"/>
      <c r="G261" s="5"/>
      <c r="H261" s="5"/>
      <c r="I261" s="9" t="s">
        <v>13</v>
      </c>
      <c r="J261" s="5"/>
      <c r="K261" s="5" t="s">
        <v>347</v>
      </c>
      <c r="L261" s="10"/>
    </row>
    <row r="262" spans="1:12" ht="18.75" hidden="1" customHeight="1">
      <c r="A262" s="5">
        <v>246</v>
      </c>
      <c r="B262" s="5" t="str">
        <f>CONCATENATE("EKB","/",E262,"/",IF(COUNTIFS($D$2:D262,D262)&lt;10,"00",IF(COUNTIFS($D$2:D262,D262)&gt;=10,"0",FALSE)),COUNTIFS($D$2:D262,D262))</f>
        <v>EKB/049/003</v>
      </c>
      <c r="C262" s="5"/>
      <c r="D262" s="9" t="s">
        <v>84</v>
      </c>
      <c r="E262" s="9" t="str">
        <f>VLOOKUP(D262,'KATEGORI BARANG'!$B$2:$C$182,2)</f>
        <v>049</v>
      </c>
      <c r="F262" s="5"/>
      <c r="G262" s="5"/>
      <c r="H262" s="5"/>
      <c r="I262" s="9" t="s">
        <v>13</v>
      </c>
      <c r="J262" s="5"/>
      <c r="K262" s="5" t="s">
        <v>347</v>
      </c>
      <c r="L262" s="10"/>
    </row>
    <row r="263" spans="1:12" ht="18.75" hidden="1" customHeight="1">
      <c r="A263" s="5">
        <v>246</v>
      </c>
      <c r="B263" s="5" t="str">
        <f>CONCATENATE("EKB","/",E263,"/",IF(COUNTIFS($D$2:D263,D263)&lt;10,"00",IF(COUNTIFS($D$2:D263,D263)&gt;=10,"0",FALSE)),COUNTIFS($D$2:D263,D263))</f>
        <v>EKB/049/004</v>
      </c>
      <c r="C263" s="5"/>
      <c r="D263" s="9" t="s">
        <v>84</v>
      </c>
      <c r="E263" s="9" t="str">
        <f>VLOOKUP(D263,'KATEGORI BARANG'!$B$2:$C$182,2)</f>
        <v>049</v>
      </c>
      <c r="F263" s="5"/>
      <c r="G263" s="5"/>
      <c r="H263" s="5"/>
      <c r="I263" s="9" t="s">
        <v>13</v>
      </c>
      <c r="J263" s="5"/>
      <c r="K263" s="5" t="s">
        <v>347</v>
      </c>
      <c r="L263" s="10"/>
    </row>
    <row r="264" spans="1:12" ht="18.75" hidden="1" customHeight="1">
      <c r="A264" s="5">
        <v>246</v>
      </c>
      <c r="B264" s="5" t="str">
        <f>CONCATENATE("EKB","/",E264,"/",IF(COUNTIFS($D$2:D264,D264)&lt;10,"00",IF(COUNTIFS($D$2:D264,D264)&gt;=10,"0",FALSE)),COUNTIFS($D$2:D264,D264))</f>
        <v>EKB/049/005</v>
      </c>
      <c r="C264" s="5"/>
      <c r="D264" s="9" t="s">
        <v>84</v>
      </c>
      <c r="E264" s="9" t="str">
        <f>VLOOKUP(D264,'KATEGORI BARANG'!$B$2:$C$182,2)</f>
        <v>049</v>
      </c>
      <c r="F264" s="5"/>
      <c r="G264" s="5"/>
      <c r="H264" s="5"/>
      <c r="I264" s="9" t="s">
        <v>13</v>
      </c>
      <c r="J264" s="5"/>
      <c r="K264" s="5" t="s">
        <v>347</v>
      </c>
      <c r="L264" s="10"/>
    </row>
    <row r="265" spans="1:12" ht="18.75" hidden="1" customHeight="1">
      <c r="A265" s="5">
        <v>246</v>
      </c>
      <c r="B265" s="5" t="str">
        <f>CONCATENATE("EKB","/",E265,"/",IF(COUNTIFS($D$2:D265,D265)&lt;10,"00",IF(COUNTIFS($D$2:D265,D265)&gt;=10,"0",FALSE)),COUNTIFS($D$2:D265,D265))</f>
        <v>EKB/049/006</v>
      </c>
      <c r="C265" s="5"/>
      <c r="D265" s="9" t="s">
        <v>84</v>
      </c>
      <c r="E265" s="9" t="str">
        <f>VLOOKUP(D265,'KATEGORI BARANG'!$B$2:$C$182,2)</f>
        <v>049</v>
      </c>
      <c r="F265" s="5"/>
      <c r="G265" s="5"/>
      <c r="H265" s="5"/>
      <c r="I265" s="9" t="s">
        <v>13</v>
      </c>
      <c r="J265" s="5"/>
      <c r="K265" s="5" t="s">
        <v>347</v>
      </c>
      <c r="L265" s="10"/>
    </row>
    <row r="266" spans="1:12" ht="18.75" hidden="1" customHeight="1">
      <c r="A266" s="5">
        <v>246</v>
      </c>
      <c r="B266" s="5" t="str">
        <f>CONCATENATE("EKB","/",E266,"/",IF(COUNTIFS($D$2:D266,D266)&lt;10,"00",IF(COUNTIFS($D$2:D266,D266)&gt;=10,"0",FALSE)),COUNTIFS($D$2:D266,D266))</f>
        <v>EKB/049/007</v>
      </c>
      <c r="C266" s="5"/>
      <c r="D266" s="9" t="s">
        <v>84</v>
      </c>
      <c r="E266" s="9" t="str">
        <f>VLOOKUP(D266,'KATEGORI BARANG'!$B$2:$C$182,2)</f>
        <v>049</v>
      </c>
      <c r="F266" s="5"/>
      <c r="G266" s="5"/>
      <c r="H266" s="5"/>
      <c r="I266" s="9" t="s">
        <v>13</v>
      </c>
      <c r="J266" s="5"/>
      <c r="K266" s="5" t="s">
        <v>347</v>
      </c>
      <c r="L266" s="10"/>
    </row>
    <row r="267" spans="1:12" ht="18.75" hidden="1" customHeight="1">
      <c r="A267" s="5">
        <v>246</v>
      </c>
      <c r="B267" s="5" t="str">
        <f>CONCATENATE("EKB","/",E267,"/",IF(COUNTIFS($D$2:D267,D267)&lt;10,"00",IF(COUNTIFS($D$2:D267,D267)&gt;=10,"0",FALSE)),COUNTIFS($D$2:D267,D267))</f>
        <v>EKB/049/008</v>
      </c>
      <c r="C267" s="5"/>
      <c r="D267" s="9" t="s">
        <v>84</v>
      </c>
      <c r="E267" s="9" t="str">
        <f>VLOOKUP(D267,'KATEGORI BARANG'!$B$2:$C$182,2)</f>
        <v>049</v>
      </c>
      <c r="F267" s="5"/>
      <c r="G267" s="5"/>
      <c r="H267" s="5"/>
      <c r="I267" s="9" t="s">
        <v>13</v>
      </c>
      <c r="J267" s="5"/>
      <c r="K267" s="5" t="s">
        <v>347</v>
      </c>
      <c r="L267" s="10"/>
    </row>
    <row r="268" spans="1:12" ht="18.75" hidden="1" customHeight="1">
      <c r="A268" s="5">
        <v>246</v>
      </c>
      <c r="B268" s="5" t="str">
        <f>CONCATENATE("EKB","/",E268,"/",IF(COUNTIFS($D$2:D268,D268)&lt;10,"00",IF(COUNTIFS($D$2:D268,D268)&gt;=10,"0",FALSE)),COUNTIFS($D$2:D268,D268))</f>
        <v>EKB/049/009</v>
      </c>
      <c r="C268" s="5"/>
      <c r="D268" s="9" t="s">
        <v>84</v>
      </c>
      <c r="E268" s="9" t="str">
        <f>VLOOKUP(D268,'KATEGORI BARANG'!$B$2:$C$182,2)</f>
        <v>049</v>
      </c>
      <c r="F268" s="5"/>
      <c r="G268" s="5"/>
      <c r="H268" s="5"/>
      <c r="I268" s="9" t="s">
        <v>13</v>
      </c>
      <c r="J268" s="5"/>
      <c r="K268" s="5" t="s">
        <v>347</v>
      </c>
      <c r="L268" s="10"/>
    </row>
    <row r="269" spans="1:12" ht="18.75" hidden="1" customHeight="1">
      <c r="A269" s="5">
        <v>246</v>
      </c>
      <c r="B269" s="5" t="str">
        <f>CONCATENATE("EKB","/",E269,"/",IF(COUNTIFS($D$2:D269,D269)&lt;10,"00",IF(COUNTIFS($D$2:D269,D269)&gt;=10,"0",FALSE)),COUNTIFS($D$2:D269,D269))</f>
        <v>EKB/049/010</v>
      </c>
      <c r="C269" s="5"/>
      <c r="D269" s="9" t="s">
        <v>84</v>
      </c>
      <c r="E269" s="9" t="str">
        <f>VLOOKUP(D269,'KATEGORI BARANG'!$B$2:$C$182,2)</f>
        <v>049</v>
      </c>
      <c r="F269" s="5"/>
      <c r="G269" s="5"/>
      <c r="H269" s="5"/>
      <c r="I269" s="9" t="s">
        <v>13</v>
      </c>
      <c r="J269" s="5"/>
      <c r="K269" s="5" t="s">
        <v>347</v>
      </c>
      <c r="L269" s="10"/>
    </row>
    <row r="270" spans="1:12" ht="18.75" hidden="1" customHeight="1">
      <c r="A270" s="5">
        <v>246</v>
      </c>
      <c r="B270" s="5" t="str">
        <f>CONCATENATE("EKB","/",E270,"/",IF(COUNTIFS($D$2:D270,D270)&lt;10,"00",IF(COUNTIFS($D$2:D270,D270)&gt;=10,"0",FALSE)),COUNTIFS($D$2:D270,D270))</f>
        <v>EKB/050/001</v>
      </c>
      <c r="C270" s="5" t="s">
        <v>253</v>
      </c>
      <c r="D270" s="9" t="s">
        <v>85</v>
      </c>
      <c r="E270" s="9" t="str">
        <f>VLOOKUP(D270,'KATEGORI BARANG'!$B$2:$C$182,2)</f>
        <v>050</v>
      </c>
      <c r="F270" s="5"/>
      <c r="G270" s="5"/>
      <c r="H270" s="5"/>
      <c r="I270" s="9" t="s">
        <v>16</v>
      </c>
      <c r="J270" s="5"/>
      <c r="K270" s="5" t="s">
        <v>347</v>
      </c>
      <c r="L270" s="10"/>
    </row>
    <row r="271" spans="1:12" ht="18.75" hidden="1" customHeight="1">
      <c r="A271" s="5">
        <v>246</v>
      </c>
      <c r="B271" s="5" t="str">
        <f>CONCATENATE("EKB","/",E271,"/",IF(COUNTIFS($D$2:D271,D271)&lt;10,"00",IF(COUNTIFS($D$2:D271,D271)&gt;=10,"0",FALSE)),COUNTIFS($D$2:D271,D271))</f>
        <v>EKB/051/001</v>
      </c>
      <c r="C271" s="5" t="s">
        <v>254</v>
      </c>
      <c r="D271" s="9" t="s">
        <v>86</v>
      </c>
      <c r="E271" s="9" t="str">
        <f>VLOOKUP(D271,'KATEGORI BARANG'!$B$2:$C$182,2)</f>
        <v>051</v>
      </c>
      <c r="F271" s="5"/>
      <c r="G271" s="5"/>
      <c r="H271" s="5"/>
      <c r="I271" s="9" t="s">
        <v>0</v>
      </c>
      <c r="J271" s="5"/>
      <c r="K271" s="5" t="s">
        <v>347</v>
      </c>
      <c r="L271" s="10"/>
    </row>
    <row r="272" spans="1:12" ht="18.75" hidden="1" customHeight="1">
      <c r="A272" s="5">
        <v>246</v>
      </c>
      <c r="B272" s="5" t="str">
        <f>CONCATENATE("EKB","/",E272,"/",IF(COUNTIFS($D$2:D272,D272)&lt;10,"00",IF(COUNTIFS($D$2:D272,D272)&gt;=10,"0",FALSE)),COUNTIFS($D$2:D272,D272))</f>
        <v>EKB/051/002</v>
      </c>
      <c r="C272" s="5"/>
      <c r="D272" s="9" t="s">
        <v>86</v>
      </c>
      <c r="E272" s="9" t="str">
        <f>VLOOKUP(D272,'KATEGORI BARANG'!$B$2:$C$182,2)</f>
        <v>051</v>
      </c>
      <c r="F272" s="5"/>
      <c r="G272" s="5"/>
      <c r="H272" s="5"/>
      <c r="I272" s="9" t="s">
        <v>0</v>
      </c>
      <c r="J272" s="5"/>
      <c r="K272" s="5" t="s">
        <v>347</v>
      </c>
      <c r="L272" s="10"/>
    </row>
    <row r="273" spans="1:12" ht="18.75" hidden="1" customHeight="1">
      <c r="A273" s="5">
        <v>246</v>
      </c>
      <c r="B273" s="5" t="str">
        <f>CONCATENATE("EKB","/",E273,"/",IF(COUNTIFS($D$2:D273,D273)&lt;10,"00",IF(COUNTIFS($D$2:D273,D273)&gt;=10,"0",FALSE)),COUNTIFS($D$2:D273,D273))</f>
        <v>EKB/051/003</v>
      </c>
      <c r="C273" s="5"/>
      <c r="D273" s="9" t="s">
        <v>86</v>
      </c>
      <c r="E273" s="9" t="str">
        <f>VLOOKUP(D273,'KATEGORI BARANG'!$B$2:$C$182,2)</f>
        <v>051</v>
      </c>
      <c r="F273" s="5"/>
      <c r="G273" s="5"/>
      <c r="H273" s="5"/>
      <c r="I273" s="9" t="s">
        <v>0</v>
      </c>
      <c r="J273" s="5"/>
      <c r="K273" s="5" t="s">
        <v>347</v>
      </c>
      <c r="L273" s="10"/>
    </row>
    <row r="274" spans="1:12" ht="18.75" hidden="1" customHeight="1">
      <c r="A274" s="5">
        <v>246</v>
      </c>
      <c r="B274" s="5" t="str">
        <f>CONCATENATE("EKB","/",E274,"/",IF(COUNTIFS($D$2:D274,D274)&lt;10,"00",IF(COUNTIFS($D$2:D274,D274)&gt;=10,"0",FALSE)),COUNTIFS($D$2:D274,D274))</f>
        <v>EKB/051/004</v>
      </c>
      <c r="C274" s="5"/>
      <c r="D274" s="9" t="s">
        <v>86</v>
      </c>
      <c r="E274" s="9" t="str">
        <f>VLOOKUP(D274,'KATEGORI BARANG'!$B$2:$C$182,2)</f>
        <v>051</v>
      </c>
      <c r="F274" s="5"/>
      <c r="G274" s="5"/>
      <c r="H274" s="5"/>
      <c r="I274" s="9" t="s">
        <v>2</v>
      </c>
      <c r="J274" s="5"/>
      <c r="K274" s="5" t="s">
        <v>347</v>
      </c>
      <c r="L274" s="10"/>
    </row>
    <row r="275" spans="1:12" ht="18.75" hidden="1" customHeight="1">
      <c r="A275" s="5">
        <v>246</v>
      </c>
      <c r="B275" s="5" t="str">
        <f>CONCATENATE("EKB","/",E275,"/",IF(COUNTIFS($D$2:D275,D275)&lt;10,"00",IF(COUNTIFS($D$2:D275,D275)&gt;=10,"0",FALSE)),COUNTIFS($D$2:D275,D275))</f>
        <v>EKB/051/005</v>
      </c>
      <c r="C275" s="5"/>
      <c r="D275" s="9" t="s">
        <v>86</v>
      </c>
      <c r="E275" s="9" t="str">
        <f>VLOOKUP(D275,'KATEGORI BARANG'!$B$2:$C$182,2)</f>
        <v>051</v>
      </c>
      <c r="F275" s="5"/>
      <c r="G275" s="5"/>
      <c r="H275" s="5"/>
      <c r="I275" s="9" t="s">
        <v>2</v>
      </c>
      <c r="J275" s="5"/>
      <c r="K275" s="5" t="s">
        <v>347</v>
      </c>
      <c r="L275" s="10"/>
    </row>
    <row r="276" spans="1:12" ht="18.75" hidden="1" customHeight="1">
      <c r="A276" s="5">
        <v>246</v>
      </c>
      <c r="B276" s="5" t="str">
        <f>CONCATENATE("EKB","/",E276,"/",IF(COUNTIFS($D$2:D276,D276)&lt;10,"00",IF(COUNTIFS($D$2:D276,D276)&gt;=10,"0",FALSE)),COUNTIFS($D$2:D276,D276))</f>
        <v>EKB/051/006</v>
      </c>
      <c r="C276" s="5"/>
      <c r="D276" s="9" t="s">
        <v>86</v>
      </c>
      <c r="E276" s="9" t="str">
        <f>VLOOKUP(D276,'KATEGORI BARANG'!$B$2:$C$182,2)</f>
        <v>051</v>
      </c>
      <c r="F276" s="5"/>
      <c r="G276" s="5"/>
      <c r="H276" s="5"/>
      <c r="I276" s="9" t="s">
        <v>2</v>
      </c>
      <c r="J276" s="5"/>
      <c r="K276" s="5" t="s">
        <v>347</v>
      </c>
      <c r="L276" s="10"/>
    </row>
    <row r="277" spans="1:12" ht="18.75" customHeight="1">
      <c r="A277" s="5">
        <v>246</v>
      </c>
      <c r="B277" s="5" t="str">
        <f>CONCATENATE("EKB","/",E277,"/",IF(COUNTIFS($D$2:D277,D277)&lt;10,"00",IF(COUNTIFS($D$2:D277,D277)&gt;=10,"0",FALSE)),COUNTIFS($D$2:D277,D277))</f>
        <v>EKB/051/007</v>
      </c>
      <c r="C277" s="5"/>
      <c r="D277" s="9" t="s">
        <v>86</v>
      </c>
      <c r="E277" s="9" t="str">
        <f>VLOOKUP(D277,'KATEGORI BARANG'!$B$2:$C$182,2)</f>
        <v>051</v>
      </c>
      <c r="F277" s="5"/>
      <c r="G277" s="5"/>
      <c r="H277" s="5"/>
      <c r="I277" s="9" t="s">
        <v>6</v>
      </c>
      <c r="J277" s="5"/>
      <c r="K277" s="5" t="s">
        <v>347</v>
      </c>
      <c r="L277" s="10"/>
    </row>
    <row r="278" spans="1:12" ht="18.75" customHeight="1">
      <c r="A278" s="5">
        <v>246</v>
      </c>
      <c r="B278" s="5" t="str">
        <f>CONCATENATE("EKB","/",E278,"/",IF(COUNTIFS($D$2:D278,D278)&lt;10,"00",IF(COUNTIFS($D$2:D278,D278)&gt;=10,"0",FALSE)),COUNTIFS($D$2:D278,D278))</f>
        <v>EKB/051/008</v>
      </c>
      <c r="C278" s="5"/>
      <c r="D278" s="9" t="s">
        <v>86</v>
      </c>
      <c r="E278" s="9" t="str">
        <f>VLOOKUP(D278,'KATEGORI BARANG'!$B$2:$C$182,2)</f>
        <v>051</v>
      </c>
      <c r="F278" s="5"/>
      <c r="G278" s="5"/>
      <c r="H278" s="5"/>
      <c r="I278" s="9" t="s">
        <v>6</v>
      </c>
      <c r="J278" s="5"/>
      <c r="K278" s="5" t="s">
        <v>347</v>
      </c>
      <c r="L278" s="10"/>
    </row>
    <row r="279" spans="1:12" ht="18.75" customHeight="1">
      <c r="A279" s="5">
        <v>246</v>
      </c>
      <c r="B279" s="5" t="str">
        <f>CONCATENATE("EKB","/",E279,"/",IF(COUNTIFS($D$2:D279,D279)&lt;10,"00",IF(COUNTIFS($D$2:D279,D279)&gt;=10,"0",FALSE)),COUNTIFS($D$2:D279,D279))</f>
        <v>EKB/051/009</v>
      </c>
      <c r="C279" s="5"/>
      <c r="D279" s="9" t="s">
        <v>86</v>
      </c>
      <c r="E279" s="9" t="str">
        <f>VLOOKUP(D279,'KATEGORI BARANG'!$B$2:$C$182,2)</f>
        <v>051</v>
      </c>
      <c r="F279" s="5"/>
      <c r="G279" s="5"/>
      <c r="H279" s="5"/>
      <c r="I279" s="9" t="s">
        <v>6</v>
      </c>
      <c r="J279" s="5"/>
      <c r="K279" s="5" t="s">
        <v>347</v>
      </c>
      <c r="L279" s="10"/>
    </row>
    <row r="280" spans="1:12" ht="18.75" customHeight="1">
      <c r="A280" s="5">
        <v>246</v>
      </c>
      <c r="B280" s="5" t="str">
        <f>CONCATENATE("EKB","/",E280,"/",IF(COUNTIFS($D$2:D280,D280)&lt;10,"00",IF(COUNTIFS($D$2:D280,D280)&gt;=10,"0",FALSE)),COUNTIFS($D$2:D280,D280))</f>
        <v>EKB/051/010</v>
      </c>
      <c r="C280" s="5"/>
      <c r="D280" s="9" t="s">
        <v>86</v>
      </c>
      <c r="E280" s="9" t="str">
        <f>VLOOKUP(D280,'KATEGORI BARANG'!$B$2:$C$182,2)</f>
        <v>051</v>
      </c>
      <c r="F280" s="5"/>
      <c r="G280" s="5"/>
      <c r="H280" s="5"/>
      <c r="I280" s="9" t="s">
        <v>6</v>
      </c>
      <c r="J280" s="5"/>
      <c r="K280" s="5" t="s">
        <v>347</v>
      </c>
      <c r="L280" s="10"/>
    </row>
    <row r="281" spans="1:12" ht="18.75" customHeight="1">
      <c r="A281" s="5">
        <v>246</v>
      </c>
      <c r="B281" s="5" t="str">
        <f>CONCATENATE("EKB","/",E281,"/",IF(COUNTIFS($D$2:D281,D281)&lt;10,"00",IF(COUNTIFS($D$2:D281,D281)&gt;=10,"0",FALSE)),COUNTIFS($D$2:D281,D281))</f>
        <v>EKB/051/011</v>
      </c>
      <c r="C281" s="5"/>
      <c r="D281" s="9" t="s">
        <v>86</v>
      </c>
      <c r="E281" s="9" t="str">
        <f>VLOOKUP(D281,'KATEGORI BARANG'!$B$2:$C$182,2)</f>
        <v>051</v>
      </c>
      <c r="F281" s="5"/>
      <c r="G281" s="5"/>
      <c r="H281" s="5"/>
      <c r="I281" s="9" t="s">
        <v>6</v>
      </c>
      <c r="J281" s="5"/>
      <c r="K281" s="5" t="s">
        <v>347</v>
      </c>
      <c r="L281" s="10"/>
    </row>
    <row r="282" spans="1:12" ht="18.75" customHeight="1">
      <c r="A282" s="5">
        <v>246</v>
      </c>
      <c r="B282" s="5" t="str">
        <f>CONCATENATE("EKB","/",E282,"/",IF(COUNTIFS($D$2:D282,D282)&lt;10,"00",IF(COUNTIFS($D$2:D282,D282)&gt;=10,"0",FALSE)),COUNTIFS($D$2:D282,D282))</f>
        <v>EKB/051/012</v>
      </c>
      <c r="C282" s="5"/>
      <c r="D282" s="9" t="s">
        <v>86</v>
      </c>
      <c r="E282" s="9" t="str">
        <f>VLOOKUP(D282,'KATEGORI BARANG'!$B$2:$C$182,2)</f>
        <v>051</v>
      </c>
      <c r="F282" s="5"/>
      <c r="G282" s="5"/>
      <c r="H282" s="5"/>
      <c r="I282" s="9" t="s">
        <v>6</v>
      </c>
      <c r="J282" s="5"/>
      <c r="K282" s="5" t="s">
        <v>347</v>
      </c>
      <c r="L282" s="10"/>
    </row>
    <row r="283" spans="1:12" ht="18.75" hidden="1" customHeight="1">
      <c r="A283" s="5">
        <v>246</v>
      </c>
      <c r="B283" s="5" t="str">
        <f>CONCATENATE("EKB","/",E283,"/",IF(COUNTIFS($D$2:D283,D283)&lt;10,"00",IF(COUNTIFS($D$2:D283,D283)&gt;=10,"0",FALSE)),COUNTIFS($D$2:D283,D283))</f>
        <v>EKB/051/013</v>
      </c>
      <c r="C283" s="5"/>
      <c r="D283" s="9" t="s">
        <v>86</v>
      </c>
      <c r="E283" s="9" t="str">
        <f>VLOOKUP(D283,'KATEGORI BARANG'!$B$2:$C$182,2)</f>
        <v>051</v>
      </c>
      <c r="F283" s="5"/>
      <c r="G283" s="5"/>
      <c r="H283" s="5"/>
      <c r="I283" s="9" t="s">
        <v>7</v>
      </c>
      <c r="J283" s="5"/>
      <c r="K283" s="5" t="s">
        <v>347</v>
      </c>
      <c r="L283" s="10"/>
    </row>
    <row r="284" spans="1:12" ht="18.75" hidden="1" customHeight="1">
      <c r="A284" s="5">
        <v>246</v>
      </c>
      <c r="B284" s="5" t="str">
        <f>CONCATENATE("EKB","/",E284,"/",IF(COUNTIFS($D$2:D284,D284)&lt;10,"00",IF(COUNTIFS($D$2:D284,D284)&gt;=10,"0",FALSE)),COUNTIFS($D$2:D284,D284))</f>
        <v>EKB/051/014</v>
      </c>
      <c r="C284" s="5"/>
      <c r="D284" s="9" t="s">
        <v>86</v>
      </c>
      <c r="E284" s="9" t="str">
        <f>VLOOKUP(D284,'KATEGORI BARANG'!$B$2:$C$182,2)</f>
        <v>051</v>
      </c>
      <c r="F284" s="5"/>
      <c r="G284" s="5"/>
      <c r="H284" s="5"/>
      <c r="I284" s="9" t="s">
        <v>7</v>
      </c>
      <c r="J284" s="5"/>
      <c r="K284" s="5" t="s">
        <v>347</v>
      </c>
      <c r="L284" s="10"/>
    </row>
    <row r="285" spans="1:12" ht="18.75" hidden="1" customHeight="1">
      <c r="A285" s="5">
        <v>246</v>
      </c>
      <c r="B285" s="5" t="str">
        <f>CONCATENATE("EKB","/",E285,"/",IF(COUNTIFS($D$2:D285,D285)&lt;10,"00",IF(COUNTIFS($D$2:D285,D285)&gt;=10,"0",FALSE)),COUNTIFS($D$2:D285,D285))</f>
        <v>EKB/051/015</v>
      </c>
      <c r="C285" s="5"/>
      <c r="D285" s="9" t="s">
        <v>86</v>
      </c>
      <c r="E285" s="9" t="str">
        <f>VLOOKUP(D285,'KATEGORI BARANG'!$B$2:$C$182,2)</f>
        <v>051</v>
      </c>
      <c r="F285" s="5"/>
      <c r="G285" s="5"/>
      <c r="H285" s="5"/>
      <c r="I285" s="9" t="s">
        <v>7</v>
      </c>
      <c r="J285" s="5"/>
      <c r="K285" s="5" t="s">
        <v>347</v>
      </c>
      <c r="L285" s="10"/>
    </row>
    <row r="286" spans="1:12" ht="18.75" hidden="1" customHeight="1">
      <c r="A286" s="5">
        <v>246</v>
      </c>
      <c r="B286" s="5" t="str">
        <f>CONCATENATE("EKB","/",E286,"/",IF(COUNTIFS($D$2:D286,D286)&lt;10,"00",IF(COUNTIFS($D$2:D286,D286)&gt;=10,"0",FALSE)),COUNTIFS($D$2:D286,D286))</f>
        <v>EKB/051/016</v>
      </c>
      <c r="C286" s="5"/>
      <c r="D286" s="9" t="s">
        <v>86</v>
      </c>
      <c r="E286" s="9" t="str">
        <f>VLOOKUP(D286,'KATEGORI BARANG'!$B$2:$C$182,2)</f>
        <v>051</v>
      </c>
      <c r="F286" s="5"/>
      <c r="G286" s="5"/>
      <c r="H286" s="5"/>
      <c r="I286" s="9" t="s">
        <v>7</v>
      </c>
      <c r="J286" s="5"/>
      <c r="K286" s="5" t="s">
        <v>347</v>
      </c>
      <c r="L286" s="10"/>
    </row>
    <row r="287" spans="1:12" ht="18.75" hidden="1" customHeight="1">
      <c r="A287" s="5">
        <v>246</v>
      </c>
      <c r="B287" s="5" t="str">
        <f>CONCATENATE("EKB","/",E287,"/",IF(COUNTIFS($D$2:D287,D287)&lt;10,"00",IF(COUNTIFS($D$2:D287,D287)&gt;=10,"0",FALSE)),COUNTIFS($D$2:D287,D287))</f>
        <v>EKB/051/017</v>
      </c>
      <c r="C287" s="5"/>
      <c r="D287" s="9" t="s">
        <v>86</v>
      </c>
      <c r="E287" s="9" t="str">
        <f>VLOOKUP(D287,'KATEGORI BARANG'!$B$2:$C$182,2)</f>
        <v>051</v>
      </c>
      <c r="F287" s="5"/>
      <c r="G287" s="5"/>
      <c r="H287" s="5"/>
      <c r="I287" s="9" t="s">
        <v>9</v>
      </c>
      <c r="J287" s="5"/>
      <c r="K287" s="5" t="s">
        <v>347</v>
      </c>
      <c r="L287" s="10"/>
    </row>
    <row r="288" spans="1:12" ht="18.75" hidden="1" customHeight="1">
      <c r="A288" s="5">
        <v>246</v>
      </c>
      <c r="B288" s="5" t="str">
        <f>CONCATENATE("EKB","/",E288,"/",IF(COUNTIFS($D$2:D288,D288)&lt;10,"00",IF(COUNTIFS($D$2:D288,D288)&gt;=10,"0",FALSE)),COUNTIFS($D$2:D288,D288))</f>
        <v>EKB/051/018</v>
      </c>
      <c r="C288" s="5"/>
      <c r="D288" s="9" t="s">
        <v>86</v>
      </c>
      <c r="E288" s="9" t="str">
        <f>VLOOKUP(D288,'KATEGORI BARANG'!$B$2:$C$182,2)</f>
        <v>051</v>
      </c>
      <c r="F288" s="5"/>
      <c r="G288" s="5"/>
      <c r="H288" s="5"/>
      <c r="I288" s="9" t="s">
        <v>9</v>
      </c>
      <c r="J288" s="5"/>
      <c r="K288" s="5" t="s">
        <v>347</v>
      </c>
      <c r="L288" s="10"/>
    </row>
    <row r="289" spans="1:12" ht="18.75" hidden="1" customHeight="1">
      <c r="A289" s="5">
        <v>246</v>
      </c>
      <c r="B289" s="5" t="str">
        <f>CONCATENATE("EKB","/",E289,"/",IF(COUNTIFS($D$2:D289,D289)&lt;10,"00",IF(COUNTIFS($D$2:D289,D289)&gt;=10,"0",FALSE)),COUNTIFS($D$2:D289,D289))</f>
        <v>EKB/051/019</v>
      </c>
      <c r="C289" s="5"/>
      <c r="D289" s="9" t="s">
        <v>86</v>
      </c>
      <c r="E289" s="9" t="str">
        <f>VLOOKUP(D289,'KATEGORI BARANG'!$B$2:$C$182,2)</f>
        <v>051</v>
      </c>
      <c r="F289" s="5"/>
      <c r="G289" s="5"/>
      <c r="H289" s="5"/>
      <c r="I289" s="9" t="s">
        <v>561</v>
      </c>
      <c r="J289" s="5"/>
      <c r="K289" s="5" t="s">
        <v>347</v>
      </c>
      <c r="L289" s="10"/>
    </row>
    <row r="290" spans="1:12" ht="18.75" hidden="1" customHeight="1">
      <c r="A290" s="5">
        <v>246</v>
      </c>
      <c r="B290" s="5" t="str">
        <f>CONCATENATE("EKB","/",E290,"/",IF(COUNTIFS($D$2:D290,D290)&lt;10,"00",IF(COUNTIFS($D$2:D290,D290)&gt;=10,"0",FALSE)),COUNTIFS($D$2:D290,D290))</f>
        <v>EKB/051/020</v>
      </c>
      <c r="C290" s="5"/>
      <c r="D290" s="9" t="s">
        <v>86</v>
      </c>
      <c r="E290" s="9" t="str">
        <f>VLOOKUP(D290,'KATEGORI BARANG'!$B$2:$C$182,2)</f>
        <v>051</v>
      </c>
      <c r="F290" s="5"/>
      <c r="G290" s="5"/>
      <c r="H290" s="5"/>
      <c r="I290" s="9" t="s">
        <v>561</v>
      </c>
      <c r="J290" s="5"/>
      <c r="K290" s="5" t="s">
        <v>347</v>
      </c>
      <c r="L290" s="10"/>
    </row>
    <row r="291" spans="1:12" ht="18.75" hidden="1" customHeight="1">
      <c r="A291" s="5">
        <v>246</v>
      </c>
      <c r="B291" s="5" t="str">
        <f>CONCATENATE("EKB","/",E291,"/",IF(COUNTIFS($D$2:D291,D291)&lt;10,"00",IF(COUNTIFS($D$2:D291,D291)&gt;=10,"0",FALSE)),COUNTIFS($D$2:D291,D291))</f>
        <v>EKB/051/021</v>
      </c>
      <c r="C291" s="5"/>
      <c r="D291" s="9" t="s">
        <v>86</v>
      </c>
      <c r="E291" s="9" t="str">
        <f>VLOOKUP(D291,'KATEGORI BARANG'!$B$2:$C$182,2)</f>
        <v>051</v>
      </c>
      <c r="F291" s="5"/>
      <c r="G291" s="5"/>
      <c r="H291" s="5"/>
      <c r="I291" s="9" t="s">
        <v>561</v>
      </c>
      <c r="J291" s="5"/>
      <c r="K291" s="5" t="s">
        <v>347</v>
      </c>
      <c r="L291" s="10"/>
    </row>
    <row r="292" spans="1:12" ht="18.75" hidden="1" customHeight="1">
      <c r="A292" s="5">
        <v>246</v>
      </c>
      <c r="B292" s="5" t="str">
        <f>CONCATENATE("EKB","/",E292,"/",IF(COUNTIFS($D$2:D292,D292)&lt;10,"00",IF(COUNTIFS($D$2:D292,D292)&gt;=10,"0",FALSE)),COUNTIFS($D$2:D292,D292))</f>
        <v>EKB/051/022</v>
      </c>
      <c r="C292" s="5"/>
      <c r="D292" s="9" t="s">
        <v>86</v>
      </c>
      <c r="E292" s="9" t="str">
        <f>VLOOKUP(D292,'KATEGORI BARANG'!$B$2:$C$182,2)</f>
        <v>051</v>
      </c>
      <c r="F292" s="5"/>
      <c r="G292" s="5"/>
      <c r="H292" s="5"/>
      <c r="I292" s="9" t="s">
        <v>561</v>
      </c>
      <c r="J292" s="5"/>
      <c r="K292" s="5" t="s">
        <v>347</v>
      </c>
      <c r="L292" s="10"/>
    </row>
    <row r="293" spans="1:12" ht="18.75" hidden="1" customHeight="1">
      <c r="A293" s="5">
        <v>246</v>
      </c>
      <c r="B293" s="5" t="str">
        <f>CONCATENATE("EKB","/",E293,"/",IF(COUNTIFS($D$2:D293,D293)&lt;10,"00",IF(COUNTIFS($D$2:D293,D293)&gt;=10,"0",FALSE)),COUNTIFS($D$2:D293,D293))</f>
        <v>EKB/051/023</v>
      </c>
      <c r="C293" s="5"/>
      <c r="D293" s="9" t="s">
        <v>86</v>
      </c>
      <c r="E293" s="9" t="str">
        <f>VLOOKUP(D293,'KATEGORI BARANG'!$B$2:$C$182,2)</f>
        <v>051</v>
      </c>
      <c r="F293" s="5"/>
      <c r="G293" s="5"/>
      <c r="H293" s="5"/>
      <c r="I293" s="9" t="s">
        <v>561</v>
      </c>
      <c r="J293" s="5"/>
      <c r="K293" s="5" t="s">
        <v>347</v>
      </c>
      <c r="L293" s="10"/>
    </row>
    <row r="294" spans="1:12" ht="18.75" hidden="1" customHeight="1">
      <c r="A294" s="5">
        <v>246</v>
      </c>
      <c r="B294" s="5" t="str">
        <f>CONCATENATE("EKB","/",E294,"/",IF(COUNTIFS($D$2:D294,D294)&lt;10,"00",IF(COUNTIFS($D$2:D294,D294)&gt;=10,"0",FALSE)),COUNTIFS($D$2:D294,D294))</f>
        <v>EKB/051/024</v>
      </c>
      <c r="C294" s="5"/>
      <c r="D294" s="9" t="s">
        <v>86</v>
      </c>
      <c r="E294" s="9" t="str">
        <f>VLOOKUP(D294,'KATEGORI BARANG'!$B$2:$C$182,2)</f>
        <v>051</v>
      </c>
      <c r="F294" s="5"/>
      <c r="G294" s="5"/>
      <c r="H294" s="5"/>
      <c r="I294" s="9" t="s">
        <v>561</v>
      </c>
      <c r="J294" s="5"/>
      <c r="K294" s="5" t="s">
        <v>347</v>
      </c>
      <c r="L294" s="10"/>
    </row>
    <row r="295" spans="1:12" ht="18.75" hidden="1" customHeight="1">
      <c r="A295" s="5">
        <v>246</v>
      </c>
      <c r="B295" s="5" t="str">
        <f>CONCATENATE("EKB","/",E295,"/",IF(COUNTIFS($D$2:D295,D295)&lt;10,"00",IF(COUNTIFS($D$2:D295,D295)&gt;=10,"0",FALSE)),COUNTIFS($D$2:D295,D295))</f>
        <v>EKB/051/025</v>
      </c>
      <c r="C295" s="5"/>
      <c r="D295" s="9" t="s">
        <v>86</v>
      </c>
      <c r="E295" s="9" t="str">
        <f>VLOOKUP(D295,'KATEGORI BARANG'!$B$2:$C$182,2)</f>
        <v>051</v>
      </c>
      <c r="F295" s="5"/>
      <c r="G295" s="5"/>
      <c r="H295" s="5"/>
      <c r="I295" s="9" t="s">
        <v>561</v>
      </c>
      <c r="J295" s="5"/>
      <c r="K295" s="5" t="s">
        <v>347</v>
      </c>
      <c r="L295" s="10"/>
    </row>
    <row r="296" spans="1:12" ht="18.75" hidden="1" customHeight="1">
      <c r="A296" s="5">
        <v>246</v>
      </c>
      <c r="B296" s="5" t="str">
        <f>CONCATENATE("EKB","/",E296,"/",IF(COUNTIFS($D$2:D296,D296)&lt;10,"00",IF(COUNTIFS($D$2:D296,D296)&gt;=10,"0",FALSE)),COUNTIFS($D$2:D296,D296))</f>
        <v>EKB/051/026</v>
      </c>
      <c r="C296" s="5"/>
      <c r="D296" s="9" t="s">
        <v>86</v>
      </c>
      <c r="E296" s="9" t="str">
        <f>VLOOKUP(D296,'KATEGORI BARANG'!$B$2:$C$182,2)</f>
        <v>051</v>
      </c>
      <c r="F296" s="5"/>
      <c r="G296" s="5"/>
      <c r="H296" s="5"/>
      <c r="I296" s="9" t="s">
        <v>561</v>
      </c>
      <c r="J296" s="5"/>
      <c r="K296" s="5" t="s">
        <v>347</v>
      </c>
      <c r="L296" s="10"/>
    </row>
    <row r="297" spans="1:12" ht="18.75" hidden="1" customHeight="1">
      <c r="A297" s="5">
        <v>246</v>
      </c>
      <c r="B297" s="5" t="str">
        <f>CONCATENATE("EKB","/",E297,"/",IF(COUNTIFS($D$2:D297,D297)&lt;10,"00",IF(COUNTIFS($D$2:D297,D297)&gt;=10,"0",FALSE)),COUNTIFS($D$2:D297,D297))</f>
        <v>EKB/051/027</v>
      </c>
      <c r="C297" s="5"/>
      <c r="D297" s="9" t="s">
        <v>86</v>
      </c>
      <c r="E297" s="9" t="str">
        <f>VLOOKUP(D297,'KATEGORI BARANG'!$B$2:$C$182,2)</f>
        <v>051</v>
      </c>
      <c r="F297" s="5"/>
      <c r="G297" s="5"/>
      <c r="H297" s="5"/>
      <c r="I297" s="9" t="s">
        <v>12</v>
      </c>
      <c r="J297" s="5"/>
      <c r="K297" s="5" t="s">
        <v>347</v>
      </c>
      <c r="L297" s="10"/>
    </row>
    <row r="298" spans="1:12" ht="18.75" hidden="1" customHeight="1">
      <c r="A298" s="5">
        <v>246</v>
      </c>
      <c r="B298" s="5" t="str">
        <f>CONCATENATE("EKB","/",E298,"/",IF(COUNTIFS($D$2:D298,D298)&lt;10,"00",IF(COUNTIFS($D$2:D298,D298)&gt;=10,"0",FALSE)),COUNTIFS($D$2:D298,D298))</f>
        <v>EKB/051/028</v>
      </c>
      <c r="C298" s="5"/>
      <c r="D298" s="9" t="s">
        <v>86</v>
      </c>
      <c r="E298" s="9" t="str">
        <f>VLOOKUP(D298,'KATEGORI BARANG'!$B$2:$C$182,2)</f>
        <v>051</v>
      </c>
      <c r="F298" s="5"/>
      <c r="G298" s="5"/>
      <c r="H298" s="5"/>
      <c r="I298" s="9" t="s">
        <v>12</v>
      </c>
      <c r="J298" s="5"/>
      <c r="K298" s="5" t="s">
        <v>347</v>
      </c>
      <c r="L298" s="10"/>
    </row>
    <row r="299" spans="1:12" ht="18.75" hidden="1" customHeight="1">
      <c r="A299" s="5">
        <v>246</v>
      </c>
      <c r="B299" s="5" t="str">
        <f>CONCATENATE("EKB","/",E299,"/",IF(COUNTIFS($D$2:D299,D299)&lt;10,"00",IF(COUNTIFS($D$2:D299,D299)&gt;=10,"0",FALSE)),COUNTIFS($D$2:D299,D299))</f>
        <v>EKB/051/029</v>
      </c>
      <c r="C299" s="5"/>
      <c r="D299" s="9" t="s">
        <v>86</v>
      </c>
      <c r="E299" s="9" t="str">
        <f>VLOOKUP(D299,'KATEGORI BARANG'!$B$2:$C$182,2)</f>
        <v>051</v>
      </c>
      <c r="F299" s="5"/>
      <c r="G299" s="5"/>
      <c r="H299" s="5"/>
      <c r="I299" s="9" t="s">
        <v>12</v>
      </c>
      <c r="J299" s="5"/>
      <c r="K299" s="5" t="s">
        <v>347</v>
      </c>
      <c r="L299" s="10"/>
    </row>
    <row r="300" spans="1:12" ht="18.75" hidden="1" customHeight="1">
      <c r="A300" s="5">
        <v>246</v>
      </c>
      <c r="B300" s="5" t="str">
        <f>CONCATENATE("EKB","/",E300,"/",IF(COUNTIFS($D$2:D300,D300)&lt;10,"00",IF(COUNTIFS($D$2:D300,D300)&gt;=10,"0",FALSE)),COUNTIFS($D$2:D300,D300))</f>
        <v>EKB/051/030</v>
      </c>
      <c r="C300" s="5"/>
      <c r="D300" s="9" t="s">
        <v>86</v>
      </c>
      <c r="E300" s="9" t="str">
        <f>VLOOKUP(D300,'KATEGORI BARANG'!$B$2:$C$182,2)</f>
        <v>051</v>
      </c>
      <c r="F300" s="5"/>
      <c r="G300" s="5"/>
      <c r="H300" s="5"/>
      <c r="I300" s="9" t="s">
        <v>12</v>
      </c>
      <c r="J300" s="5"/>
      <c r="K300" s="5" t="s">
        <v>347</v>
      </c>
      <c r="L300" s="10"/>
    </row>
    <row r="301" spans="1:12" ht="18.75" hidden="1" customHeight="1">
      <c r="A301" s="5">
        <v>246</v>
      </c>
      <c r="B301" s="5" t="str">
        <f>CONCATENATE("EKB","/",E301,"/",IF(COUNTIFS($D$2:D301,D301)&lt;10,"00",IF(COUNTIFS($D$2:D301,D301)&gt;=10,"0",FALSE)),COUNTIFS($D$2:D301,D301))</f>
        <v>EKB/051/031</v>
      </c>
      <c r="C301" s="5"/>
      <c r="D301" s="9" t="s">
        <v>86</v>
      </c>
      <c r="E301" s="9" t="str">
        <f>VLOOKUP(D301,'KATEGORI BARANG'!$B$2:$C$182,2)</f>
        <v>051</v>
      </c>
      <c r="F301" s="5"/>
      <c r="G301" s="5"/>
      <c r="H301" s="5"/>
      <c r="I301" s="9" t="s">
        <v>12</v>
      </c>
      <c r="J301" s="5"/>
      <c r="K301" s="5" t="s">
        <v>347</v>
      </c>
      <c r="L301" s="10"/>
    </row>
    <row r="302" spans="1:12" ht="18.75" hidden="1" customHeight="1">
      <c r="A302" s="5">
        <v>246</v>
      </c>
      <c r="B302" s="5" t="str">
        <f>CONCATENATE("EKB","/",E302,"/",IF(COUNTIFS($D$2:D302,D302)&lt;10,"00",IF(COUNTIFS($D$2:D302,D302)&gt;=10,"0",FALSE)),COUNTIFS($D$2:D302,D302))</f>
        <v>EKB/051/032</v>
      </c>
      <c r="C302" s="5"/>
      <c r="D302" s="9" t="s">
        <v>86</v>
      </c>
      <c r="E302" s="9" t="str">
        <f>VLOOKUP(D302,'KATEGORI BARANG'!$B$2:$C$182,2)</f>
        <v>051</v>
      </c>
      <c r="F302" s="5"/>
      <c r="G302" s="5"/>
      <c r="H302" s="5"/>
      <c r="I302" s="9" t="s">
        <v>12</v>
      </c>
      <c r="J302" s="5"/>
      <c r="K302" s="5" t="s">
        <v>347</v>
      </c>
      <c r="L302" s="10"/>
    </row>
    <row r="303" spans="1:12" ht="18.75" hidden="1" customHeight="1">
      <c r="A303" s="5">
        <v>246</v>
      </c>
      <c r="B303" s="5" t="str">
        <f>CONCATENATE("EKB","/",E303,"/",IF(COUNTIFS($D$2:D303,D303)&lt;10,"00",IF(COUNTIFS($D$2:D303,D303)&gt;=10,"0",FALSE)),COUNTIFS($D$2:D303,D303))</f>
        <v>EKB/051/033</v>
      </c>
      <c r="C303" s="5"/>
      <c r="D303" s="9" t="s">
        <v>86</v>
      </c>
      <c r="E303" s="9" t="str">
        <f>VLOOKUP(D303,'KATEGORI BARANG'!$B$2:$C$182,2)</f>
        <v>051</v>
      </c>
      <c r="F303" s="5"/>
      <c r="G303" s="5"/>
      <c r="H303" s="5"/>
      <c r="I303" s="9" t="s">
        <v>12</v>
      </c>
      <c r="J303" s="5"/>
      <c r="K303" s="5" t="s">
        <v>347</v>
      </c>
      <c r="L303" s="10"/>
    </row>
    <row r="304" spans="1:12" ht="18.75" hidden="1" customHeight="1">
      <c r="A304" s="5">
        <v>246</v>
      </c>
      <c r="B304" s="5" t="str">
        <f>CONCATENATE("EKB","/",E304,"/",IF(COUNTIFS($D$2:D304,D304)&lt;10,"00",IF(COUNTIFS($D$2:D304,D304)&gt;=10,"0",FALSE)),COUNTIFS($D$2:D304,D304))</f>
        <v>EKB/051/034</v>
      </c>
      <c r="C304" s="5"/>
      <c r="D304" s="9" t="s">
        <v>86</v>
      </c>
      <c r="E304" s="9" t="str">
        <f>VLOOKUP(D304,'KATEGORI BARANG'!$B$2:$C$182,2)</f>
        <v>051</v>
      </c>
      <c r="F304" s="5"/>
      <c r="G304" s="5"/>
      <c r="H304" s="5"/>
      <c r="I304" s="9" t="s">
        <v>323</v>
      </c>
      <c r="J304" s="5"/>
      <c r="K304" s="5" t="s">
        <v>347</v>
      </c>
      <c r="L304" s="10"/>
    </row>
    <row r="305" spans="1:12" ht="18.75" hidden="1" customHeight="1">
      <c r="A305" s="5">
        <v>246</v>
      </c>
      <c r="B305" s="5" t="str">
        <f>CONCATENATE("EKB","/",E305,"/",IF(COUNTIFS($D$2:D305,D305)&lt;10,"00",IF(COUNTIFS($D$2:D305,D305)&gt;=10,"0",FALSE)),COUNTIFS($D$2:D305,D305))</f>
        <v>EKB/051/035</v>
      </c>
      <c r="C305" s="5"/>
      <c r="D305" s="9" t="s">
        <v>86</v>
      </c>
      <c r="E305" s="9" t="str">
        <f>VLOOKUP(D305,'KATEGORI BARANG'!$B$2:$C$182,2)</f>
        <v>051</v>
      </c>
      <c r="F305" s="5"/>
      <c r="G305" s="5"/>
      <c r="H305" s="5"/>
      <c r="I305" s="9" t="s">
        <v>323</v>
      </c>
      <c r="J305" s="5"/>
      <c r="K305" s="5" t="s">
        <v>347</v>
      </c>
      <c r="L305" s="10"/>
    </row>
    <row r="306" spans="1:12" ht="18.75" hidden="1" customHeight="1">
      <c r="A306" s="5">
        <v>246</v>
      </c>
      <c r="B306" s="5" t="str">
        <f>CONCATENATE("EKB","/",E306,"/",IF(COUNTIFS($D$2:D306,D306)&lt;10,"00",IF(COUNTIFS($D$2:D306,D306)&gt;=10,"0",FALSE)),COUNTIFS($D$2:D306,D306))</f>
        <v>EKB/051/036</v>
      </c>
      <c r="C306" s="5"/>
      <c r="D306" s="9" t="s">
        <v>86</v>
      </c>
      <c r="E306" s="9" t="str">
        <f>VLOOKUP(D306,'KATEGORI BARANG'!$B$2:$C$182,2)</f>
        <v>051</v>
      </c>
      <c r="F306" s="5"/>
      <c r="G306" s="5"/>
      <c r="H306" s="5"/>
      <c r="I306" s="9" t="s">
        <v>323</v>
      </c>
      <c r="J306" s="5"/>
      <c r="K306" s="5" t="s">
        <v>347</v>
      </c>
      <c r="L306" s="10"/>
    </row>
    <row r="307" spans="1:12" ht="18.75" hidden="1" customHeight="1">
      <c r="A307" s="5">
        <v>246</v>
      </c>
      <c r="B307" s="5" t="str">
        <f>CONCATENATE("EKB","/",E307,"/",IF(COUNTIFS($D$2:D307,D307)&lt;10,"00",IF(COUNTIFS($D$2:D307,D307)&gt;=10,"0",FALSE)),COUNTIFS($D$2:D307,D307))</f>
        <v>EKB/051/037</v>
      </c>
      <c r="C307" s="5"/>
      <c r="D307" s="9" t="s">
        <v>86</v>
      </c>
      <c r="E307" s="9" t="str">
        <f>VLOOKUP(D307,'KATEGORI BARANG'!$B$2:$C$182,2)</f>
        <v>051</v>
      </c>
      <c r="F307" s="5"/>
      <c r="G307" s="5"/>
      <c r="H307" s="5"/>
      <c r="I307" s="9" t="s">
        <v>323</v>
      </c>
      <c r="J307" s="5"/>
      <c r="K307" s="5" t="s">
        <v>347</v>
      </c>
      <c r="L307" s="10"/>
    </row>
    <row r="308" spans="1:12" ht="18.75" hidden="1" customHeight="1">
      <c r="A308" s="5">
        <v>246</v>
      </c>
      <c r="B308" s="5" t="str">
        <f>CONCATENATE("EKB","/",E308,"/",IF(COUNTIFS($D$2:D308,D308)&lt;10,"00",IF(COUNTIFS($D$2:D308,D308)&gt;=10,"0",FALSE)),COUNTIFS($D$2:D308,D308))</f>
        <v>EKB/051/038</v>
      </c>
      <c r="C308" s="5"/>
      <c r="D308" s="9" t="s">
        <v>86</v>
      </c>
      <c r="E308" s="9" t="str">
        <f>VLOOKUP(D308,'KATEGORI BARANG'!$B$2:$C$182,2)</f>
        <v>051</v>
      </c>
      <c r="F308" s="5"/>
      <c r="G308" s="5"/>
      <c r="H308" s="5"/>
      <c r="I308" s="9" t="s">
        <v>15</v>
      </c>
      <c r="J308" s="5"/>
      <c r="K308" s="5" t="s">
        <v>347</v>
      </c>
      <c r="L308" s="10"/>
    </row>
    <row r="309" spans="1:12" ht="18.75" hidden="1" customHeight="1">
      <c r="A309" s="5">
        <v>246</v>
      </c>
      <c r="B309" s="5" t="str">
        <f>CONCATENATE("EKB","/",E309,"/",IF(COUNTIFS($D$2:D309,D309)&lt;10,"00",IF(COUNTIFS($D$2:D309,D309)&gt;=10,"0",FALSE)),COUNTIFS($D$2:D309,D309))</f>
        <v>EKB/051/039</v>
      </c>
      <c r="C309" s="5"/>
      <c r="D309" s="9" t="s">
        <v>86</v>
      </c>
      <c r="E309" s="9" t="str">
        <f>VLOOKUP(D309,'KATEGORI BARANG'!$B$2:$C$182,2)</f>
        <v>051</v>
      </c>
      <c r="F309" s="5"/>
      <c r="G309" s="5"/>
      <c r="H309" s="5"/>
      <c r="I309" s="9" t="s">
        <v>16</v>
      </c>
      <c r="J309" s="5"/>
      <c r="K309" s="5" t="s">
        <v>347</v>
      </c>
      <c r="L309" s="10"/>
    </row>
    <row r="310" spans="1:12" ht="18.75" hidden="1" customHeight="1">
      <c r="A310" s="5">
        <v>246</v>
      </c>
      <c r="B310" s="5" t="str">
        <f>CONCATENATE("EKB","/",E310,"/",IF(COUNTIFS($D$2:D310,D310)&lt;10,"00",IF(COUNTIFS($D$2:D310,D310)&gt;=10,"0",FALSE)),COUNTIFS($D$2:D310,D310))</f>
        <v>EKB/052/001</v>
      </c>
      <c r="C310" s="5" t="s">
        <v>244</v>
      </c>
      <c r="D310" s="9" t="s">
        <v>87</v>
      </c>
      <c r="E310" s="9" t="str">
        <f>VLOOKUP(D310,'KATEGORI BARANG'!$B$2:$C$182,2)</f>
        <v>052</v>
      </c>
      <c r="F310" s="5"/>
      <c r="G310" s="5"/>
      <c r="H310" s="5"/>
      <c r="I310" s="9" t="s">
        <v>2</v>
      </c>
      <c r="J310" s="5"/>
      <c r="K310" s="5" t="s">
        <v>347</v>
      </c>
      <c r="L310" s="10"/>
    </row>
    <row r="311" spans="1:12" ht="18.75" hidden="1" customHeight="1">
      <c r="A311" s="5">
        <v>246</v>
      </c>
      <c r="B311" s="5" t="str">
        <f>CONCATENATE("EKB","/",E311,"/",IF(COUNTIFS($D$2:D311,D311)&lt;10,"00",IF(COUNTIFS($D$2:D311,D311)&gt;=10,"0",FALSE)),COUNTIFS($D$2:D311,D311))</f>
        <v>EKB/052/002</v>
      </c>
      <c r="C311" s="5"/>
      <c r="D311" s="9" t="s">
        <v>87</v>
      </c>
      <c r="E311" s="9" t="str">
        <f>VLOOKUP(D311,'KATEGORI BARANG'!$B$2:$C$182,2)</f>
        <v>052</v>
      </c>
      <c r="F311" s="5"/>
      <c r="G311" s="5"/>
      <c r="H311" s="5"/>
      <c r="I311" s="9" t="s">
        <v>13</v>
      </c>
      <c r="J311" s="5"/>
      <c r="K311" s="5" t="s">
        <v>347</v>
      </c>
      <c r="L311" s="10"/>
    </row>
    <row r="312" spans="1:12" ht="18.75" hidden="1" customHeight="1">
      <c r="A312" s="5">
        <v>246</v>
      </c>
      <c r="B312" s="5" t="str">
        <f>CONCATENATE("EKB","/",E312,"/",IF(COUNTIFS($D$2:D312,D312)&lt;10,"00",IF(COUNTIFS($D$2:D312,D312)&gt;=10,"0",FALSE)),COUNTIFS($D$2:D312,D312))</f>
        <v>EKB/052/003</v>
      </c>
      <c r="C312" s="5"/>
      <c r="D312" s="9" t="s">
        <v>87</v>
      </c>
      <c r="E312" s="9" t="str">
        <f>VLOOKUP(D312,'KATEGORI BARANG'!$B$2:$C$182,2)</f>
        <v>052</v>
      </c>
      <c r="F312" s="5"/>
      <c r="G312" s="5"/>
      <c r="H312" s="5"/>
      <c r="I312" s="9" t="s">
        <v>13</v>
      </c>
      <c r="J312" s="5"/>
      <c r="K312" s="5" t="s">
        <v>347</v>
      </c>
      <c r="L312" s="10"/>
    </row>
    <row r="313" spans="1:12" ht="18.75" hidden="1" customHeight="1">
      <c r="A313" s="5">
        <v>246</v>
      </c>
      <c r="B313" s="5" t="str">
        <f>CONCATENATE("EKB","/",E313,"/",IF(COUNTIFS($D$2:D313,D313)&lt;10,"00",IF(COUNTIFS($D$2:D313,D313)&gt;=10,"0",FALSE)),COUNTIFS($D$2:D313,D313))</f>
        <v>EKB/053/001</v>
      </c>
      <c r="C313" s="5"/>
      <c r="D313" s="9" t="s">
        <v>88</v>
      </c>
      <c r="E313" s="9" t="str">
        <f>VLOOKUP(D313,'KATEGORI BARANG'!$B$2:$C$182,2)</f>
        <v>053</v>
      </c>
      <c r="F313" s="5"/>
      <c r="G313" s="5"/>
      <c r="H313" s="5"/>
      <c r="I313" s="9" t="s">
        <v>3</v>
      </c>
      <c r="J313" s="5"/>
      <c r="K313" s="5" t="s">
        <v>347</v>
      </c>
      <c r="L313" s="10"/>
    </row>
    <row r="314" spans="1:12" ht="18.75" hidden="1" customHeight="1">
      <c r="A314" s="5">
        <v>246</v>
      </c>
      <c r="B314" s="5" t="str">
        <f>CONCATENATE("EKB","/",E314,"/",IF(COUNTIFS($D$2:D314,D314)&lt;10,"00",IF(COUNTIFS($D$2:D314,D314)&gt;=10,"0",FALSE)),COUNTIFS($D$2:D314,D314))</f>
        <v>EKB/053/002</v>
      </c>
      <c r="C314" s="5"/>
      <c r="D314" s="9" t="s">
        <v>88</v>
      </c>
      <c r="E314" s="9" t="str">
        <f>VLOOKUP(D314,'KATEGORI BARANG'!$B$2:$C$182,2)</f>
        <v>053</v>
      </c>
      <c r="F314" s="5"/>
      <c r="G314" s="5"/>
      <c r="H314" s="5"/>
      <c r="I314" s="9" t="s">
        <v>318</v>
      </c>
      <c r="J314" s="5"/>
      <c r="K314" s="5" t="s">
        <v>347</v>
      </c>
      <c r="L314" s="10"/>
    </row>
    <row r="315" spans="1:12" ht="18.75" hidden="1" customHeight="1">
      <c r="A315" s="5">
        <v>246</v>
      </c>
      <c r="B315" s="5" t="str">
        <f>CONCATENATE("EKB","/",E315,"/",IF(COUNTIFS($D$2:D315,D315)&lt;10,"00",IF(COUNTIFS($D$2:D315,D315)&gt;=10,"0",FALSE)),COUNTIFS($D$2:D315,D315))</f>
        <v>EKB/054/001</v>
      </c>
      <c r="C315" s="5" t="s">
        <v>255</v>
      </c>
      <c r="D315" s="9" t="s">
        <v>89</v>
      </c>
      <c r="E315" s="9" t="str">
        <f>VLOOKUP(D315,'KATEGORI BARANG'!$B$2:$C$182,2)</f>
        <v>054</v>
      </c>
      <c r="F315" s="5"/>
      <c r="G315" s="5"/>
      <c r="H315" s="5"/>
      <c r="I315" s="9" t="s">
        <v>13</v>
      </c>
      <c r="J315" s="5"/>
      <c r="K315" s="5" t="s">
        <v>347</v>
      </c>
      <c r="L315" s="10"/>
    </row>
    <row r="316" spans="1:12" ht="18.75" hidden="1" customHeight="1">
      <c r="A316" s="5">
        <v>246</v>
      </c>
      <c r="B316" s="5" t="str">
        <f>CONCATENATE("EKB","/",E316,"/",IF(COUNTIFS($D$2:D316,D316)&lt;10,"00",IF(COUNTIFS($D$2:D316,D316)&gt;=10,"0",FALSE)),COUNTIFS($D$2:D316,D316))</f>
        <v>EKB/054/002</v>
      </c>
      <c r="C316" s="5"/>
      <c r="D316" s="9" t="s">
        <v>89</v>
      </c>
      <c r="E316" s="9" t="str">
        <f>VLOOKUP(D316,'KATEGORI BARANG'!$B$2:$C$182,2)</f>
        <v>054</v>
      </c>
      <c r="F316" s="5"/>
      <c r="G316" s="5"/>
      <c r="H316" s="5"/>
      <c r="I316" s="9" t="s">
        <v>13</v>
      </c>
      <c r="J316" s="5"/>
      <c r="K316" s="5" t="s">
        <v>347</v>
      </c>
      <c r="L316" s="10"/>
    </row>
    <row r="317" spans="1:12" ht="18.75" hidden="1" customHeight="1">
      <c r="A317" s="5">
        <v>246</v>
      </c>
      <c r="B317" s="5" t="str">
        <f>CONCATENATE("EKB","/",E317,"/",IF(COUNTIFS($D$2:D317,D317)&lt;10,"00",IF(COUNTIFS($D$2:D317,D317)&gt;=10,"0",FALSE)),COUNTIFS($D$2:D317,D317))</f>
        <v>EKB/054/003</v>
      </c>
      <c r="C317" s="5"/>
      <c r="D317" s="9" t="s">
        <v>89</v>
      </c>
      <c r="E317" s="9" t="str">
        <f>VLOOKUP(D317,'KATEGORI BARANG'!$B$2:$C$182,2)</f>
        <v>054</v>
      </c>
      <c r="F317" s="5"/>
      <c r="G317" s="5"/>
      <c r="H317" s="5"/>
      <c r="I317" s="9" t="s">
        <v>13</v>
      </c>
      <c r="J317" s="5"/>
      <c r="K317" s="5" t="s">
        <v>347</v>
      </c>
      <c r="L317" s="10"/>
    </row>
    <row r="318" spans="1:12" ht="18.75" hidden="1" customHeight="1">
      <c r="A318" s="5">
        <v>246</v>
      </c>
      <c r="B318" s="5" t="str">
        <f>CONCATENATE("EKB","/",E318,"/",IF(COUNTIFS($D$2:D318,D318)&lt;10,"00",IF(COUNTIFS($D$2:D318,D318)&gt;=10,"0",FALSE)),COUNTIFS($D$2:D318,D318))</f>
        <v>EKB/054/004</v>
      </c>
      <c r="C318" s="5"/>
      <c r="D318" s="9" t="s">
        <v>89</v>
      </c>
      <c r="E318" s="9" t="str">
        <f>VLOOKUP(D318,'KATEGORI BARANG'!$B$2:$C$182,2)</f>
        <v>054</v>
      </c>
      <c r="F318" s="5"/>
      <c r="G318" s="5"/>
      <c r="H318" s="5"/>
      <c r="I318" s="9" t="s">
        <v>13</v>
      </c>
      <c r="J318" s="5"/>
      <c r="K318" s="5" t="s">
        <v>347</v>
      </c>
      <c r="L318" s="10"/>
    </row>
    <row r="319" spans="1:12" ht="18.75" hidden="1" customHeight="1">
      <c r="A319" s="5">
        <v>246</v>
      </c>
      <c r="B319" s="5" t="str">
        <f>CONCATENATE("EKB","/",E319,"/",IF(COUNTIFS($D$2:D319,D319)&lt;10,"00",IF(COUNTIFS($D$2:D319,D319)&gt;=10,"0",FALSE)),COUNTIFS($D$2:D319,D319))</f>
        <v>EKB/054/005</v>
      </c>
      <c r="C319" s="5"/>
      <c r="D319" s="9" t="s">
        <v>89</v>
      </c>
      <c r="E319" s="9" t="str">
        <f>VLOOKUP(D319,'KATEGORI BARANG'!$B$2:$C$182,2)</f>
        <v>054</v>
      </c>
      <c r="F319" s="5"/>
      <c r="G319" s="5"/>
      <c r="H319" s="5"/>
      <c r="I319" s="9" t="s">
        <v>15</v>
      </c>
      <c r="J319" s="5"/>
      <c r="K319" s="5" t="s">
        <v>347</v>
      </c>
      <c r="L319" s="10"/>
    </row>
    <row r="320" spans="1:12" ht="18.75" hidden="1" customHeight="1">
      <c r="A320" s="5">
        <v>246</v>
      </c>
      <c r="B320" s="5" t="str">
        <f>CONCATENATE("EKB","/",E320,"/",IF(COUNTIFS($D$2:D320,D320)&lt;10,"00",IF(COUNTIFS($D$2:D320,D320)&gt;=10,"0",FALSE)),COUNTIFS($D$2:D320,D320))</f>
        <v>EKB/055/001</v>
      </c>
      <c r="C320" s="5" t="s">
        <v>256</v>
      </c>
      <c r="D320" s="9" t="s">
        <v>90</v>
      </c>
      <c r="E320" s="9" t="str">
        <f>VLOOKUP(D320,'KATEGORI BARANG'!$B$2:$C$182,2)</f>
        <v>055</v>
      </c>
      <c r="F320" s="5"/>
      <c r="G320" s="5"/>
      <c r="H320" s="5"/>
      <c r="I320" s="9" t="s">
        <v>16</v>
      </c>
      <c r="J320" s="5"/>
      <c r="K320" s="5" t="s">
        <v>347</v>
      </c>
      <c r="L320" s="10"/>
    </row>
    <row r="321" spans="1:12" ht="18.75" hidden="1" customHeight="1">
      <c r="A321" s="5">
        <v>246</v>
      </c>
      <c r="B321" s="5" t="str">
        <f>CONCATENATE("EKB","/",E321,"/",IF(COUNTIFS($D$2:D321,D321)&lt;10,"00",IF(COUNTIFS($D$2:D321,D321)&gt;=10,"0",FALSE)),COUNTIFS($D$2:D321,D321))</f>
        <v>EKB/055/002</v>
      </c>
      <c r="C321" s="5"/>
      <c r="D321" s="9" t="s">
        <v>90</v>
      </c>
      <c r="E321" s="9" t="str">
        <f>VLOOKUP(D321,'KATEGORI BARANG'!$B$2:$C$182,2)</f>
        <v>055</v>
      </c>
      <c r="F321" s="5"/>
      <c r="G321" s="5"/>
      <c r="H321" s="5"/>
      <c r="I321" s="9" t="s">
        <v>16</v>
      </c>
      <c r="J321" s="5"/>
      <c r="K321" s="5" t="s">
        <v>347</v>
      </c>
      <c r="L321" s="10"/>
    </row>
    <row r="322" spans="1:12" ht="18.75" hidden="1" customHeight="1">
      <c r="A322" s="5">
        <v>246</v>
      </c>
      <c r="B322" s="5" t="str">
        <f>CONCATENATE("EKB","/",E322,"/",IF(COUNTIFS($D$2:D322,D322)&lt;10,"00",IF(COUNTIFS($D$2:D322,D322)&gt;=10,"0",FALSE)),COUNTIFS($D$2:D322,D322))</f>
        <v>EKB/056/001</v>
      </c>
      <c r="C322" s="5" t="s">
        <v>256</v>
      </c>
      <c r="D322" s="9" t="s">
        <v>91</v>
      </c>
      <c r="E322" s="9" t="str">
        <f>VLOOKUP(D322,'KATEGORI BARANG'!$B$2:$C$182,2)</f>
        <v>056</v>
      </c>
      <c r="F322" s="5"/>
      <c r="G322" s="5"/>
      <c r="H322" s="5"/>
      <c r="I322" s="9" t="s">
        <v>16</v>
      </c>
      <c r="J322" s="5"/>
      <c r="K322" s="5" t="s">
        <v>347</v>
      </c>
      <c r="L322" s="10"/>
    </row>
    <row r="323" spans="1:12" ht="18.75" hidden="1" customHeight="1">
      <c r="A323" s="5">
        <v>246</v>
      </c>
      <c r="B323" s="5" t="str">
        <f>CONCATENATE("EKB","/",E323,"/",IF(COUNTIFS($D$2:D323,D323)&lt;10,"00",IF(COUNTIFS($D$2:D323,D323)&gt;=10,"0",FALSE)),COUNTIFS($D$2:D323,D323))</f>
        <v>EKB/057/001</v>
      </c>
      <c r="C323" s="5" t="s">
        <v>257</v>
      </c>
      <c r="D323" s="9" t="s">
        <v>92</v>
      </c>
      <c r="E323" s="9" t="str">
        <f>VLOOKUP(D323,'KATEGORI BARANG'!$B$2:$C$182,2)</f>
        <v>057</v>
      </c>
      <c r="F323" s="5"/>
      <c r="G323" s="5"/>
      <c r="H323" s="5"/>
      <c r="I323" s="9" t="s">
        <v>15</v>
      </c>
      <c r="J323" s="5"/>
      <c r="K323" s="5" t="s">
        <v>347</v>
      </c>
      <c r="L323" s="10"/>
    </row>
    <row r="324" spans="1:12" ht="18.75" hidden="1" customHeight="1">
      <c r="A324" s="5">
        <v>246</v>
      </c>
      <c r="B324" s="5" t="str">
        <f>CONCATENATE("EKB","/",E324,"/",IF(COUNTIFS($D$2:D324,D324)&lt;10,"00",IF(COUNTIFS($D$2:D324,D324)&gt;=10,"0",FALSE)),COUNTIFS($D$2:D324,D324))</f>
        <v>EKB/057/002</v>
      </c>
      <c r="C324" s="5"/>
      <c r="D324" s="9" t="s">
        <v>92</v>
      </c>
      <c r="E324" s="9" t="str">
        <f>VLOOKUP(D324,'KATEGORI BARANG'!$B$2:$C$182,2)</f>
        <v>057</v>
      </c>
      <c r="F324" s="5"/>
      <c r="G324" s="5"/>
      <c r="H324" s="5"/>
      <c r="I324" s="9" t="s">
        <v>15</v>
      </c>
      <c r="J324" s="5"/>
      <c r="K324" s="5" t="s">
        <v>347</v>
      </c>
      <c r="L324" s="10"/>
    </row>
    <row r="325" spans="1:12" ht="18.75" hidden="1" customHeight="1">
      <c r="A325" s="5">
        <v>246</v>
      </c>
      <c r="B325" s="5" t="str">
        <f>CONCATENATE("EKB","/",E325,"/",IF(COUNTIFS($D$2:D325,D325)&lt;10,"00",IF(COUNTIFS($D$2:D325,D325)&gt;=10,"0",FALSE)),COUNTIFS($D$2:D325,D325))</f>
        <v>EKB/057/003</v>
      </c>
      <c r="C325" s="5"/>
      <c r="D325" s="9" t="s">
        <v>92</v>
      </c>
      <c r="E325" s="9" t="str">
        <f>VLOOKUP(D325,'KATEGORI BARANG'!$B$2:$C$182,2)</f>
        <v>057</v>
      </c>
      <c r="F325" s="5"/>
      <c r="G325" s="5"/>
      <c r="H325" s="5"/>
      <c r="I325" s="9" t="s">
        <v>15</v>
      </c>
      <c r="J325" s="5"/>
      <c r="K325" s="5" t="s">
        <v>347</v>
      </c>
      <c r="L325" s="10"/>
    </row>
    <row r="326" spans="1:12" ht="18.75" hidden="1" customHeight="1">
      <c r="A326" s="5">
        <v>246</v>
      </c>
      <c r="B326" s="5" t="str">
        <f>CONCATENATE("EKB","/",E326,"/",IF(COUNTIFS($D$2:D326,D326)&lt;10,"00",IF(COUNTIFS($D$2:D326,D326)&gt;=10,"0",FALSE)),COUNTIFS($D$2:D326,D326))</f>
        <v>EKB/057/004</v>
      </c>
      <c r="C326" s="5"/>
      <c r="D326" s="9" t="s">
        <v>92</v>
      </c>
      <c r="E326" s="9" t="str">
        <f>VLOOKUP(D326,'KATEGORI BARANG'!$B$2:$C$182,2)</f>
        <v>057</v>
      </c>
      <c r="F326" s="5"/>
      <c r="G326" s="5"/>
      <c r="H326" s="5"/>
      <c r="I326" s="9" t="s">
        <v>15</v>
      </c>
      <c r="J326" s="5"/>
      <c r="K326" s="5" t="s">
        <v>347</v>
      </c>
      <c r="L326" s="10"/>
    </row>
    <row r="327" spans="1:12" ht="18.75" hidden="1" customHeight="1">
      <c r="A327" s="5">
        <v>246</v>
      </c>
      <c r="B327" s="5" t="str">
        <f>CONCATENATE("EKB","/",E327,"/",IF(COUNTIFS($D$2:D327,D327)&lt;10,"00",IF(COUNTIFS($D$2:D327,D327)&gt;=10,"0",FALSE)),COUNTIFS($D$2:D327,D327))</f>
        <v>EKB/058/001</v>
      </c>
      <c r="C327" s="5" t="s">
        <v>258</v>
      </c>
      <c r="D327" s="9" t="s">
        <v>93</v>
      </c>
      <c r="E327" s="9" t="str">
        <f>VLOOKUP(D327,'KATEGORI BARANG'!$B$2:$C$182,2)</f>
        <v>058</v>
      </c>
      <c r="F327" s="5"/>
      <c r="G327" s="5"/>
      <c r="H327" s="5"/>
      <c r="I327" s="9" t="s">
        <v>13</v>
      </c>
      <c r="J327" s="5"/>
      <c r="K327" s="5" t="s">
        <v>347</v>
      </c>
      <c r="L327" s="10"/>
    </row>
    <row r="328" spans="1:12" ht="18.75" hidden="1" customHeight="1">
      <c r="A328" s="5">
        <v>246</v>
      </c>
      <c r="B328" s="5" t="str">
        <f>CONCATENATE("EKB","/",E328,"/",IF(COUNTIFS($D$2:D328,D328)&lt;10,"00",IF(COUNTIFS($D$2:D328,D328)&gt;=10,"0",FALSE)),COUNTIFS($D$2:D328,D328))</f>
        <v>EKB/058/002</v>
      </c>
      <c r="C328" s="5"/>
      <c r="D328" s="9" t="s">
        <v>93</v>
      </c>
      <c r="E328" s="9" t="str">
        <f>VLOOKUP(D328,'KATEGORI BARANG'!$B$2:$C$182,2)</f>
        <v>058</v>
      </c>
      <c r="F328" s="5"/>
      <c r="G328" s="5"/>
      <c r="H328" s="5"/>
      <c r="I328" s="9" t="s">
        <v>13</v>
      </c>
      <c r="J328" s="5"/>
      <c r="K328" s="5" t="s">
        <v>347</v>
      </c>
      <c r="L328" s="10"/>
    </row>
    <row r="329" spans="1:12" ht="18.75" hidden="1" customHeight="1">
      <c r="A329" s="5">
        <v>246</v>
      </c>
      <c r="B329" s="5" t="str">
        <f>CONCATENATE("EKB","/",E329,"/",IF(COUNTIFS($D$2:D329,D329)&lt;10,"00",IF(COUNTIFS($D$2:D329,D329)&gt;=10,"0",FALSE)),COUNTIFS($D$2:D329,D329))</f>
        <v>EKB/058/003</v>
      </c>
      <c r="C329" s="5"/>
      <c r="D329" s="9" t="s">
        <v>93</v>
      </c>
      <c r="E329" s="9" t="str">
        <f>VLOOKUP(D329,'KATEGORI BARANG'!$B$2:$C$182,2)</f>
        <v>058</v>
      </c>
      <c r="F329" s="5"/>
      <c r="G329" s="5"/>
      <c r="H329" s="5"/>
      <c r="I329" s="9" t="s">
        <v>323</v>
      </c>
      <c r="J329" s="5"/>
      <c r="K329" s="5" t="s">
        <v>347</v>
      </c>
      <c r="L329" s="10"/>
    </row>
    <row r="330" spans="1:12" ht="18.75" hidden="1" customHeight="1">
      <c r="A330" s="5">
        <v>246</v>
      </c>
      <c r="B330" s="5" t="str">
        <f>CONCATENATE("EKB","/",E330,"/",IF(COUNTIFS($D$2:D330,D330)&lt;10,"00",IF(COUNTIFS($D$2:D330,D330)&gt;=10,"0",FALSE)),COUNTIFS($D$2:D330,D330))</f>
        <v>EKB/058/004</v>
      </c>
      <c r="C330" s="5"/>
      <c r="D330" s="9" t="s">
        <v>93</v>
      </c>
      <c r="E330" s="9" t="str">
        <f>VLOOKUP(D330,'KATEGORI BARANG'!$B$2:$C$182,2)</f>
        <v>058</v>
      </c>
      <c r="F330" s="5"/>
      <c r="G330" s="5"/>
      <c r="H330" s="5"/>
      <c r="I330" s="9" t="s">
        <v>323</v>
      </c>
      <c r="J330" s="5"/>
      <c r="K330" s="5" t="s">
        <v>347</v>
      </c>
      <c r="L330" s="10"/>
    </row>
    <row r="331" spans="1:12" ht="18.75" hidden="1" customHeight="1">
      <c r="A331" s="5">
        <v>246</v>
      </c>
      <c r="B331" s="5" t="str">
        <f>CONCATENATE("EKB","/",E331,"/",IF(COUNTIFS($D$2:D331,D331)&lt;10,"00",IF(COUNTIFS($D$2:D331,D331)&gt;=10,"0",FALSE)),COUNTIFS($D$2:D331,D331))</f>
        <v>EKB/058/005</v>
      </c>
      <c r="C331" s="5"/>
      <c r="D331" s="9" t="s">
        <v>93</v>
      </c>
      <c r="E331" s="9" t="str">
        <f>VLOOKUP(D331,'KATEGORI BARANG'!$B$2:$C$182,2)</f>
        <v>058</v>
      </c>
      <c r="F331" s="5"/>
      <c r="G331" s="5"/>
      <c r="H331" s="5"/>
      <c r="I331" s="9" t="s">
        <v>323</v>
      </c>
      <c r="J331" s="5"/>
      <c r="K331" s="5" t="s">
        <v>347</v>
      </c>
      <c r="L331" s="10"/>
    </row>
    <row r="332" spans="1:12" ht="18.75" hidden="1" customHeight="1">
      <c r="A332" s="5">
        <v>246</v>
      </c>
      <c r="B332" s="5" t="str">
        <f>CONCATENATE("EKB","/",E332,"/",IF(COUNTIFS($D$2:D332,D332)&lt;10,"00",IF(COUNTIFS($D$2:D332,D332)&gt;=10,"0",FALSE)),COUNTIFS($D$2:D332,D332))</f>
        <v>EKB/058/006</v>
      </c>
      <c r="C332" s="5"/>
      <c r="D332" s="9" t="s">
        <v>93</v>
      </c>
      <c r="E332" s="9" t="str">
        <f>VLOOKUP(D332,'KATEGORI BARANG'!$B$2:$C$182,2)</f>
        <v>058</v>
      </c>
      <c r="F332" s="5"/>
      <c r="G332" s="5"/>
      <c r="H332" s="5"/>
      <c r="I332" s="9" t="s">
        <v>323</v>
      </c>
      <c r="J332" s="5"/>
      <c r="K332" s="5" t="s">
        <v>347</v>
      </c>
      <c r="L332" s="10"/>
    </row>
    <row r="333" spans="1:12" ht="18.75" hidden="1" customHeight="1">
      <c r="A333" s="5">
        <v>246</v>
      </c>
      <c r="B333" s="5" t="str">
        <f>CONCATENATE("EKB","/",E333,"/",IF(COUNTIFS($D$2:D333,D333)&lt;10,"00",IF(COUNTIFS($D$2:D333,D333)&gt;=10,"0",FALSE)),COUNTIFS($D$2:D333,D333))</f>
        <v>EKB/059/001</v>
      </c>
      <c r="C333" s="5" t="s">
        <v>259</v>
      </c>
      <c r="D333" s="9" t="s">
        <v>94</v>
      </c>
      <c r="E333" s="9" t="str">
        <f>VLOOKUP(D333,'KATEGORI BARANG'!$B$2:$C$182,2)</f>
        <v>059</v>
      </c>
      <c r="F333" s="5"/>
      <c r="G333" s="5"/>
      <c r="H333" s="5"/>
      <c r="I333" s="9" t="s">
        <v>4</v>
      </c>
      <c r="J333" s="5"/>
      <c r="K333" s="5" t="s">
        <v>347</v>
      </c>
      <c r="L333" s="10"/>
    </row>
    <row r="334" spans="1:12" ht="18.75" hidden="1" customHeight="1">
      <c r="A334" s="5">
        <v>246</v>
      </c>
      <c r="B334" s="5" t="str">
        <f>CONCATENATE("EKB","/",E334,"/",IF(COUNTIFS($D$2:D334,D334)&lt;10,"00",IF(COUNTIFS($D$2:D334,D334)&gt;=10,"0",FALSE)),COUNTIFS($D$2:D334,D334))</f>
        <v>EKB/059/002</v>
      </c>
      <c r="C334" s="5"/>
      <c r="D334" s="9" t="s">
        <v>94</v>
      </c>
      <c r="E334" s="9" t="str">
        <f>VLOOKUP(D334,'KATEGORI BARANG'!$B$2:$C$182,2)</f>
        <v>059</v>
      </c>
      <c r="F334" s="5"/>
      <c r="G334" s="5"/>
      <c r="H334" s="5"/>
      <c r="I334" s="9" t="s">
        <v>4</v>
      </c>
      <c r="J334" s="5"/>
      <c r="K334" s="5" t="s">
        <v>347</v>
      </c>
      <c r="L334" s="10"/>
    </row>
    <row r="335" spans="1:12" ht="18.75" hidden="1" customHeight="1">
      <c r="A335" s="5">
        <v>246</v>
      </c>
      <c r="B335" s="5" t="str">
        <f>CONCATENATE("EKB","/",E335,"/",IF(COUNTIFS($D$2:D335,D335)&lt;10,"00",IF(COUNTIFS($D$2:D335,D335)&gt;=10,"0",FALSE)),COUNTIFS($D$2:D335,D335))</f>
        <v>EKB/059/003</v>
      </c>
      <c r="C335" s="5"/>
      <c r="D335" s="9" t="s">
        <v>94</v>
      </c>
      <c r="E335" s="9" t="str">
        <f>VLOOKUP(D335,'KATEGORI BARANG'!$B$2:$C$182,2)</f>
        <v>059</v>
      </c>
      <c r="F335" s="5"/>
      <c r="G335" s="5"/>
      <c r="H335" s="5"/>
      <c r="I335" s="9" t="s">
        <v>4</v>
      </c>
      <c r="J335" s="5"/>
      <c r="K335" s="5" t="s">
        <v>347</v>
      </c>
      <c r="L335" s="10"/>
    </row>
    <row r="336" spans="1:12" ht="18.75" hidden="1" customHeight="1">
      <c r="A336" s="5">
        <v>246</v>
      </c>
      <c r="B336" s="5" t="str">
        <f>CONCATENATE("EKB","/",E336,"/",IF(COUNTIFS($D$2:D336,D336)&lt;10,"00",IF(COUNTIFS($D$2:D336,D336)&gt;=10,"0",FALSE)),COUNTIFS($D$2:D336,D336))</f>
        <v>EKB/059/004</v>
      </c>
      <c r="C336" s="5"/>
      <c r="D336" s="9" t="s">
        <v>94</v>
      </c>
      <c r="E336" s="9" t="str">
        <f>VLOOKUP(D336,'KATEGORI BARANG'!$B$2:$C$182,2)</f>
        <v>059</v>
      </c>
      <c r="F336" s="5"/>
      <c r="G336" s="5"/>
      <c r="H336" s="5"/>
      <c r="I336" s="9" t="s">
        <v>4</v>
      </c>
      <c r="J336" s="5"/>
      <c r="K336" s="5" t="s">
        <v>347</v>
      </c>
      <c r="L336" s="10"/>
    </row>
    <row r="337" spans="1:12" ht="18.75" hidden="1" customHeight="1">
      <c r="A337" s="5">
        <v>246</v>
      </c>
      <c r="B337" s="5" t="str">
        <f>CONCATENATE("EKB","/",E337,"/",IF(COUNTIFS($D$2:D337,D337)&lt;10,"00",IF(COUNTIFS($D$2:D337,D337)&gt;=10,"0",FALSE)),COUNTIFS($D$2:D337,D337))</f>
        <v>EKB/059/005</v>
      </c>
      <c r="C337" s="5"/>
      <c r="D337" s="9" t="s">
        <v>94</v>
      </c>
      <c r="E337" s="9" t="str">
        <f>VLOOKUP(D337,'KATEGORI BARANG'!$B$2:$C$182,2)</f>
        <v>059</v>
      </c>
      <c r="F337" s="5"/>
      <c r="G337" s="5"/>
      <c r="H337" s="5"/>
      <c r="I337" s="9" t="s">
        <v>5</v>
      </c>
      <c r="J337" s="5"/>
      <c r="K337" s="5" t="s">
        <v>347</v>
      </c>
      <c r="L337" s="10"/>
    </row>
    <row r="338" spans="1:12" ht="18.75" hidden="1" customHeight="1">
      <c r="A338" s="5">
        <v>246</v>
      </c>
      <c r="B338" s="5" t="str">
        <f>CONCATENATE("EKB","/",E338,"/",IF(COUNTIFS($D$2:D338,D338)&lt;10,"00",IF(COUNTIFS($D$2:D338,D338)&gt;=10,"0",FALSE)),COUNTIFS($D$2:D338,D338))</f>
        <v>EKB/059/006</v>
      </c>
      <c r="C338" s="5"/>
      <c r="D338" s="9" t="s">
        <v>94</v>
      </c>
      <c r="E338" s="9" t="str">
        <f>VLOOKUP(D338,'KATEGORI BARANG'!$B$2:$C$182,2)</f>
        <v>059</v>
      </c>
      <c r="F338" s="5"/>
      <c r="G338" s="5"/>
      <c r="H338" s="5"/>
      <c r="I338" s="9" t="s">
        <v>5</v>
      </c>
      <c r="J338" s="5"/>
      <c r="K338" s="5" t="s">
        <v>347</v>
      </c>
      <c r="L338" s="10"/>
    </row>
    <row r="339" spans="1:12" ht="18.75" hidden="1" customHeight="1">
      <c r="A339" s="5">
        <v>246</v>
      </c>
      <c r="B339" s="5" t="str">
        <f>CONCATENATE("EKB","/",E339,"/",IF(COUNTIFS($D$2:D339,D339)&lt;10,"00",IF(COUNTIFS($D$2:D339,D339)&gt;=10,"0",FALSE)),COUNTIFS($D$2:D339,D339))</f>
        <v>EKB/059/007</v>
      </c>
      <c r="C339" s="5"/>
      <c r="D339" s="9" t="s">
        <v>94</v>
      </c>
      <c r="E339" s="9" t="str">
        <f>VLOOKUP(D339,'KATEGORI BARANG'!$B$2:$C$182,2)</f>
        <v>059</v>
      </c>
      <c r="F339" s="5"/>
      <c r="G339" s="5"/>
      <c r="H339" s="5"/>
      <c r="I339" s="9" t="s">
        <v>5</v>
      </c>
      <c r="J339" s="5"/>
      <c r="K339" s="5" t="s">
        <v>347</v>
      </c>
      <c r="L339" s="10"/>
    </row>
    <row r="340" spans="1:12" ht="18.75" hidden="1" customHeight="1">
      <c r="A340" s="5">
        <v>246</v>
      </c>
      <c r="B340" s="5" t="str">
        <f>CONCATENATE("EKB","/",E340,"/",IF(COUNTIFS($D$2:D340,D340)&lt;10,"00",IF(COUNTIFS($D$2:D340,D340)&gt;=10,"0",FALSE)),COUNTIFS($D$2:D340,D340))</f>
        <v>EKB/059/008</v>
      </c>
      <c r="C340" s="5"/>
      <c r="D340" s="9" t="s">
        <v>94</v>
      </c>
      <c r="E340" s="9" t="str">
        <f>VLOOKUP(D340,'KATEGORI BARANG'!$B$2:$C$182,2)</f>
        <v>059</v>
      </c>
      <c r="F340" s="5"/>
      <c r="G340" s="5"/>
      <c r="H340" s="5"/>
      <c r="I340" s="9" t="s">
        <v>5</v>
      </c>
      <c r="J340" s="5"/>
      <c r="K340" s="5" t="s">
        <v>347</v>
      </c>
      <c r="L340" s="10"/>
    </row>
    <row r="341" spans="1:12" ht="18.75" hidden="1" customHeight="1">
      <c r="A341" s="5">
        <v>246</v>
      </c>
      <c r="B341" s="5" t="str">
        <f>CONCATENATE("EKB","/",E341,"/",IF(COUNTIFS($D$2:D341,D341)&lt;10,"00",IF(COUNTIFS($D$2:D341,D341)&gt;=10,"0",FALSE)),COUNTIFS($D$2:D341,D341))</f>
        <v>EKB/060/001</v>
      </c>
      <c r="C341" s="5" t="s">
        <v>260</v>
      </c>
      <c r="D341" s="9" t="s">
        <v>95</v>
      </c>
      <c r="E341" s="9" t="str">
        <f>VLOOKUP(D341,'KATEGORI BARANG'!$B$2:$C$182,2)</f>
        <v>060</v>
      </c>
      <c r="F341" s="5"/>
      <c r="G341" s="5"/>
      <c r="H341" s="5"/>
      <c r="I341" s="9" t="s">
        <v>9</v>
      </c>
      <c r="J341" s="5"/>
      <c r="K341" s="5" t="s">
        <v>347</v>
      </c>
      <c r="L341" s="10"/>
    </row>
    <row r="342" spans="1:12" ht="18.75" hidden="1" customHeight="1">
      <c r="A342" s="5">
        <v>246</v>
      </c>
      <c r="B342" s="5" t="str">
        <f>CONCATENATE("EKB","/",E342,"/",IF(COUNTIFS($D$2:D342,D342)&lt;10,"00",IF(COUNTIFS($D$2:D342,D342)&gt;=10,"0",FALSE)),COUNTIFS($D$2:D342,D342))</f>
        <v>EKB/061/001</v>
      </c>
      <c r="C342" s="5" t="s">
        <v>261</v>
      </c>
      <c r="D342" s="9" t="s">
        <v>96</v>
      </c>
      <c r="E342" s="9" t="str">
        <f>VLOOKUP(D342,'KATEGORI BARANG'!$B$2:$C$182,2)</f>
        <v>061</v>
      </c>
      <c r="F342" s="5"/>
      <c r="G342" s="5"/>
      <c r="H342" s="5"/>
      <c r="I342" s="9" t="s">
        <v>0</v>
      </c>
      <c r="J342" s="5"/>
      <c r="K342" s="5" t="s">
        <v>347</v>
      </c>
      <c r="L342" s="10"/>
    </row>
    <row r="343" spans="1:12" ht="18.75" hidden="1" customHeight="1">
      <c r="A343" s="5">
        <v>246</v>
      </c>
      <c r="B343" s="5" t="str">
        <f>CONCATENATE("EKB","/",E343,"/",IF(COUNTIFS($D$2:D343,D343)&lt;10,"00",IF(COUNTIFS($D$2:D343,D343)&gt;=10,"0",FALSE)),COUNTIFS($D$2:D343,D343))</f>
        <v>EKB/061/002</v>
      </c>
      <c r="C343" s="5"/>
      <c r="D343" s="9" t="s">
        <v>96</v>
      </c>
      <c r="E343" s="9" t="str">
        <f>VLOOKUP(D343,'KATEGORI BARANG'!$B$2:$C$182,2)</f>
        <v>061</v>
      </c>
      <c r="F343" s="5"/>
      <c r="G343" s="5"/>
      <c r="H343" s="5"/>
      <c r="I343" s="9" t="s">
        <v>2</v>
      </c>
      <c r="J343" s="5"/>
      <c r="K343" s="5" t="s">
        <v>347</v>
      </c>
      <c r="L343" s="10"/>
    </row>
    <row r="344" spans="1:12" ht="18.75" customHeight="1">
      <c r="A344" s="5">
        <v>246</v>
      </c>
      <c r="B344" s="5" t="str">
        <f>CONCATENATE("EKB","/",E344,"/",IF(COUNTIFS($D$2:D344,D344)&lt;10,"00",IF(COUNTIFS($D$2:D344,D344)&gt;=10,"0",FALSE)),COUNTIFS($D$2:D344,D344))</f>
        <v>EKB/061/003</v>
      </c>
      <c r="C344" s="5"/>
      <c r="D344" s="9" t="s">
        <v>96</v>
      </c>
      <c r="E344" s="9" t="str">
        <f>VLOOKUP(D344,'KATEGORI BARANG'!$B$2:$C$182,2)</f>
        <v>061</v>
      </c>
      <c r="F344" s="5"/>
      <c r="G344" s="5"/>
      <c r="H344" s="5"/>
      <c r="I344" s="9" t="s">
        <v>6</v>
      </c>
      <c r="J344" s="5"/>
      <c r="K344" s="5" t="s">
        <v>347</v>
      </c>
      <c r="L344" s="10"/>
    </row>
    <row r="345" spans="1:12" ht="18.75" customHeight="1">
      <c r="A345" s="5">
        <v>246</v>
      </c>
      <c r="B345" s="5" t="str">
        <f>CONCATENATE("EKB","/",E345,"/",IF(COUNTIFS($D$2:D345,D345)&lt;10,"00",IF(COUNTIFS($D$2:D345,D345)&gt;=10,"0",FALSE)),COUNTIFS($D$2:D345,D345))</f>
        <v>EKB/061/004</v>
      </c>
      <c r="C345" s="5"/>
      <c r="D345" s="9" t="s">
        <v>96</v>
      </c>
      <c r="E345" s="9" t="str">
        <f>VLOOKUP(D345,'KATEGORI BARANG'!$B$2:$C$182,2)</f>
        <v>061</v>
      </c>
      <c r="F345" s="5"/>
      <c r="G345" s="5"/>
      <c r="H345" s="5"/>
      <c r="I345" s="9" t="s">
        <v>6</v>
      </c>
      <c r="J345" s="5"/>
      <c r="K345" s="5" t="s">
        <v>347</v>
      </c>
      <c r="L345" s="10"/>
    </row>
    <row r="346" spans="1:12" ht="18.75" customHeight="1">
      <c r="A346" s="5">
        <v>246</v>
      </c>
      <c r="B346" s="5" t="str">
        <f>CONCATENATE("EKB","/",E346,"/",IF(COUNTIFS($D$2:D346,D346)&lt;10,"00",IF(COUNTIFS($D$2:D346,D346)&gt;=10,"0",FALSE)),COUNTIFS($D$2:D346,D346))</f>
        <v>EKB/061/005</v>
      </c>
      <c r="C346" s="5"/>
      <c r="D346" s="9" t="s">
        <v>96</v>
      </c>
      <c r="E346" s="9" t="str">
        <f>VLOOKUP(D346,'KATEGORI BARANG'!$B$2:$C$182,2)</f>
        <v>061</v>
      </c>
      <c r="F346" s="5"/>
      <c r="G346" s="5"/>
      <c r="H346" s="5"/>
      <c r="I346" s="9" t="s">
        <v>6</v>
      </c>
      <c r="J346" s="5"/>
      <c r="K346" s="5" t="s">
        <v>347</v>
      </c>
      <c r="L346" s="10"/>
    </row>
    <row r="347" spans="1:12" ht="18.75" customHeight="1">
      <c r="A347" s="5">
        <v>246</v>
      </c>
      <c r="B347" s="5" t="str">
        <f>CONCATENATE("EKB","/",E347,"/",IF(COUNTIFS($D$2:D347,D347)&lt;10,"00",IF(COUNTIFS($D$2:D347,D347)&gt;=10,"0",FALSE)),COUNTIFS($D$2:D347,D347))</f>
        <v>EKB/061/006</v>
      </c>
      <c r="C347" s="5"/>
      <c r="D347" s="9" t="s">
        <v>96</v>
      </c>
      <c r="E347" s="9" t="str">
        <f>VLOOKUP(D347,'KATEGORI BARANG'!$B$2:$C$182,2)</f>
        <v>061</v>
      </c>
      <c r="F347" s="5"/>
      <c r="G347" s="5"/>
      <c r="H347" s="5"/>
      <c r="I347" s="9" t="s">
        <v>6</v>
      </c>
      <c r="J347" s="5"/>
      <c r="K347" s="5" t="s">
        <v>347</v>
      </c>
      <c r="L347" s="10"/>
    </row>
    <row r="348" spans="1:12" ht="18.75" hidden="1" customHeight="1">
      <c r="A348" s="5">
        <v>246</v>
      </c>
      <c r="B348" s="5" t="str">
        <f>CONCATENATE("EKB","/",E348,"/",IF(COUNTIFS($D$2:D348,D348)&lt;10,"00",IF(COUNTIFS($D$2:D348,D348)&gt;=10,"0",FALSE)),COUNTIFS($D$2:D348,D348))</f>
        <v>EKB/062/001</v>
      </c>
      <c r="C348" s="5" t="s">
        <v>262</v>
      </c>
      <c r="D348" s="9" t="s">
        <v>97</v>
      </c>
      <c r="E348" s="9" t="str">
        <f>VLOOKUP(D348,'KATEGORI BARANG'!$B$2:$C$182,2)</f>
        <v>062</v>
      </c>
      <c r="F348" s="5"/>
      <c r="G348" s="5"/>
      <c r="H348" s="5"/>
      <c r="I348" s="9" t="s">
        <v>0</v>
      </c>
      <c r="J348" s="5"/>
      <c r="K348" s="5" t="s">
        <v>347</v>
      </c>
      <c r="L348" s="10"/>
    </row>
    <row r="349" spans="1:12" ht="18.75" hidden="1" customHeight="1">
      <c r="A349" s="5">
        <v>246</v>
      </c>
      <c r="B349" s="5" t="str">
        <f>CONCATENATE("EKB","/",E349,"/",IF(COUNTIFS($D$2:D349,D349)&lt;10,"00",IF(COUNTIFS($D$2:D349,D349)&gt;=10,"0",FALSE)),COUNTIFS($D$2:D349,D349))</f>
        <v>EKB/062/002</v>
      </c>
      <c r="C349" s="5"/>
      <c r="D349" s="9" t="s">
        <v>97</v>
      </c>
      <c r="E349" s="9" t="str">
        <f>VLOOKUP(D349,'KATEGORI BARANG'!$B$2:$C$182,2)</f>
        <v>062</v>
      </c>
      <c r="F349" s="5"/>
      <c r="G349" s="5"/>
      <c r="H349" s="5"/>
      <c r="I349" s="9" t="s">
        <v>0</v>
      </c>
      <c r="J349" s="5"/>
      <c r="K349" s="5" t="s">
        <v>347</v>
      </c>
      <c r="L349" s="10"/>
    </row>
    <row r="350" spans="1:12" ht="18.75" hidden="1" customHeight="1">
      <c r="A350" s="5">
        <v>246</v>
      </c>
      <c r="B350" s="5" t="str">
        <f>CONCATENATE("EKB","/",E350,"/",IF(COUNTIFS($D$2:D350,D350)&lt;10,"00",IF(COUNTIFS($D$2:D350,D350)&gt;=10,"0",FALSE)),COUNTIFS($D$2:D350,D350))</f>
        <v>EKB/062/003</v>
      </c>
      <c r="C350" s="5"/>
      <c r="D350" s="9" t="s">
        <v>97</v>
      </c>
      <c r="E350" s="9" t="str">
        <f>VLOOKUP(D350,'KATEGORI BARANG'!$B$2:$C$182,2)</f>
        <v>062</v>
      </c>
      <c r="F350" s="5"/>
      <c r="G350" s="5"/>
      <c r="H350" s="5"/>
      <c r="I350" s="9" t="s">
        <v>0</v>
      </c>
      <c r="J350" s="5"/>
      <c r="K350" s="5" t="s">
        <v>347</v>
      </c>
      <c r="L350" s="10"/>
    </row>
    <row r="351" spans="1:12" ht="18.75" hidden="1" customHeight="1">
      <c r="A351" s="5">
        <v>246</v>
      </c>
      <c r="B351" s="5" t="str">
        <f>CONCATENATE("EKB","/",E351,"/",IF(COUNTIFS($D$2:D351,D351)&lt;10,"00",IF(COUNTIFS($D$2:D351,D351)&gt;=10,"0",FALSE)),COUNTIFS($D$2:D351,D351))</f>
        <v>EKB/062/004</v>
      </c>
      <c r="C351" s="5"/>
      <c r="D351" s="9" t="s">
        <v>97</v>
      </c>
      <c r="E351" s="9" t="str">
        <f>VLOOKUP(D351,'KATEGORI BARANG'!$B$2:$C$182,2)</f>
        <v>062</v>
      </c>
      <c r="F351" s="5"/>
      <c r="G351" s="5"/>
      <c r="H351" s="5"/>
      <c r="I351" s="9" t="s">
        <v>0</v>
      </c>
      <c r="J351" s="5"/>
      <c r="K351" s="5" t="s">
        <v>347</v>
      </c>
      <c r="L351" s="10"/>
    </row>
    <row r="352" spans="1:12" ht="18.75" hidden="1" customHeight="1">
      <c r="A352" s="5">
        <v>246</v>
      </c>
      <c r="B352" s="5" t="str">
        <f>CONCATENATE("EKB","/",E352,"/",IF(COUNTIFS($D$2:D352,D352)&lt;10,"00",IF(COUNTIFS($D$2:D352,D352)&gt;=10,"0",FALSE)),COUNTIFS($D$2:D352,D352))</f>
        <v>EKB/062/005</v>
      </c>
      <c r="C352" s="5" t="s">
        <v>263</v>
      </c>
      <c r="D352" s="9" t="s">
        <v>97</v>
      </c>
      <c r="E352" s="9" t="str">
        <f>VLOOKUP(D352,'KATEGORI BARANG'!$B$2:$C$182,2)</f>
        <v>062</v>
      </c>
      <c r="F352" s="5"/>
      <c r="G352" s="5"/>
      <c r="H352" s="5"/>
      <c r="I352" s="9" t="s">
        <v>2</v>
      </c>
      <c r="J352" s="5"/>
      <c r="K352" s="5" t="s">
        <v>347</v>
      </c>
      <c r="L352" s="10"/>
    </row>
    <row r="353" spans="1:12" ht="18.75" hidden="1" customHeight="1">
      <c r="A353" s="5">
        <v>246</v>
      </c>
      <c r="B353" s="5" t="str">
        <f>CONCATENATE("EKB","/",E353,"/",IF(COUNTIFS($D$2:D353,D353)&lt;10,"00",IF(COUNTIFS($D$2:D353,D353)&gt;=10,"0",FALSE)),COUNTIFS($D$2:D353,D353))</f>
        <v>EKB/062/006</v>
      </c>
      <c r="C353" s="5"/>
      <c r="D353" s="9" t="s">
        <v>97</v>
      </c>
      <c r="E353" s="9" t="str">
        <f>VLOOKUP(D353,'KATEGORI BARANG'!$B$2:$C$182,2)</f>
        <v>062</v>
      </c>
      <c r="F353" s="5"/>
      <c r="G353" s="5"/>
      <c r="H353" s="5"/>
      <c r="I353" s="9" t="s">
        <v>2</v>
      </c>
      <c r="J353" s="5"/>
      <c r="K353" s="5" t="s">
        <v>347</v>
      </c>
      <c r="L353" s="10"/>
    </row>
    <row r="354" spans="1:12" ht="18.75" hidden="1" customHeight="1">
      <c r="A354" s="5">
        <v>246</v>
      </c>
      <c r="B354" s="5" t="str">
        <f>CONCATENATE("EKB","/",E354,"/",IF(COUNTIFS($D$2:D354,D354)&lt;10,"00",IF(COUNTIFS($D$2:D354,D354)&gt;=10,"0",FALSE)),COUNTIFS($D$2:D354,D354))</f>
        <v>EKB/062/007</v>
      </c>
      <c r="C354" s="5"/>
      <c r="D354" s="9" t="s">
        <v>97</v>
      </c>
      <c r="E354" s="9" t="str">
        <f>VLOOKUP(D354,'KATEGORI BARANG'!$B$2:$C$182,2)</f>
        <v>062</v>
      </c>
      <c r="F354" s="5"/>
      <c r="G354" s="5"/>
      <c r="H354" s="5"/>
      <c r="I354" s="9" t="s">
        <v>3</v>
      </c>
      <c r="J354" s="5"/>
      <c r="K354" s="5" t="s">
        <v>347</v>
      </c>
      <c r="L354" s="10"/>
    </row>
    <row r="355" spans="1:12" ht="18.75" hidden="1" customHeight="1">
      <c r="A355" s="5">
        <v>246</v>
      </c>
      <c r="B355" s="5" t="str">
        <f>CONCATENATE("EKB","/",E355,"/",IF(COUNTIFS($D$2:D355,D355)&lt;10,"00",IF(COUNTIFS($D$2:D355,D355)&gt;=10,"0",FALSE)),COUNTIFS($D$2:D355,D355))</f>
        <v>EKB/062/008</v>
      </c>
      <c r="C355" s="5"/>
      <c r="D355" s="9" t="s">
        <v>97</v>
      </c>
      <c r="E355" s="9" t="str">
        <f>VLOOKUP(D355,'KATEGORI BARANG'!$B$2:$C$182,2)</f>
        <v>062</v>
      </c>
      <c r="F355" s="5"/>
      <c r="G355" s="5"/>
      <c r="H355" s="5"/>
      <c r="I355" s="9" t="s">
        <v>3</v>
      </c>
      <c r="J355" s="5"/>
      <c r="K355" s="5" t="s">
        <v>347</v>
      </c>
      <c r="L355" s="10"/>
    </row>
    <row r="356" spans="1:12" ht="18.75" hidden="1" customHeight="1">
      <c r="A356" s="5">
        <v>246</v>
      </c>
      <c r="B356" s="5" t="str">
        <f>CONCATENATE("EKB","/",E356,"/",IF(COUNTIFS($D$2:D356,D356)&lt;10,"00",IF(COUNTIFS($D$2:D356,D356)&gt;=10,"0",FALSE)),COUNTIFS($D$2:D356,D356))</f>
        <v>EKB/062/009</v>
      </c>
      <c r="C356" s="5"/>
      <c r="D356" s="9" t="s">
        <v>97</v>
      </c>
      <c r="E356" s="9" t="str">
        <f>VLOOKUP(D356,'KATEGORI BARANG'!$B$2:$C$182,2)</f>
        <v>062</v>
      </c>
      <c r="F356" s="5"/>
      <c r="G356" s="5"/>
      <c r="H356" s="5"/>
      <c r="I356" s="9" t="s">
        <v>3</v>
      </c>
      <c r="J356" s="5"/>
      <c r="K356" s="5" t="s">
        <v>347</v>
      </c>
      <c r="L356" s="10"/>
    </row>
    <row r="357" spans="1:12" ht="18.75" hidden="1" customHeight="1">
      <c r="A357" s="5">
        <v>246</v>
      </c>
      <c r="B357" s="5" t="str">
        <f>CONCATENATE("EKB","/",E357,"/",IF(COUNTIFS($D$2:D357,D357)&lt;10,"00",IF(COUNTIFS($D$2:D357,D357)&gt;=10,"0",FALSE)),COUNTIFS($D$2:D357,D357))</f>
        <v>EKB/062/010</v>
      </c>
      <c r="C357" s="5"/>
      <c r="D357" s="9" t="s">
        <v>97</v>
      </c>
      <c r="E357" s="9" t="str">
        <f>VLOOKUP(D357,'KATEGORI BARANG'!$B$2:$C$182,2)</f>
        <v>062</v>
      </c>
      <c r="F357" s="5"/>
      <c r="G357" s="5"/>
      <c r="H357" s="5"/>
      <c r="I357" s="9" t="s">
        <v>3</v>
      </c>
      <c r="J357" s="5"/>
      <c r="K357" s="5" t="s">
        <v>347</v>
      </c>
      <c r="L357" s="10"/>
    </row>
    <row r="358" spans="1:12" ht="18.75" hidden="1" customHeight="1">
      <c r="A358" s="5">
        <v>246</v>
      </c>
      <c r="B358" s="5" t="str">
        <f>CONCATENATE("EKB","/",E358,"/",IF(COUNTIFS($D$2:D358,D358)&lt;10,"00",IF(COUNTIFS($D$2:D358,D358)&gt;=10,"0",FALSE)),COUNTIFS($D$2:D358,D358))</f>
        <v>EKB/062/011</v>
      </c>
      <c r="C358" s="5"/>
      <c r="D358" s="9" t="s">
        <v>97</v>
      </c>
      <c r="E358" s="9" t="str">
        <f>VLOOKUP(D358,'KATEGORI BARANG'!$B$2:$C$182,2)</f>
        <v>062</v>
      </c>
      <c r="F358" s="5"/>
      <c r="G358" s="5"/>
      <c r="H358" s="5"/>
      <c r="I358" s="9" t="s">
        <v>3</v>
      </c>
      <c r="J358" s="5"/>
      <c r="K358" s="5" t="s">
        <v>347</v>
      </c>
      <c r="L358" s="10"/>
    </row>
    <row r="359" spans="1:12" ht="18.75" hidden="1" customHeight="1">
      <c r="A359" s="5">
        <v>246</v>
      </c>
      <c r="B359" s="5" t="str">
        <f>CONCATENATE("EKB","/",E359,"/",IF(COUNTIFS($D$2:D359,D359)&lt;10,"00",IF(COUNTIFS($D$2:D359,D359)&gt;=10,"0",FALSE)),COUNTIFS($D$2:D359,D359))</f>
        <v>EKB/062/012</v>
      </c>
      <c r="C359" s="5"/>
      <c r="D359" s="9" t="s">
        <v>97</v>
      </c>
      <c r="E359" s="9" t="str">
        <f>VLOOKUP(D359,'KATEGORI BARANG'!$B$2:$C$182,2)</f>
        <v>062</v>
      </c>
      <c r="F359" s="5"/>
      <c r="G359" s="5"/>
      <c r="H359" s="5"/>
      <c r="I359" s="9" t="s">
        <v>3</v>
      </c>
      <c r="J359" s="5"/>
      <c r="K359" s="5" t="s">
        <v>347</v>
      </c>
      <c r="L359" s="10"/>
    </row>
    <row r="360" spans="1:12" ht="18.75" hidden="1" customHeight="1">
      <c r="A360" s="5">
        <v>246</v>
      </c>
      <c r="B360" s="5" t="str">
        <f>CONCATENATE("EKB","/",E360,"/",IF(COUNTIFS($D$2:D360,D360)&lt;10,"00",IF(COUNTIFS($D$2:D360,D360)&gt;=10,"0",FALSE)),COUNTIFS($D$2:D360,D360))</f>
        <v>EKB/062/013</v>
      </c>
      <c r="C360" s="5"/>
      <c r="D360" s="9" t="s">
        <v>97</v>
      </c>
      <c r="E360" s="9" t="str">
        <f>VLOOKUP(D360,'KATEGORI BARANG'!$B$2:$C$182,2)</f>
        <v>062</v>
      </c>
      <c r="F360" s="5"/>
      <c r="G360" s="5"/>
      <c r="H360" s="5"/>
      <c r="I360" s="9" t="s">
        <v>4</v>
      </c>
      <c r="J360" s="5"/>
      <c r="K360" s="5" t="s">
        <v>347</v>
      </c>
      <c r="L360" s="10"/>
    </row>
    <row r="361" spans="1:12" ht="18.75" hidden="1" customHeight="1">
      <c r="A361" s="5">
        <v>246</v>
      </c>
      <c r="B361" s="5" t="str">
        <f>CONCATENATE("EKB","/",E361,"/",IF(COUNTIFS($D$2:D361,D361)&lt;10,"00",IF(COUNTIFS($D$2:D361,D361)&gt;=10,"0",FALSE)),COUNTIFS($D$2:D361,D361))</f>
        <v>EKB/062/014</v>
      </c>
      <c r="C361" s="5"/>
      <c r="D361" s="9" t="s">
        <v>97</v>
      </c>
      <c r="E361" s="9" t="str">
        <f>VLOOKUP(D361,'KATEGORI BARANG'!$B$2:$C$182,2)</f>
        <v>062</v>
      </c>
      <c r="F361" s="5"/>
      <c r="G361" s="5"/>
      <c r="H361" s="5"/>
      <c r="I361" s="10" t="s">
        <v>4</v>
      </c>
      <c r="J361" s="5"/>
      <c r="K361" s="5" t="s">
        <v>347</v>
      </c>
      <c r="L361" s="10"/>
    </row>
    <row r="362" spans="1:12" ht="18.75" hidden="1" customHeight="1">
      <c r="A362" s="5">
        <v>246</v>
      </c>
      <c r="B362" s="5" t="str">
        <f>CONCATENATE("EKB","/",E362,"/",IF(COUNTIFS($D$2:D362,D362)&lt;10,"00",IF(COUNTIFS($D$2:D362,D362)&gt;=10,"0",FALSE)),COUNTIFS($D$2:D362,D362))</f>
        <v>EKB/062/015</v>
      </c>
      <c r="C362" s="5"/>
      <c r="D362" s="9" t="s">
        <v>97</v>
      </c>
      <c r="E362" s="9" t="str">
        <f>VLOOKUP(D362,'KATEGORI BARANG'!$B$2:$C$182,2)</f>
        <v>062</v>
      </c>
      <c r="F362" s="5"/>
      <c r="G362" s="5"/>
      <c r="H362" s="5"/>
      <c r="I362" s="9" t="s">
        <v>5</v>
      </c>
      <c r="J362" s="5"/>
      <c r="K362" s="5" t="s">
        <v>347</v>
      </c>
      <c r="L362" s="10"/>
    </row>
    <row r="363" spans="1:12" ht="18.75" hidden="1" customHeight="1">
      <c r="A363" s="5">
        <v>246</v>
      </c>
      <c r="B363" s="5" t="str">
        <f>CONCATENATE("EKB","/",E363,"/",IF(COUNTIFS($D$2:D363,D363)&lt;10,"00",IF(COUNTIFS($D$2:D363,D363)&gt;=10,"0",FALSE)),COUNTIFS($D$2:D363,D363))</f>
        <v>EKB/062/016</v>
      </c>
      <c r="C363" s="5"/>
      <c r="D363" s="9" t="s">
        <v>97</v>
      </c>
      <c r="E363" s="9" t="str">
        <f>VLOOKUP(D363,'KATEGORI BARANG'!$B$2:$C$182,2)</f>
        <v>062</v>
      </c>
      <c r="F363" s="5"/>
      <c r="G363" s="5"/>
      <c r="H363" s="5"/>
      <c r="I363" s="9" t="s">
        <v>5</v>
      </c>
      <c r="J363" s="5"/>
      <c r="K363" s="5" t="s">
        <v>347</v>
      </c>
      <c r="L363" s="10"/>
    </row>
    <row r="364" spans="1:12" ht="18.75" customHeight="1">
      <c r="A364" s="5">
        <v>246</v>
      </c>
      <c r="B364" s="5" t="str">
        <f>CONCATENATE("EKB","/",E364,"/",IF(COUNTIFS($D$2:D364,D364)&lt;10,"00",IF(COUNTIFS($D$2:D364,D364)&gt;=10,"0",FALSE)),COUNTIFS($D$2:D364,D364))</f>
        <v>EKB/062/017</v>
      </c>
      <c r="C364" s="5"/>
      <c r="D364" s="9" t="s">
        <v>97</v>
      </c>
      <c r="E364" s="9" t="str">
        <f>VLOOKUP(D364,'KATEGORI BARANG'!$B$2:$C$182,2)</f>
        <v>062</v>
      </c>
      <c r="F364" s="5"/>
      <c r="G364" s="5"/>
      <c r="H364" s="5"/>
      <c r="I364" s="9" t="s">
        <v>6</v>
      </c>
      <c r="J364" s="5"/>
      <c r="K364" s="5" t="s">
        <v>347</v>
      </c>
      <c r="L364" s="10"/>
    </row>
    <row r="365" spans="1:12" ht="18.75" customHeight="1">
      <c r="A365" s="5">
        <v>246</v>
      </c>
      <c r="B365" s="5" t="str">
        <f>CONCATENATE("EKB","/",E365,"/",IF(COUNTIFS($D$2:D365,D365)&lt;10,"00",IF(COUNTIFS($D$2:D365,D365)&gt;=10,"0",FALSE)),COUNTIFS($D$2:D365,D365))</f>
        <v>EKB/062/018</v>
      </c>
      <c r="C365" s="5"/>
      <c r="D365" s="9" t="s">
        <v>97</v>
      </c>
      <c r="E365" s="9" t="str">
        <f>VLOOKUP(D365,'KATEGORI BARANG'!$B$2:$C$182,2)</f>
        <v>062</v>
      </c>
      <c r="F365" s="5"/>
      <c r="G365" s="5"/>
      <c r="H365" s="5"/>
      <c r="I365" s="9" t="s">
        <v>6</v>
      </c>
      <c r="J365" s="5"/>
      <c r="K365" s="5" t="s">
        <v>347</v>
      </c>
      <c r="L365" s="10"/>
    </row>
    <row r="366" spans="1:12" ht="18.75" customHeight="1">
      <c r="A366" s="5">
        <v>246</v>
      </c>
      <c r="B366" s="5" t="str">
        <f>CONCATENATE("EKB","/",E366,"/",IF(COUNTIFS($D$2:D366,D366)&lt;10,"00",IF(COUNTIFS($D$2:D366,D366)&gt;=10,"0",FALSE)),COUNTIFS($D$2:D366,D366))</f>
        <v>EKB/062/019</v>
      </c>
      <c r="C366" s="5"/>
      <c r="D366" s="9" t="s">
        <v>97</v>
      </c>
      <c r="E366" s="9" t="str">
        <f>VLOOKUP(D366,'KATEGORI BARANG'!$B$2:$C$182,2)</f>
        <v>062</v>
      </c>
      <c r="F366" s="5"/>
      <c r="G366" s="5"/>
      <c r="H366" s="5"/>
      <c r="I366" s="9" t="s">
        <v>6</v>
      </c>
      <c r="J366" s="5"/>
      <c r="K366" s="5" t="s">
        <v>347</v>
      </c>
      <c r="L366" s="10"/>
    </row>
    <row r="367" spans="1:12" ht="18.75" customHeight="1">
      <c r="A367" s="5">
        <v>246</v>
      </c>
      <c r="B367" s="5" t="str">
        <f>CONCATENATE("EKB","/",E367,"/",IF(COUNTIFS($D$2:D367,D367)&lt;10,"00",IF(COUNTIFS($D$2:D367,D367)&gt;=10,"0",FALSE)),COUNTIFS($D$2:D367,D367))</f>
        <v>EKB/062/020</v>
      </c>
      <c r="C367" s="5"/>
      <c r="D367" s="9" t="s">
        <v>97</v>
      </c>
      <c r="E367" s="9" t="str">
        <f>VLOOKUP(D367,'KATEGORI BARANG'!$B$2:$C$182,2)</f>
        <v>062</v>
      </c>
      <c r="F367" s="5"/>
      <c r="G367" s="5"/>
      <c r="H367" s="5"/>
      <c r="I367" s="9" t="s">
        <v>6</v>
      </c>
      <c r="J367" s="5"/>
      <c r="K367" s="5" t="s">
        <v>347</v>
      </c>
      <c r="L367" s="10"/>
    </row>
    <row r="368" spans="1:12" ht="18.75" customHeight="1">
      <c r="A368" s="5">
        <v>246</v>
      </c>
      <c r="B368" s="5" t="str">
        <f>CONCATENATE("EKB","/",E368,"/",IF(COUNTIFS($D$2:D368,D368)&lt;10,"00",IF(COUNTIFS($D$2:D368,D368)&gt;=10,"0",FALSE)),COUNTIFS($D$2:D368,D368))</f>
        <v>EKB/062/021</v>
      </c>
      <c r="C368" s="5"/>
      <c r="D368" s="9" t="s">
        <v>97</v>
      </c>
      <c r="E368" s="9" t="str">
        <f>VLOOKUP(D368,'KATEGORI BARANG'!$B$2:$C$182,2)</f>
        <v>062</v>
      </c>
      <c r="F368" s="5"/>
      <c r="G368" s="5"/>
      <c r="H368" s="5"/>
      <c r="I368" s="9" t="s">
        <v>6</v>
      </c>
      <c r="J368" s="5"/>
      <c r="K368" s="5" t="s">
        <v>347</v>
      </c>
      <c r="L368" s="10"/>
    </row>
    <row r="369" spans="1:12" ht="18.75" hidden="1" customHeight="1">
      <c r="A369" s="5">
        <v>246</v>
      </c>
      <c r="B369" s="5" t="str">
        <f>CONCATENATE("EKB","/",E369,"/",IF(COUNTIFS($D$2:D369,D369)&lt;10,"00",IF(COUNTIFS($D$2:D369,D369)&gt;=10,"0",FALSE)),COUNTIFS($D$2:D369,D369))</f>
        <v>EKB/062/022</v>
      </c>
      <c r="C369" s="5"/>
      <c r="D369" s="9" t="s">
        <v>97</v>
      </c>
      <c r="E369" s="9" t="str">
        <f>VLOOKUP(D369,'KATEGORI BARANG'!$B$2:$C$182,2)</f>
        <v>062</v>
      </c>
      <c r="F369" s="5"/>
      <c r="G369" s="5"/>
      <c r="H369" s="5"/>
      <c r="I369" s="9" t="s">
        <v>7</v>
      </c>
      <c r="J369" s="5"/>
      <c r="K369" s="5" t="s">
        <v>347</v>
      </c>
      <c r="L369" s="10"/>
    </row>
    <row r="370" spans="1:12" ht="18.75" hidden="1" customHeight="1">
      <c r="A370" s="5">
        <v>246</v>
      </c>
      <c r="B370" s="5" t="str">
        <f>CONCATENATE("EKB","/",E370,"/",IF(COUNTIFS($D$2:D370,D370)&lt;10,"00",IF(COUNTIFS($D$2:D370,D370)&gt;=10,"0",FALSE)),COUNTIFS($D$2:D370,D370))</f>
        <v>EKB/062/023</v>
      </c>
      <c r="C370" s="5"/>
      <c r="D370" s="9" t="s">
        <v>97</v>
      </c>
      <c r="E370" s="9" t="str">
        <f>VLOOKUP(D370,'KATEGORI BARANG'!$B$2:$C$182,2)</f>
        <v>062</v>
      </c>
      <c r="F370" s="5"/>
      <c r="G370" s="5"/>
      <c r="H370" s="5"/>
      <c r="I370" s="9" t="s">
        <v>7</v>
      </c>
      <c r="J370" s="5"/>
      <c r="K370" s="5" t="s">
        <v>347</v>
      </c>
      <c r="L370" s="10"/>
    </row>
    <row r="371" spans="1:12" ht="18.75" hidden="1" customHeight="1">
      <c r="A371" s="5">
        <v>246</v>
      </c>
      <c r="B371" s="5" t="str">
        <f>CONCATENATE("EKB","/",E371,"/",IF(COUNTIFS($D$2:D371,D371)&lt;10,"00",IF(COUNTIFS($D$2:D371,D371)&gt;=10,"0",FALSE)),COUNTIFS($D$2:D371,D371))</f>
        <v>EKB/062/024</v>
      </c>
      <c r="C371" s="5"/>
      <c r="D371" s="9" t="s">
        <v>97</v>
      </c>
      <c r="E371" s="9" t="str">
        <f>VLOOKUP(D371,'KATEGORI BARANG'!$B$2:$C$182,2)</f>
        <v>062</v>
      </c>
      <c r="F371" s="5"/>
      <c r="G371" s="5"/>
      <c r="H371" s="5"/>
      <c r="I371" s="9" t="s">
        <v>7</v>
      </c>
      <c r="J371" s="5"/>
      <c r="K371" s="5" t="s">
        <v>347</v>
      </c>
      <c r="L371" s="10"/>
    </row>
    <row r="372" spans="1:12" ht="18.75" hidden="1" customHeight="1">
      <c r="A372" s="5">
        <v>246</v>
      </c>
      <c r="B372" s="5" t="str">
        <f>CONCATENATE("EKB","/",E372,"/",IF(COUNTIFS($D$2:D372,D372)&lt;10,"00",IF(COUNTIFS($D$2:D372,D372)&gt;=10,"0",FALSE)),COUNTIFS($D$2:D372,D372))</f>
        <v>EKB/062/025</v>
      </c>
      <c r="C372" s="5"/>
      <c r="D372" s="9" t="s">
        <v>97</v>
      </c>
      <c r="E372" s="9" t="str">
        <f>VLOOKUP(D372,'KATEGORI BARANG'!$B$2:$C$182,2)</f>
        <v>062</v>
      </c>
      <c r="F372" s="5"/>
      <c r="G372" s="5"/>
      <c r="H372" s="5"/>
      <c r="I372" s="9" t="s">
        <v>8</v>
      </c>
      <c r="J372" s="5"/>
      <c r="K372" s="5" t="s">
        <v>347</v>
      </c>
      <c r="L372" s="10"/>
    </row>
    <row r="373" spans="1:12" ht="18.75" hidden="1" customHeight="1">
      <c r="A373" s="5">
        <v>246</v>
      </c>
      <c r="B373" s="5" t="str">
        <f>CONCATENATE("EKB","/",E373,"/",IF(COUNTIFS($D$2:D373,D373)&lt;10,"00",IF(COUNTIFS($D$2:D373,D373)&gt;=10,"0",FALSE)),COUNTIFS($D$2:D373,D373))</f>
        <v>EKB/062/026</v>
      </c>
      <c r="C373" s="5"/>
      <c r="D373" s="9" t="s">
        <v>97</v>
      </c>
      <c r="E373" s="9" t="str">
        <f>VLOOKUP(D373,'KATEGORI BARANG'!$B$2:$C$182,2)</f>
        <v>062</v>
      </c>
      <c r="F373" s="5"/>
      <c r="G373" s="5"/>
      <c r="H373" s="5"/>
      <c r="I373" s="9" t="s">
        <v>8</v>
      </c>
      <c r="J373" s="5"/>
      <c r="K373" s="5" t="s">
        <v>347</v>
      </c>
      <c r="L373" s="10"/>
    </row>
    <row r="374" spans="1:12" ht="18.75" hidden="1" customHeight="1">
      <c r="A374" s="5">
        <v>246</v>
      </c>
      <c r="B374" s="5" t="str">
        <f>CONCATENATE("EKB","/",E374,"/",IF(COUNTIFS($D$2:D374,D374)&lt;10,"00",IF(COUNTIFS($D$2:D374,D374)&gt;=10,"0",FALSE)),COUNTIFS($D$2:D374,D374))</f>
        <v>EKB/062/027</v>
      </c>
      <c r="C374" s="5"/>
      <c r="D374" s="9" t="s">
        <v>97</v>
      </c>
      <c r="E374" s="9" t="str">
        <f>VLOOKUP(D374,'KATEGORI BARANG'!$B$2:$C$182,2)</f>
        <v>062</v>
      </c>
      <c r="F374" s="5"/>
      <c r="G374" s="5"/>
      <c r="H374" s="5"/>
      <c r="I374" s="9" t="s">
        <v>8</v>
      </c>
      <c r="J374" s="5"/>
      <c r="K374" s="5" t="s">
        <v>347</v>
      </c>
      <c r="L374" s="10"/>
    </row>
    <row r="375" spans="1:12" ht="18.75" hidden="1" customHeight="1">
      <c r="A375" s="5">
        <v>246</v>
      </c>
      <c r="B375" s="5" t="str">
        <f>CONCATENATE("EKB","/",E375,"/",IF(COUNTIFS($D$2:D375,D375)&lt;10,"00",IF(COUNTIFS($D$2:D375,D375)&gt;=10,"0",FALSE)),COUNTIFS($D$2:D375,D375))</f>
        <v>EKB/062/028</v>
      </c>
      <c r="C375" s="5"/>
      <c r="D375" s="9" t="s">
        <v>97</v>
      </c>
      <c r="E375" s="9" t="str">
        <f>VLOOKUP(D375,'KATEGORI BARANG'!$B$2:$C$182,2)</f>
        <v>062</v>
      </c>
      <c r="F375" s="5"/>
      <c r="G375" s="5"/>
      <c r="H375" s="5"/>
      <c r="I375" s="9" t="s">
        <v>9</v>
      </c>
      <c r="J375" s="5"/>
      <c r="K375" s="5" t="s">
        <v>347</v>
      </c>
      <c r="L375" s="10"/>
    </row>
    <row r="376" spans="1:12" ht="18.75" hidden="1" customHeight="1">
      <c r="A376" s="5">
        <v>246</v>
      </c>
      <c r="B376" s="5" t="str">
        <f>CONCATENATE("EKB","/",E376,"/",IF(COUNTIFS($D$2:D376,D376)&lt;10,"00",IF(COUNTIFS($D$2:D376,D376)&gt;=10,"0",FALSE)),COUNTIFS($D$2:D376,D376))</f>
        <v>EKB/062/029</v>
      </c>
      <c r="C376" s="5"/>
      <c r="D376" s="9" t="s">
        <v>97</v>
      </c>
      <c r="E376" s="9" t="str">
        <f>VLOOKUP(D376,'KATEGORI BARANG'!$B$2:$C$182,2)</f>
        <v>062</v>
      </c>
      <c r="F376" s="5"/>
      <c r="G376" s="5"/>
      <c r="H376" s="5"/>
      <c r="I376" s="9" t="s">
        <v>9</v>
      </c>
      <c r="J376" s="5"/>
      <c r="K376" s="5" t="s">
        <v>347</v>
      </c>
      <c r="L376" s="10"/>
    </row>
    <row r="377" spans="1:12" ht="18.75" hidden="1" customHeight="1">
      <c r="A377" s="5">
        <v>246</v>
      </c>
      <c r="B377" s="5" t="str">
        <f>CONCATENATE("EKB","/",E377,"/",IF(COUNTIFS($D$2:D377,D377)&lt;10,"00",IF(COUNTIFS($D$2:D377,D377)&gt;=10,"0",FALSE)),COUNTIFS($D$2:D377,D377))</f>
        <v>EKB/062/030</v>
      </c>
      <c r="C377" s="5"/>
      <c r="D377" s="9" t="s">
        <v>97</v>
      </c>
      <c r="E377" s="9" t="str">
        <f>VLOOKUP(D377,'KATEGORI BARANG'!$B$2:$C$182,2)</f>
        <v>062</v>
      </c>
      <c r="F377" s="5"/>
      <c r="G377" s="5"/>
      <c r="H377" s="5"/>
      <c r="I377" s="9" t="s">
        <v>9</v>
      </c>
      <c r="J377" s="5"/>
      <c r="K377" s="5" t="s">
        <v>347</v>
      </c>
      <c r="L377" s="10"/>
    </row>
    <row r="378" spans="1:12" ht="18.75" hidden="1" customHeight="1">
      <c r="A378" s="5">
        <v>246</v>
      </c>
      <c r="B378" s="5" t="str">
        <f>CONCATENATE("EKB","/",E378,"/",IF(COUNTIFS($D$2:D378,D378)&lt;10,"00",IF(COUNTIFS($D$2:D378,D378)&gt;=10,"0",FALSE)),COUNTIFS($D$2:D378,D378))</f>
        <v>EKB/062/031</v>
      </c>
      <c r="C378" s="5"/>
      <c r="D378" s="9" t="s">
        <v>97</v>
      </c>
      <c r="E378" s="9" t="str">
        <f>VLOOKUP(D378,'KATEGORI BARANG'!$B$2:$C$182,2)</f>
        <v>062</v>
      </c>
      <c r="F378" s="5"/>
      <c r="G378" s="5"/>
      <c r="H378" s="5"/>
      <c r="I378" s="9" t="s">
        <v>9</v>
      </c>
      <c r="J378" s="5"/>
      <c r="K378" s="5" t="s">
        <v>347</v>
      </c>
      <c r="L378" s="10"/>
    </row>
    <row r="379" spans="1:12" ht="18.75" hidden="1" customHeight="1">
      <c r="A379" s="5">
        <v>246</v>
      </c>
      <c r="B379" s="5" t="str">
        <f>CONCATENATE("EKB","/",E379,"/",IF(COUNTIFS($D$2:D379,D379)&lt;10,"00",IF(COUNTIFS($D$2:D379,D379)&gt;=10,"0",FALSE)),COUNTIFS($D$2:D379,D379))</f>
        <v>EKB/062/032</v>
      </c>
      <c r="C379" s="5"/>
      <c r="D379" s="9" t="s">
        <v>97</v>
      </c>
      <c r="E379" s="9" t="str">
        <f>VLOOKUP(D379,'KATEGORI BARANG'!$B$2:$C$182,2)</f>
        <v>062</v>
      </c>
      <c r="F379" s="5"/>
      <c r="G379" s="5"/>
      <c r="H379" s="5"/>
      <c r="I379" s="10" t="s">
        <v>10</v>
      </c>
      <c r="J379" s="5"/>
      <c r="K379" s="5" t="s">
        <v>347</v>
      </c>
      <c r="L379" s="10"/>
    </row>
    <row r="380" spans="1:12" ht="18.75" hidden="1" customHeight="1">
      <c r="A380" s="5">
        <v>246</v>
      </c>
      <c r="B380" s="5" t="str">
        <f>CONCATENATE("EKB","/",E380,"/",IF(COUNTIFS($D$2:D380,D380)&lt;10,"00",IF(COUNTIFS($D$2:D380,D380)&gt;=10,"0",FALSE)),COUNTIFS($D$2:D380,D380))</f>
        <v>EKB/062/033</v>
      </c>
      <c r="C380" s="5"/>
      <c r="D380" s="9" t="s">
        <v>97</v>
      </c>
      <c r="E380" s="9" t="str">
        <f>VLOOKUP(D380,'KATEGORI BARANG'!$B$2:$C$182,2)</f>
        <v>062</v>
      </c>
      <c r="F380" s="5"/>
      <c r="G380" s="5"/>
      <c r="H380" s="5"/>
      <c r="I380" s="10" t="s">
        <v>10</v>
      </c>
      <c r="J380" s="5"/>
      <c r="K380" s="5" t="s">
        <v>347</v>
      </c>
      <c r="L380" s="10"/>
    </row>
    <row r="381" spans="1:12" ht="18.75" hidden="1" customHeight="1">
      <c r="A381" s="5">
        <v>246</v>
      </c>
      <c r="B381" s="5" t="str">
        <f>CONCATENATE("EKB","/",E381,"/",IF(COUNTIFS($D$2:D381,D381)&lt;10,"00",IF(COUNTIFS($D$2:D381,D381)&gt;=10,"0",FALSE)),COUNTIFS($D$2:D381,D381))</f>
        <v>EKB/062/034</v>
      </c>
      <c r="C381" s="5"/>
      <c r="D381" s="9" t="s">
        <v>97</v>
      </c>
      <c r="E381" s="9" t="str">
        <f>VLOOKUP(D381,'KATEGORI BARANG'!$B$2:$C$182,2)</f>
        <v>062</v>
      </c>
      <c r="F381" s="5"/>
      <c r="G381" s="5"/>
      <c r="H381" s="5"/>
      <c r="I381" s="10" t="s">
        <v>10</v>
      </c>
      <c r="J381" s="5"/>
      <c r="K381" s="5" t="s">
        <v>347</v>
      </c>
      <c r="L381" s="10"/>
    </row>
    <row r="382" spans="1:12" ht="18.75" hidden="1" customHeight="1">
      <c r="A382" s="5">
        <v>246</v>
      </c>
      <c r="B382" s="5" t="str">
        <f>CONCATENATE("EKB","/",E382,"/",IF(COUNTIFS($D$2:D382,D382)&lt;10,"00",IF(COUNTIFS($D$2:D382,D382)&gt;=10,"0",FALSE)),COUNTIFS($D$2:D382,D382))</f>
        <v>EKB/062/035</v>
      </c>
      <c r="C382" s="5"/>
      <c r="D382" s="9" t="s">
        <v>97</v>
      </c>
      <c r="E382" s="9" t="str">
        <f>VLOOKUP(D382,'KATEGORI BARANG'!$B$2:$C$182,2)</f>
        <v>062</v>
      </c>
      <c r="F382" s="5"/>
      <c r="G382" s="5"/>
      <c r="H382" s="5"/>
      <c r="I382" s="10" t="s">
        <v>10</v>
      </c>
      <c r="J382" s="5"/>
      <c r="K382" s="5" t="s">
        <v>347</v>
      </c>
      <c r="L382" s="10"/>
    </row>
    <row r="383" spans="1:12" ht="18.75" hidden="1" customHeight="1">
      <c r="A383" s="5">
        <v>246</v>
      </c>
      <c r="B383" s="5" t="str">
        <f>CONCATENATE("EKB","/",E383,"/",IF(COUNTIFS($D$2:D383,D383)&lt;10,"00",IF(COUNTIFS($D$2:D383,D383)&gt;=10,"0",FALSE)),COUNTIFS($D$2:D383,D383))</f>
        <v>EKB/062/036</v>
      </c>
      <c r="C383" s="5"/>
      <c r="D383" s="9" t="s">
        <v>97</v>
      </c>
      <c r="E383" s="9" t="str">
        <f>VLOOKUP(D383,'KATEGORI BARANG'!$B$2:$C$182,2)</f>
        <v>062</v>
      </c>
      <c r="F383" s="5"/>
      <c r="G383" s="5"/>
      <c r="H383" s="5"/>
      <c r="I383" s="10" t="s">
        <v>10</v>
      </c>
      <c r="J383" s="5"/>
      <c r="K383" s="5" t="s">
        <v>347</v>
      </c>
      <c r="L383" s="10"/>
    </row>
    <row r="384" spans="1:12" ht="18.75" hidden="1" customHeight="1">
      <c r="A384" s="5">
        <v>246</v>
      </c>
      <c r="B384" s="5" t="str">
        <f>CONCATENATE("EKB","/",E384,"/",IF(COUNTIFS($D$2:D384,D384)&lt;10,"00",IF(COUNTIFS($D$2:D384,D384)&gt;=10,"0",FALSE)),COUNTIFS($D$2:D384,D384))</f>
        <v>EKB/062/037</v>
      </c>
      <c r="C384" s="5"/>
      <c r="D384" s="9" t="s">
        <v>97</v>
      </c>
      <c r="E384" s="9" t="str">
        <f>VLOOKUP(D384,'KATEGORI BARANG'!$B$2:$C$182,2)</f>
        <v>062</v>
      </c>
      <c r="F384" s="5"/>
      <c r="G384" s="5"/>
      <c r="H384" s="5"/>
      <c r="I384" s="10" t="s">
        <v>10</v>
      </c>
      <c r="J384" s="5"/>
      <c r="K384" s="5" t="s">
        <v>347</v>
      </c>
      <c r="L384" s="10"/>
    </row>
    <row r="385" spans="1:12" ht="18.75" hidden="1" customHeight="1">
      <c r="A385" s="5">
        <v>246</v>
      </c>
      <c r="B385" s="5" t="str">
        <f>CONCATENATE("EKB","/",E385,"/",IF(COUNTIFS($D$2:D385,D385)&lt;10,"00",IF(COUNTIFS($D$2:D385,D385)&gt;=10,"0",FALSE)),COUNTIFS($D$2:D385,D385))</f>
        <v>EKB/062/038</v>
      </c>
      <c r="C385" s="5"/>
      <c r="D385" s="9" t="s">
        <v>97</v>
      </c>
      <c r="E385" s="9" t="str">
        <f>VLOOKUP(D385,'KATEGORI BARANG'!$B$2:$C$182,2)</f>
        <v>062</v>
      </c>
      <c r="F385" s="5"/>
      <c r="G385" s="5"/>
      <c r="H385" s="5"/>
      <c r="I385" s="10" t="s">
        <v>10</v>
      </c>
      <c r="J385" s="5"/>
      <c r="K385" s="5" t="s">
        <v>347</v>
      </c>
      <c r="L385" s="10"/>
    </row>
    <row r="386" spans="1:12" ht="18.75" hidden="1" customHeight="1">
      <c r="A386" s="5">
        <v>246</v>
      </c>
      <c r="B386" s="5" t="str">
        <f>CONCATENATE("EKB","/",E386,"/",IF(COUNTIFS($D$2:D386,D386)&lt;10,"00",IF(COUNTIFS($D$2:D386,D386)&gt;=10,"0",FALSE)),COUNTIFS($D$2:D386,D386))</f>
        <v>EKB/062/039</v>
      </c>
      <c r="C386" s="5"/>
      <c r="D386" s="9" t="s">
        <v>97</v>
      </c>
      <c r="E386" s="9" t="str">
        <f>VLOOKUP(D386,'KATEGORI BARANG'!$B$2:$C$182,2)</f>
        <v>062</v>
      </c>
      <c r="F386" s="5"/>
      <c r="G386" s="5"/>
      <c r="H386" s="5"/>
      <c r="I386" s="10" t="s">
        <v>10</v>
      </c>
      <c r="J386" s="5"/>
      <c r="K386" s="5" t="s">
        <v>347</v>
      </c>
      <c r="L386" s="10"/>
    </row>
    <row r="387" spans="1:12" ht="18.75" hidden="1" customHeight="1">
      <c r="A387" s="5">
        <v>246</v>
      </c>
      <c r="B387" s="5" t="str">
        <f>CONCATENATE("EKB","/",E387,"/",IF(COUNTIFS($D$2:D387,D387)&lt;10,"00",IF(COUNTIFS($D$2:D387,D387)&gt;=10,"0",FALSE)),COUNTIFS($D$2:D387,D387))</f>
        <v>EKB/062/040</v>
      </c>
      <c r="C387" s="5"/>
      <c r="D387" s="9" t="s">
        <v>97</v>
      </c>
      <c r="E387" s="9" t="str">
        <f>VLOOKUP(D387,'KATEGORI BARANG'!$B$2:$C$182,2)</f>
        <v>062</v>
      </c>
      <c r="F387" s="5"/>
      <c r="G387" s="5"/>
      <c r="H387" s="5"/>
      <c r="I387" s="10" t="s">
        <v>10</v>
      </c>
      <c r="J387" s="5"/>
      <c r="K387" s="5" t="s">
        <v>347</v>
      </c>
      <c r="L387" s="10"/>
    </row>
    <row r="388" spans="1:12" ht="18.75" hidden="1" customHeight="1">
      <c r="A388" s="5">
        <v>246</v>
      </c>
      <c r="B388" s="5" t="str">
        <f>CONCATENATE("EKB","/",E388,"/",IF(COUNTIFS($D$2:D388,D388)&lt;10,"00",IF(COUNTIFS($D$2:D388,D388)&gt;=10,"0",FALSE)),COUNTIFS($D$2:D388,D388))</f>
        <v>EKB/062/041</v>
      </c>
      <c r="C388" s="5"/>
      <c r="D388" s="9" t="s">
        <v>97</v>
      </c>
      <c r="E388" s="9" t="str">
        <f>VLOOKUP(D388,'KATEGORI BARANG'!$B$2:$C$182,2)</f>
        <v>062</v>
      </c>
      <c r="F388" s="5"/>
      <c r="G388" s="5"/>
      <c r="H388" s="5"/>
      <c r="I388" s="10" t="s">
        <v>10</v>
      </c>
      <c r="J388" s="5"/>
      <c r="K388" s="5" t="s">
        <v>347</v>
      </c>
      <c r="L388" s="10"/>
    </row>
    <row r="389" spans="1:12" ht="18.75" hidden="1" customHeight="1">
      <c r="A389" s="5">
        <v>246</v>
      </c>
      <c r="B389" s="5" t="str">
        <f>CONCATENATE("EKB","/",E389,"/",IF(COUNTIFS($D$2:D389,D389)&lt;10,"00",IF(COUNTIFS($D$2:D389,D389)&gt;=10,"0",FALSE)),COUNTIFS($D$2:D389,D389))</f>
        <v>EKB/062/042</v>
      </c>
      <c r="C389" s="5"/>
      <c r="D389" s="9" t="s">
        <v>97</v>
      </c>
      <c r="E389" s="9" t="str">
        <f>VLOOKUP(D389,'KATEGORI BARANG'!$B$2:$C$182,2)</f>
        <v>062</v>
      </c>
      <c r="F389" s="5"/>
      <c r="G389" s="5"/>
      <c r="H389" s="5"/>
      <c r="I389" s="10" t="s">
        <v>10</v>
      </c>
      <c r="J389" s="5"/>
      <c r="K389" s="5" t="s">
        <v>347</v>
      </c>
      <c r="L389" s="10"/>
    </row>
    <row r="390" spans="1:12" ht="18.75" hidden="1" customHeight="1">
      <c r="A390" s="5">
        <v>246</v>
      </c>
      <c r="B390" s="5" t="str">
        <f>CONCATENATE("EKB","/",E390,"/",IF(COUNTIFS($D$2:D390,D390)&lt;10,"00",IF(COUNTIFS($D$2:D390,D390)&gt;=10,"0",FALSE)),COUNTIFS($D$2:D390,D390))</f>
        <v>EKB/062/043</v>
      </c>
      <c r="C390" s="5"/>
      <c r="D390" s="9" t="s">
        <v>97</v>
      </c>
      <c r="E390" s="9" t="str">
        <f>VLOOKUP(D390,'KATEGORI BARANG'!$B$2:$C$182,2)</f>
        <v>062</v>
      </c>
      <c r="F390" s="5"/>
      <c r="G390" s="5"/>
      <c r="H390" s="5"/>
      <c r="I390" s="9" t="s">
        <v>373</v>
      </c>
      <c r="J390" s="5"/>
      <c r="K390" s="5" t="s">
        <v>347</v>
      </c>
      <c r="L390" s="10"/>
    </row>
    <row r="391" spans="1:12" ht="18.75" hidden="1" customHeight="1">
      <c r="A391" s="5">
        <v>246</v>
      </c>
      <c r="B391" s="5" t="str">
        <f>CONCATENATE("EKB","/",E391,"/",IF(COUNTIFS($D$2:D391,D391)&lt;10,"00",IF(COUNTIFS($D$2:D391,D391)&gt;=10,"0",FALSE)),COUNTIFS($D$2:D391,D391))</f>
        <v>EKB/062/044</v>
      </c>
      <c r="C391" s="5"/>
      <c r="D391" s="9" t="s">
        <v>97</v>
      </c>
      <c r="E391" s="9" t="str">
        <f>VLOOKUP(D391,'KATEGORI BARANG'!$B$2:$C$182,2)</f>
        <v>062</v>
      </c>
      <c r="F391" s="5"/>
      <c r="G391" s="5"/>
      <c r="H391" s="5"/>
      <c r="I391" s="9" t="s">
        <v>373</v>
      </c>
      <c r="J391" s="5"/>
      <c r="K391" s="5" t="s">
        <v>347</v>
      </c>
      <c r="L391" s="10"/>
    </row>
    <row r="392" spans="1:12" ht="18.75" hidden="1" customHeight="1">
      <c r="A392" s="5">
        <v>246</v>
      </c>
      <c r="B392" s="5" t="str">
        <f>CONCATENATE("EKB","/",E392,"/",IF(COUNTIFS($D$2:D392,D392)&lt;10,"00",IF(COUNTIFS($D$2:D392,D392)&gt;=10,"0",FALSE)),COUNTIFS($D$2:D392,D392))</f>
        <v>EKB/062/045</v>
      </c>
      <c r="C392" s="5"/>
      <c r="D392" s="9" t="s">
        <v>97</v>
      </c>
      <c r="E392" s="9" t="str">
        <f>VLOOKUP(D392,'KATEGORI BARANG'!$B$2:$C$182,2)</f>
        <v>062</v>
      </c>
      <c r="F392" s="5"/>
      <c r="G392" s="5"/>
      <c r="H392" s="5"/>
      <c r="I392" s="9" t="s">
        <v>373</v>
      </c>
      <c r="J392" s="5"/>
      <c r="K392" s="5" t="s">
        <v>347</v>
      </c>
      <c r="L392" s="10"/>
    </row>
    <row r="393" spans="1:12" ht="18.75" hidden="1" customHeight="1">
      <c r="A393" s="5">
        <v>246</v>
      </c>
      <c r="B393" s="5" t="str">
        <f>CONCATENATE("EKB","/",E393,"/",IF(COUNTIFS($D$2:D393,D393)&lt;10,"00",IF(COUNTIFS($D$2:D393,D393)&gt;=10,"0",FALSE)),COUNTIFS($D$2:D393,D393))</f>
        <v>EKB/062/046</v>
      </c>
      <c r="C393" s="5"/>
      <c r="D393" s="9" t="s">
        <v>97</v>
      </c>
      <c r="E393" s="9" t="str">
        <f>VLOOKUP(D393,'KATEGORI BARANG'!$B$2:$C$182,2)</f>
        <v>062</v>
      </c>
      <c r="F393" s="5"/>
      <c r="G393" s="5"/>
      <c r="H393" s="5"/>
      <c r="I393" s="9" t="s">
        <v>373</v>
      </c>
      <c r="J393" s="5"/>
      <c r="K393" s="5" t="s">
        <v>347</v>
      </c>
      <c r="L393" s="10"/>
    </row>
    <row r="394" spans="1:12" ht="18.75" hidden="1" customHeight="1">
      <c r="A394" s="5">
        <v>246</v>
      </c>
      <c r="B394" s="5" t="str">
        <f>CONCATENATE("EKB","/",E394,"/",IF(COUNTIFS($D$2:D394,D394)&lt;10,"00",IF(COUNTIFS($D$2:D394,D394)&gt;=10,"0",FALSE)),COUNTIFS($D$2:D394,D394))</f>
        <v>EKB/062/047</v>
      </c>
      <c r="C394" s="5"/>
      <c r="D394" s="9" t="s">
        <v>97</v>
      </c>
      <c r="E394" s="9" t="str">
        <f>VLOOKUP(D394,'KATEGORI BARANG'!$B$2:$C$182,2)</f>
        <v>062</v>
      </c>
      <c r="F394" s="5"/>
      <c r="G394" s="5"/>
      <c r="H394" s="5"/>
      <c r="I394" s="9" t="s">
        <v>373</v>
      </c>
      <c r="J394" s="5"/>
      <c r="K394" s="5" t="s">
        <v>347</v>
      </c>
      <c r="L394" s="10"/>
    </row>
    <row r="395" spans="1:12" ht="18.75" hidden="1" customHeight="1">
      <c r="A395" s="5">
        <v>246</v>
      </c>
      <c r="B395" s="5" t="str">
        <f>CONCATENATE("EKB","/",E395,"/",IF(COUNTIFS($D$2:D395,D395)&lt;10,"00",IF(COUNTIFS($D$2:D395,D395)&gt;=10,"0",FALSE)),COUNTIFS($D$2:D395,D395))</f>
        <v>EKB/062/048</v>
      </c>
      <c r="C395" s="5"/>
      <c r="D395" s="9" t="s">
        <v>97</v>
      </c>
      <c r="E395" s="9" t="str">
        <f>VLOOKUP(D395,'KATEGORI BARANG'!$B$2:$C$182,2)</f>
        <v>062</v>
      </c>
      <c r="F395" s="5"/>
      <c r="G395" s="5"/>
      <c r="H395" s="5"/>
      <c r="I395" s="9" t="s">
        <v>373</v>
      </c>
      <c r="J395" s="5"/>
      <c r="K395" s="5" t="s">
        <v>347</v>
      </c>
      <c r="L395" s="10"/>
    </row>
    <row r="396" spans="1:12" ht="18.75" hidden="1" customHeight="1">
      <c r="A396" s="5">
        <v>246</v>
      </c>
      <c r="B396" s="5" t="str">
        <f>CONCATENATE("EKB","/",E396,"/",IF(COUNTIFS($D$2:D396,D396)&lt;10,"00",IF(COUNTIFS($D$2:D396,D396)&gt;=10,"0",FALSE)),COUNTIFS($D$2:D396,D396))</f>
        <v>EKB/062/049</v>
      </c>
      <c r="C396" s="5"/>
      <c r="D396" s="9" t="s">
        <v>97</v>
      </c>
      <c r="E396" s="9" t="str">
        <f>VLOOKUP(D396,'KATEGORI BARANG'!$B$2:$C$182,2)</f>
        <v>062</v>
      </c>
      <c r="F396" s="5"/>
      <c r="G396" s="5"/>
      <c r="H396" s="5"/>
      <c r="I396" s="9" t="s">
        <v>373</v>
      </c>
      <c r="J396" s="5"/>
      <c r="K396" s="5" t="s">
        <v>347</v>
      </c>
      <c r="L396" s="10"/>
    </row>
    <row r="397" spans="1:12" ht="18.75" hidden="1" customHeight="1">
      <c r="A397" s="5">
        <v>246</v>
      </c>
      <c r="B397" s="5" t="str">
        <f>CONCATENATE("EKB","/",E397,"/",IF(COUNTIFS($D$2:D397,D397)&lt;10,"00",IF(COUNTIFS($D$2:D397,D397)&gt;=10,"0",FALSE)),COUNTIFS($D$2:D397,D397))</f>
        <v>EKB/062/050</v>
      </c>
      <c r="C397" s="5"/>
      <c r="D397" s="9" t="s">
        <v>97</v>
      </c>
      <c r="E397" s="9" t="str">
        <f>VLOOKUP(D397,'KATEGORI BARANG'!$B$2:$C$182,2)</f>
        <v>062</v>
      </c>
      <c r="F397" s="5"/>
      <c r="G397" s="5"/>
      <c r="H397" s="5"/>
      <c r="I397" s="9" t="s">
        <v>373</v>
      </c>
      <c r="J397" s="5"/>
      <c r="K397" s="5" t="s">
        <v>347</v>
      </c>
      <c r="L397" s="10"/>
    </row>
    <row r="398" spans="1:12" ht="18.75" hidden="1" customHeight="1">
      <c r="A398" s="5">
        <v>246</v>
      </c>
      <c r="B398" s="5" t="str">
        <f>CONCATENATE("EKB","/",E398,"/",IF(COUNTIFS($D$2:D398,D398)&lt;10,"00",IF(COUNTIFS($D$2:D398,D398)&gt;=10,"0",FALSE)),COUNTIFS($D$2:D398,D398))</f>
        <v>EKB/062/051</v>
      </c>
      <c r="C398" s="5"/>
      <c r="D398" s="9" t="s">
        <v>97</v>
      </c>
      <c r="E398" s="9" t="str">
        <f>VLOOKUP(D398,'KATEGORI BARANG'!$B$2:$C$182,2)</f>
        <v>062</v>
      </c>
      <c r="F398" s="5"/>
      <c r="G398" s="5"/>
      <c r="H398" s="5"/>
      <c r="I398" s="9" t="s">
        <v>373</v>
      </c>
      <c r="J398" s="5"/>
      <c r="K398" s="5" t="s">
        <v>347</v>
      </c>
      <c r="L398" s="10"/>
    </row>
    <row r="399" spans="1:12" ht="18.75" hidden="1" customHeight="1">
      <c r="A399" s="5">
        <v>246</v>
      </c>
      <c r="B399" s="5" t="str">
        <f>CONCATENATE("EKB","/",E399,"/",IF(COUNTIFS($D$2:D399,D399)&lt;10,"00",IF(COUNTIFS($D$2:D399,D399)&gt;=10,"0",FALSE)),COUNTIFS($D$2:D399,D399))</f>
        <v>EKB/062/052</v>
      </c>
      <c r="C399" s="5"/>
      <c r="D399" s="9" t="s">
        <v>97</v>
      </c>
      <c r="E399" s="9" t="str">
        <f>VLOOKUP(D399,'KATEGORI BARANG'!$B$2:$C$182,2)</f>
        <v>062</v>
      </c>
      <c r="F399" s="5"/>
      <c r="G399" s="5"/>
      <c r="H399" s="5"/>
      <c r="I399" s="9" t="s">
        <v>373</v>
      </c>
      <c r="J399" s="5"/>
      <c r="K399" s="5" t="s">
        <v>347</v>
      </c>
      <c r="L399" s="10"/>
    </row>
    <row r="400" spans="1:12" ht="18.75" hidden="1" customHeight="1">
      <c r="A400" s="5">
        <v>246</v>
      </c>
      <c r="B400" s="5" t="str">
        <f>CONCATENATE("EKB","/",E400,"/",IF(COUNTIFS($D$2:D400,D400)&lt;10,"00",IF(COUNTIFS($D$2:D400,D400)&gt;=10,"0",FALSE)),COUNTIFS($D$2:D400,D400))</f>
        <v>EKB/062/053</v>
      </c>
      <c r="C400" s="5"/>
      <c r="D400" s="9" t="s">
        <v>97</v>
      </c>
      <c r="E400" s="9" t="str">
        <f>VLOOKUP(D400,'KATEGORI BARANG'!$B$2:$C$182,2)</f>
        <v>062</v>
      </c>
      <c r="F400" s="5"/>
      <c r="G400" s="5"/>
      <c r="H400" s="5"/>
      <c r="I400" s="9" t="s">
        <v>373</v>
      </c>
      <c r="J400" s="5"/>
      <c r="K400" s="5" t="s">
        <v>347</v>
      </c>
      <c r="L400" s="10"/>
    </row>
    <row r="401" spans="1:12" ht="18.75" hidden="1" customHeight="1">
      <c r="A401" s="5">
        <v>246</v>
      </c>
      <c r="B401" s="5" t="str">
        <f>CONCATENATE("EKB","/",E401,"/",IF(COUNTIFS($D$2:D401,D401)&lt;10,"00",IF(COUNTIFS($D$2:D401,D401)&gt;=10,"0",FALSE)),COUNTIFS($D$2:D401,D401))</f>
        <v>EKB/062/054</v>
      </c>
      <c r="C401" s="5"/>
      <c r="D401" s="9" t="s">
        <v>97</v>
      </c>
      <c r="E401" s="9" t="str">
        <f>VLOOKUP(D401,'KATEGORI BARANG'!$B$2:$C$182,2)</f>
        <v>062</v>
      </c>
      <c r="F401" s="5"/>
      <c r="G401" s="5"/>
      <c r="H401" s="5"/>
      <c r="I401" s="9" t="s">
        <v>373</v>
      </c>
      <c r="J401" s="5"/>
      <c r="K401" s="5" t="s">
        <v>347</v>
      </c>
      <c r="L401" s="10"/>
    </row>
    <row r="402" spans="1:12" ht="18.75" hidden="1" customHeight="1">
      <c r="A402" s="5">
        <v>246</v>
      </c>
      <c r="B402" s="5" t="str">
        <f>CONCATENATE("EKB","/",E402,"/",IF(COUNTIFS($D$2:D402,D402)&lt;10,"00",IF(COUNTIFS($D$2:D402,D402)&gt;=10,"0",FALSE)),COUNTIFS($D$2:D402,D402))</f>
        <v>EKB/062/055</v>
      </c>
      <c r="C402" s="5"/>
      <c r="D402" s="9" t="s">
        <v>97</v>
      </c>
      <c r="E402" s="9" t="str">
        <f>VLOOKUP(D402,'KATEGORI BARANG'!$B$2:$C$182,2)</f>
        <v>062</v>
      </c>
      <c r="F402" s="5"/>
      <c r="G402" s="5"/>
      <c r="H402" s="5"/>
      <c r="I402" s="9" t="s">
        <v>373</v>
      </c>
      <c r="J402" s="5"/>
      <c r="K402" s="5" t="s">
        <v>347</v>
      </c>
      <c r="L402" s="10"/>
    </row>
    <row r="403" spans="1:12" ht="18.75" hidden="1" customHeight="1">
      <c r="A403" s="5">
        <v>246</v>
      </c>
      <c r="B403" s="5" t="str">
        <f>CONCATENATE("EKB","/",E403,"/",IF(COUNTIFS($D$2:D403,D403)&lt;10,"00",IF(COUNTIFS($D$2:D403,D403)&gt;=10,"0",FALSE)),COUNTIFS($D$2:D403,D403))</f>
        <v>EKB/062/056</v>
      </c>
      <c r="C403" s="5"/>
      <c r="D403" s="9" t="s">
        <v>97</v>
      </c>
      <c r="E403" s="9" t="str">
        <f>VLOOKUP(D403,'KATEGORI BARANG'!$B$2:$C$182,2)</f>
        <v>062</v>
      </c>
      <c r="F403" s="5"/>
      <c r="G403" s="5"/>
      <c r="H403" s="5"/>
      <c r="I403" s="9" t="s">
        <v>373</v>
      </c>
      <c r="J403" s="5"/>
      <c r="K403" s="5" t="s">
        <v>347</v>
      </c>
      <c r="L403" s="10"/>
    </row>
    <row r="404" spans="1:12" ht="18.75" hidden="1" customHeight="1">
      <c r="A404" s="5">
        <v>246</v>
      </c>
      <c r="B404" s="5" t="str">
        <f>CONCATENATE("EKB","/",E404,"/",IF(COUNTIFS($D$2:D404,D404)&lt;10,"00",IF(COUNTIFS($D$2:D404,D404)&gt;=10,"0",FALSE)),COUNTIFS($D$2:D404,D404))</f>
        <v>EKB/062/057</v>
      </c>
      <c r="C404" s="5"/>
      <c r="D404" s="9" t="s">
        <v>97</v>
      </c>
      <c r="E404" s="9" t="str">
        <f>VLOOKUP(D404,'KATEGORI BARANG'!$B$2:$C$182,2)</f>
        <v>062</v>
      </c>
      <c r="F404" s="5"/>
      <c r="G404" s="5"/>
      <c r="H404" s="5"/>
      <c r="I404" s="9" t="s">
        <v>373</v>
      </c>
      <c r="J404" s="5"/>
      <c r="K404" s="5" t="s">
        <v>347</v>
      </c>
      <c r="L404" s="10"/>
    </row>
    <row r="405" spans="1:12" ht="18.75" hidden="1" customHeight="1">
      <c r="A405" s="5">
        <v>246</v>
      </c>
      <c r="B405" s="5" t="str">
        <f>CONCATENATE("EKB","/",E405,"/",IF(COUNTIFS($D$2:D405,D405)&lt;10,"00",IF(COUNTIFS($D$2:D405,D405)&gt;=10,"0",FALSE)),COUNTIFS($D$2:D405,D405))</f>
        <v>EKB/062/058</v>
      </c>
      <c r="C405" s="5"/>
      <c r="D405" s="9" t="s">
        <v>97</v>
      </c>
      <c r="E405" s="9" t="str">
        <f>VLOOKUP(D405,'KATEGORI BARANG'!$B$2:$C$182,2)</f>
        <v>062</v>
      </c>
      <c r="F405" s="5"/>
      <c r="G405" s="5"/>
      <c r="H405" s="5"/>
      <c r="I405" s="9" t="s">
        <v>373</v>
      </c>
      <c r="J405" s="5"/>
      <c r="K405" s="5" t="s">
        <v>347</v>
      </c>
      <c r="L405" s="10"/>
    </row>
    <row r="406" spans="1:12" ht="18.75" hidden="1" customHeight="1">
      <c r="A406" s="5">
        <v>246</v>
      </c>
      <c r="B406" s="5" t="str">
        <f>CONCATENATE("EKB","/",E406,"/",IF(COUNTIFS($D$2:D406,D406)&lt;10,"00",IF(COUNTIFS($D$2:D406,D406)&gt;=10,"0",FALSE)),COUNTIFS($D$2:D406,D406))</f>
        <v>EKB/062/059</v>
      </c>
      <c r="C406" s="5"/>
      <c r="D406" s="9" t="s">
        <v>97</v>
      </c>
      <c r="E406" s="9" t="str">
        <f>VLOOKUP(D406,'KATEGORI BARANG'!$B$2:$C$182,2)</f>
        <v>062</v>
      </c>
      <c r="F406" s="5"/>
      <c r="G406" s="5"/>
      <c r="H406" s="5"/>
      <c r="I406" s="9" t="s">
        <v>373</v>
      </c>
      <c r="J406" s="5"/>
      <c r="K406" s="5" t="s">
        <v>347</v>
      </c>
      <c r="L406" s="10"/>
    </row>
    <row r="407" spans="1:12" ht="18.75" hidden="1" customHeight="1">
      <c r="A407" s="5">
        <v>246</v>
      </c>
      <c r="B407" s="5" t="str">
        <f>CONCATENATE("EKB","/",E407,"/",IF(COUNTIFS($D$2:D407,D407)&lt;10,"00",IF(COUNTIFS($D$2:D407,D407)&gt;=10,"0",FALSE)),COUNTIFS($D$2:D407,D407))</f>
        <v>EKB/062/060</v>
      </c>
      <c r="C407" s="5"/>
      <c r="D407" s="9" t="s">
        <v>97</v>
      </c>
      <c r="E407" s="9" t="str">
        <f>VLOOKUP(D407,'KATEGORI BARANG'!$B$2:$C$182,2)</f>
        <v>062</v>
      </c>
      <c r="F407" s="5"/>
      <c r="G407" s="5"/>
      <c r="H407" s="5"/>
      <c r="I407" s="9" t="s">
        <v>373</v>
      </c>
      <c r="J407" s="5"/>
      <c r="K407" s="5" t="s">
        <v>347</v>
      </c>
      <c r="L407" s="10"/>
    </row>
    <row r="408" spans="1:12" ht="18.75" hidden="1" customHeight="1">
      <c r="A408" s="5">
        <v>246</v>
      </c>
      <c r="B408" s="5" t="str">
        <f>CONCATENATE("EKB","/",E408,"/",IF(COUNTIFS($D$2:D408,D408)&lt;10,"00",IF(COUNTIFS($D$2:D408,D408)&gt;=10,"0",FALSE)),COUNTIFS($D$2:D408,D408))</f>
        <v>EKB/062/061</v>
      </c>
      <c r="C408" s="5"/>
      <c r="D408" s="9" t="s">
        <v>97</v>
      </c>
      <c r="E408" s="9" t="str">
        <f>VLOOKUP(D408,'KATEGORI BARANG'!$B$2:$C$182,2)</f>
        <v>062</v>
      </c>
      <c r="F408" s="5"/>
      <c r="G408" s="5"/>
      <c r="H408" s="5"/>
      <c r="I408" s="9" t="s">
        <v>373</v>
      </c>
      <c r="J408" s="5"/>
      <c r="K408" s="5" t="s">
        <v>347</v>
      </c>
      <c r="L408" s="10"/>
    </row>
    <row r="409" spans="1:12" ht="18.75" hidden="1" customHeight="1">
      <c r="A409" s="5">
        <v>246</v>
      </c>
      <c r="B409" s="5" t="str">
        <f>CONCATENATE("EKB","/",E409,"/",IF(COUNTIFS($D$2:D409,D409)&lt;10,"00",IF(COUNTIFS($D$2:D409,D409)&gt;=10,"0",FALSE)),COUNTIFS($D$2:D409,D409))</f>
        <v>EKB/062/062</v>
      </c>
      <c r="C409" s="5"/>
      <c r="D409" s="9" t="s">
        <v>97</v>
      </c>
      <c r="E409" s="9" t="str">
        <f>VLOOKUP(D409,'KATEGORI BARANG'!$B$2:$C$182,2)</f>
        <v>062</v>
      </c>
      <c r="F409" s="5"/>
      <c r="G409" s="5"/>
      <c r="H409" s="5"/>
      <c r="I409" s="9" t="s">
        <v>318</v>
      </c>
      <c r="J409" s="5"/>
      <c r="K409" s="5" t="s">
        <v>347</v>
      </c>
      <c r="L409" s="10"/>
    </row>
    <row r="410" spans="1:12" ht="18.75" hidden="1" customHeight="1">
      <c r="A410" s="5">
        <v>246</v>
      </c>
      <c r="B410" s="5" t="str">
        <f>CONCATENATE("EKB","/",E410,"/",IF(COUNTIFS($D$2:D410,D410)&lt;10,"00",IF(COUNTIFS($D$2:D410,D410)&gt;=10,"0",FALSE)),COUNTIFS($D$2:D410,D410))</f>
        <v>EKB/062/063</v>
      </c>
      <c r="C410" s="5"/>
      <c r="D410" s="9" t="s">
        <v>97</v>
      </c>
      <c r="E410" s="9" t="str">
        <f>VLOOKUP(D410,'KATEGORI BARANG'!$B$2:$C$182,2)</f>
        <v>062</v>
      </c>
      <c r="F410" s="5"/>
      <c r="G410" s="5"/>
      <c r="H410" s="5"/>
      <c r="I410" s="9" t="s">
        <v>318</v>
      </c>
      <c r="J410" s="5"/>
      <c r="K410" s="5" t="s">
        <v>347</v>
      </c>
      <c r="L410" s="10"/>
    </row>
    <row r="411" spans="1:12" ht="18.75" hidden="1" customHeight="1">
      <c r="A411" s="5">
        <v>246</v>
      </c>
      <c r="B411" s="5" t="str">
        <f>CONCATENATE("EKB","/",E411,"/",IF(COUNTIFS($D$2:D411,D411)&lt;10,"00",IF(COUNTIFS($D$2:D411,D411)&gt;=10,"0",FALSE)),COUNTIFS($D$2:D411,D411))</f>
        <v>EKB/062/064</v>
      </c>
      <c r="C411" s="5"/>
      <c r="D411" s="9" t="s">
        <v>97</v>
      </c>
      <c r="E411" s="9" t="str">
        <f>VLOOKUP(D411,'KATEGORI BARANG'!$B$2:$C$182,2)</f>
        <v>062</v>
      </c>
      <c r="F411" s="5"/>
      <c r="G411" s="5"/>
      <c r="H411" s="5"/>
      <c r="I411" s="9" t="s">
        <v>318</v>
      </c>
      <c r="J411" s="5"/>
      <c r="K411" s="5" t="s">
        <v>347</v>
      </c>
      <c r="L411" s="10"/>
    </row>
    <row r="412" spans="1:12" ht="18.75" hidden="1" customHeight="1">
      <c r="A412" s="5">
        <v>246</v>
      </c>
      <c r="B412" s="5" t="str">
        <f>CONCATENATE("EKB","/",E412,"/",IF(COUNTIFS($D$2:D412,D412)&lt;10,"00",IF(COUNTIFS($D$2:D412,D412)&gt;=10,"0",FALSE)),COUNTIFS($D$2:D412,D412))</f>
        <v>EKB/062/065</v>
      </c>
      <c r="C412" s="5"/>
      <c r="D412" s="9" t="s">
        <v>97</v>
      </c>
      <c r="E412" s="9" t="str">
        <f>VLOOKUP(D412,'KATEGORI BARANG'!$B$2:$C$182,2)</f>
        <v>062</v>
      </c>
      <c r="F412" s="5"/>
      <c r="G412" s="5"/>
      <c r="H412" s="5"/>
      <c r="I412" s="9" t="s">
        <v>318</v>
      </c>
      <c r="J412" s="5"/>
      <c r="K412" s="5" t="s">
        <v>347</v>
      </c>
      <c r="L412" s="10"/>
    </row>
    <row r="413" spans="1:12" ht="18.75" hidden="1" customHeight="1">
      <c r="A413" s="5">
        <v>246</v>
      </c>
      <c r="B413" s="5" t="str">
        <f>CONCATENATE("EKB","/",E413,"/",IF(COUNTIFS($D$2:D413,D413)&lt;10,"00",IF(COUNTIFS($D$2:D413,D413)&gt;=10,"0",FALSE)),COUNTIFS($D$2:D413,D413))</f>
        <v>EKB/062/066</v>
      </c>
      <c r="C413" s="5"/>
      <c r="D413" s="9" t="s">
        <v>97</v>
      </c>
      <c r="E413" s="9" t="str">
        <f>VLOOKUP(D413,'KATEGORI BARANG'!$B$2:$C$182,2)</f>
        <v>062</v>
      </c>
      <c r="F413" s="5"/>
      <c r="G413" s="5"/>
      <c r="H413" s="5"/>
      <c r="I413" s="9" t="s">
        <v>318</v>
      </c>
      <c r="J413" s="5"/>
      <c r="K413" s="5" t="s">
        <v>347</v>
      </c>
      <c r="L413" s="10"/>
    </row>
    <row r="414" spans="1:12" ht="18.75" hidden="1" customHeight="1">
      <c r="A414" s="5">
        <v>246</v>
      </c>
      <c r="B414" s="5" t="str">
        <f>CONCATENATE("EKB","/",E414,"/",IF(COUNTIFS($D$2:D414,D414)&lt;10,"00",IF(COUNTIFS($D$2:D414,D414)&gt;=10,"0",FALSE)),COUNTIFS($D$2:D414,D414))</f>
        <v>EKB/062/067</v>
      </c>
      <c r="C414" s="5"/>
      <c r="D414" s="9" t="s">
        <v>97</v>
      </c>
      <c r="E414" s="9" t="str">
        <f>VLOOKUP(D414,'KATEGORI BARANG'!$B$2:$C$182,2)</f>
        <v>062</v>
      </c>
      <c r="F414" s="5"/>
      <c r="G414" s="5"/>
      <c r="H414" s="5"/>
      <c r="I414" s="9" t="s">
        <v>12</v>
      </c>
      <c r="J414" s="5"/>
      <c r="K414" s="5" t="s">
        <v>347</v>
      </c>
      <c r="L414" s="10"/>
    </row>
    <row r="415" spans="1:12" ht="18.75" hidden="1" customHeight="1">
      <c r="A415" s="5">
        <v>246</v>
      </c>
      <c r="B415" s="5" t="str">
        <f>CONCATENATE("EKB","/",E415,"/",IF(COUNTIFS($D$2:D415,D415)&lt;10,"00",IF(COUNTIFS($D$2:D415,D415)&gt;=10,"0",FALSE)),COUNTIFS($D$2:D415,D415))</f>
        <v>EKB/062/068</v>
      </c>
      <c r="C415" s="5"/>
      <c r="D415" s="9" t="s">
        <v>97</v>
      </c>
      <c r="E415" s="9" t="str">
        <f>VLOOKUP(D415,'KATEGORI BARANG'!$B$2:$C$182,2)</f>
        <v>062</v>
      </c>
      <c r="F415" s="5"/>
      <c r="G415" s="5"/>
      <c r="H415" s="5"/>
      <c r="I415" s="9" t="s">
        <v>12</v>
      </c>
      <c r="J415" s="5"/>
      <c r="K415" s="5" t="s">
        <v>347</v>
      </c>
      <c r="L415" s="10"/>
    </row>
    <row r="416" spans="1:12" ht="18.75" hidden="1" customHeight="1">
      <c r="A416" s="5">
        <v>246</v>
      </c>
      <c r="B416" s="5" t="str">
        <f>CONCATENATE("EKB","/",E416,"/",IF(COUNTIFS($D$2:D416,D416)&lt;10,"00",IF(COUNTIFS($D$2:D416,D416)&gt;=10,"0",FALSE)),COUNTIFS($D$2:D416,D416))</f>
        <v>EKB/062/069</v>
      </c>
      <c r="C416" s="5"/>
      <c r="D416" s="9" t="s">
        <v>97</v>
      </c>
      <c r="E416" s="9" t="str">
        <f>VLOOKUP(D416,'KATEGORI BARANG'!$B$2:$C$182,2)</f>
        <v>062</v>
      </c>
      <c r="F416" s="5"/>
      <c r="G416" s="5"/>
      <c r="H416" s="5"/>
      <c r="I416" s="9" t="s">
        <v>12</v>
      </c>
      <c r="J416" s="5"/>
      <c r="K416" s="5" t="s">
        <v>347</v>
      </c>
      <c r="L416" s="10"/>
    </row>
    <row r="417" spans="1:12" ht="18.75" hidden="1" customHeight="1">
      <c r="A417" s="5">
        <v>246</v>
      </c>
      <c r="B417" s="5" t="str">
        <f>CONCATENATE("EKB","/",E417,"/",IF(COUNTIFS($D$2:D417,D417)&lt;10,"00",IF(COUNTIFS($D$2:D417,D417)&gt;=10,"0",FALSE)),COUNTIFS($D$2:D417,D417))</f>
        <v>EKB/062/070</v>
      </c>
      <c r="C417" s="5"/>
      <c r="D417" s="9" t="s">
        <v>97</v>
      </c>
      <c r="E417" s="9" t="str">
        <f>VLOOKUP(D417,'KATEGORI BARANG'!$B$2:$C$182,2)</f>
        <v>062</v>
      </c>
      <c r="F417" s="5"/>
      <c r="G417" s="5"/>
      <c r="H417" s="5"/>
      <c r="I417" s="9" t="s">
        <v>12</v>
      </c>
      <c r="J417" s="5"/>
      <c r="K417" s="5" t="s">
        <v>347</v>
      </c>
      <c r="L417" s="10"/>
    </row>
    <row r="418" spans="1:12" ht="18.75" hidden="1" customHeight="1">
      <c r="A418" s="5">
        <v>246</v>
      </c>
      <c r="B418" s="5" t="str">
        <f>CONCATENATE("EKB","/",E418,"/",IF(COUNTIFS($D$2:D418,D418)&lt;10,"00",IF(COUNTIFS($D$2:D418,D418)&gt;=10,"0",FALSE)),COUNTIFS($D$2:D418,D418))</f>
        <v>EKB/062/071</v>
      </c>
      <c r="C418" s="5"/>
      <c r="D418" s="9" t="s">
        <v>97</v>
      </c>
      <c r="E418" s="9" t="str">
        <f>VLOOKUP(D418,'KATEGORI BARANG'!$B$2:$C$182,2)</f>
        <v>062</v>
      </c>
      <c r="F418" s="5"/>
      <c r="G418" s="5"/>
      <c r="H418" s="5"/>
      <c r="I418" s="9" t="s">
        <v>346</v>
      </c>
      <c r="J418" s="5"/>
      <c r="K418" s="5" t="s">
        <v>347</v>
      </c>
      <c r="L418" s="10"/>
    </row>
    <row r="419" spans="1:12" ht="18.75" hidden="1" customHeight="1">
      <c r="A419" s="5">
        <v>246</v>
      </c>
      <c r="B419" s="5" t="str">
        <f>CONCATENATE("EKB","/",E419,"/",IF(COUNTIFS($D$2:D419,D419)&lt;10,"00",IF(COUNTIFS($D$2:D419,D419)&gt;=10,"0",FALSE)),COUNTIFS($D$2:D419,D419))</f>
        <v>EKB/062/072</v>
      </c>
      <c r="C419" s="5"/>
      <c r="D419" s="9" t="s">
        <v>97</v>
      </c>
      <c r="E419" s="9" t="str">
        <f>VLOOKUP(D419,'KATEGORI BARANG'!$B$2:$C$182,2)</f>
        <v>062</v>
      </c>
      <c r="F419" s="5"/>
      <c r="G419" s="5"/>
      <c r="H419" s="5"/>
      <c r="I419" s="9" t="s">
        <v>318</v>
      </c>
      <c r="J419" s="5"/>
      <c r="K419" s="5" t="s">
        <v>347</v>
      </c>
      <c r="L419" s="10"/>
    </row>
    <row r="420" spans="1:12" ht="18.75" hidden="1" customHeight="1">
      <c r="A420" s="5">
        <v>246</v>
      </c>
      <c r="B420" s="5" t="str">
        <f>CONCATENATE("EKB","/",E420,"/",IF(COUNTIFS($D$2:D420,D420)&lt;10,"00",IF(COUNTIFS($D$2:D420,D420)&gt;=10,"0",FALSE)),COUNTIFS($D$2:D420,D420))</f>
        <v>EKB/062/073</v>
      </c>
      <c r="C420" s="5"/>
      <c r="D420" s="9" t="s">
        <v>97</v>
      </c>
      <c r="E420" s="9" t="str">
        <f>VLOOKUP(D420,'KATEGORI BARANG'!$B$2:$C$182,2)</f>
        <v>062</v>
      </c>
      <c r="F420" s="5"/>
      <c r="G420" s="5"/>
      <c r="H420" s="5"/>
      <c r="I420" s="9" t="s">
        <v>15</v>
      </c>
      <c r="J420" s="5"/>
      <c r="K420" s="5" t="s">
        <v>347</v>
      </c>
      <c r="L420" s="10"/>
    </row>
    <row r="421" spans="1:12" ht="18.75" hidden="1" customHeight="1">
      <c r="A421" s="5">
        <v>246</v>
      </c>
      <c r="B421" s="5" t="str">
        <f>CONCATENATE("EKB","/",E421,"/",IF(COUNTIFS($D$2:D421,D421)&lt;10,"00",IF(COUNTIFS($D$2:D421,D421)&gt;=10,"0",FALSE)),COUNTIFS($D$2:D421,D421))</f>
        <v>EKB/062/074</v>
      </c>
      <c r="C421" s="5"/>
      <c r="D421" s="9" t="s">
        <v>97</v>
      </c>
      <c r="E421" s="9" t="str">
        <f>VLOOKUP(D421,'KATEGORI BARANG'!$B$2:$C$182,2)</f>
        <v>062</v>
      </c>
      <c r="F421" s="5"/>
      <c r="G421" s="5"/>
      <c r="H421" s="5"/>
      <c r="I421" s="9" t="s">
        <v>15</v>
      </c>
      <c r="J421" s="5"/>
      <c r="K421" s="5" t="s">
        <v>347</v>
      </c>
      <c r="L421" s="10"/>
    </row>
    <row r="422" spans="1:12" ht="18.75" hidden="1" customHeight="1">
      <c r="A422" s="5">
        <v>246</v>
      </c>
      <c r="B422" s="5" t="str">
        <f>CONCATENATE("EKB","/",E422,"/",IF(COUNTIFS($D$2:D422,D422)&lt;10,"00",IF(COUNTIFS($D$2:D422,D422)&gt;=10,"0",FALSE)),COUNTIFS($D$2:D422,D422))</f>
        <v>EKB/062/075</v>
      </c>
      <c r="C422" s="5"/>
      <c r="D422" s="9" t="s">
        <v>97</v>
      </c>
      <c r="E422" s="9" t="str">
        <f>VLOOKUP(D422,'KATEGORI BARANG'!$B$2:$C$182,2)</f>
        <v>062</v>
      </c>
      <c r="F422" s="5"/>
      <c r="G422" s="5"/>
      <c r="H422" s="5"/>
      <c r="I422" s="9" t="s">
        <v>15</v>
      </c>
      <c r="J422" s="5"/>
      <c r="K422" s="5" t="s">
        <v>347</v>
      </c>
      <c r="L422" s="10"/>
    </row>
    <row r="423" spans="1:12" ht="18.75" hidden="1" customHeight="1">
      <c r="A423" s="5">
        <v>246</v>
      </c>
      <c r="B423" s="5" t="str">
        <f>CONCATENATE("EKB","/",E423,"/",IF(COUNTIFS($D$2:D423,D423)&lt;10,"00",IF(COUNTIFS($D$2:D423,D423)&gt;=10,"0",FALSE)),COUNTIFS($D$2:D423,D423))</f>
        <v>EKB/062/076</v>
      </c>
      <c r="C423" s="5"/>
      <c r="D423" s="9" t="s">
        <v>97</v>
      </c>
      <c r="E423" s="9" t="str">
        <f>VLOOKUP(D423,'KATEGORI BARANG'!$B$2:$C$182,2)</f>
        <v>062</v>
      </c>
      <c r="F423" s="5"/>
      <c r="G423" s="5"/>
      <c r="H423" s="5"/>
      <c r="I423" s="9" t="s">
        <v>15</v>
      </c>
      <c r="J423" s="5"/>
      <c r="K423" s="5" t="s">
        <v>347</v>
      </c>
      <c r="L423" s="10"/>
    </row>
    <row r="424" spans="1:12" ht="18.75" hidden="1" customHeight="1">
      <c r="A424" s="5">
        <v>246</v>
      </c>
      <c r="B424" s="5" t="str">
        <f>CONCATENATE("EKB","/",E424,"/",IF(COUNTIFS($D$2:D424,D424)&lt;10,"00",IF(COUNTIFS($D$2:D424,D424)&gt;=10,"0",FALSE)),COUNTIFS($D$2:D424,D424))</f>
        <v>EKB/063/001</v>
      </c>
      <c r="C424" s="5"/>
      <c r="D424" s="9" t="s">
        <v>98</v>
      </c>
      <c r="E424" s="9" t="str">
        <f>VLOOKUP(D424,'KATEGORI BARANG'!$B$2:$C$182,2)</f>
        <v>063</v>
      </c>
      <c r="F424" s="5"/>
      <c r="G424" s="5"/>
      <c r="H424" s="5"/>
      <c r="I424" s="9" t="s">
        <v>15</v>
      </c>
      <c r="J424" s="5"/>
      <c r="K424" s="5" t="s">
        <v>347</v>
      </c>
      <c r="L424" s="10"/>
    </row>
    <row r="425" spans="1:12" ht="18.75" hidden="1" customHeight="1">
      <c r="A425" s="5">
        <v>246</v>
      </c>
      <c r="B425" s="5" t="str">
        <f>CONCATENATE("EKB","/",E425,"/",IF(COUNTIFS($D$2:D425,D425)&lt;10,"00",IF(COUNTIFS($D$2:D425,D425)&gt;=10,"0",FALSE)),COUNTIFS($D$2:D425,D425))</f>
        <v>EKB/063/002</v>
      </c>
      <c r="C425" s="5"/>
      <c r="D425" s="9" t="s">
        <v>98</v>
      </c>
      <c r="E425" s="9" t="str">
        <f>VLOOKUP(D425,'KATEGORI BARANG'!$B$2:$C$182,2)</f>
        <v>063</v>
      </c>
      <c r="F425" s="5"/>
      <c r="G425" s="5"/>
      <c r="H425" s="5"/>
      <c r="I425" s="9" t="s">
        <v>15</v>
      </c>
      <c r="J425" s="5"/>
      <c r="K425" s="5" t="s">
        <v>347</v>
      </c>
      <c r="L425" s="10"/>
    </row>
    <row r="426" spans="1:12" ht="18.75" hidden="1" customHeight="1">
      <c r="A426" s="5">
        <v>246</v>
      </c>
      <c r="B426" s="5" t="str">
        <f>CONCATENATE("EKB","/",E426,"/",IF(COUNTIFS($D$2:D426,D426)&lt;10,"00",IF(COUNTIFS($D$2:D426,D426)&gt;=10,"0",FALSE)),COUNTIFS($D$2:D426,D426))</f>
        <v>EKB/064/001</v>
      </c>
      <c r="C426" s="5" t="s">
        <v>264</v>
      </c>
      <c r="D426" s="9" t="s">
        <v>99</v>
      </c>
      <c r="E426" s="9" t="str">
        <f>VLOOKUP(D426,'KATEGORI BARANG'!$B$2:$C$182,2)</f>
        <v>064</v>
      </c>
      <c r="F426" s="5"/>
      <c r="G426" s="5"/>
      <c r="H426" s="5"/>
      <c r="I426" s="9" t="s">
        <v>15</v>
      </c>
      <c r="J426" s="5"/>
      <c r="K426" s="5" t="s">
        <v>347</v>
      </c>
      <c r="L426" s="10"/>
    </row>
    <row r="427" spans="1:12" ht="18.75" hidden="1" customHeight="1">
      <c r="A427" s="5">
        <v>246</v>
      </c>
      <c r="B427" s="5" t="str">
        <f>CONCATENATE("EKB","/",E427,"/",IF(COUNTIFS($D$2:D427,D427)&lt;10,"00",IF(COUNTIFS($D$2:D427,D427)&gt;=10,"0",FALSE)),COUNTIFS($D$2:D427,D427))</f>
        <v>EKB/065/001</v>
      </c>
      <c r="C427" s="5" t="s">
        <v>265</v>
      </c>
      <c r="D427" s="9" t="s">
        <v>100</v>
      </c>
      <c r="E427" s="9" t="str">
        <f>VLOOKUP(D427,'KATEGORI BARANG'!$B$2:$C$182,2)</f>
        <v>065</v>
      </c>
      <c r="F427" s="5"/>
      <c r="G427" s="5"/>
      <c r="H427" s="5"/>
      <c r="I427" s="9" t="s">
        <v>8</v>
      </c>
      <c r="J427" s="5"/>
      <c r="K427" s="5" t="s">
        <v>347</v>
      </c>
      <c r="L427" s="10"/>
    </row>
    <row r="428" spans="1:12" ht="18.75" hidden="1" customHeight="1">
      <c r="A428" s="5">
        <v>246</v>
      </c>
      <c r="B428" s="5" t="str">
        <f>CONCATENATE("EKB","/",E428,"/",IF(COUNTIFS($D$2:D428,D428)&lt;10,"00",IF(COUNTIFS($D$2:D428,D428)&gt;=10,"0",FALSE)),COUNTIFS($D$2:D428,D428))</f>
        <v>EKB/065/002</v>
      </c>
      <c r="C428" s="5"/>
      <c r="D428" s="9" t="s">
        <v>100</v>
      </c>
      <c r="E428" s="9" t="str">
        <f>VLOOKUP(D428,'KATEGORI BARANG'!$B$2:$C$182,2)</f>
        <v>065</v>
      </c>
      <c r="F428" s="5"/>
      <c r="G428" s="5"/>
      <c r="H428" s="5"/>
      <c r="I428" s="9" t="s">
        <v>8</v>
      </c>
      <c r="J428" s="5"/>
      <c r="K428" s="5" t="s">
        <v>347</v>
      </c>
      <c r="L428" s="10"/>
    </row>
    <row r="429" spans="1:12" ht="18.75" hidden="1" customHeight="1">
      <c r="A429" s="5">
        <v>246</v>
      </c>
      <c r="B429" s="5" t="str">
        <f>CONCATENATE("EKB","/",E429,"/",IF(COUNTIFS($D$2:D429,D429)&lt;10,"00",IF(COUNTIFS($D$2:D429,D429)&gt;=10,"0",FALSE)),COUNTIFS($D$2:D429,D429))</f>
        <v>EKB/065/003</v>
      </c>
      <c r="C429" s="5"/>
      <c r="D429" s="9" t="s">
        <v>100</v>
      </c>
      <c r="E429" s="9" t="str">
        <f>VLOOKUP(D429,'KATEGORI BARANG'!$B$2:$C$182,2)</f>
        <v>065</v>
      </c>
      <c r="F429" s="5"/>
      <c r="G429" s="5"/>
      <c r="H429" s="5"/>
      <c r="I429" s="9" t="s">
        <v>8</v>
      </c>
      <c r="J429" s="5"/>
      <c r="K429" s="5" t="s">
        <v>347</v>
      </c>
      <c r="L429" s="10"/>
    </row>
    <row r="430" spans="1:12" ht="18.75" hidden="1" customHeight="1">
      <c r="A430" s="5">
        <v>246</v>
      </c>
      <c r="B430" s="5" t="str">
        <f>CONCATENATE("EKB","/",E430,"/",IF(COUNTIFS($D$2:D430,D430)&lt;10,"00",IF(COUNTIFS($D$2:D430,D430)&gt;=10,"0",FALSE)),COUNTIFS($D$2:D430,D430))</f>
        <v>EKB/065/004</v>
      </c>
      <c r="C430" s="5"/>
      <c r="D430" s="9" t="s">
        <v>100</v>
      </c>
      <c r="E430" s="9" t="str">
        <f>VLOOKUP(D430,'KATEGORI BARANG'!$B$2:$C$182,2)</f>
        <v>065</v>
      </c>
      <c r="F430" s="5"/>
      <c r="G430" s="5"/>
      <c r="H430" s="5"/>
      <c r="I430" s="9" t="s">
        <v>8</v>
      </c>
      <c r="J430" s="5"/>
      <c r="K430" s="5" t="s">
        <v>347</v>
      </c>
      <c r="L430" s="10"/>
    </row>
    <row r="431" spans="1:12" ht="18.75" hidden="1" customHeight="1">
      <c r="A431" s="5">
        <v>246</v>
      </c>
      <c r="B431" s="5" t="str">
        <f>CONCATENATE("EKB","/",E431,"/",IF(COUNTIFS($D$2:D431,D431)&lt;10,"00",IF(COUNTIFS($D$2:D431,D431)&gt;=10,"0",FALSE)),COUNTIFS($D$2:D431,D431))</f>
        <v>EKB/065/005</v>
      </c>
      <c r="C431" s="5"/>
      <c r="D431" s="9" t="s">
        <v>100</v>
      </c>
      <c r="E431" s="9" t="str">
        <f>VLOOKUP(D431,'KATEGORI BARANG'!$B$2:$C$182,2)</f>
        <v>065</v>
      </c>
      <c r="F431" s="5"/>
      <c r="G431" s="5"/>
      <c r="H431" s="5"/>
      <c r="I431" s="9" t="s">
        <v>8</v>
      </c>
      <c r="J431" s="5"/>
      <c r="K431" s="5" t="s">
        <v>347</v>
      </c>
      <c r="L431" s="10"/>
    </row>
    <row r="432" spans="1:12" ht="18.75" hidden="1" customHeight="1">
      <c r="A432" s="5">
        <v>246</v>
      </c>
      <c r="B432" s="5" t="str">
        <f>CONCATENATE("EKB","/",E432,"/",IF(COUNTIFS($D$2:D432,D432)&lt;10,"00",IF(COUNTIFS($D$2:D432,D432)&gt;=10,"0",FALSE)),COUNTIFS($D$2:D432,D432))</f>
        <v>EKB/065/006</v>
      </c>
      <c r="C432" s="5"/>
      <c r="D432" s="9" t="s">
        <v>100</v>
      </c>
      <c r="E432" s="9" t="str">
        <f>VLOOKUP(D432,'KATEGORI BARANG'!$B$2:$C$182,2)</f>
        <v>065</v>
      </c>
      <c r="F432" s="5"/>
      <c r="G432" s="5"/>
      <c r="H432" s="5"/>
      <c r="I432" s="9" t="s">
        <v>8</v>
      </c>
      <c r="J432" s="5"/>
      <c r="K432" s="5" t="s">
        <v>347</v>
      </c>
      <c r="L432" s="10"/>
    </row>
    <row r="433" spans="1:12" ht="18.75" hidden="1" customHeight="1">
      <c r="A433" s="5">
        <v>246</v>
      </c>
      <c r="B433" s="5" t="str">
        <f>CONCATENATE("EKB","/",E433,"/",IF(COUNTIFS($D$2:D433,D433)&lt;10,"00",IF(COUNTIFS($D$2:D433,D433)&gt;=10,"0",FALSE)),COUNTIFS($D$2:D433,D433))</f>
        <v>EKB/065/007</v>
      </c>
      <c r="C433" s="5"/>
      <c r="D433" s="9" t="s">
        <v>100</v>
      </c>
      <c r="E433" s="9" t="str">
        <f>VLOOKUP(D433,'KATEGORI BARANG'!$B$2:$C$182,2)</f>
        <v>065</v>
      </c>
      <c r="F433" s="5"/>
      <c r="G433" s="5"/>
      <c r="H433" s="5"/>
      <c r="I433" s="9" t="s">
        <v>8</v>
      </c>
      <c r="J433" s="5"/>
      <c r="K433" s="5" t="s">
        <v>347</v>
      </c>
      <c r="L433" s="10"/>
    </row>
    <row r="434" spans="1:12" ht="18.75" hidden="1" customHeight="1">
      <c r="A434" s="5">
        <v>246</v>
      </c>
      <c r="B434" s="5" t="str">
        <f>CONCATENATE("EKB","/",E434,"/",IF(COUNTIFS($D$2:D434,D434)&lt;10,"00",IF(COUNTIFS($D$2:D434,D434)&gt;=10,"0",FALSE)),COUNTIFS($D$2:D434,D434))</f>
        <v>EKB/065/008</v>
      </c>
      <c r="C434" s="5"/>
      <c r="D434" s="9" t="s">
        <v>100</v>
      </c>
      <c r="E434" s="9" t="str">
        <f>VLOOKUP(D434,'KATEGORI BARANG'!$B$2:$C$182,2)</f>
        <v>065</v>
      </c>
      <c r="F434" s="5"/>
      <c r="G434" s="5"/>
      <c r="H434" s="5"/>
      <c r="I434" s="9" t="s">
        <v>8</v>
      </c>
      <c r="J434" s="5"/>
      <c r="K434" s="5" t="s">
        <v>347</v>
      </c>
      <c r="L434" s="10"/>
    </row>
    <row r="435" spans="1:12" ht="18.75" hidden="1" customHeight="1">
      <c r="A435" s="5">
        <v>246</v>
      </c>
      <c r="B435" s="5" t="str">
        <f>CONCATENATE("EKB","/",E435,"/",IF(COUNTIFS($D$2:D435,D435)&lt;10,"00",IF(COUNTIFS($D$2:D435,D435)&gt;=10,"0",FALSE)),COUNTIFS($D$2:D435,D435))</f>
        <v>EKB/065/009</v>
      </c>
      <c r="C435" s="5"/>
      <c r="D435" s="9" t="s">
        <v>100</v>
      </c>
      <c r="E435" s="9" t="str">
        <f>VLOOKUP(D435,'KATEGORI BARANG'!$B$2:$C$182,2)</f>
        <v>065</v>
      </c>
      <c r="F435" s="5"/>
      <c r="G435" s="5"/>
      <c r="H435" s="5"/>
      <c r="I435" s="9" t="s">
        <v>8</v>
      </c>
      <c r="J435" s="5"/>
      <c r="K435" s="5" t="s">
        <v>347</v>
      </c>
      <c r="L435" s="10"/>
    </row>
    <row r="436" spans="1:12" ht="18.75" hidden="1" customHeight="1">
      <c r="A436" s="5">
        <v>246</v>
      </c>
      <c r="B436" s="5" t="str">
        <f>CONCATENATE("EKB","/",E436,"/",IF(COUNTIFS($D$2:D436,D436)&lt;10,"00",IF(COUNTIFS($D$2:D436,D436)&gt;=10,"0",FALSE)),COUNTIFS($D$2:D436,D436))</f>
        <v>EKB/065/010</v>
      </c>
      <c r="C436" s="5"/>
      <c r="D436" s="9" t="s">
        <v>100</v>
      </c>
      <c r="E436" s="9" t="str">
        <f>VLOOKUP(D436,'KATEGORI BARANG'!$B$2:$C$182,2)</f>
        <v>065</v>
      </c>
      <c r="F436" s="5"/>
      <c r="G436" s="5"/>
      <c r="H436" s="5"/>
      <c r="I436" s="9" t="s">
        <v>8</v>
      </c>
      <c r="J436" s="5"/>
      <c r="K436" s="5" t="s">
        <v>347</v>
      </c>
      <c r="L436" s="10"/>
    </row>
    <row r="437" spans="1:12" ht="18.75" hidden="1" customHeight="1">
      <c r="A437" s="5">
        <v>246</v>
      </c>
      <c r="B437" s="5" t="str">
        <f>CONCATENATE("EKB","/",E437,"/",IF(COUNTIFS($D$2:D437,D437)&lt;10,"00",IF(COUNTIFS($D$2:D437,D437)&gt;=10,"0",FALSE)),COUNTIFS($D$2:D437,D437))</f>
        <v>EKB/065/011</v>
      </c>
      <c r="C437" s="5"/>
      <c r="D437" s="9" t="s">
        <v>100</v>
      </c>
      <c r="E437" s="9" t="str">
        <f>VLOOKUP(D437,'KATEGORI BARANG'!$B$2:$C$182,2)</f>
        <v>065</v>
      </c>
      <c r="F437" s="5"/>
      <c r="G437" s="5"/>
      <c r="H437" s="5"/>
      <c r="I437" s="9" t="s">
        <v>8</v>
      </c>
      <c r="J437" s="5"/>
      <c r="K437" s="5" t="s">
        <v>347</v>
      </c>
      <c r="L437" s="10"/>
    </row>
    <row r="438" spans="1:12" ht="18.75" hidden="1" customHeight="1">
      <c r="A438" s="5">
        <v>246</v>
      </c>
      <c r="B438" s="5" t="str">
        <f>CONCATENATE("EKB","/",E438,"/",IF(COUNTIFS($D$2:D438,D438)&lt;10,"00",IF(COUNTIFS($D$2:D438,D438)&gt;=10,"0",FALSE)),COUNTIFS($D$2:D438,D438))</f>
        <v>EKB/065/012</v>
      </c>
      <c r="C438" s="5"/>
      <c r="D438" s="9" t="s">
        <v>100</v>
      </c>
      <c r="E438" s="9" t="str">
        <f>VLOOKUP(D438,'KATEGORI BARANG'!$B$2:$C$182,2)</f>
        <v>065</v>
      </c>
      <c r="F438" s="5"/>
      <c r="G438" s="5"/>
      <c r="H438" s="5"/>
      <c r="I438" s="9" t="s">
        <v>8</v>
      </c>
      <c r="J438" s="5"/>
      <c r="K438" s="5" t="s">
        <v>347</v>
      </c>
      <c r="L438" s="10"/>
    </row>
    <row r="439" spans="1:12" ht="18.75" hidden="1" customHeight="1">
      <c r="A439" s="5">
        <v>246</v>
      </c>
      <c r="B439" s="5" t="str">
        <f>CONCATENATE("EKB","/",E439,"/",IF(COUNTIFS($D$2:D439,D439)&lt;10,"00",IF(COUNTIFS($D$2:D439,D439)&gt;=10,"0",FALSE)),COUNTIFS($D$2:D439,D439))</f>
        <v>EKB/065/013</v>
      </c>
      <c r="C439" s="5"/>
      <c r="D439" s="9" t="s">
        <v>100</v>
      </c>
      <c r="E439" s="9" t="str">
        <f>VLOOKUP(D439,'KATEGORI BARANG'!$B$2:$C$182,2)</f>
        <v>065</v>
      </c>
      <c r="F439" s="5"/>
      <c r="G439" s="5"/>
      <c r="H439" s="5"/>
      <c r="I439" s="9" t="s">
        <v>8</v>
      </c>
      <c r="J439" s="5"/>
      <c r="K439" s="5" t="s">
        <v>347</v>
      </c>
      <c r="L439" s="10"/>
    </row>
    <row r="440" spans="1:12" ht="18.75" hidden="1" customHeight="1">
      <c r="A440" s="5">
        <v>246</v>
      </c>
      <c r="B440" s="5" t="str">
        <f>CONCATENATE("EKB","/",E440,"/",IF(COUNTIFS($D$2:D440,D440)&lt;10,"00",IF(COUNTIFS($D$2:D440,D440)&gt;=10,"0",FALSE)),COUNTIFS($D$2:D440,D440))</f>
        <v>EKB/065/014</v>
      </c>
      <c r="C440" s="5"/>
      <c r="D440" s="9" t="s">
        <v>100</v>
      </c>
      <c r="E440" s="9" t="str">
        <f>VLOOKUP(D440,'KATEGORI BARANG'!$B$2:$C$182,2)</f>
        <v>065</v>
      </c>
      <c r="F440" s="5"/>
      <c r="G440" s="5"/>
      <c r="H440" s="5"/>
      <c r="I440" s="9" t="s">
        <v>8</v>
      </c>
      <c r="J440" s="5"/>
      <c r="K440" s="5" t="s">
        <v>347</v>
      </c>
      <c r="L440" s="10"/>
    </row>
    <row r="441" spans="1:12" ht="18.75" hidden="1" customHeight="1">
      <c r="A441" s="5">
        <v>246</v>
      </c>
      <c r="B441" s="5" t="str">
        <f>CONCATENATE("EKB","/",E441,"/",IF(COUNTIFS($D$2:D441,D441)&lt;10,"00",IF(COUNTIFS($D$2:D441,D441)&gt;=10,"0",FALSE)),COUNTIFS($D$2:D441,D441))</f>
        <v>EKB/065/015</v>
      </c>
      <c r="C441" s="5"/>
      <c r="D441" s="9" t="s">
        <v>100</v>
      </c>
      <c r="E441" s="9" t="str">
        <f>VLOOKUP(D441,'KATEGORI BARANG'!$B$2:$C$182,2)</f>
        <v>065</v>
      </c>
      <c r="F441" s="5"/>
      <c r="G441" s="5"/>
      <c r="H441" s="5"/>
      <c r="I441" s="9" t="s">
        <v>8</v>
      </c>
      <c r="J441" s="5"/>
      <c r="K441" s="5" t="s">
        <v>347</v>
      </c>
      <c r="L441" s="10"/>
    </row>
    <row r="442" spans="1:12" ht="18.75" hidden="1" customHeight="1">
      <c r="A442" s="5">
        <v>246</v>
      </c>
      <c r="B442" s="5" t="str">
        <f>CONCATENATE("EKB","/",E442,"/",IF(COUNTIFS($D$2:D442,D442)&lt;10,"00",IF(COUNTIFS($D$2:D442,D442)&gt;=10,"0",FALSE)),COUNTIFS($D$2:D442,D442))</f>
        <v>EKB/065/016</v>
      </c>
      <c r="C442" s="5"/>
      <c r="D442" s="9" t="s">
        <v>100</v>
      </c>
      <c r="E442" s="9" t="str">
        <f>VLOOKUP(D442,'KATEGORI BARANG'!$B$2:$C$182,2)</f>
        <v>065</v>
      </c>
      <c r="F442" s="5"/>
      <c r="G442" s="5"/>
      <c r="H442" s="5"/>
      <c r="I442" s="9" t="s">
        <v>8</v>
      </c>
      <c r="J442" s="5"/>
      <c r="K442" s="5" t="s">
        <v>347</v>
      </c>
      <c r="L442" s="10"/>
    </row>
    <row r="443" spans="1:12" ht="18.75" hidden="1" customHeight="1">
      <c r="A443" s="5">
        <v>246</v>
      </c>
      <c r="B443" s="5" t="str">
        <f>CONCATENATE("EKB","/",E443,"/",IF(COUNTIFS($D$2:D443,D443)&lt;10,"00",IF(COUNTIFS($D$2:D443,D443)&gt;=10,"0",FALSE)),COUNTIFS($D$2:D443,D443))</f>
        <v>EKB/065/017</v>
      </c>
      <c r="C443" s="5"/>
      <c r="D443" s="9" t="s">
        <v>100</v>
      </c>
      <c r="E443" s="9" t="str">
        <f>VLOOKUP(D443,'KATEGORI BARANG'!$B$2:$C$182,2)</f>
        <v>065</v>
      </c>
      <c r="F443" s="5"/>
      <c r="G443" s="5"/>
      <c r="H443" s="5"/>
      <c r="I443" s="9" t="s">
        <v>8</v>
      </c>
      <c r="J443" s="5"/>
      <c r="K443" s="5" t="s">
        <v>347</v>
      </c>
      <c r="L443" s="10"/>
    </row>
    <row r="444" spans="1:12" ht="18.75" hidden="1" customHeight="1">
      <c r="A444" s="5">
        <v>246</v>
      </c>
      <c r="B444" s="5" t="str">
        <f>CONCATENATE("EKB","/",E444,"/",IF(COUNTIFS($D$2:D444,D444)&lt;10,"00",IF(COUNTIFS($D$2:D444,D444)&gt;=10,"0",FALSE)),COUNTIFS($D$2:D444,D444))</f>
        <v>EKB/065/018</v>
      </c>
      <c r="C444" s="5"/>
      <c r="D444" s="9" t="s">
        <v>100</v>
      </c>
      <c r="E444" s="9" t="str">
        <f>VLOOKUP(D444,'KATEGORI BARANG'!$B$2:$C$182,2)</f>
        <v>065</v>
      </c>
      <c r="F444" s="5"/>
      <c r="G444" s="5"/>
      <c r="H444" s="5"/>
      <c r="I444" s="9" t="s">
        <v>8</v>
      </c>
      <c r="J444" s="5"/>
      <c r="K444" s="5" t="s">
        <v>347</v>
      </c>
      <c r="L444" s="10"/>
    </row>
    <row r="445" spans="1:12" ht="18.75" hidden="1" customHeight="1">
      <c r="A445" s="5">
        <v>246</v>
      </c>
      <c r="B445" s="5" t="str">
        <f>CONCATENATE("EKB","/",E445,"/",IF(COUNTIFS($D$2:D445,D445)&lt;10,"00",IF(COUNTIFS($D$2:D445,D445)&gt;=10,"0",FALSE)),COUNTIFS($D$2:D445,D445))</f>
        <v>EKB/065/019</v>
      </c>
      <c r="C445" s="5"/>
      <c r="D445" s="9" t="s">
        <v>100</v>
      </c>
      <c r="E445" s="9" t="str">
        <f>VLOOKUP(D445,'KATEGORI BARANG'!$B$2:$C$182,2)</f>
        <v>065</v>
      </c>
      <c r="F445" s="5"/>
      <c r="G445" s="5"/>
      <c r="H445" s="5"/>
      <c r="I445" s="9" t="s">
        <v>8</v>
      </c>
      <c r="J445" s="5"/>
      <c r="K445" s="5" t="s">
        <v>347</v>
      </c>
      <c r="L445" s="10"/>
    </row>
    <row r="446" spans="1:12" ht="18.75" hidden="1" customHeight="1">
      <c r="A446" s="5">
        <v>246</v>
      </c>
      <c r="B446" s="5" t="str">
        <f>CONCATENATE("EKB","/",E446,"/",IF(COUNTIFS($D$2:D446,D446)&lt;10,"00",IF(COUNTIFS($D$2:D446,D446)&gt;=10,"0",FALSE)),COUNTIFS($D$2:D446,D446))</f>
        <v>EKB/065/020</v>
      </c>
      <c r="C446" s="5"/>
      <c r="D446" s="9" t="s">
        <v>100</v>
      </c>
      <c r="E446" s="9" t="str">
        <f>VLOOKUP(D446,'KATEGORI BARANG'!$B$2:$C$182,2)</f>
        <v>065</v>
      </c>
      <c r="F446" s="5"/>
      <c r="G446" s="5"/>
      <c r="H446" s="5"/>
      <c r="I446" s="9" t="s">
        <v>8</v>
      </c>
      <c r="J446" s="5"/>
      <c r="K446" s="5" t="s">
        <v>347</v>
      </c>
      <c r="L446" s="10"/>
    </row>
    <row r="447" spans="1:12" ht="18.75" hidden="1" customHeight="1">
      <c r="A447" s="5">
        <v>246</v>
      </c>
      <c r="B447" s="5" t="str">
        <f>CONCATENATE("EKB","/",E447,"/",IF(COUNTIFS($D$2:D447,D447)&lt;10,"00",IF(COUNTIFS($D$2:D447,D447)&gt;=10,"0",FALSE)),COUNTIFS($D$2:D447,D447))</f>
        <v>EKB/065/021</v>
      </c>
      <c r="C447" s="5"/>
      <c r="D447" s="9" t="s">
        <v>100</v>
      </c>
      <c r="E447" s="9" t="str">
        <f>VLOOKUP(D447,'KATEGORI BARANG'!$B$2:$C$182,2)</f>
        <v>065</v>
      </c>
      <c r="F447" s="5"/>
      <c r="G447" s="5"/>
      <c r="H447" s="5"/>
      <c r="I447" s="9" t="s">
        <v>8</v>
      </c>
      <c r="J447" s="5"/>
      <c r="K447" s="5" t="s">
        <v>347</v>
      </c>
      <c r="L447" s="10"/>
    </row>
    <row r="448" spans="1:12" ht="18.75" hidden="1" customHeight="1">
      <c r="A448" s="5">
        <v>246</v>
      </c>
      <c r="B448" s="5" t="str">
        <f>CONCATENATE("EKB","/",E448,"/",IF(COUNTIFS($D$2:D448,D448)&lt;10,"00",IF(COUNTIFS($D$2:D448,D448)&gt;=10,"0",FALSE)),COUNTIFS($D$2:D448,D448))</f>
        <v>EKB/065/022</v>
      </c>
      <c r="C448" s="5"/>
      <c r="D448" s="9" t="s">
        <v>100</v>
      </c>
      <c r="E448" s="9" t="str">
        <f>VLOOKUP(D448,'KATEGORI BARANG'!$B$2:$C$182,2)</f>
        <v>065</v>
      </c>
      <c r="F448" s="5"/>
      <c r="G448" s="5"/>
      <c r="H448" s="5"/>
      <c r="I448" s="9" t="s">
        <v>8</v>
      </c>
      <c r="J448" s="5"/>
      <c r="K448" s="5" t="s">
        <v>347</v>
      </c>
      <c r="L448" s="10"/>
    </row>
    <row r="449" spans="1:12" ht="18.75" hidden="1" customHeight="1">
      <c r="A449" s="5">
        <v>246</v>
      </c>
      <c r="B449" s="5" t="str">
        <f>CONCATENATE("EKB","/",E449,"/",IF(COUNTIFS($D$2:D449,D449)&lt;10,"00",IF(COUNTIFS($D$2:D449,D449)&gt;=10,"0",FALSE)),COUNTIFS($D$2:D449,D449))</f>
        <v>EKB/065/023</v>
      </c>
      <c r="C449" s="5"/>
      <c r="D449" s="9" t="s">
        <v>100</v>
      </c>
      <c r="E449" s="9" t="str">
        <f>VLOOKUP(D449,'KATEGORI BARANG'!$B$2:$C$182,2)</f>
        <v>065</v>
      </c>
      <c r="F449" s="5"/>
      <c r="G449" s="5"/>
      <c r="H449" s="5"/>
      <c r="I449" s="9" t="s">
        <v>8</v>
      </c>
      <c r="J449" s="5"/>
      <c r="K449" s="5" t="s">
        <v>347</v>
      </c>
      <c r="L449" s="10"/>
    </row>
    <row r="450" spans="1:12" ht="18.75" hidden="1" customHeight="1">
      <c r="A450" s="5">
        <v>246</v>
      </c>
      <c r="B450" s="5" t="str">
        <f>CONCATENATE("EKB","/",E450,"/",IF(COUNTIFS($D$2:D450,D450)&lt;10,"00",IF(COUNTIFS($D$2:D450,D450)&gt;=10,"0",FALSE)),COUNTIFS($D$2:D450,D450))</f>
        <v>EKB/065/024</v>
      </c>
      <c r="C450" s="5"/>
      <c r="D450" s="9" t="s">
        <v>100</v>
      </c>
      <c r="E450" s="9" t="str">
        <f>VLOOKUP(D450,'KATEGORI BARANG'!$B$2:$C$182,2)</f>
        <v>065</v>
      </c>
      <c r="F450" s="5"/>
      <c r="G450" s="5"/>
      <c r="H450" s="5"/>
      <c r="I450" s="9" t="s">
        <v>8</v>
      </c>
      <c r="J450" s="5"/>
      <c r="K450" s="5" t="s">
        <v>347</v>
      </c>
      <c r="L450" s="10"/>
    </row>
    <row r="451" spans="1:12" ht="18.75" hidden="1" customHeight="1">
      <c r="A451" s="5">
        <v>246</v>
      </c>
      <c r="B451" s="5" t="str">
        <f>CONCATENATE("EKB","/",E451,"/",IF(COUNTIFS($D$2:D451,D451)&lt;10,"00",IF(COUNTIFS($D$2:D451,D451)&gt;=10,"0",FALSE)),COUNTIFS($D$2:D451,D451))</f>
        <v>EKB/065/025</v>
      </c>
      <c r="C451" s="5"/>
      <c r="D451" s="9" t="s">
        <v>100</v>
      </c>
      <c r="E451" s="9" t="str">
        <f>VLOOKUP(D451,'KATEGORI BARANG'!$B$2:$C$182,2)</f>
        <v>065</v>
      </c>
      <c r="F451" s="5"/>
      <c r="G451" s="5"/>
      <c r="H451" s="5"/>
      <c r="I451" s="9" t="s">
        <v>8</v>
      </c>
      <c r="J451" s="5"/>
      <c r="K451" s="5" t="s">
        <v>347</v>
      </c>
      <c r="L451" s="10"/>
    </row>
    <row r="452" spans="1:12" ht="18.75" hidden="1" customHeight="1">
      <c r="A452" s="5">
        <v>246</v>
      </c>
      <c r="B452" s="5" t="str">
        <f>CONCATENATE("EKB","/",E452,"/",IF(COUNTIFS($D$2:D452,D452)&lt;10,"00",IF(COUNTIFS($D$2:D452,D452)&gt;=10,"0",FALSE)),COUNTIFS($D$2:D452,D452))</f>
        <v>EKB/065/026</v>
      </c>
      <c r="C452" s="5"/>
      <c r="D452" s="9" t="s">
        <v>100</v>
      </c>
      <c r="E452" s="9" t="str">
        <f>VLOOKUP(D452,'KATEGORI BARANG'!$B$2:$C$182,2)</f>
        <v>065</v>
      </c>
      <c r="F452" s="5"/>
      <c r="G452" s="5"/>
      <c r="H452" s="5"/>
      <c r="I452" s="9" t="s">
        <v>8</v>
      </c>
      <c r="J452" s="5"/>
      <c r="K452" s="5" t="s">
        <v>347</v>
      </c>
      <c r="L452" s="10"/>
    </row>
    <row r="453" spans="1:12" ht="18.75" hidden="1" customHeight="1">
      <c r="A453" s="5">
        <v>246</v>
      </c>
      <c r="B453" s="5" t="str">
        <f>CONCATENATE("EKB","/",E453,"/",IF(COUNTIFS($D$2:D453,D453)&lt;10,"00",IF(COUNTIFS($D$2:D453,D453)&gt;=10,"0",FALSE)),COUNTIFS($D$2:D453,D453))</f>
        <v>EKB/065/027</v>
      </c>
      <c r="C453" s="5"/>
      <c r="D453" s="9" t="s">
        <v>100</v>
      </c>
      <c r="E453" s="9" t="str">
        <f>VLOOKUP(D453,'KATEGORI BARANG'!$B$2:$C$182,2)</f>
        <v>065</v>
      </c>
      <c r="F453" s="5"/>
      <c r="G453" s="5"/>
      <c r="H453" s="5"/>
      <c r="I453" s="9" t="s">
        <v>8</v>
      </c>
      <c r="J453" s="5"/>
      <c r="K453" s="5" t="s">
        <v>347</v>
      </c>
      <c r="L453" s="10"/>
    </row>
    <row r="454" spans="1:12" ht="18.75" hidden="1" customHeight="1">
      <c r="A454" s="5">
        <v>246</v>
      </c>
      <c r="B454" s="5" t="str">
        <f>CONCATENATE("EKB","/",E454,"/",IF(COUNTIFS($D$2:D454,D454)&lt;10,"00",IF(COUNTIFS($D$2:D454,D454)&gt;=10,"0",FALSE)),COUNTIFS($D$2:D454,D454))</f>
        <v>EKB/065/028</v>
      </c>
      <c r="C454" s="5"/>
      <c r="D454" s="9" t="s">
        <v>100</v>
      </c>
      <c r="E454" s="9" t="str">
        <f>VLOOKUP(D454,'KATEGORI BARANG'!$B$2:$C$182,2)</f>
        <v>065</v>
      </c>
      <c r="F454" s="5"/>
      <c r="G454" s="5"/>
      <c r="H454" s="5"/>
      <c r="I454" s="9" t="s">
        <v>8</v>
      </c>
      <c r="J454" s="5"/>
      <c r="K454" s="5" t="s">
        <v>347</v>
      </c>
      <c r="L454" s="10"/>
    </row>
    <row r="455" spans="1:12" ht="18.75" hidden="1" customHeight="1">
      <c r="A455" s="5">
        <v>246</v>
      </c>
      <c r="B455" s="5" t="str">
        <f>CONCATENATE("EKB","/",E455,"/",IF(COUNTIFS($D$2:D455,D455)&lt;10,"00",IF(COUNTIFS($D$2:D455,D455)&gt;=10,"0",FALSE)),COUNTIFS($D$2:D455,D455))</f>
        <v>EKB/065/029</v>
      </c>
      <c r="C455" s="5"/>
      <c r="D455" s="9" t="s">
        <v>100</v>
      </c>
      <c r="E455" s="9" t="str">
        <f>VLOOKUP(D455,'KATEGORI BARANG'!$B$2:$C$182,2)</f>
        <v>065</v>
      </c>
      <c r="F455" s="5"/>
      <c r="G455" s="5"/>
      <c r="H455" s="5"/>
      <c r="I455" s="9" t="s">
        <v>8</v>
      </c>
      <c r="J455" s="5"/>
      <c r="K455" s="5" t="s">
        <v>347</v>
      </c>
      <c r="L455" s="10"/>
    </row>
    <row r="456" spans="1:12" ht="18.75" hidden="1" customHeight="1">
      <c r="A456" s="5">
        <v>246</v>
      </c>
      <c r="B456" s="5" t="str">
        <f>CONCATENATE("EKB","/",E456,"/",IF(COUNTIFS($D$2:D456,D456)&lt;10,"00",IF(COUNTIFS($D$2:D456,D456)&gt;=10,"0",FALSE)),COUNTIFS($D$2:D456,D456))</f>
        <v>EKB/065/030</v>
      </c>
      <c r="C456" s="5"/>
      <c r="D456" s="9" t="s">
        <v>100</v>
      </c>
      <c r="E456" s="9" t="str">
        <f>VLOOKUP(D456,'KATEGORI BARANG'!$B$2:$C$182,2)</f>
        <v>065</v>
      </c>
      <c r="F456" s="5"/>
      <c r="G456" s="5"/>
      <c r="H456" s="5"/>
      <c r="I456" s="9" t="s">
        <v>8</v>
      </c>
      <c r="J456" s="5"/>
      <c r="K456" s="5" t="s">
        <v>347</v>
      </c>
      <c r="L456" s="10"/>
    </row>
    <row r="457" spans="1:12" ht="18.75" hidden="1" customHeight="1">
      <c r="A457" s="5">
        <v>246</v>
      </c>
      <c r="B457" s="5" t="str">
        <f>CONCATENATE("EKB","/",E457,"/",IF(COUNTIFS($D$2:D457,D457)&lt;10,"00",IF(COUNTIFS($D$2:D457,D457)&gt;=10,"0",FALSE)),COUNTIFS($D$2:D457,D457))</f>
        <v>EKB/065/031</v>
      </c>
      <c r="C457" s="5"/>
      <c r="D457" s="9" t="s">
        <v>100</v>
      </c>
      <c r="E457" s="9" t="str">
        <f>VLOOKUP(D457,'KATEGORI BARANG'!$B$2:$C$182,2)</f>
        <v>065</v>
      </c>
      <c r="F457" s="5"/>
      <c r="G457" s="5"/>
      <c r="H457" s="5"/>
      <c r="I457" s="9" t="s">
        <v>8</v>
      </c>
      <c r="J457" s="5"/>
      <c r="K457" s="5" t="s">
        <v>347</v>
      </c>
      <c r="L457" s="10"/>
    </row>
    <row r="458" spans="1:12" ht="18.75" hidden="1" customHeight="1">
      <c r="A458" s="5">
        <v>246</v>
      </c>
      <c r="B458" s="5" t="str">
        <f>CONCATENATE("EKB","/",E458,"/",IF(COUNTIFS($D$2:D458,D458)&lt;10,"00",IF(COUNTIFS($D$2:D458,D458)&gt;=10,"0",FALSE)),COUNTIFS($D$2:D458,D458))</f>
        <v>EKB/065/032</v>
      </c>
      <c r="C458" s="5"/>
      <c r="D458" s="9" t="s">
        <v>100</v>
      </c>
      <c r="E458" s="9" t="str">
        <f>VLOOKUP(D458,'KATEGORI BARANG'!$B$2:$C$182,2)</f>
        <v>065</v>
      </c>
      <c r="F458" s="5"/>
      <c r="G458" s="5"/>
      <c r="H458" s="5"/>
      <c r="I458" s="9" t="s">
        <v>8</v>
      </c>
      <c r="J458" s="5"/>
      <c r="K458" s="5" t="s">
        <v>347</v>
      </c>
      <c r="L458" s="10"/>
    </row>
    <row r="459" spans="1:12" ht="18.75" hidden="1" customHeight="1">
      <c r="A459" s="5">
        <v>246</v>
      </c>
      <c r="B459" s="5" t="str">
        <f>CONCATENATE("EKB","/",E459,"/",IF(COUNTIFS($D$2:D459,D459)&lt;10,"00",IF(COUNTIFS($D$2:D459,D459)&gt;=10,"0",FALSE)),COUNTIFS($D$2:D459,D459))</f>
        <v>EKB/065/033</v>
      </c>
      <c r="C459" s="5"/>
      <c r="D459" s="9" t="s">
        <v>100</v>
      </c>
      <c r="E459" s="9" t="str">
        <f>VLOOKUP(D459,'KATEGORI BARANG'!$B$2:$C$182,2)</f>
        <v>065</v>
      </c>
      <c r="F459" s="5"/>
      <c r="G459" s="5"/>
      <c r="H459" s="5"/>
      <c r="I459" s="9" t="s">
        <v>8</v>
      </c>
      <c r="J459" s="5"/>
      <c r="K459" s="5" t="s">
        <v>347</v>
      </c>
      <c r="L459" s="10"/>
    </row>
    <row r="460" spans="1:12" ht="18.75" hidden="1" customHeight="1">
      <c r="A460" s="5">
        <v>246</v>
      </c>
      <c r="B460" s="5" t="str">
        <f>CONCATENATE("EKB","/",E460,"/",IF(COUNTIFS($D$2:D460,D460)&lt;10,"00",IF(COUNTIFS($D$2:D460,D460)&gt;=10,"0",FALSE)),COUNTIFS($D$2:D460,D460))</f>
        <v>EKB/065/034</v>
      </c>
      <c r="C460" s="5"/>
      <c r="D460" s="9" t="s">
        <v>100</v>
      </c>
      <c r="E460" s="9" t="str">
        <f>VLOOKUP(D460,'KATEGORI BARANG'!$B$2:$C$182,2)</f>
        <v>065</v>
      </c>
      <c r="F460" s="5"/>
      <c r="G460" s="5"/>
      <c r="H460" s="5"/>
      <c r="I460" s="9" t="s">
        <v>8</v>
      </c>
      <c r="J460" s="5"/>
      <c r="K460" s="5" t="s">
        <v>347</v>
      </c>
      <c r="L460" s="10"/>
    </row>
    <row r="461" spans="1:12" ht="18.75" hidden="1" customHeight="1">
      <c r="A461" s="5">
        <v>246</v>
      </c>
      <c r="B461" s="5" t="str">
        <f>CONCATENATE("EKB","/",E461,"/",IF(COUNTIFS($D$2:D461,D461)&lt;10,"00",IF(COUNTIFS($D$2:D461,D461)&gt;=10,"0",FALSE)),COUNTIFS($D$2:D461,D461))</f>
        <v>EKB/065/035</v>
      </c>
      <c r="C461" s="5"/>
      <c r="D461" s="9" t="s">
        <v>100</v>
      </c>
      <c r="E461" s="9" t="str">
        <f>VLOOKUP(D461,'KATEGORI BARANG'!$B$2:$C$182,2)</f>
        <v>065</v>
      </c>
      <c r="F461" s="5"/>
      <c r="G461" s="5"/>
      <c r="H461" s="5"/>
      <c r="I461" s="9" t="s">
        <v>8</v>
      </c>
      <c r="J461" s="5"/>
      <c r="K461" s="5" t="s">
        <v>347</v>
      </c>
      <c r="L461" s="10"/>
    </row>
    <row r="462" spans="1:12" ht="18.75" hidden="1" customHeight="1">
      <c r="A462" s="5">
        <v>246</v>
      </c>
      <c r="B462" s="5" t="str">
        <f>CONCATENATE("EKB","/",E462,"/",IF(COUNTIFS($D$2:D462,D462)&lt;10,"00",IF(COUNTIFS($D$2:D462,D462)&gt;=10,"0",FALSE)),COUNTIFS($D$2:D462,D462))</f>
        <v>EKB/065/036</v>
      </c>
      <c r="C462" s="5"/>
      <c r="D462" s="9" t="s">
        <v>100</v>
      </c>
      <c r="E462" s="9" t="str">
        <f>VLOOKUP(D462,'KATEGORI BARANG'!$B$2:$C$182,2)</f>
        <v>065</v>
      </c>
      <c r="F462" s="5"/>
      <c r="G462" s="5"/>
      <c r="H462" s="5"/>
      <c r="I462" s="9" t="s">
        <v>8</v>
      </c>
      <c r="J462" s="5"/>
      <c r="K462" s="5" t="s">
        <v>347</v>
      </c>
      <c r="L462" s="10"/>
    </row>
    <row r="463" spans="1:12" ht="18.75" hidden="1" customHeight="1">
      <c r="A463" s="5">
        <v>246</v>
      </c>
      <c r="B463" s="5" t="str">
        <f>CONCATENATE("EKB","/",E463,"/",IF(COUNTIFS($D$2:D463,D463)&lt;10,"00",IF(COUNTIFS($D$2:D463,D463)&gt;=10,"0",FALSE)),COUNTIFS($D$2:D463,D463))</f>
        <v>EKB/065/037</v>
      </c>
      <c r="C463" s="5"/>
      <c r="D463" s="9" t="s">
        <v>100</v>
      </c>
      <c r="E463" s="9" t="str">
        <f>VLOOKUP(D463,'KATEGORI BARANG'!$B$2:$C$182,2)</f>
        <v>065</v>
      </c>
      <c r="F463" s="5"/>
      <c r="G463" s="5"/>
      <c r="H463" s="5"/>
      <c r="I463" s="9" t="s">
        <v>8</v>
      </c>
      <c r="J463" s="5"/>
      <c r="K463" s="5" t="s">
        <v>347</v>
      </c>
      <c r="L463" s="10"/>
    </row>
    <row r="464" spans="1:12" ht="18.75" hidden="1" customHeight="1">
      <c r="A464" s="5">
        <v>246</v>
      </c>
      <c r="B464" s="5" t="str">
        <f>CONCATENATE("EKB","/",E464,"/",IF(COUNTIFS($D$2:D464,D464)&lt;10,"00",IF(COUNTIFS($D$2:D464,D464)&gt;=10,"0",FALSE)),COUNTIFS($D$2:D464,D464))</f>
        <v>EKB/066/001</v>
      </c>
      <c r="C464" s="5" t="s">
        <v>266</v>
      </c>
      <c r="D464" s="9" t="s">
        <v>101</v>
      </c>
      <c r="E464" s="9" t="str">
        <f>VLOOKUP(D464,'KATEGORI BARANG'!$B$2:$C$182,2)</f>
        <v>066</v>
      </c>
      <c r="F464" s="5"/>
      <c r="G464" s="5"/>
      <c r="H464" s="5"/>
      <c r="I464" s="9" t="s">
        <v>346</v>
      </c>
      <c r="J464" s="5"/>
      <c r="K464" s="5" t="s">
        <v>347</v>
      </c>
      <c r="L464" s="10"/>
    </row>
    <row r="465" spans="1:12" ht="18.75" hidden="1" customHeight="1">
      <c r="A465" s="5">
        <v>246</v>
      </c>
      <c r="B465" s="5" t="str">
        <f>CONCATENATE("EKB","/",E465,"/",IF(COUNTIFS($D$2:D465,D465)&lt;10,"00",IF(COUNTIFS($D$2:D465,D465)&gt;=10,"0",FALSE)),COUNTIFS($D$2:D465,D465))</f>
        <v>EKB/066/002</v>
      </c>
      <c r="C465" s="5"/>
      <c r="D465" s="9" t="s">
        <v>101</v>
      </c>
      <c r="E465" s="9" t="str">
        <f>VLOOKUP(D465,'KATEGORI BARANG'!$B$2:$C$182,2)</f>
        <v>066</v>
      </c>
      <c r="F465" s="5"/>
      <c r="G465" s="5"/>
      <c r="H465" s="5"/>
      <c r="I465" s="9" t="s">
        <v>346</v>
      </c>
      <c r="J465" s="5"/>
      <c r="K465" s="5" t="s">
        <v>347</v>
      </c>
      <c r="L465" s="10"/>
    </row>
    <row r="466" spans="1:12" ht="18.75" hidden="1" customHeight="1">
      <c r="A466" s="5">
        <v>246</v>
      </c>
      <c r="B466" s="5" t="str">
        <f>CONCATENATE("EKB","/",E466,"/",IF(COUNTIFS($D$2:D466,D466)&lt;10,"00",IF(COUNTIFS($D$2:D466,D466)&gt;=10,"0",FALSE)),COUNTIFS($D$2:D466,D466))</f>
        <v>EKB/066/003</v>
      </c>
      <c r="C466" s="5"/>
      <c r="D466" s="9" t="s">
        <v>101</v>
      </c>
      <c r="E466" s="9" t="str">
        <f>VLOOKUP(D466,'KATEGORI BARANG'!$B$2:$C$182,2)</f>
        <v>066</v>
      </c>
      <c r="F466" s="5"/>
      <c r="G466" s="5"/>
      <c r="H466" s="5"/>
      <c r="I466" s="9" t="s">
        <v>346</v>
      </c>
      <c r="J466" s="5"/>
      <c r="K466" s="5" t="s">
        <v>347</v>
      </c>
      <c r="L466" s="10"/>
    </row>
    <row r="467" spans="1:12" ht="18.75" hidden="1" customHeight="1">
      <c r="A467" s="5">
        <v>246</v>
      </c>
      <c r="B467" s="5" t="str">
        <f>CONCATENATE("EKB","/",E467,"/",IF(COUNTIFS($D$2:D467,D467)&lt;10,"00",IF(COUNTIFS($D$2:D467,D467)&gt;=10,"0",FALSE)),COUNTIFS($D$2:D467,D467))</f>
        <v>EKB/066/004</v>
      </c>
      <c r="C467" s="5"/>
      <c r="D467" s="9" t="s">
        <v>101</v>
      </c>
      <c r="E467" s="9" t="str">
        <f>VLOOKUP(D467,'KATEGORI BARANG'!$B$2:$C$182,2)</f>
        <v>066</v>
      </c>
      <c r="F467" s="5"/>
      <c r="G467" s="5"/>
      <c r="H467" s="5"/>
      <c r="I467" s="9" t="s">
        <v>346</v>
      </c>
      <c r="J467" s="5"/>
      <c r="K467" s="5" t="s">
        <v>347</v>
      </c>
      <c r="L467" s="10"/>
    </row>
    <row r="468" spans="1:12" ht="18.75" hidden="1" customHeight="1">
      <c r="A468" s="5">
        <v>246</v>
      </c>
      <c r="B468" s="5" t="str">
        <f>CONCATENATE("EKB","/",E468,"/",IF(COUNTIFS($D$2:D468,D468)&lt;10,"00",IF(COUNTIFS($D$2:D468,D468)&gt;=10,"0",FALSE)),COUNTIFS($D$2:D468,D468))</f>
        <v>EKB/066/005</v>
      </c>
      <c r="C468" s="5"/>
      <c r="D468" s="9" t="s">
        <v>101</v>
      </c>
      <c r="E468" s="9" t="str">
        <f>VLOOKUP(D468,'KATEGORI BARANG'!$B$2:$C$182,2)</f>
        <v>066</v>
      </c>
      <c r="F468" s="5"/>
      <c r="G468" s="5"/>
      <c r="H468" s="5"/>
      <c r="I468" s="9" t="s">
        <v>346</v>
      </c>
      <c r="J468" s="5"/>
      <c r="K468" s="5" t="s">
        <v>347</v>
      </c>
      <c r="L468" s="10"/>
    </row>
    <row r="469" spans="1:12" ht="18.75" hidden="1" customHeight="1">
      <c r="A469" s="5">
        <v>246</v>
      </c>
      <c r="B469" s="5" t="str">
        <f>CONCATENATE("EKB","/",E469,"/",IF(COUNTIFS($D$2:D469,D469)&lt;10,"00",IF(COUNTIFS($D$2:D469,D469)&gt;=10,"0",FALSE)),COUNTIFS($D$2:D469,D469))</f>
        <v>EKB/066/006</v>
      </c>
      <c r="C469" s="5"/>
      <c r="D469" s="9" t="s">
        <v>101</v>
      </c>
      <c r="E469" s="9" t="str">
        <f>VLOOKUP(D469,'KATEGORI BARANG'!$B$2:$C$182,2)</f>
        <v>066</v>
      </c>
      <c r="F469" s="5"/>
      <c r="G469" s="5"/>
      <c r="H469" s="5"/>
      <c r="I469" s="9" t="s">
        <v>346</v>
      </c>
      <c r="J469" s="5"/>
      <c r="K469" s="5" t="s">
        <v>347</v>
      </c>
      <c r="L469" s="10"/>
    </row>
    <row r="470" spans="1:12" ht="18.75" hidden="1" customHeight="1">
      <c r="A470" s="5">
        <v>246</v>
      </c>
      <c r="B470" s="5" t="str">
        <f>CONCATENATE("EKB","/",E470,"/",IF(COUNTIFS($D$2:D470,D470)&lt;10,"00",IF(COUNTIFS($D$2:D470,D470)&gt;=10,"0",FALSE)),COUNTIFS($D$2:D470,D470))</f>
        <v>EKB/067/001</v>
      </c>
      <c r="C470" s="5" t="s">
        <v>267</v>
      </c>
      <c r="D470" s="9" t="s">
        <v>102</v>
      </c>
      <c r="E470" s="9" t="str">
        <f>VLOOKUP(D470,'KATEGORI BARANG'!$B$2:$C$182,2)</f>
        <v>067</v>
      </c>
      <c r="F470" s="5"/>
      <c r="G470" s="5"/>
      <c r="H470" s="5"/>
      <c r="I470" s="9" t="s">
        <v>346</v>
      </c>
      <c r="J470" s="5"/>
      <c r="K470" s="5" t="s">
        <v>347</v>
      </c>
      <c r="L470" s="10"/>
    </row>
    <row r="471" spans="1:12" ht="18.75" hidden="1" customHeight="1">
      <c r="A471" s="5">
        <v>246</v>
      </c>
      <c r="B471" s="5" t="str">
        <f>CONCATENATE("EKB","/",E471,"/",IF(COUNTIFS($D$2:D471,D471)&lt;10,"00",IF(COUNTIFS($D$2:D471,D471)&gt;=10,"0",FALSE)),COUNTIFS($D$2:D471,D471))</f>
        <v>EKB/067/002</v>
      </c>
      <c r="C471" s="5"/>
      <c r="D471" s="9" t="s">
        <v>102</v>
      </c>
      <c r="E471" s="9" t="str">
        <f>VLOOKUP(D471,'KATEGORI BARANG'!$B$2:$C$182,2)</f>
        <v>067</v>
      </c>
      <c r="F471" s="5"/>
      <c r="G471" s="5"/>
      <c r="H471" s="5"/>
      <c r="I471" s="9" t="s">
        <v>346</v>
      </c>
      <c r="J471" s="5"/>
      <c r="K471" s="5" t="s">
        <v>347</v>
      </c>
      <c r="L471" s="10"/>
    </row>
    <row r="472" spans="1:12" ht="18.75" hidden="1" customHeight="1">
      <c r="A472" s="5">
        <v>246</v>
      </c>
      <c r="B472" s="5" t="str">
        <f>CONCATENATE("EKB","/",E472,"/",IF(COUNTIFS($D$2:D472,D472)&lt;10,"00",IF(COUNTIFS($D$2:D472,D472)&gt;=10,"0",FALSE)),COUNTIFS($D$2:D472,D472))</f>
        <v>EKB/067/003</v>
      </c>
      <c r="C472" s="5"/>
      <c r="D472" s="9" t="s">
        <v>102</v>
      </c>
      <c r="E472" s="9" t="str">
        <f>VLOOKUP(D472,'KATEGORI BARANG'!$B$2:$C$182,2)</f>
        <v>067</v>
      </c>
      <c r="F472" s="5"/>
      <c r="G472" s="5"/>
      <c r="H472" s="5"/>
      <c r="I472" s="9" t="s">
        <v>346</v>
      </c>
      <c r="J472" s="5"/>
      <c r="K472" s="5" t="s">
        <v>347</v>
      </c>
      <c r="L472" s="10"/>
    </row>
    <row r="473" spans="1:12" ht="18.75" hidden="1" customHeight="1">
      <c r="A473" s="5">
        <v>246</v>
      </c>
      <c r="B473" s="5" t="str">
        <f>CONCATENATE("EKB","/",E473,"/",IF(COUNTIFS($D$2:D473,D473)&lt;10,"00",IF(COUNTIFS($D$2:D473,D473)&gt;=10,"0",FALSE)),COUNTIFS($D$2:D473,D473))</f>
        <v>EKB/067/004</v>
      </c>
      <c r="C473" s="5"/>
      <c r="D473" s="9" t="s">
        <v>102</v>
      </c>
      <c r="E473" s="9" t="str">
        <f>VLOOKUP(D473,'KATEGORI BARANG'!$B$2:$C$182,2)</f>
        <v>067</v>
      </c>
      <c r="F473" s="5"/>
      <c r="G473" s="5"/>
      <c r="H473" s="5"/>
      <c r="I473" s="9" t="s">
        <v>346</v>
      </c>
      <c r="J473" s="5"/>
      <c r="K473" s="5" t="s">
        <v>347</v>
      </c>
      <c r="L473" s="10"/>
    </row>
    <row r="474" spans="1:12" ht="18.75" hidden="1" customHeight="1">
      <c r="A474" s="5">
        <v>246</v>
      </c>
      <c r="B474" s="5" t="str">
        <f>CONCATENATE("EKB","/",E474,"/",IF(COUNTIFS($D$2:D474,D474)&lt;10,"00",IF(COUNTIFS($D$2:D474,D474)&gt;=10,"0",FALSE)),COUNTIFS($D$2:D474,D474))</f>
        <v>EKB/067/005</v>
      </c>
      <c r="C474" s="5"/>
      <c r="D474" s="9" t="s">
        <v>102</v>
      </c>
      <c r="E474" s="9" t="str">
        <f>VLOOKUP(D474,'KATEGORI BARANG'!$B$2:$C$182,2)</f>
        <v>067</v>
      </c>
      <c r="F474" s="5"/>
      <c r="G474" s="5"/>
      <c r="H474" s="5"/>
      <c r="I474" s="9" t="s">
        <v>346</v>
      </c>
      <c r="J474" s="5"/>
      <c r="K474" s="5" t="s">
        <v>347</v>
      </c>
      <c r="L474" s="10"/>
    </row>
    <row r="475" spans="1:12" ht="18.75" hidden="1" customHeight="1">
      <c r="A475" s="5">
        <v>246</v>
      </c>
      <c r="B475" s="5" t="str">
        <f>CONCATENATE("EKB","/",E475,"/",IF(COUNTIFS($D$2:D475,D475)&lt;10,"00",IF(COUNTIFS($D$2:D475,D475)&gt;=10,"0",FALSE)),COUNTIFS($D$2:D475,D475))</f>
        <v>EKB/068/001</v>
      </c>
      <c r="C475" s="5" t="s">
        <v>268</v>
      </c>
      <c r="D475" s="9" t="s">
        <v>103</v>
      </c>
      <c r="E475" s="9" t="str">
        <f>VLOOKUP(D475,'KATEGORI BARANG'!$B$2:$C$182,2)</f>
        <v>068</v>
      </c>
      <c r="F475" s="5"/>
      <c r="G475" s="5"/>
      <c r="H475" s="5"/>
      <c r="I475" s="9" t="s">
        <v>0</v>
      </c>
      <c r="J475" s="5"/>
      <c r="K475" s="5" t="s">
        <v>347</v>
      </c>
      <c r="L475" s="10"/>
    </row>
    <row r="476" spans="1:12" ht="18.75" customHeight="1">
      <c r="A476" s="5">
        <v>246</v>
      </c>
      <c r="B476" s="5" t="str">
        <f>CONCATENATE("EKB","/",E476,"/",IF(COUNTIFS($D$2:D476,D476)&lt;10,"00",IF(COUNTIFS($D$2:D476,D476)&gt;=10,"0",FALSE)),COUNTIFS($D$2:D476,D476))</f>
        <v>EKB/068/002</v>
      </c>
      <c r="C476" s="5"/>
      <c r="D476" s="9" t="s">
        <v>103</v>
      </c>
      <c r="E476" s="9" t="str">
        <f>VLOOKUP(D476,'KATEGORI BARANG'!$B$2:$C$182,2)</f>
        <v>068</v>
      </c>
      <c r="F476" s="5"/>
      <c r="G476" s="5"/>
      <c r="H476" s="5"/>
      <c r="I476" s="9" t="s">
        <v>6</v>
      </c>
      <c r="J476" s="5"/>
      <c r="K476" s="5" t="s">
        <v>347</v>
      </c>
      <c r="L476" s="10"/>
    </row>
    <row r="477" spans="1:12" ht="18.75" hidden="1" customHeight="1">
      <c r="A477" s="5">
        <v>246</v>
      </c>
      <c r="B477" s="5" t="str">
        <f>CONCATENATE("EKB","/",E477,"/",IF(COUNTIFS($D$2:D477,D477)&lt;10,"00",IF(COUNTIFS($D$2:D477,D477)&gt;=10,"0",FALSE)),COUNTIFS($D$2:D477,D477))</f>
        <v>EKB/068/003</v>
      </c>
      <c r="C477" s="5"/>
      <c r="D477" s="9" t="s">
        <v>103</v>
      </c>
      <c r="E477" s="9" t="str">
        <f>VLOOKUP(D477,'KATEGORI BARANG'!$B$2:$C$182,2)</f>
        <v>068</v>
      </c>
      <c r="F477" s="5"/>
      <c r="G477" s="5"/>
      <c r="H477" s="5"/>
      <c r="I477" s="9" t="s">
        <v>7</v>
      </c>
      <c r="J477" s="5"/>
      <c r="K477" s="5" t="s">
        <v>347</v>
      </c>
      <c r="L477" s="10"/>
    </row>
    <row r="478" spans="1:12" ht="18.75" hidden="1" customHeight="1">
      <c r="A478" s="5">
        <v>246</v>
      </c>
      <c r="B478" s="5" t="str">
        <f>CONCATENATE("EKB","/",E478,"/",IF(COUNTIFS($D$2:D478,D478)&lt;10,"00",IF(COUNTIFS($D$2:D478,D478)&gt;=10,"0",FALSE)),COUNTIFS($D$2:D478,D478))</f>
        <v>EKB/068/004</v>
      </c>
      <c r="C478" s="5"/>
      <c r="D478" s="9" t="s">
        <v>103</v>
      </c>
      <c r="E478" s="9" t="str">
        <f>VLOOKUP(D478,'KATEGORI BARANG'!$B$2:$C$182,2)</f>
        <v>068</v>
      </c>
      <c r="F478" s="5"/>
      <c r="G478" s="5"/>
      <c r="H478" s="5"/>
      <c r="I478" s="9" t="s">
        <v>10</v>
      </c>
      <c r="J478" s="5"/>
      <c r="K478" s="5" t="s">
        <v>347</v>
      </c>
      <c r="L478" s="10"/>
    </row>
    <row r="479" spans="1:12" ht="18.75" hidden="1" customHeight="1">
      <c r="A479" s="5">
        <v>246</v>
      </c>
      <c r="B479" s="5" t="str">
        <f>CONCATENATE("EKB","/",E479,"/",IF(COUNTIFS($D$2:D479,D479)&lt;10,"00",IF(COUNTIFS($D$2:D479,D479)&gt;=10,"0",FALSE)),COUNTIFS($D$2:D479,D479))</f>
        <v>EKB/068/005</v>
      </c>
      <c r="C479" s="5"/>
      <c r="D479" s="9" t="s">
        <v>103</v>
      </c>
      <c r="E479" s="9" t="str">
        <f>VLOOKUP(D479,'KATEGORI BARANG'!$B$2:$C$182,2)</f>
        <v>068</v>
      </c>
      <c r="F479" s="5"/>
      <c r="G479" s="5"/>
      <c r="H479" s="5"/>
      <c r="I479" s="9" t="s">
        <v>12</v>
      </c>
      <c r="J479" s="5"/>
      <c r="K479" s="5" t="s">
        <v>347</v>
      </c>
      <c r="L479" s="10"/>
    </row>
    <row r="480" spans="1:12" ht="18.75" hidden="1" customHeight="1">
      <c r="A480" s="5">
        <v>246</v>
      </c>
      <c r="B480" s="5" t="str">
        <f>CONCATENATE("EKB","/",E480,"/",IF(COUNTIFS($D$2:D480,D480)&lt;10,"00",IF(COUNTIFS($D$2:D480,D480)&gt;=10,"0",FALSE)),COUNTIFS($D$2:D480,D480))</f>
        <v>EKB/068/006</v>
      </c>
      <c r="C480" s="5"/>
      <c r="D480" s="9" t="s">
        <v>103</v>
      </c>
      <c r="E480" s="9" t="str">
        <f>VLOOKUP(D480,'KATEGORI BARANG'!$B$2:$C$182,2)</f>
        <v>068</v>
      </c>
      <c r="F480" s="5"/>
      <c r="G480" s="5"/>
      <c r="H480" s="5"/>
      <c r="I480" s="9" t="s">
        <v>13</v>
      </c>
      <c r="J480" s="5"/>
      <c r="K480" s="5" t="s">
        <v>347</v>
      </c>
      <c r="L480" s="10"/>
    </row>
    <row r="481" spans="1:12" ht="18.75" hidden="1" customHeight="1">
      <c r="A481" s="5">
        <v>246</v>
      </c>
      <c r="B481" s="5" t="str">
        <f>CONCATENATE("EKB","/",E481,"/",IF(COUNTIFS($D$2:D481,D481)&lt;10,"00",IF(COUNTIFS($D$2:D481,D481)&gt;=10,"0",FALSE)),COUNTIFS($D$2:D481,D481))</f>
        <v>EKB/069/001</v>
      </c>
      <c r="C481" s="5" t="s">
        <v>269</v>
      </c>
      <c r="D481" s="9" t="s">
        <v>104</v>
      </c>
      <c r="E481" s="9" t="str">
        <f>VLOOKUP(D481,'KATEGORI BARANG'!$B$2:$C$182,2)</f>
        <v>069</v>
      </c>
      <c r="F481" s="5"/>
      <c r="G481" s="5"/>
      <c r="H481" s="5"/>
      <c r="I481" s="9" t="s">
        <v>318</v>
      </c>
      <c r="J481" s="5"/>
      <c r="K481" s="5" t="s">
        <v>347</v>
      </c>
      <c r="L481" s="10"/>
    </row>
    <row r="482" spans="1:12" ht="18.75" hidden="1" customHeight="1">
      <c r="A482" s="5">
        <v>246</v>
      </c>
      <c r="B482" s="5" t="str">
        <f>CONCATENATE("EKB","/",E482,"/",IF(COUNTIFS($D$2:D482,D482)&lt;10,"00",IF(COUNTIFS($D$2:D482,D482)&gt;=10,"0",FALSE)),COUNTIFS($D$2:D482,D482))</f>
        <v>EKB/069/002</v>
      </c>
      <c r="C482" s="5"/>
      <c r="D482" s="9" t="s">
        <v>104</v>
      </c>
      <c r="E482" s="9" t="str">
        <f>VLOOKUP(D482,'KATEGORI BARANG'!$B$2:$C$182,2)</f>
        <v>069</v>
      </c>
      <c r="F482" s="5"/>
      <c r="G482" s="5"/>
      <c r="H482" s="5"/>
      <c r="I482" s="9" t="s">
        <v>12</v>
      </c>
      <c r="J482" s="5"/>
      <c r="K482" s="5" t="s">
        <v>347</v>
      </c>
      <c r="L482" s="10"/>
    </row>
    <row r="483" spans="1:12" ht="18.75" hidden="1" customHeight="1">
      <c r="A483" s="5">
        <v>246</v>
      </c>
      <c r="B483" s="5" t="str">
        <f>CONCATENATE("EKB","/",E483,"/",IF(COUNTIFS($D$2:D483,D483)&lt;10,"00",IF(COUNTIFS($D$2:D483,D483)&gt;=10,"0",FALSE)),COUNTIFS($D$2:D483,D483))</f>
        <v>EKB/069/003</v>
      </c>
      <c r="C483" s="5"/>
      <c r="D483" s="9" t="s">
        <v>104</v>
      </c>
      <c r="E483" s="9" t="str">
        <f>VLOOKUP(D483,'KATEGORI BARANG'!$B$2:$C$182,2)</f>
        <v>069</v>
      </c>
      <c r="F483" s="5"/>
      <c r="G483" s="5"/>
      <c r="H483" s="5"/>
      <c r="I483" s="9" t="s">
        <v>13</v>
      </c>
      <c r="J483" s="5"/>
      <c r="K483" s="5" t="s">
        <v>347</v>
      </c>
      <c r="L483" s="10"/>
    </row>
    <row r="484" spans="1:12" ht="18.75" hidden="1" customHeight="1">
      <c r="A484" s="5">
        <v>246</v>
      </c>
      <c r="B484" s="5" t="str">
        <f>CONCATENATE("EKB","/",E484,"/",IF(COUNTIFS($D$2:D484,D484)&lt;10,"00",IF(COUNTIFS($D$2:D484,D484)&gt;=10,"0",FALSE)),COUNTIFS($D$2:D484,D484))</f>
        <v>EKB/069/004</v>
      </c>
      <c r="C484" s="5"/>
      <c r="D484" s="9" t="s">
        <v>104</v>
      </c>
      <c r="E484" s="9" t="str">
        <f>VLOOKUP(D484,'KATEGORI BARANG'!$B$2:$C$182,2)</f>
        <v>069</v>
      </c>
      <c r="F484" s="5"/>
      <c r="G484" s="5"/>
      <c r="H484" s="5"/>
      <c r="I484" s="9" t="s">
        <v>323</v>
      </c>
      <c r="J484" s="5"/>
      <c r="K484" s="5" t="s">
        <v>347</v>
      </c>
      <c r="L484" s="10"/>
    </row>
    <row r="485" spans="1:12" ht="18.75" hidden="1" customHeight="1">
      <c r="A485" s="5">
        <v>246</v>
      </c>
      <c r="B485" s="5" t="str">
        <f>CONCATENATE("EKB","/",E485,"/",IF(COUNTIFS($D$2:D485,D485)&lt;10,"00",IF(COUNTIFS($D$2:D485,D485)&gt;=10,"0",FALSE)),COUNTIFS($D$2:D485,D485))</f>
        <v>EKB/069/005</v>
      </c>
      <c r="C485" s="5"/>
      <c r="D485" s="9" t="s">
        <v>104</v>
      </c>
      <c r="E485" s="9" t="str">
        <f>VLOOKUP(D485,'KATEGORI BARANG'!$B$2:$C$182,2)</f>
        <v>069</v>
      </c>
      <c r="F485" s="5"/>
      <c r="G485" s="5"/>
      <c r="H485" s="5"/>
      <c r="I485" s="9" t="s">
        <v>323</v>
      </c>
      <c r="J485" s="5"/>
      <c r="K485" s="5" t="s">
        <v>347</v>
      </c>
      <c r="L485" s="10"/>
    </row>
    <row r="486" spans="1:12" ht="18.75" hidden="1" customHeight="1">
      <c r="A486" s="5">
        <v>246</v>
      </c>
      <c r="B486" s="5" t="str">
        <f>CONCATENATE("EKB","/",E486,"/",IF(COUNTIFS($D$2:D486,D486)&lt;10,"00",IF(COUNTIFS($D$2:D486,D486)&gt;=10,"0",FALSE)),COUNTIFS($D$2:D486,D486))</f>
        <v>EKB/069/006</v>
      </c>
      <c r="C486" s="5"/>
      <c r="D486" s="9" t="s">
        <v>104</v>
      </c>
      <c r="E486" s="9" t="str">
        <f>VLOOKUP(D486,'KATEGORI BARANG'!$B$2:$C$182,2)</f>
        <v>069</v>
      </c>
      <c r="F486" s="5"/>
      <c r="G486" s="5"/>
      <c r="H486" s="5"/>
      <c r="I486" s="9" t="s">
        <v>323</v>
      </c>
      <c r="J486" s="5"/>
      <c r="K486" s="5" t="s">
        <v>347</v>
      </c>
      <c r="L486" s="10"/>
    </row>
    <row r="487" spans="1:12" ht="18.75" hidden="1" customHeight="1">
      <c r="A487" s="5">
        <v>246</v>
      </c>
      <c r="B487" s="5" t="str">
        <f>CONCATENATE("EKB","/",E487,"/",IF(COUNTIFS($D$2:D487,D487)&lt;10,"00",IF(COUNTIFS($D$2:D487,D487)&gt;=10,"0",FALSE)),COUNTIFS($D$2:D487,D487))</f>
        <v>EKB/070/001</v>
      </c>
      <c r="C487" s="5" t="s">
        <v>270</v>
      </c>
      <c r="D487" s="9" t="s">
        <v>105</v>
      </c>
      <c r="E487" s="9" t="str">
        <f>VLOOKUP(D487,'KATEGORI BARANG'!$B$2:$C$182,2)</f>
        <v>070</v>
      </c>
      <c r="F487" s="5"/>
      <c r="G487" s="5"/>
      <c r="H487" s="5"/>
      <c r="I487" s="9" t="s">
        <v>13</v>
      </c>
      <c r="J487" s="5"/>
      <c r="K487" s="5" t="s">
        <v>347</v>
      </c>
      <c r="L487" s="10"/>
    </row>
    <row r="488" spans="1:12" ht="18.75" hidden="1" customHeight="1">
      <c r="A488" s="5">
        <v>246</v>
      </c>
      <c r="B488" s="5" t="str">
        <f>CONCATENATE("EKB","/",E488,"/",IF(COUNTIFS($D$2:D488,D488)&lt;10,"00",IF(COUNTIFS($D$2:D488,D488)&gt;=10,"0",FALSE)),COUNTIFS($D$2:D488,D488))</f>
        <v>EKB/071/001</v>
      </c>
      <c r="C488" s="5" t="s">
        <v>278</v>
      </c>
      <c r="D488" s="9" t="s">
        <v>106</v>
      </c>
      <c r="E488" s="9" t="str">
        <f>VLOOKUP(D488,'KATEGORI BARANG'!$B$2:$C$182,2)</f>
        <v>071</v>
      </c>
      <c r="F488" s="5"/>
      <c r="G488" s="5"/>
      <c r="H488" s="5"/>
      <c r="I488" s="9" t="s">
        <v>2</v>
      </c>
      <c r="J488" s="5"/>
      <c r="K488" s="5" t="s">
        <v>347</v>
      </c>
      <c r="L488" s="10"/>
    </row>
    <row r="489" spans="1:12" ht="18.75" hidden="1" customHeight="1">
      <c r="A489" s="5">
        <v>246</v>
      </c>
      <c r="B489" s="5" t="str">
        <f>CONCATENATE("EKB","/",E489,"/",IF(COUNTIFS($D$2:D489,D489)&lt;10,"00",IF(COUNTIFS($D$2:D489,D489)&gt;=10,"0",FALSE)),COUNTIFS($D$2:D489,D489))</f>
        <v>EKB/072/001</v>
      </c>
      <c r="C489" s="5" t="s">
        <v>271</v>
      </c>
      <c r="D489" s="9" t="s">
        <v>107</v>
      </c>
      <c r="E489" s="9" t="str">
        <f>VLOOKUP(D489,'KATEGORI BARANG'!$B$2:$C$182,2)</f>
        <v>072</v>
      </c>
      <c r="F489" s="5"/>
      <c r="G489" s="5"/>
      <c r="H489" s="5"/>
      <c r="I489" s="9" t="s">
        <v>13</v>
      </c>
      <c r="J489" s="5"/>
      <c r="K489" s="5" t="s">
        <v>347</v>
      </c>
      <c r="L489" s="10"/>
    </row>
    <row r="490" spans="1:12" ht="18.75" hidden="1" customHeight="1">
      <c r="A490" s="5">
        <v>246</v>
      </c>
      <c r="B490" s="5" t="str">
        <f>CONCATENATE("EKB","/",E490,"/",IF(COUNTIFS($D$2:D490,D490)&lt;10,"00",IF(COUNTIFS($D$2:D490,D490)&gt;=10,"0",FALSE)),COUNTIFS($D$2:D490,D490))</f>
        <v>EKB/073/001</v>
      </c>
      <c r="C490" s="5" t="s">
        <v>272</v>
      </c>
      <c r="D490" s="9" t="s">
        <v>108</v>
      </c>
      <c r="E490" s="9" t="str">
        <f>VLOOKUP(D490,'KATEGORI BARANG'!$B$2:$C$182,2)</f>
        <v>073</v>
      </c>
      <c r="F490" s="5"/>
      <c r="G490" s="5"/>
      <c r="H490" s="5"/>
      <c r="I490" s="9" t="s">
        <v>0</v>
      </c>
      <c r="J490" s="5"/>
      <c r="K490" s="5" t="s">
        <v>347</v>
      </c>
      <c r="L490" s="10"/>
    </row>
    <row r="491" spans="1:12" ht="18.75" hidden="1" customHeight="1">
      <c r="A491" s="5">
        <v>246</v>
      </c>
      <c r="B491" s="5" t="str">
        <f>CONCATENATE("EKB","/",E491,"/",IF(COUNTIFS($D$2:D491,D491)&lt;10,"00",IF(COUNTIFS($D$2:D491,D491)&gt;=10,"0",FALSE)),COUNTIFS($D$2:D491,D491))</f>
        <v>EKB/073/002</v>
      </c>
      <c r="C491" s="5"/>
      <c r="D491" s="9" t="s">
        <v>108</v>
      </c>
      <c r="E491" s="9" t="str">
        <f>VLOOKUP(D491,'KATEGORI BARANG'!$B$2:$C$182,2)</f>
        <v>073</v>
      </c>
      <c r="F491" s="5"/>
      <c r="G491" s="5"/>
      <c r="H491" s="5"/>
      <c r="I491" s="9" t="s">
        <v>2</v>
      </c>
      <c r="J491" s="5"/>
      <c r="K491" s="5" t="s">
        <v>347</v>
      </c>
      <c r="L491" s="10"/>
    </row>
    <row r="492" spans="1:12" ht="18.75" customHeight="1">
      <c r="A492" s="5">
        <v>246</v>
      </c>
      <c r="B492" s="5" t="str">
        <f>CONCATENATE("EKB","/",E492,"/",IF(COUNTIFS($D$2:D492,D492)&lt;10,"00",IF(COUNTIFS($D$2:D492,D492)&gt;=10,"0",FALSE)),COUNTIFS($D$2:D492,D492))</f>
        <v>EKB/073/003</v>
      </c>
      <c r="C492" s="5"/>
      <c r="D492" s="9" t="s">
        <v>108</v>
      </c>
      <c r="E492" s="9" t="str">
        <f>VLOOKUP(D492,'KATEGORI BARANG'!$B$2:$C$182,2)</f>
        <v>073</v>
      </c>
      <c r="F492" s="5"/>
      <c r="G492" s="5"/>
      <c r="H492" s="5"/>
      <c r="I492" s="9" t="s">
        <v>6</v>
      </c>
      <c r="J492" s="5"/>
      <c r="K492" s="5" t="s">
        <v>347</v>
      </c>
      <c r="L492" s="10"/>
    </row>
    <row r="493" spans="1:12" ht="18.75" hidden="1" customHeight="1">
      <c r="A493" s="5">
        <v>246</v>
      </c>
      <c r="B493" s="5" t="str">
        <f>CONCATENATE("EKB","/",E493,"/",IF(COUNTIFS($D$2:D493,D493)&lt;10,"00",IF(COUNTIFS($D$2:D493,D493)&gt;=10,"0",FALSE)),COUNTIFS($D$2:D493,D493))</f>
        <v>EKB/073/004</v>
      </c>
      <c r="C493" s="5"/>
      <c r="D493" s="9" t="s">
        <v>108</v>
      </c>
      <c r="E493" s="9" t="str">
        <f>VLOOKUP(D493,'KATEGORI BARANG'!$B$2:$C$182,2)</f>
        <v>073</v>
      </c>
      <c r="F493" s="5"/>
      <c r="G493" s="5"/>
      <c r="H493" s="5"/>
      <c r="I493" s="9" t="s">
        <v>7</v>
      </c>
      <c r="J493" s="5"/>
      <c r="K493" s="5" t="s">
        <v>347</v>
      </c>
      <c r="L493" s="10"/>
    </row>
    <row r="494" spans="1:12" ht="18.75" hidden="1" customHeight="1">
      <c r="A494" s="5">
        <v>246</v>
      </c>
      <c r="B494" s="5" t="str">
        <f>CONCATENATE("EKB","/",E494,"/",IF(COUNTIFS($D$2:D494,D494)&lt;10,"00",IF(COUNTIFS($D$2:D494,D494)&gt;=10,"0",FALSE)),COUNTIFS($D$2:D494,D494))</f>
        <v>EKB/074/001</v>
      </c>
      <c r="C494" s="5" t="s">
        <v>270</v>
      </c>
      <c r="D494" s="9" t="s">
        <v>109</v>
      </c>
      <c r="E494" s="9" t="str">
        <f>VLOOKUP(D494,'KATEGORI BARANG'!$B$2:$C$182,2)</f>
        <v>074</v>
      </c>
      <c r="F494" s="5"/>
      <c r="G494" s="5"/>
      <c r="H494" s="5"/>
      <c r="I494" s="9" t="s">
        <v>323</v>
      </c>
      <c r="J494" s="5"/>
      <c r="K494" s="5" t="s">
        <v>347</v>
      </c>
      <c r="L494" s="10"/>
    </row>
    <row r="495" spans="1:12" ht="18.75" hidden="1" customHeight="1">
      <c r="A495" s="5">
        <v>246</v>
      </c>
      <c r="B495" s="5" t="str">
        <f>CONCATENATE("EKB","/",E495,"/",IF(COUNTIFS($D$2:D495,D495)&lt;10,"00",IF(COUNTIFS($D$2:D495,D495)&gt;=10,"0",FALSE)),COUNTIFS($D$2:D495,D495))</f>
        <v>EKB/075/001</v>
      </c>
      <c r="C495" s="5" t="s">
        <v>262</v>
      </c>
      <c r="D495" s="9" t="s">
        <v>110</v>
      </c>
      <c r="E495" s="9" t="str">
        <f>VLOOKUP(D495,'KATEGORI BARANG'!$B$2:$C$182,2)</f>
        <v>075</v>
      </c>
      <c r="F495" s="5"/>
      <c r="G495" s="5"/>
      <c r="H495" s="5"/>
      <c r="I495" s="9" t="s">
        <v>15</v>
      </c>
      <c r="J495" s="5"/>
      <c r="K495" s="5" t="s">
        <v>347</v>
      </c>
      <c r="L495" s="10"/>
    </row>
    <row r="496" spans="1:12" ht="18.75" hidden="1" customHeight="1">
      <c r="A496" s="5">
        <v>246</v>
      </c>
      <c r="B496" s="5" t="str">
        <f>CONCATENATE("EKB","/",E496,"/",IF(COUNTIFS($D$2:D496,D496)&lt;10,"00",IF(COUNTIFS($D$2:D496,D496)&gt;=10,"0",FALSE)),COUNTIFS($D$2:D496,D496))</f>
        <v>EKB/076/001</v>
      </c>
      <c r="C496" s="5" t="s">
        <v>273</v>
      </c>
      <c r="D496" s="9" t="s">
        <v>111</v>
      </c>
      <c r="E496" s="9" t="str">
        <f>VLOOKUP(D496,'KATEGORI BARANG'!$B$2:$C$182,2)</f>
        <v>076</v>
      </c>
      <c r="F496" s="5"/>
      <c r="G496" s="5"/>
      <c r="H496" s="5"/>
      <c r="I496" s="9" t="s">
        <v>9</v>
      </c>
      <c r="J496" s="5"/>
      <c r="K496" s="5" t="s">
        <v>347</v>
      </c>
      <c r="L496" s="10"/>
    </row>
    <row r="497" spans="1:12" ht="18.75" hidden="1" customHeight="1">
      <c r="A497" s="5">
        <v>246</v>
      </c>
      <c r="B497" s="5" t="str">
        <f>CONCATENATE("EKB","/",E497,"/",IF(COUNTIFS($D$2:D497,D497)&lt;10,"00",IF(COUNTIFS($D$2:D497,D497)&gt;=10,"0",FALSE)),COUNTIFS($D$2:D497,D497))</f>
        <v>EKB/077/001</v>
      </c>
      <c r="C497" s="5" t="s">
        <v>274</v>
      </c>
      <c r="D497" s="9" t="s">
        <v>112</v>
      </c>
      <c r="E497" s="9" t="str">
        <f>VLOOKUP(D497,'KATEGORI BARANG'!$B$2:$C$182,2)</f>
        <v>077</v>
      </c>
      <c r="F497" s="5"/>
      <c r="G497" s="5"/>
      <c r="H497" s="5"/>
      <c r="I497" s="9" t="s">
        <v>15</v>
      </c>
      <c r="J497" s="5"/>
      <c r="K497" s="5" t="s">
        <v>347</v>
      </c>
      <c r="L497" s="10"/>
    </row>
    <row r="498" spans="1:12" ht="18.75" hidden="1" customHeight="1">
      <c r="A498" s="5">
        <v>246</v>
      </c>
      <c r="B498" s="5" t="str">
        <f>CONCATENATE("EKB","/",E498,"/",IF(COUNTIFS($D$2:D498,D498)&lt;10,"00",IF(COUNTIFS($D$2:D498,D498)&gt;=10,"0",FALSE)),COUNTIFS($D$2:D498,D498))</f>
        <v>EKB/077/002</v>
      </c>
      <c r="C498" s="5"/>
      <c r="D498" s="9" t="s">
        <v>112</v>
      </c>
      <c r="E498" s="9" t="str">
        <f>VLOOKUP(D498,'KATEGORI BARANG'!$B$2:$C$182,2)</f>
        <v>077</v>
      </c>
      <c r="F498" s="5"/>
      <c r="G498" s="5"/>
      <c r="H498" s="5"/>
      <c r="I498" s="9" t="s">
        <v>15</v>
      </c>
      <c r="J498" s="5"/>
      <c r="K498" s="5" t="s">
        <v>347</v>
      </c>
      <c r="L498" s="10"/>
    </row>
    <row r="499" spans="1:12" ht="18.75" hidden="1" customHeight="1">
      <c r="A499" s="5">
        <v>246</v>
      </c>
      <c r="B499" s="5" t="str">
        <f>CONCATENATE("EKB","/",E499,"/",IF(COUNTIFS($D$2:D499,D499)&lt;10,"00",IF(COUNTIFS($D$2:D499,D499)&gt;=10,"0",FALSE)),COUNTIFS($D$2:D499,D499))</f>
        <v>EKB/078/001</v>
      </c>
      <c r="C499" s="5" t="s">
        <v>275</v>
      </c>
      <c r="D499" s="9" t="s">
        <v>113</v>
      </c>
      <c r="E499" s="9" t="str">
        <f>VLOOKUP(D499,'KATEGORI BARANG'!$B$2:$C$182,2)</f>
        <v>078</v>
      </c>
      <c r="F499" s="5"/>
      <c r="G499" s="5"/>
      <c r="H499" s="5"/>
      <c r="I499" s="9" t="s">
        <v>346</v>
      </c>
      <c r="J499" s="5"/>
      <c r="K499" s="5" t="s">
        <v>347</v>
      </c>
      <c r="L499" s="10"/>
    </row>
    <row r="500" spans="1:12" ht="18.75" hidden="1" customHeight="1">
      <c r="A500" s="5">
        <v>246</v>
      </c>
      <c r="B500" s="5" t="str">
        <f>CONCATENATE("EKB","/",E500,"/",IF(COUNTIFS($D$2:D500,D500)&lt;10,"00",IF(COUNTIFS($D$2:D500,D500)&gt;=10,"0",FALSE)),COUNTIFS($D$2:D500,D500))</f>
        <v>EKB/078/002</v>
      </c>
      <c r="C500" s="5"/>
      <c r="D500" s="9" t="s">
        <v>113</v>
      </c>
      <c r="E500" s="9" t="str">
        <f>VLOOKUP(D500,'KATEGORI BARANG'!$B$2:$C$182,2)</f>
        <v>078</v>
      </c>
      <c r="F500" s="5"/>
      <c r="G500" s="5"/>
      <c r="H500" s="5"/>
      <c r="I500" s="9" t="s">
        <v>346</v>
      </c>
      <c r="J500" s="5"/>
      <c r="K500" s="5" t="s">
        <v>347</v>
      </c>
      <c r="L500" s="10"/>
    </row>
    <row r="501" spans="1:12" ht="18.75" hidden="1" customHeight="1">
      <c r="A501" s="5">
        <v>246</v>
      </c>
      <c r="B501" s="5" t="str">
        <f>CONCATENATE("EKB","/",E501,"/",IF(COUNTIFS($D$2:D501,D501)&lt;10,"00",IF(COUNTIFS($D$2:D501,D501)&gt;=10,"0",FALSE)),COUNTIFS($D$2:D501,D501))</f>
        <v>EKB/078/003</v>
      </c>
      <c r="C501" s="5"/>
      <c r="D501" s="9" t="s">
        <v>113</v>
      </c>
      <c r="E501" s="9" t="str">
        <f>VLOOKUP(D501,'KATEGORI BARANG'!$B$2:$C$182,2)</f>
        <v>078</v>
      </c>
      <c r="F501" s="5"/>
      <c r="G501" s="5"/>
      <c r="H501" s="5"/>
      <c r="I501" s="9" t="s">
        <v>346</v>
      </c>
      <c r="J501" s="5"/>
      <c r="K501" s="5" t="s">
        <v>347</v>
      </c>
      <c r="L501" s="10"/>
    </row>
    <row r="502" spans="1:12" ht="18.75" hidden="1" customHeight="1">
      <c r="A502" s="5">
        <v>246</v>
      </c>
      <c r="B502" s="5" t="str">
        <f>CONCATENATE("EKB","/",E502,"/",IF(COUNTIFS($D$2:D502,D502)&lt;10,"00",IF(COUNTIFS($D$2:D502,D502)&gt;=10,"0",FALSE)),COUNTIFS($D$2:D502,D502))</f>
        <v>EKB/078/004</v>
      </c>
      <c r="C502" s="5"/>
      <c r="D502" s="9" t="s">
        <v>113</v>
      </c>
      <c r="E502" s="9" t="str">
        <f>VLOOKUP(D502,'KATEGORI BARANG'!$B$2:$C$182,2)</f>
        <v>078</v>
      </c>
      <c r="F502" s="5"/>
      <c r="G502" s="5"/>
      <c r="H502" s="5"/>
      <c r="I502" s="9" t="s">
        <v>346</v>
      </c>
      <c r="J502" s="5"/>
      <c r="K502" s="5" t="s">
        <v>347</v>
      </c>
      <c r="L502" s="10"/>
    </row>
    <row r="503" spans="1:12" ht="18.75" hidden="1" customHeight="1">
      <c r="A503" s="5">
        <v>246</v>
      </c>
      <c r="B503" s="5" t="str">
        <f>CONCATENATE("EKB","/",E503,"/",IF(COUNTIFS($D$2:D503,D503)&lt;10,"00",IF(COUNTIFS($D$2:D503,D503)&gt;=10,"0",FALSE)),COUNTIFS($D$2:D503,D503))</f>
        <v>EKB/079/001</v>
      </c>
      <c r="C503" s="5" t="s">
        <v>276</v>
      </c>
      <c r="D503" s="9" t="s">
        <v>114</v>
      </c>
      <c r="E503" s="9" t="str">
        <f>VLOOKUP(D503,'KATEGORI BARANG'!$B$2:$C$182,2)</f>
        <v>079</v>
      </c>
      <c r="F503" s="5"/>
      <c r="G503" s="5"/>
      <c r="H503" s="5"/>
      <c r="I503" s="9" t="s">
        <v>4</v>
      </c>
      <c r="J503" s="5"/>
      <c r="K503" s="5" t="s">
        <v>347</v>
      </c>
      <c r="L503" s="10"/>
    </row>
    <row r="504" spans="1:12" ht="18.75" hidden="1" customHeight="1">
      <c r="A504" s="5">
        <v>246</v>
      </c>
      <c r="B504" s="5" t="str">
        <f>CONCATENATE("EKB","/",E504,"/",IF(COUNTIFS($D$2:D504,D504)&lt;10,"00",IF(COUNTIFS($D$2:D504,D504)&gt;=10,"0",FALSE)),COUNTIFS($D$2:D504,D504))</f>
        <v>EKB/079/002</v>
      </c>
      <c r="C504" s="5"/>
      <c r="D504" s="9" t="s">
        <v>114</v>
      </c>
      <c r="E504" s="9" t="str">
        <f>VLOOKUP(D504,'KATEGORI BARANG'!$B$2:$C$182,2)</f>
        <v>079</v>
      </c>
      <c r="F504" s="5"/>
      <c r="G504" s="5"/>
      <c r="H504" s="5"/>
      <c r="I504" s="9" t="s">
        <v>5</v>
      </c>
      <c r="J504" s="5"/>
      <c r="K504" s="5" t="s">
        <v>347</v>
      </c>
      <c r="L504" s="10"/>
    </row>
    <row r="505" spans="1:12" ht="18.75" hidden="1" customHeight="1">
      <c r="A505" s="5">
        <v>246</v>
      </c>
      <c r="B505" s="5" t="str">
        <f>CONCATENATE("EKB","/",E505,"/",IF(COUNTIFS($D$2:D505,D505)&lt;10,"00",IF(COUNTIFS($D$2:D505,D505)&gt;=10,"0",FALSE)),COUNTIFS($D$2:D505,D505))</f>
        <v>EKB/079/003</v>
      </c>
      <c r="C505" s="5"/>
      <c r="D505" s="9" t="s">
        <v>114</v>
      </c>
      <c r="E505" s="9" t="str">
        <f>VLOOKUP(D505,'KATEGORI BARANG'!$B$2:$C$182,2)</f>
        <v>079</v>
      </c>
      <c r="F505" s="5"/>
      <c r="G505" s="5"/>
      <c r="H505" s="5"/>
      <c r="I505" s="9" t="s">
        <v>8</v>
      </c>
      <c r="J505" s="5"/>
      <c r="K505" s="5" t="s">
        <v>347</v>
      </c>
      <c r="L505" s="10"/>
    </row>
    <row r="506" spans="1:12" ht="18.75" hidden="1" customHeight="1">
      <c r="A506" s="5">
        <v>246</v>
      </c>
      <c r="B506" s="5" t="str">
        <f>CONCATENATE("EKB","/",E506,"/",IF(COUNTIFS($D$2:D506,D506)&lt;10,"00",IF(COUNTIFS($D$2:D506,D506)&gt;=10,"0",FALSE)),COUNTIFS($D$2:D506,D506))</f>
        <v>EKB/080/001</v>
      </c>
      <c r="C506" s="5" t="s">
        <v>277</v>
      </c>
      <c r="D506" s="9" t="s">
        <v>115</v>
      </c>
      <c r="E506" s="9" t="str">
        <f>VLOOKUP(D506,'KATEGORI BARANG'!$B$2:$C$182,2)</f>
        <v>080</v>
      </c>
      <c r="F506" s="5"/>
      <c r="G506" s="5"/>
      <c r="H506" s="5"/>
      <c r="I506" s="9" t="s">
        <v>9</v>
      </c>
      <c r="J506" s="5"/>
      <c r="K506" s="5" t="s">
        <v>347</v>
      </c>
      <c r="L506" s="10"/>
    </row>
    <row r="507" spans="1:12" ht="18.75" hidden="1" customHeight="1">
      <c r="A507" s="5">
        <v>246</v>
      </c>
      <c r="B507" s="5" t="str">
        <f>CONCATENATE("EKB","/",E507,"/",IF(COUNTIFS($D$2:D507,D507)&lt;10,"00",IF(COUNTIFS($D$2:D507,D507)&gt;=10,"0",FALSE)),COUNTIFS($D$2:D507,D507))</f>
        <v>EKB/081/001</v>
      </c>
      <c r="C507" s="5" t="s">
        <v>281</v>
      </c>
      <c r="D507" s="9" t="s">
        <v>116</v>
      </c>
      <c r="E507" s="9" t="str">
        <f>VLOOKUP(D507,'KATEGORI BARANG'!$B$2:$C$182,2)</f>
        <v>081</v>
      </c>
      <c r="F507" s="5"/>
      <c r="G507" s="5"/>
      <c r="H507" s="5"/>
      <c r="I507" s="9" t="s">
        <v>13</v>
      </c>
      <c r="J507" s="5"/>
      <c r="K507" s="5" t="s">
        <v>347</v>
      </c>
      <c r="L507" s="10"/>
    </row>
    <row r="508" spans="1:12" ht="18.75" hidden="1" customHeight="1">
      <c r="A508" s="5">
        <v>246</v>
      </c>
      <c r="B508" s="5" t="str">
        <f>CONCATENATE("EKB","/",E508,"/",IF(COUNTIFS($D$2:D508,D508)&lt;10,"00",IF(COUNTIFS($D$2:D508,D508)&gt;=10,"0",FALSE)),COUNTIFS($D$2:D508,D508))</f>
        <v>EKB/082/001</v>
      </c>
      <c r="C508" s="5" t="s">
        <v>280</v>
      </c>
      <c r="D508" s="9" t="s">
        <v>117</v>
      </c>
      <c r="E508" s="9" t="str">
        <f>VLOOKUP(D508,'KATEGORI BARANG'!$B$2:$C$182,2)</f>
        <v>082</v>
      </c>
      <c r="F508" s="5"/>
      <c r="G508" s="5"/>
      <c r="H508" s="5"/>
      <c r="I508" s="9" t="s">
        <v>16</v>
      </c>
      <c r="J508" s="5"/>
      <c r="K508" s="5" t="s">
        <v>347</v>
      </c>
      <c r="L508" s="10"/>
    </row>
    <row r="509" spans="1:12" ht="18.75" hidden="1" customHeight="1">
      <c r="A509" s="5">
        <v>246</v>
      </c>
      <c r="B509" s="5" t="str">
        <f>CONCATENATE("EKB","/",E509,"/",IF(COUNTIFS($D$2:D509,D509)&lt;10,"00",IF(COUNTIFS($D$2:D509,D509)&gt;=10,"0",FALSE)),COUNTIFS($D$2:D509,D509))</f>
        <v>EKB/083/001</v>
      </c>
      <c r="C509" s="5" t="s">
        <v>282</v>
      </c>
      <c r="D509" s="9" t="s">
        <v>118</v>
      </c>
      <c r="E509" s="9" t="str">
        <f>VLOOKUP(D509,'KATEGORI BARANG'!$B$2:$C$182,2)</f>
        <v>083</v>
      </c>
      <c r="F509" s="5"/>
      <c r="G509" s="5"/>
      <c r="H509" s="5"/>
      <c r="I509" s="9" t="s">
        <v>16</v>
      </c>
      <c r="J509" s="5"/>
      <c r="K509" s="5" t="s">
        <v>347</v>
      </c>
      <c r="L509" s="10"/>
    </row>
    <row r="510" spans="1:12" ht="18.75" hidden="1" customHeight="1">
      <c r="A510" s="5">
        <v>246</v>
      </c>
      <c r="B510" s="5" t="str">
        <f>CONCATENATE("EKB","/",E510,"/",IF(COUNTIFS($D$2:D510,D510)&lt;10,"00",IF(COUNTIFS($D$2:D510,D510)&gt;=10,"0",FALSE)),COUNTIFS($D$2:D510,D510))</f>
        <v>EKB/084/001</v>
      </c>
      <c r="C510" s="5" t="s">
        <v>283</v>
      </c>
      <c r="D510" s="9" t="s">
        <v>119</v>
      </c>
      <c r="E510" s="9" t="str">
        <f>VLOOKUP(D510,'KATEGORI BARANG'!$B$2:$C$182,2)</f>
        <v>084</v>
      </c>
      <c r="F510" s="5"/>
      <c r="G510" s="5"/>
      <c r="H510" s="5"/>
      <c r="I510" s="9" t="s">
        <v>16</v>
      </c>
      <c r="J510" s="5"/>
      <c r="K510" s="5" t="s">
        <v>347</v>
      </c>
      <c r="L510" s="10"/>
    </row>
    <row r="511" spans="1:12" ht="18.75" hidden="1" customHeight="1">
      <c r="A511" s="5">
        <v>246</v>
      </c>
      <c r="B511" s="5" t="str">
        <f>CONCATENATE("EKB","/",E511,"/",IF(COUNTIFS($D$2:D511,D511)&lt;10,"00",IF(COUNTIFS($D$2:D511,D511)&gt;=10,"0",FALSE)),COUNTIFS($D$2:D511,D511))</f>
        <v>EKB/085/001</v>
      </c>
      <c r="C511" s="5" t="s">
        <v>284</v>
      </c>
      <c r="D511" s="9" t="s">
        <v>120</v>
      </c>
      <c r="E511" s="9" t="str">
        <f>VLOOKUP(D511,'KATEGORI BARANG'!$B$2:$C$182,2)</f>
        <v>085</v>
      </c>
      <c r="F511" s="5"/>
      <c r="G511" s="5"/>
      <c r="H511" s="5"/>
      <c r="I511" s="9" t="s">
        <v>16</v>
      </c>
      <c r="J511" s="5"/>
      <c r="K511" s="5" t="s">
        <v>347</v>
      </c>
      <c r="L511" s="10"/>
    </row>
    <row r="512" spans="1:12" ht="18.75" hidden="1" customHeight="1">
      <c r="A512" s="5">
        <v>246</v>
      </c>
      <c r="B512" s="5" t="str">
        <f>CONCATENATE("EKB","/",E512,"/",IF(COUNTIFS($D$2:D512,D512)&lt;10,"00",IF(COUNTIFS($D$2:D512,D512)&gt;=10,"0",FALSE)),COUNTIFS($D$2:D512,D512))</f>
        <v>EKB/086/001</v>
      </c>
      <c r="C512" s="5" t="s">
        <v>285</v>
      </c>
      <c r="D512" s="9" t="s">
        <v>121</v>
      </c>
      <c r="E512" s="9" t="str">
        <f>VLOOKUP(D512,'KATEGORI BARANG'!$B$2:$C$182,2)</f>
        <v>086</v>
      </c>
      <c r="F512" s="5"/>
      <c r="G512" s="5"/>
      <c r="H512" s="5"/>
      <c r="I512" s="9" t="s">
        <v>9</v>
      </c>
      <c r="J512" s="5"/>
      <c r="K512" s="5" t="s">
        <v>347</v>
      </c>
      <c r="L512" s="10"/>
    </row>
    <row r="513" spans="1:12" ht="18.75" hidden="1" customHeight="1">
      <c r="A513" s="5">
        <v>246</v>
      </c>
      <c r="B513" s="5" t="str">
        <f>CONCATENATE("EKB","/",E513,"/",IF(COUNTIFS($D$2:D513,D513)&lt;10,"00",IF(COUNTIFS($D$2:D513,D513)&gt;=10,"0",FALSE)),COUNTIFS($D$2:D513,D513))</f>
        <v>EKB/086/002</v>
      </c>
      <c r="C513" s="5"/>
      <c r="D513" s="9" t="s">
        <v>121</v>
      </c>
      <c r="E513" s="9" t="str">
        <f>VLOOKUP(D513,'KATEGORI BARANG'!$B$2:$C$182,2)</f>
        <v>086</v>
      </c>
      <c r="F513" s="5"/>
      <c r="G513" s="5"/>
      <c r="H513" s="5"/>
      <c r="I513" s="9" t="s">
        <v>12</v>
      </c>
      <c r="J513" s="5"/>
      <c r="K513" s="5" t="s">
        <v>347</v>
      </c>
      <c r="L513" s="10"/>
    </row>
    <row r="514" spans="1:12" ht="18.75" hidden="1" customHeight="1">
      <c r="A514" s="5">
        <v>246</v>
      </c>
      <c r="B514" s="5" t="str">
        <f>CONCATENATE("EKB","/",E514,"/",IF(COUNTIFS($D$2:D514,D514)&lt;10,"00",IF(COUNTIFS($D$2:D514,D514)&gt;=10,"0",FALSE)),COUNTIFS($D$2:D514,D514))</f>
        <v>EKB/087/001</v>
      </c>
      <c r="C514" s="5" t="s">
        <v>282</v>
      </c>
      <c r="D514" s="9" t="s">
        <v>122</v>
      </c>
      <c r="E514" s="9" t="str">
        <f>VLOOKUP(D514,'KATEGORI BARANG'!$B$2:$C$182,2)</f>
        <v>087</v>
      </c>
      <c r="F514" s="5"/>
      <c r="G514" s="5"/>
      <c r="H514" s="5"/>
      <c r="I514" s="9" t="s">
        <v>0</v>
      </c>
      <c r="J514" s="5"/>
      <c r="K514" s="5" t="s">
        <v>347</v>
      </c>
      <c r="L514" s="10"/>
    </row>
    <row r="515" spans="1:12" ht="18.75" hidden="1" customHeight="1">
      <c r="A515" s="5">
        <v>246</v>
      </c>
      <c r="B515" s="5" t="str">
        <f>CONCATENATE("EKB","/",E515,"/",IF(COUNTIFS($D$2:D515,D515)&lt;10,"00",IF(COUNTIFS($D$2:D515,D515)&gt;=10,"0",FALSE)),COUNTIFS($D$2:D515,D515))</f>
        <v>EKB/087/002</v>
      </c>
      <c r="C515" s="5"/>
      <c r="D515" s="9" t="s">
        <v>122</v>
      </c>
      <c r="E515" s="9" t="str">
        <f>VLOOKUP(D515,'KATEGORI BARANG'!$B$2:$C$182,2)</f>
        <v>087</v>
      </c>
      <c r="F515" s="5"/>
      <c r="G515" s="5"/>
      <c r="H515" s="5"/>
      <c r="I515" s="9" t="s">
        <v>0</v>
      </c>
      <c r="J515" s="5"/>
      <c r="K515" s="5" t="s">
        <v>347</v>
      </c>
      <c r="L515" s="10"/>
    </row>
    <row r="516" spans="1:12" ht="18.75" hidden="1" customHeight="1">
      <c r="A516" s="5">
        <v>246</v>
      </c>
      <c r="B516" s="5" t="str">
        <f>CONCATENATE("EKB","/",E516,"/",IF(COUNTIFS($D$2:D516,D516)&lt;10,"00",IF(COUNTIFS($D$2:D516,D516)&gt;=10,"0",FALSE)),COUNTIFS($D$2:D516,D516))</f>
        <v>EKB/087/003</v>
      </c>
      <c r="C516" s="5"/>
      <c r="D516" s="9" t="s">
        <v>122</v>
      </c>
      <c r="E516" s="9" t="str">
        <f>VLOOKUP(D516,'KATEGORI BARANG'!$B$2:$C$182,2)</f>
        <v>087</v>
      </c>
      <c r="F516" s="5"/>
      <c r="G516" s="5"/>
      <c r="H516" s="5"/>
      <c r="I516" s="9" t="s">
        <v>0</v>
      </c>
      <c r="J516" s="5"/>
      <c r="K516" s="5" t="s">
        <v>347</v>
      </c>
      <c r="L516" s="10"/>
    </row>
    <row r="517" spans="1:12" ht="18.75" hidden="1" customHeight="1">
      <c r="A517" s="5">
        <v>246</v>
      </c>
      <c r="B517" s="5" t="str">
        <f>CONCATENATE("EKB","/",E517,"/",IF(COUNTIFS($D$2:D517,D517)&lt;10,"00",IF(COUNTIFS($D$2:D517,D517)&gt;=10,"0",FALSE)),COUNTIFS($D$2:D517,D517))</f>
        <v>EKB/087/004</v>
      </c>
      <c r="C517" s="5"/>
      <c r="D517" s="9" t="s">
        <v>122</v>
      </c>
      <c r="E517" s="9" t="str">
        <f>VLOOKUP(D517,'KATEGORI BARANG'!$B$2:$C$182,2)</f>
        <v>087</v>
      </c>
      <c r="F517" s="5"/>
      <c r="G517" s="5"/>
      <c r="H517" s="5"/>
      <c r="I517" s="9" t="s">
        <v>0</v>
      </c>
      <c r="J517" s="5"/>
      <c r="K517" s="5" t="s">
        <v>347</v>
      </c>
      <c r="L517" s="10"/>
    </row>
    <row r="518" spans="1:12" ht="18.75" hidden="1" customHeight="1">
      <c r="A518" s="5">
        <v>246</v>
      </c>
      <c r="B518" s="5" t="str">
        <f>CONCATENATE("EKB","/",E518,"/",IF(COUNTIFS($D$2:D518,D518)&lt;10,"00",IF(COUNTIFS($D$2:D518,D518)&gt;=10,"0",FALSE)),COUNTIFS($D$2:D518,D518))</f>
        <v>EKB/087/005</v>
      </c>
      <c r="C518" s="5"/>
      <c r="D518" s="9" t="s">
        <v>122</v>
      </c>
      <c r="E518" s="9" t="str">
        <f>VLOOKUP(D518,'KATEGORI BARANG'!$B$2:$C$182,2)</f>
        <v>087</v>
      </c>
      <c r="F518" s="5"/>
      <c r="G518" s="5"/>
      <c r="H518" s="5"/>
      <c r="I518" s="9" t="s">
        <v>0</v>
      </c>
      <c r="J518" s="5"/>
      <c r="K518" s="5" t="s">
        <v>347</v>
      </c>
      <c r="L518" s="10"/>
    </row>
    <row r="519" spans="1:12" ht="18.75" hidden="1" customHeight="1">
      <c r="A519" s="5">
        <v>246</v>
      </c>
      <c r="B519" s="5" t="str">
        <f>CONCATENATE("EKB","/",E519,"/",IF(COUNTIFS($D$2:D519,D519)&lt;10,"00",IF(COUNTIFS($D$2:D519,D519)&gt;=10,"0",FALSE)),COUNTIFS($D$2:D519,D519))</f>
        <v>EKB/087/006</v>
      </c>
      <c r="C519" s="5"/>
      <c r="D519" s="9" t="s">
        <v>122</v>
      </c>
      <c r="E519" s="9" t="str">
        <f>VLOOKUP(D519,'KATEGORI BARANG'!$B$2:$C$182,2)</f>
        <v>087</v>
      </c>
      <c r="F519" s="5"/>
      <c r="G519" s="5"/>
      <c r="H519" s="5"/>
      <c r="I519" s="9" t="s">
        <v>2</v>
      </c>
      <c r="J519" s="5"/>
      <c r="K519" s="5" t="s">
        <v>347</v>
      </c>
      <c r="L519" s="10"/>
    </row>
    <row r="520" spans="1:12" ht="18.75" hidden="1" customHeight="1">
      <c r="A520" s="5">
        <v>246</v>
      </c>
      <c r="B520" s="5" t="str">
        <f>CONCATENATE("EKB","/",E520,"/",IF(COUNTIFS($D$2:D520,D520)&lt;10,"00",IF(COUNTIFS($D$2:D520,D520)&gt;=10,"0",FALSE)),COUNTIFS($D$2:D520,D520))</f>
        <v>EKB/087/007</v>
      </c>
      <c r="C520" s="5"/>
      <c r="D520" s="9" t="s">
        <v>122</v>
      </c>
      <c r="E520" s="9" t="str">
        <f>VLOOKUP(D520,'KATEGORI BARANG'!$B$2:$C$182,2)</f>
        <v>087</v>
      </c>
      <c r="F520" s="5"/>
      <c r="G520" s="5"/>
      <c r="H520" s="5"/>
      <c r="I520" s="9" t="s">
        <v>2</v>
      </c>
      <c r="J520" s="5"/>
      <c r="K520" s="5" t="s">
        <v>347</v>
      </c>
      <c r="L520" s="10"/>
    </row>
    <row r="521" spans="1:12" ht="18.75" hidden="1" customHeight="1">
      <c r="A521" s="5">
        <v>246</v>
      </c>
      <c r="B521" s="5" t="str">
        <f>CONCATENATE("EKB","/",E521,"/",IF(COUNTIFS($D$2:D521,D521)&lt;10,"00",IF(COUNTIFS($D$2:D521,D521)&gt;=10,"0",FALSE)),COUNTIFS($D$2:D521,D521))</f>
        <v>EKB/087/008</v>
      </c>
      <c r="C521" s="5"/>
      <c r="D521" s="9" t="s">
        <v>122</v>
      </c>
      <c r="E521" s="9" t="str">
        <f>VLOOKUP(D521,'KATEGORI BARANG'!$B$2:$C$182,2)</f>
        <v>087</v>
      </c>
      <c r="F521" s="5"/>
      <c r="G521" s="5"/>
      <c r="H521" s="5"/>
      <c r="I521" s="9" t="s">
        <v>2</v>
      </c>
      <c r="J521" s="5"/>
      <c r="K521" s="5" t="s">
        <v>347</v>
      </c>
      <c r="L521" s="10"/>
    </row>
    <row r="522" spans="1:12" ht="18.75" hidden="1" customHeight="1">
      <c r="A522" s="5">
        <v>246</v>
      </c>
      <c r="B522" s="5" t="str">
        <f>CONCATENATE("EKB","/",E522,"/",IF(COUNTIFS($D$2:D522,D522)&lt;10,"00",IF(COUNTIFS($D$2:D522,D522)&gt;=10,"0",FALSE)),COUNTIFS($D$2:D522,D522))</f>
        <v>EKB/087/009</v>
      </c>
      <c r="C522" s="5"/>
      <c r="D522" s="9" t="s">
        <v>122</v>
      </c>
      <c r="E522" s="9" t="str">
        <f>VLOOKUP(D522,'KATEGORI BARANG'!$B$2:$C$182,2)</f>
        <v>087</v>
      </c>
      <c r="F522" s="5"/>
      <c r="G522" s="5"/>
      <c r="H522" s="5"/>
      <c r="I522" s="9" t="s">
        <v>2</v>
      </c>
      <c r="J522" s="5"/>
      <c r="K522" s="5" t="s">
        <v>347</v>
      </c>
      <c r="L522" s="10"/>
    </row>
    <row r="523" spans="1:12" ht="18.75" customHeight="1">
      <c r="A523" s="5">
        <v>246</v>
      </c>
      <c r="B523" s="5" t="str">
        <f>CONCATENATE("EKB","/",E523,"/",IF(COUNTIFS($D$2:D523,D523)&lt;10,"00",IF(COUNTIFS($D$2:D523,D523)&gt;=10,"0",FALSE)),COUNTIFS($D$2:D523,D523))</f>
        <v>EKB/087/010</v>
      </c>
      <c r="C523" s="5"/>
      <c r="D523" s="9" t="s">
        <v>122</v>
      </c>
      <c r="E523" s="9" t="str">
        <f>VLOOKUP(D523,'KATEGORI BARANG'!$B$2:$C$182,2)</f>
        <v>087</v>
      </c>
      <c r="F523" s="5"/>
      <c r="G523" s="5"/>
      <c r="H523" s="5"/>
      <c r="I523" s="9" t="s">
        <v>6</v>
      </c>
      <c r="J523" s="5"/>
      <c r="K523" s="5" t="s">
        <v>347</v>
      </c>
      <c r="L523" s="10"/>
    </row>
    <row r="524" spans="1:12" ht="18.75" customHeight="1">
      <c r="A524" s="5">
        <v>246</v>
      </c>
      <c r="B524" s="5" t="str">
        <f>CONCATENATE("EKB","/",E524,"/",IF(COUNTIFS($D$2:D524,D524)&lt;10,"00",IF(COUNTIFS($D$2:D524,D524)&gt;=10,"0",FALSE)),COUNTIFS($D$2:D524,D524))</f>
        <v>EKB/087/011</v>
      </c>
      <c r="C524" s="5"/>
      <c r="D524" s="9" t="s">
        <v>122</v>
      </c>
      <c r="E524" s="9" t="str">
        <f>VLOOKUP(D524,'KATEGORI BARANG'!$B$2:$C$182,2)</f>
        <v>087</v>
      </c>
      <c r="F524" s="5"/>
      <c r="G524" s="5"/>
      <c r="H524" s="5"/>
      <c r="I524" s="9" t="s">
        <v>6</v>
      </c>
      <c r="J524" s="5"/>
      <c r="K524" s="5" t="s">
        <v>347</v>
      </c>
      <c r="L524" s="10"/>
    </row>
    <row r="525" spans="1:12" ht="18.75" customHeight="1">
      <c r="A525" s="5">
        <v>246</v>
      </c>
      <c r="B525" s="5" t="str">
        <f>CONCATENATE("EKB","/",E525,"/",IF(COUNTIFS($D$2:D525,D525)&lt;10,"00",IF(COUNTIFS($D$2:D525,D525)&gt;=10,"0",FALSE)),COUNTIFS($D$2:D525,D525))</f>
        <v>EKB/087/012</v>
      </c>
      <c r="C525" s="5"/>
      <c r="D525" s="9" t="s">
        <v>122</v>
      </c>
      <c r="E525" s="9" t="str">
        <f>VLOOKUP(D525,'KATEGORI BARANG'!$B$2:$C$182,2)</f>
        <v>087</v>
      </c>
      <c r="F525" s="5"/>
      <c r="G525" s="5"/>
      <c r="H525" s="5"/>
      <c r="I525" s="9" t="s">
        <v>6</v>
      </c>
      <c r="J525" s="5"/>
      <c r="K525" s="5" t="s">
        <v>347</v>
      </c>
      <c r="L525" s="10"/>
    </row>
    <row r="526" spans="1:12" ht="18.75" customHeight="1">
      <c r="A526" s="5">
        <v>246</v>
      </c>
      <c r="B526" s="5" t="str">
        <f>CONCATENATE("EKB","/",E526,"/",IF(COUNTIFS($D$2:D526,D526)&lt;10,"00",IF(COUNTIFS($D$2:D526,D526)&gt;=10,"0",FALSE)),COUNTIFS($D$2:D526,D526))</f>
        <v>EKB/087/013</v>
      </c>
      <c r="C526" s="5"/>
      <c r="D526" s="9" t="s">
        <v>122</v>
      </c>
      <c r="E526" s="9" t="str">
        <f>VLOOKUP(D526,'KATEGORI BARANG'!$B$2:$C$182,2)</f>
        <v>087</v>
      </c>
      <c r="F526" s="5"/>
      <c r="G526" s="5"/>
      <c r="H526" s="5"/>
      <c r="I526" s="9" t="s">
        <v>6</v>
      </c>
      <c r="J526" s="5"/>
      <c r="K526" s="5" t="s">
        <v>347</v>
      </c>
      <c r="L526" s="10"/>
    </row>
    <row r="527" spans="1:12" ht="18.75" customHeight="1">
      <c r="A527" s="5">
        <v>246</v>
      </c>
      <c r="B527" s="5" t="str">
        <f>CONCATENATE("EKB","/",E527,"/",IF(COUNTIFS($D$2:D527,D527)&lt;10,"00",IF(COUNTIFS($D$2:D527,D527)&gt;=10,"0",FALSE)),COUNTIFS($D$2:D527,D527))</f>
        <v>EKB/087/014</v>
      </c>
      <c r="C527" s="5"/>
      <c r="D527" s="9" t="s">
        <v>122</v>
      </c>
      <c r="E527" s="9" t="str">
        <f>VLOOKUP(D527,'KATEGORI BARANG'!$B$2:$C$182,2)</f>
        <v>087</v>
      </c>
      <c r="F527" s="5"/>
      <c r="G527" s="5"/>
      <c r="H527" s="5"/>
      <c r="I527" s="9" t="s">
        <v>6</v>
      </c>
      <c r="J527" s="5"/>
      <c r="K527" s="5" t="s">
        <v>347</v>
      </c>
      <c r="L527" s="10"/>
    </row>
    <row r="528" spans="1:12" ht="18.75" customHeight="1">
      <c r="A528" s="5">
        <v>246</v>
      </c>
      <c r="B528" s="5" t="str">
        <f>CONCATENATE("EKB","/",E528,"/",IF(COUNTIFS($D$2:D528,D528)&lt;10,"00",IF(COUNTIFS($D$2:D528,D528)&gt;=10,"0",FALSE)),COUNTIFS($D$2:D528,D528))</f>
        <v>EKB/087/015</v>
      </c>
      <c r="C528" s="5"/>
      <c r="D528" s="9" t="s">
        <v>122</v>
      </c>
      <c r="E528" s="9" t="str">
        <f>VLOOKUP(D528,'KATEGORI BARANG'!$B$2:$C$182,2)</f>
        <v>087</v>
      </c>
      <c r="F528" s="5"/>
      <c r="G528" s="5"/>
      <c r="H528" s="5"/>
      <c r="I528" s="9" t="s">
        <v>6</v>
      </c>
      <c r="J528" s="5"/>
      <c r="K528" s="5" t="s">
        <v>347</v>
      </c>
      <c r="L528" s="10"/>
    </row>
    <row r="529" spans="1:12" ht="18.75" customHeight="1">
      <c r="A529" s="5">
        <v>246</v>
      </c>
      <c r="B529" s="5" t="str">
        <f>CONCATENATE("EKB","/",E529,"/",IF(COUNTIFS($D$2:D529,D529)&lt;10,"00",IF(COUNTIFS($D$2:D529,D529)&gt;=10,"0",FALSE)),COUNTIFS($D$2:D529,D529))</f>
        <v>EKB/087/016</v>
      </c>
      <c r="C529" s="5"/>
      <c r="D529" s="9" t="s">
        <v>122</v>
      </c>
      <c r="E529" s="9" t="str">
        <f>VLOOKUP(D529,'KATEGORI BARANG'!$B$2:$C$182,2)</f>
        <v>087</v>
      </c>
      <c r="F529" s="5"/>
      <c r="G529" s="5"/>
      <c r="H529" s="5"/>
      <c r="I529" s="9" t="s">
        <v>6</v>
      </c>
      <c r="J529" s="5"/>
      <c r="K529" s="5" t="s">
        <v>347</v>
      </c>
      <c r="L529" s="10"/>
    </row>
    <row r="530" spans="1:12" ht="18.75" customHeight="1">
      <c r="A530" s="5">
        <v>246</v>
      </c>
      <c r="B530" s="5" t="str">
        <f>CONCATENATE("EKB","/",E530,"/",IF(COUNTIFS($D$2:D530,D530)&lt;10,"00",IF(COUNTIFS($D$2:D530,D530)&gt;=10,"0",FALSE)),COUNTIFS($D$2:D530,D530))</f>
        <v>EKB/087/017</v>
      </c>
      <c r="C530" s="5"/>
      <c r="D530" s="9" t="s">
        <v>122</v>
      </c>
      <c r="E530" s="9" t="str">
        <f>VLOOKUP(D530,'KATEGORI BARANG'!$B$2:$C$182,2)</f>
        <v>087</v>
      </c>
      <c r="F530" s="5"/>
      <c r="G530" s="5"/>
      <c r="H530" s="5"/>
      <c r="I530" s="9" t="s">
        <v>6</v>
      </c>
      <c r="J530" s="5"/>
      <c r="K530" s="5" t="s">
        <v>347</v>
      </c>
      <c r="L530" s="10"/>
    </row>
    <row r="531" spans="1:12" ht="18.75" customHeight="1">
      <c r="A531" s="5">
        <v>246</v>
      </c>
      <c r="B531" s="5" t="str">
        <f>CONCATENATE("EKB","/",E531,"/",IF(COUNTIFS($D$2:D531,D531)&lt;10,"00",IF(COUNTIFS($D$2:D531,D531)&gt;=10,"0",FALSE)),COUNTIFS($D$2:D531,D531))</f>
        <v>EKB/087/018</v>
      </c>
      <c r="C531" s="5"/>
      <c r="D531" s="9" t="s">
        <v>122</v>
      </c>
      <c r="E531" s="9" t="str">
        <f>VLOOKUP(D531,'KATEGORI BARANG'!$B$2:$C$182,2)</f>
        <v>087</v>
      </c>
      <c r="F531" s="5"/>
      <c r="G531" s="5"/>
      <c r="H531" s="5"/>
      <c r="I531" s="9" t="s">
        <v>6</v>
      </c>
      <c r="J531" s="5"/>
      <c r="K531" s="5" t="s">
        <v>347</v>
      </c>
      <c r="L531" s="10"/>
    </row>
    <row r="532" spans="1:12" ht="18.75" customHeight="1">
      <c r="A532" s="5">
        <v>246</v>
      </c>
      <c r="B532" s="5" t="str">
        <f>CONCATENATE("EKB","/",E532,"/",IF(COUNTIFS($D$2:D532,D532)&lt;10,"00",IF(COUNTIFS($D$2:D532,D532)&gt;=10,"0",FALSE)),COUNTIFS($D$2:D532,D532))</f>
        <v>EKB/087/019</v>
      </c>
      <c r="C532" s="5"/>
      <c r="D532" s="9" t="s">
        <v>122</v>
      </c>
      <c r="E532" s="9" t="str">
        <f>VLOOKUP(D532,'KATEGORI BARANG'!$B$2:$C$182,2)</f>
        <v>087</v>
      </c>
      <c r="F532" s="5"/>
      <c r="G532" s="5"/>
      <c r="H532" s="5"/>
      <c r="I532" s="9" t="s">
        <v>6</v>
      </c>
      <c r="J532" s="5"/>
      <c r="K532" s="5" t="s">
        <v>347</v>
      </c>
      <c r="L532" s="10"/>
    </row>
    <row r="533" spans="1:12" ht="18.75" hidden="1" customHeight="1">
      <c r="A533" s="5">
        <v>246</v>
      </c>
      <c r="B533" s="5" t="str">
        <f>CONCATENATE("EKB","/",E533,"/",IF(COUNTIFS($D$2:D533,D533)&lt;10,"00",IF(COUNTIFS($D$2:D533,D533)&gt;=10,"0",FALSE)),COUNTIFS($D$2:D533,D533))</f>
        <v>EKB/087/020</v>
      </c>
      <c r="C533" s="5"/>
      <c r="D533" s="9" t="s">
        <v>122</v>
      </c>
      <c r="E533" s="9" t="str">
        <f>VLOOKUP(D533,'KATEGORI BARANG'!$B$2:$C$182,2)</f>
        <v>087</v>
      </c>
      <c r="F533" s="5"/>
      <c r="G533" s="5"/>
      <c r="H533" s="5"/>
      <c r="I533" s="9" t="s">
        <v>7</v>
      </c>
      <c r="J533" s="5"/>
      <c r="K533" s="5" t="s">
        <v>347</v>
      </c>
      <c r="L533" s="10"/>
    </row>
    <row r="534" spans="1:12" ht="18.75" hidden="1" customHeight="1">
      <c r="A534" s="5">
        <v>246</v>
      </c>
      <c r="B534" s="5" t="str">
        <f>CONCATENATE("EKB","/",E534,"/",IF(COUNTIFS($D$2:D534,D534)&lt;10,"00",IF(COUNTIFS($D$2:D534,D534)&gt;=10,"0",FALSE)),COUNTIFS($D$2:D534,D534))</f>
        <v>EKB/087/021</v>
      </c>
      <c r="C534" s="5"/>
      <c r="D534" s="9" t="s">
        <v>122</v>
      </c>
      <c r="E534" s="9" t="str">
        <f>VLOOKUP(D534,'KATEGORI BARANG'!$B$2:$C$182,2)</f>
        <v>087</v>
      </c>
      <c r="F534" s="5"/>
      <c r="G534" s="5"/>
      <c r="H534" s="5"/>
      <c r="I534" s="9" t="s">
        <v>7</v>
      </c>
      <c r="J534" s="5"/>
      <c r="K534" s="5" t="s">
        <v>347</v>
      </c>
      <c r="L534" s="10"/>
    </row>
    <row r="535" spans="1:12" ht="18.75" hidden="1" customHeight="1">
      <c r="A535" s="5">
        <v>246</v>
      </c>
      <c r="B535" s="5" t="str">
        <f>CONCATENATE("EKB","/",E535,"/",IF(COUNTIFS($D$2:D535,D535)&lt;10,"00",IF(COUNTIFS($D$2:D535,D535)&gt;=10,"0",FALSE)),COUNTIFS($D$2:D535,D535))</f>
        <v>EKB/087/022</v>
      </c>
      <c r="C535" s="5"/>
      <c r="D535" s="9" t="s">
        <v>122</v>
      </c>
      <c r="E535" s="9" t="str">
        <f>VLOOKUP(D535,'KATEGORI BARANG'!$B$2:$C$182,2)</f>
        <v>087</v>
      </c>
      <c r="F535" s="5"/>
      <c r="G535" s="5"/>
      <c r="H535" s="5"/>
      <c r="I535" s="9" t="s">
        <v>7</v>
      </c>
      <c r="J535" s="5"/>
      <c r="K535" s="5" t="s">
        <v>347</v>
      </c>
      <c r="L535" s="10"/>
    </row>
    <row r="536" spans="1:12" ht="18.75" hidden="1" customHeight="1">
      <c r="A536" s="5">
        <v>246</v>
      </c>
      <c r="B536" s="5" t="str">
        <f>CONCATENATE("EKB","/",E536,"/",IF(COUNTIFS($D$2:D536,D536)&lt;10,"00",IF(COUNTIFS($D$2:D536,D536)&gt;=10,"0",FALSE)),COUNTIFS($D$2:D536,D536))</f>
        <v>EKB/087/023</v>
      </c>
      <c r="C536" s="5"/>
      <c r="D536" s="9" t="s">
        <v>122</v>
      </c>
      <c r="E536" s="9" t="str">
        <f>VLOOKUP(D536,'KATEGORI BARANG'!$B$2:$C$182,2)</f>
        <v>087</v>
      </c>
      <c r="F536" s="5"/>
      <c r="G536" s="5"/>
      <c r="H536" s="5"/>
      <c r="I536" s="9" t="s">
        <v>7</v>
      </c>
      <c r="J536" s="5"/>
      <c r="K536" s="5" t="s">
        <v>347</v>
      </c>
      <c r="L536" s="10"/>
    </row>
    <row r="537" spans="1:12" ht="18.75" hidden="1" customHeight="1">
      <c r="A537" s="5">
        <v>246</v>
      </c>
      <c r="B537" s="5" t="str">
        <f>CONCATENATE("EKB","/",E537,"/",IF(COUNTIFS($D$2:D537,D537)&lt;10,"00",IF(COUNTIFS($D$2:D537,D537)&gt;=10,"0",FALSE)),COUNTIFS($D$2:D537,D537))</f>
        <v>EKB/087/024</v>
      </c>
      <c r="C537" s="5"/>
      <c r="D537" s="9" t="s">
        <v>122</v>
      </c>
      <c r="E537" s="9" t="str">
        <f>VLOOKUP(D537,'KATEGORI BARANG'!$B$2:$C$182,2)</f>
        <v>087</v>
      </c>
      <c r="F537" s="5"/>
      <c r="G537" s="5"/>
      <c r="H537" s="5"/>
      <c r="I537" s="9" t="s">
        <v>12</v>
      </c>
      <c r="J537" s="5"/>
      <c r="K537" s="5" t="s">
        <v>347</v>
      </c>
      <c r="L537" s="10"/>
    </row>
    <row r="538" spans="1:12" ht="18.75" hidden="1" customHeight="1">
      <c r="A538" s="5">
        <v>246</v>
      </c>
      <c r="B538" s="5" t="str">
        <f>CONCATENATE("EKB","/",E538,"/",IF(COUNTIFS($D$2:D538,D538)&lt;10,"00",IF(COUNTIFS($D$2:D538,D538)&gt;=10,"0",FALSE)),COUNTIFS($D$2:D538,D538))</f>
        <v>EKB/087/025</v>
      </c>
      <c r="C538" s="5"/>
      <c r="D538" s="9" t="s">
        <v>122</v>
      </c>
      <c r="E538" s="9" t="str">
        <f>VLOOKUP(D538,'KATEGORI BARANG'!$B$2:$C$182,2)</f>
        <v>087</v>
      </c>
      <c r="F538" s="5"/>
      <c r="G538" s="5"/>
      <c r="H538" s="5"/>
      <c r="I538" s="9" t="s">
        <v>12</v>
      </c>
      <c r="J538" s="5"/>
      <c r="K538" s="5" t="s">
        <v>347</v>
      </c>
      <c r="L538" s="10"/>
    </row>
    <row r="539" spans="1:12" ht="18.75" hidden="1" customHeight="1">
      <c r="A539" s="5">
        <v>246</v>
      </c>
      <c r="B539" s="5" t="str">
        <f>CONCATENATE("EKB","/",E539,"/",IF(COUNTIFS($D$2:D539,D539)&lt;10,"00",IF(COUNTIFS($D$2:D539,D539)&gt;=10,"0",FALSE)),COUNTIFS($D$2:D539,D539))</f>
        <v>EKB/087/026</v>
      </c>
      <c r="C539" s="5"/>
      <c r="D539" s="9" t="s">
        <v>122</v>
      </c>
      <c r="E539" s="9" t="str">
        <f>VLOOKUP(D539,'KATEGORI BARANG'!$B$2:$C$182,2)</f>
        <v>087</v>
      </c>
      <c r="F539" s="5"/>
      <c r="G539" s="5"/>
      <c r="H539" s="5"/>
      <c r="I539" s="9" t="s">
        <v>12</v>
      </c>
      <c r="J539" s="5"/>
      <c r="K539" s="5" t="s">
        <v>347</v>
      </c>
      <c r="L539" s="10"/>
    </row>
    <row r="540" spans="1:12" ht="18.75" hidden="1" customHeight="1">
      <c r="A540" s="5">
        <v>246</v>
      </c>
      <c r="B540" s="5" t="str">
        <f>CONCATENATE("EKB","/",E540,"/",IF(COUNTIFS($D$2:D540,D540)&lt;10,"00",IF(COUNTIFS($D$2:D540,D540)&gt;=10,"0",FALSE)),COUNTIFS($D$2:D540,D540))</f>
        <v>EKB/087/027</v>
      </c>
      <c r="C540" s="5"/>
      <c r="D540" s="9" t="s">
        <v>122</v>
      </c>
      <c r="E540" s="9" t="str">
        <f>VLOOKUP(D540,'KATEGORI BARANG'!$B$2:$C$182,2)</f>
        <v>087</v>
      </c>
      <c r="F540" s="5"/>
      <c r="G540" s="5"/>
      <c r="H540" s="5"/>
      <c r="I540" s="9" t="s">
        <v>12</v>
      </c>
      <c r="J540" s="5"/>
      <c r="K540" s="5" t="s">
        <v>347</v>
      </c>
      <c r="L540" s="10"/>
    </row>
    <row r="541" spans="1:12" ht="18.75" hidden="1" customHeight="1">
      <c r="A541" s="5">
        <v>246</v>
      </c>
      <c r="B541" s="5" t="str">
        <f>CONCATENATE("EKB","/",E541,"/",IF(COUNTIFS($D$2:D541,D541)&lt;10,"00",IF(COUNTIFS($D$2:D541,D541)&gt;=10,"0",FALSE)),COUNTIFS($D$2:D541,D541))</f>
        <v>EKB/087/028</v>
      </c>
      <c r="C541" s="5"/>
      <c r="D541" s="9" t="s">
        <v>122</v>
      </c>
      <c r="E541" s="9" t="str">
        <f>VLOOKUP(D541,'KATEGORI BARANG'!$B$2:$C$182,2)</f>
        <v>087</v>
      </c>
      <c r="F541" s="5"/>
      <c r="G541" s="5"/>
      <c r="H541" s="5"/>
      <c r="I541" s="9" t="s">
        <v>12</v>
      </c>
      <c r="J541" s="5"/>
      <c r="K541" s="5" t="s">
        <v>347</v>
      </c>
      <c r="L541" s="10"/>
    </row>
    <row r="542" spans="1:12" ht="18.75" hidden="1" customHeight="1">
      <c r="A542" s="5">
        <v>246</v>
      </c>
      <c r="B542" s="5" t="str">
        <f>CONCATENATE("EKB","/",E542,"/",IF(COUNTIFS($D$2:D542,D542)&lt;10,"00",IF(COUNTIFS($D$2:D542,D542)&gt;=10,"0",FALSE)),COUNTIFS($D$2:D542,D542))</f>
        <v>EKB/087/029</v>
      </c>
      <c r="C542" s="5"/>
      <c r="D542" s="9" t="s">
        <v>122</v>
      </c>
      <c r="E542" s="9" t="str">
        <f>VLOOKUP(D542,'KATEGORI BARANG'!$B$2:$C$182,2)</f>
        <v>087</v>
      </c>
      <c r="F542" s="5"/>
      <c r="G542" s="5"/>
      <c r="H542" s="5"/>
      <c r="I542" s="9" t="s">
        <v>12</v>
      </c>
      <c r="J542" s="5"/>
      <c r="K542" s="5" t="s">
        <v>347</v>
      </c>
      <c r="L542" s="10"/>
    </row>
    <row r="543" spans="1:12" ht="18.75" hidden="1" customHeight="1">
      <c r="A543" s="5">
        <v>246</v>
      </c>
      <c r="B543" s="5" t="str">
        <f>CONCATENATE("EKB","/",E543,"/",IF(COUNTIFS($D$2:D543,D543)&lt;10,"00",IF(COUNTIFS($D$2:D543,D543)&gt;=10,"0",FALSE)),COUNTIFS($D$2:D543,D543))</f>
        <v>EKB/087/030</v>
      </c>
      <c r="C543" s="5"/>
      <c r="D543" s="9" t="s">
        <v>122</v>
      </c>
      <c r="E543" s="9" t="str">
        <f>VLOOKUP(D543,'KATEGORI BARANG'!$B$2:$C$182,2)</f>
        <v>087</v>
      </c>
      <c r="F543" s="5"/>
      <c r="G543" s="5"/>
      <c r="H543" s="5"/>
      <c r="I543" s="9" t="s">
        <v>12</v>
      </c>
      <c r="J543" s="5"/>
      <c r="K543" s="5" t="s">
        <v>347</v>
      </c>
      <c r="L543" s="10"/>
    </row>
    <row r="544" spans="1:12" ht="18.75" hidden="1" customHeight="1">
      <c r="A544" s="5">
        <v>246</v>
      </c>
      <c r="B544" s="5" t="str">
        <f>CONCATENATE("EKB","/",E544,"/",IF(COUNTIFS($D$2:D544,D544)&lt;10,"00",IF(COUNTIFS($D$2:D544,D544)&gt;=10,"0",FALSE)),COUNTIFS($D$2:D544,D544))</f>
        <v>EKB/087/031</v>
      </c>
      <c r="C544" s="5"/>
      <c r="D544" s="9" t="s">
        <v>122</v>
      </c>
      <c r="E544" s="9" t="str">
        <f>VLOOKUP(D544,'KATEGORI BARANG'!$B$2:$C$182,2)</f>
        <v>087</v>
      </c>
      <c r="F544" s="5"/>
      <c r="G544" s="5"/>
      <c r="H544" s="5"/>
      <c r="I544" s="9" t="s">
        <v>12</v>
      </c>
      <c r="J544" s="5"/>
      <c r="K544" s="5" t="s">
        <v>347</v>
      </c>
      <c r="L544" s="10"/>
    </row>
    <row r="545" spans="1:12" ht="18.75" hidden="1" customHeight="1">
      <c r="A545" s="5">
        <v>246</v>
      </c>
      <c r="B545" s="5" t="str">
        <f>CONCATENATE("EKB","/",E545,"/",IF(COUNTIFS($D$2:D545,D545)&lt;10,"00",IF(COUNTIFS($D$2:D545,D545)&gt;=10,"0",FALSE)),COUNTIFS($D$2:D545,D545))</f>
        <v>EKB/087/032</v>
      </c>
      <c r="C545" s="5"/>
      <c r="D545" s="9" t="s">
        <v>122</v>
      </c>
      <c r="E545" s="9" t="str">
        <f>VLOOKUP(D545,'KATEGORI BARANG'!$B$2:$C$182,2)</f>
        <v>087</v>
      </c>
      <c r="F545" s="5"/>
      <c r="G545" s="5"/>
      <c r="H545" s="5"/>
      <c r="I545" s="9" t="s">
        <v>13</v>
      </c>
      <c r="J545" s="5"/>
      <c r="K545" s="5" t="s">
        <v>347</v>
      </c>
      <c r="L545" s="10"/>
    </row>
    <row r="546" spans="1:12" ht="18.75" hidden="1" customHeight="1">
      <c r="A546" s="5">
        <v>246</v>
      </c>
      <c r="B546" s="5" t="str">
        <f>CONCATENATE("EKB","/",E546,"/",IF(COUNTIFS($D$2:D546,D546)&lt;10,"00",IF(COUNTIFS($D$2:D546,D546)&gt;=10,"0",FALSE)),COUNTIFS($D$2:D546,D546))</f>
        <v>EKB/087/033</v>
      </c>
      <c r="C546" s="5"/>
      <c r="D546" s="9" t="s">
        <v>122</v>
      </c>
      <c r="E546" s="9" t="str">
        <f>VLOOKUP(D546,'KATEGORI BARANG'!$B$2:$C$182,2)</f>
        <v>087</v>
      </c>
      <c r="F546" s="5"/>
      <c r="G546" s="5"/>
      <c r="H546" s="5"/>
      <c r="I546" s="9" t="s">
        <v>13</v>
      </c>
      <c r="J546" s="5"/>
      <c r="K546" s="5" t="s">
        <v>347</v>
      </c>
      <c r="L546" s="10"/>
    </row>
    <row r="547" spans="1:12" ht="18.75" hidden="1" customHeight="1">
      <c r="A547" s="5">
        <v>246</v>
      </c>
      <c r="B547" s="5" t="str">
        <f>CONCATENATE("EKB","/",E547,"/",IF(COUNTIFS($D$2:D547,D547)&lt;10,"00",IF(COUNTIFS($D$2:D547,D547)&gt;=10,"0",FALSE)),COUNTIFS($D$2:D547,D547))</f>
        <v>EKB/087/034</v>
      </c>
      <c r="C547" s="5"/>
      <c r="D547" s="9" t="s">
        <v>122</v>
      </c>
      <c r="E547" s="9" t="str">
        <f>VLOOKUP(D547,'KATEGORI BARANG'!$B$2:$C$182,2)</f>
        <v>087</v>
      </c>
      <c r="F547" s="5"/>
      <c r="G547" s="5"/>
      <c r="H547" s="5"/>
      <c r="I547" s="9" t="s">
        <v>13</v>
      </c>
      <c r="J547" s="5"/>
      <c r="K547" s="5" t="s">
        <v>347</v>
      </c>
      <c r="L547" s="10"/>
    </row>
    <row r="548" spans="1:12" ht="18.75" hidden="1" customHeight="1">
      <c r="A548" s="5">
        <v>246</v>
      </c>
      <c r="B548" s="5" t="str">
        <f>CONCATENATE("EKB","/",E548,"/",IF(COUNTIFS($D$2:D548,D548)&lt;10,"00",IF(COUNTIFS($D$2:D548,D548)&gt;=10,"0",FALSE)),COUNTIFS($D$2:D548,D548))</f>
        <v>EKB/087/035</v>
      </c>
      <c r="C548" s="5"/>
      <c r="D548" s="9" t="s">
        <v>122</v>
      </c>
      <c r="E548" s="9" t="str">
        <f>VLOOKUP(D548,'KATEGORI BARANG'!$B$2:$C$182,2)</f>
        <v>087</v>
      </c>
      <c r="F548" s="5"/>
      <c r="G548" s="5"/>
      <c r="H548" s="5"/>
      <c r="I548" s="9" t="s">
        <v>13</v>
      </c>
      <c r="J548" s="5"/>
      <c r="K548" s="5" t="s">
        <v>347</v>
      </c>
      <c r="L548" s="10"/>
    </row>
    <row r="549" spans="1:12" ht="18.75" hidden="1" customHeight="1">
      <c r="A549" s="5">
        <v>246</v>
      </c>
      <c r="B549" s="5" t="str">
        <f>CONCATENATE("EKB","/",E549,"/",IF(COUNTIFS($D$2:D549,D549)&lt;10,"00",IF(COUNTIFS($D$2:D549,D549)&gt;=10,"0",FALSE)),COUNTIFS($D$2:D549,D549))</f>
        <v>EKB/087/036</v>
      </c>
      <c r="C549" s="5"/>
      <c r="D549" s="9" t="s">
        <v>122</v>
      </c>
      <c r="E549" s="9" t="str">
        <f>VLOOKUP(D549,'KATEGORI BARANG'!$B$2:$C$182,2)</f>
        <v>087</v>
      </c>
      <c r="F549" s="5"/>
      <c r="G549" s="5"/>
      <c r="H549" s="5"/>
      <c r="I549" s="9" t="s">
        <v>13</v>
      </c>
      <c r="J549" s="5"/>
      <c r="K549" s="5" t="s">
        <v>347</v>
      </c>
      <c r="L549" s="10"/>
    </row>
    <row r="550" spans="1:12" ht="18.75" hidden="1" customHeight="1">
      <c r="A550" s="5">
        <v>246</v>
      </c>
      <c r="B550" s="5" t="str">
        <f>CONCATENATE("EKB","/",E550,"/",IF(COUNTIFS($D$2:D550,D550)&lt;10,"00",IF(COUNTIFS($D$2:D550,D550)&gt;=10,"0",FALSE)),COUNTIFS($D$2:D550,D550))</f>
        <v>EKB/087/037</v>
      </c>
      <c r="C550" s="5"/>
      <c r="D550" s="9" t="s">
        <v>122</v>
      </c>
      <c r="E550" s="9" t="str">
        <f>VLOOKUP(D550,'KATEGORI BARANG'!$B$2:$C$182,2)</f>
        <v>087</v>
      </c>
      <c r="F550" s="5"/>
      <c r="G550" s="5"/>
      <c r="H550" s="5"/>
      <c r="I550" s="9" t="s">
        <v>13</v>
      </c>
      <c r="J550" s="5"/>
      <c r="K550" s="5" t="s">
        <v>347</v>
      </c>
      <c r="L550" s="10"/>
    </row>
    <row r="551" spans="1:12" ht="18.75" hidden="1" customHeight="1">
      <c r="A551" s="5">
        <v>246</v>
      </c>
      <c r="B551" s="5" t="str">
        <f>CONCATENATE("EKB","/",E551,"/",IF(COUNTIFS($D$2:D551,D551)&lt;10,"00",IF(COUNTIFS($D$2:D551,D551)&gt;=10,"0",FALSE)),COUNTIFS($D$2:D551,D551))</f>
        <v>EKB/087/038</v>
      </c>
      <c r="C551" s="5"/>
      <c r="D551" s="9" t="s">
        <v>122</v>
      </c>
      <c r="E551" s="9" t="str">
        <f>VLOOKUP(D551,'KATEGORI BARANG'!$B$2:$C$182,2)</f>
        <v>087</v>
      </c>
      <c r="F551" s="5"/>
      <c r="G551" s="5"/>
      <c r="H551" s="5"/>
      <c r="I551" s="9" t="s">
        <v>13</v>
      </c>
      <c r="J551" s="5"/>
      <c r="K551" s="5" t="s">
        <v>347</v>
      </c>
      <c r="L551" s="10"/>
    </row>
    <row r="552" spans="1:12" ht="18.75" hidden="1" customHeight="1">
      <c r="A552" s="5">
        <v>246</v>
      </c>
      <c r="B552" s="5" t="str">
        <f>CONCATENATE("EKB","/",E552,"/",IF(COUNTIFS($D$2:D552,D552)&lt;10,"00",IF(COUNTIFS($D$2:D552,D552)&gt;=10,"0",FALSE)),COUNTIFS($D$2:D552,D552))</f>
        <v>EKB/087/039</v>
      </c>
      <c r="C552" s="5"/>
      <c r="D552" s="9" t="s">
        <v>122</v>
      </c>
      <c r="E552" s="9" t="str">
        <f>VLOOKUP(D552,'KATEGORI BARANG'!$B$2:$C$182,2)</f>
        <v>087</v>
      </c>
      <c r="F552" s="5"/>
      <c r="G552" s="5"/>
      <c r="H552" s="5"/>
      <c r="I552" s="9" t="s">
        <v>13</v>
      </c>
      <c r="J552" s="5"/>
      <c r="K552" s="5" t="s">
        <v>347</v>
      </c>
      <c r="L552" s="10"/>
    </row>
    <row r="553" spans="1:12" ht="18.75" hidden="1" customHeight="1">
      <c r="A553" s="5">
        <v>246</v>
      </c>
      <c r="B553" s="5" t="str">
        <f>CONCATENATE("EKB","/",E553,"/",IF(COUNTIFS($D$2:D553,D553)&lt;10,"00",IF(COUNTIFS($D$2:D553,D553)&gt;=10,"0",FALSE)),COUNTIFS($D$2:D553,D553))</f>
        <v>EKB/087/040</v>
      </c>
      <c r="C553" s="5"/>
      <c r="D553" s="9" t="s">
        <v>122</v>
      </c>
      <c r="E553" s="9" t="str">
        <f>VLOOKUP(D553,'KATEGORI BARANG'!$B$2:$C$182,2)</f>
        <v>087</v>
      </c>
      <c r="F553" s="5"/>
      <c r="G553" s="5"/>
      <c r="H553" s="5"/>
      <c r="I553" s="9" t="s">
        <v>14</v>
      </c>
      <c r="J553" s="5"/>
      <c r="K553" s="5" t="s">
        <v>347</v>
      </c>
      <c r="L553" s="10"/>
    </row>
    <row r="554" spans="1:12" ht="18.75" hidden="1" customHeight="1">
      <c r="A554" s="5">
        <v>246</v>
      </c>
      <c r="B554" s="5" t="str">
        <f>CONCATENATE("EKB","/",E554,"/",IF(COUNTIFS($D$2:D554,D554)&lt;10,"00",IF(COUNTIFS($D$2:D554,D554)&gt;=10,"0",FALSE)),COUNTIFS($D$2:D554,D554))</f>
        <v>EKB/087/041</v>
      </c>
      <c r="C554" s="5"/>
      <c r="D554" s="9" t="s">
        <v>122</v>
      </c>
      <c r="E554" s="9" t="str">
        <f>VLOOKUP(D554,'KATEGORI BARANG'!$B$2:$C$182,2)</f>
        <v>087</v>
      </c>
      <c r="F554" s="5"/>
      <c r="G554" s="5"/>
      <c r="H554" s="5"/>
      <c r="I554" s="9" t="s">
        <v>14</v>
      </c>
      <c r="J554" s="5"/>
      <c r="K554" s="5" t="s">
        <v>347</v>
      </c>
      <c r="L554" s="10"/>
    </row>
    <row r="555" spans="1:12" ht="18.75" hidden="1" customHeight="1">
      <c r="A555" s="5">
        <v>246</v>
      </c>
      <c r="B555" s="5" t="str">
        <f>CONCATENATE("EKB","/",E555,"/",IF(COUNTIFS($D$2:D555,D555)&lt;10,"00",IF(COUNTIFS($D$2:D555,D555)&gt;=10,"0",FALSE)),COUNTIFS($D$2:D555,D555))</f>
        <v>EKB/087/042</v>
      </c>
      <c r="C555" s="5"/>
      <c r="D555" s="9" t="s">
        <v>122</v>
      </c>
      <c r="E555" s="9" t="str">
        <f>VLOOKUP(D555,'KATEGORI BARANG'!$B$2:$C$182,2)</f>
        <v>087</v>
      </c>
      <c r="F555" s="5"/>
      <c r="G555" s="5"/>
      <c r="H555" s="5"/>
      <c r="I555" s="9" t="s">
        <v>14</v>
      </c>
      <c r="J555" s="5"/>
      <c r="K555" s="5" t="s">
        <v>347</v>
      </c>
      <c r="L555" s="10"/>
    </row>
    <row r="556" spans="1:12" ht="18.75" hidden="1" customHeight="1">
      <c r="A556" s="5">
        <v>246</v>
      </c>
      <c r="B556" s="5" t="str">
        <f>CONCATENATE("EKB","/",E556,"/",IF(COUNTIFS($D$2:D556,D556)&lt;10,"00",IF(COUNTIFS($D$2:D556,D556)&gt;=10,"0",FALSE)),COUNTIFS($D$2:D556,D556))</f>
        <v>EKB/087/043</v>
      </c>
      <c r="C556" s="5"/>
      <c r="D556" s="9" t="s">
        <v>122</v>
      </c>
      <c r="E556" s="9" t="str">
        <f>VLOOKUP(D556,'KATEGORI BARANG'!$B$2:$C$182,2)</f>
        <v>087</v>
      </c>
      <c r="F556" s="5"/>
      <c r="G556" s="5"/>
      <c r="H556" s="5"/>
      <c r="I556" s="9" t="s">
        <v>14</v>
      </c>
      <c r="J556" s="5"/>
      <c r="K556" s="5" t="s">
        <v>347</v>
      </c>
      <c r="L556" s="10"/>
    </row>
    <row r="557" spans="1:12" ht="18.75" hidden="1" customHeight="1">
      <c r="A557" s="5">
        <v>246</v>
      </c>
      <c r="B557" s="5" t="str">
        <f>CONCATENATE("EKB","/",E557,"/",IF(COUNTIFS($D$2:D557,D557)&lt;10,"00",IF(COUNTIFS($D$2:D557,D557)&gt;=10,"0",FALSE)),COUNTIFS($D$2:D557,D557))</f>
        <v>EKB/087/044</v>
      </c>
      <c r="C557" s="5"/>
      <c r="D557" s="9" t="s">
        <v>122</v>
      </c>
      <c r="E557" s="9" t="str">
        <f>VLOOKUP(D557,'KATEGORI BARANG'!$B$2:$C$182,2)</f>
        <v>087</v>
      </c>
      <c r="F557" s="5"/>
      <c r="G557" s="5"/>
      <c r="H557" s="5"/>
      <c r="I557" s="9" t="s">
        <v>14</v>
      </c>
      <c r="J557" s="5"/>
      <c r="K557" s="5" t="s">
        <v>347</v>
      </c>
      <c r="L557" s="10"/>
    </row>
    <row r="558" spans="1:12" ht="18.75" hidden="1" customHeight="1">
      <c r="A558" s="5">
        <v>246</v>
      </c>
      <c r="B558" s="5" t="str">
        <f>CONCATENATE("EKB","/",E558,"/",IF(COUNTIFS($D$2:D558,D558)&lt;10,"00",IF(COUNTIFS($D$2:D558,D558)&gt;=10,"0",FALSE)),COUNTIFS($D$2:D558,D558))</f>
        <v>EKB/087/045</v>
      </c>
      <c r="C558" s="5"/>
      <c r="D558" s="9" t="s">
        <v>122</v>
      </c>
      <c r="E558" s="9" t="str">
        <f>VLOOKUP(D558,'KATEGORI BARANG'!$B$2:$C$182,2)</f>
        <v>087</v>
      </c>
      <c r="F558" s="5"/>
      <c r="G558" s="5"/>
      <c r="H558" s="5"/>
      <c r="I558" s="9" t="s">
        <v>14</v>
      </c>
      <c r="J558" s="5"/>
      <c r="K558" s="5" t="s">
        <v>347</v>
      </c>
      <c r="L558" s="10"/>
    </row>
    <row r="559" spans="1:12" ht="18.75" hidden="1" customHeight="1">
      <c r="A559" s="5">
        <v>246</v>
      </c>
      <c r="B559" s="5" t="str">
        <f>CONCATENATE("EKB","/",E559,"/",IF(COUNTIFS($D$2:D559,D559)&lt;10,"00",IF(COUNTIFS($D$2:D559,D559)&gt;=10,"0",FALSE)),COUNTIFS($D$2:D559,D559))</f>
        <v>EKB/087/046</v>
      </c>
      <c r="C559" s="5"/>
      <c r="D559" s="9" t="s">
        <v>122</v>
      </c>
      <c r="E559" s="9" t="str">
        <f>VLOOKUP(D559,'KATEGORI BARANG'!$B$2:$C$182,2)</f>
        <v>087</v>
      </c>
      <c r="F559" s="5"/>
      <c r="G559" s="5"/>
      <c r="H559" s="5"/>
      <c r="I559" s="9" t="s">
        <v>14</v>
      </c>
      <c r="J559" s="5"/>
      <c r="K559" s="5" t="s">
        <v>347</v>
      </c>
      <c r="L559" s="10"/>
    </row>
    <row r="560" spans="1:12" ht="18.75" hidden="1" customHeight="1">
      <c r="A560" s="5">
        <v>246</v>
      </c>
      <c r="B560" s="5" t="str">
        <f>CONCATENATE("EKB","/",E560,"/",IF(COUNTIFS($D$2:D560,D560)&lt;10,"00",IF(COUNTIFS($D$2:D560,D560)&gt;=10,"0",FALSE)),COUNTIFS($D$2:D560,D560))</f>
        <v>EKB/088/001</v>
      </c>
      <c r="C560" s="5" t="s">
        <v>279</v>
      </c>
      <c r="D560" s="9" t="s">
        <v>123</v>
      </c>
      <c r="E560" s="9" t="str">
        <f>VLOOKUP(D560,'KATEGORI BARANG'!$B$2:$C$182,2)</f>
        <v>088</v>
      </c>
      <c r="F560" s="5"/>
      <c r="G560" s="5"/>
      <c r="H560" s="5"/>
      <c r="I560" s="9" t="s">
        <v>9</v>
      </c>
      <c r="J560" s="5"/>
      <c r="K560" s="5" t="s">
        <v>347</v>
      </c>
      <c r="L560" s="10"/>
    </row>
    <row r="561" spans="1:12" ht="18.75" hidden="1" customHeight="1">
      <c r="A561" s="5">
        <v>246</v>
      </c>
      <c r="B561" s="5" t="str">
        <f>CONCATENATE("EKB","/",E561,"/",IF(COUNTIFS($D$2:D561,D561)&lt;10,"00",IF(COUNTIFS($D$2:D561,D561)&gt;=10,"0",FALSE)),COUNTIFS($D$2:D561,D561))</f>
        <v>EKB/088/002</v>
      </c>
      <c r="C561" s="5"/>
      <c r="D561" s="9" t="s">
        <v>123</v>
      </c>
      <c r="E561" s="9" t="str">
        <f>VLOOKUP(D561,'KATEGORI BARANG'!$B$2:$C$182,2)</f>
        <v>088</v>
      </c>
      <c r="F561" s="5"/>
      <c r="G561" s="5"/>
      <c r="H561" s="5"/>
      <c r="I561" s="9" t="s">
        <v>9</v>
      </c>
      <c r="J561" s="5"/>
      <c r="K561" s="5" t="s">
        <v>347</v>
      </c>
      <c r="L561" s="10"/>
    </row>
    <row r="562" spans="1:12" ht="18.75" hidden="1" customHeight="1">
      <c r="A562" s="5">
        <v>246</v>
      </c>
      <c r="B562" s="5" t="str">
        <f>CONCATENATE("EKB","/",E562,"/",IF(COUNTIFS($D$2:D562,D562)&lt;10,"00",IF(COUNTIFS($D$2:D562,D562)&gt;=10,"0",FALSE)),COUNTIFS($D$2:D562,D562))</f>
        <v>EKB/089/001</v>
      </c>
      <c r="C562" s="5" t="s">
        <v>286</v>
      </c>
      <c r="D562" s="9" t="s">
        <v>124</v>
      </c>
      <c r="E562" s="9" t="str">
        <f>VLOOKUP(D562,'KATEGORI BARANG'!$B$2:$C$182,2)</f>
        <v>089</v>
      </c>
      <c r="F562" s="5"/>
      <c r="G562" s="5"/>
      <c r="H562" s="5"/>
      <c r="I562" s="9" t="s">
        <v>15</v>
      </c>
      <c r="J562" s="5"/>
      <c r="K562" s="5" t="s">
        <v>347</v>
      </c>
      <c r="L562" s="10"/>
    </row>
    <row r="563" spans="1:12" ht="18.75" hidden="1" customHeight="1">
      <c r="A563" s="5">
        <v>246</v>
      </c>
      <c r="B563" s="5" t="str">
        <f>CONCATENATE("EKB","/",E563,"/",IF(COUNTIFS($D$2:D563,D563)&lt;10,"00",IF(COUNTIFS($D$2:D563,D563)&gt;=10,"0",FALSE)),COUNTIFS($D$2:D563,D563))</f>
        <v>EKB/090/001</v>
      </c>
      <c r="C563" s="5" t="s">
        <v>287</v>
      </c>
      <c r="D563" s="9" t="s">
        <v>125</v>
      </c>
      <c r="E563" s="9" t="str">
        <f>VLOOKUP(D563,'KATEGORI BARANG'!$B$2:$C$182,2)</f>
        <v>090</v>
      </c>
      <c r="F563" s="5"/>
      <c r="G563" s="5"/>
      <c r="H563" s="5"/>
      <c r="I563" s="9" t="s">
        <v>10</v>
      </c>
      <c r="J563" s="5"/>
      <c r="K563" s="5" t="s">
        <v>347</v>
      </c>
      <c r="L563" s="10"/>
    </row>
    <row r="564" spans="1:12" ht="18.75" hidden="1" customHeight="1">
      <c r="A564" s="5">
        <v>246</v>
      </c>
      <c r="B564" s="5" t="str">
        <f>CONCATENATE("EKB","/",E564,"/",IF(COUNTIFS($D$2:D564,D564)&lt;10,"00",IF(COUNTIFS($D$2:D564,D564)&gt;=10,"0",FALSE)),COUNTIFS($D$2:D564,D564))</f>
        <v>EKB/090/002</v>
      </c>
      <c r="C564" s="5"/>
      <c r="D564" s="9" t="s">
        <v>125</v>
      </c>
      <c r="E564" s="9" t="str">
        <f>VLOOKUP(D564,'KATEGORI BARANG'!$B$2:$C$182,2)</f>
        <v>090</v>
      </c>
      <c r="F564" s="5"/>
      <c r="G564" s="5"/>
      <c r="H564" s="5"/>
      <c r="I564" s="9" t="s">
        <v>10</v>
      </c>
      <c r="J564" s="5"/>
      <c r="K564" s="5" t="s">
        <v>347</v>
      </c>
      <c r="L564" s="10"/>
    </row>
    <row r="565" spans="1:12" ht="18.75" hidden="1" customHeight="1">
      <c r="A565" s="5">
        <v>246</v>
      </c>
      <c r="B565" s="5" t="str">
        <f>CONCATENATE("EKB","/",E565,"/",IF(COUNTIFS($D$2:D565,D565)&lt;10,"00",IF(COUNTIFS($D$2:D565,D565)&gt;=10,"0",FALSE)),COUNTIFS($D$2:D565,D565))</f>
        <v>EKB/090/003</v>
      </c>
      <c r="C565" s="5"/>
      <c r="D565" s="9" t="s">
        <v>125</v>
      </c>
      <c r="E565" s="9" t="str">
        <f>VLOOKUP(D565,'KATEGORI BARANG'!$B$2:$C$182,2)</f>
        <v>090</v>
      </c>
      <c r="F565" s="5"/>
      <c r="G565" s="5"/>
      <c r="H565" s="5"/>
      <c r="I565" s="9" t="s">
        <v>13</v>
      </c>
      <c r="J565" s="5"/>
      <c r="K565" s="5" t="s">
        <v>347</v>
      </c>
      <c r="L565" s="10"/>
    </row>
    <row r="566" spans="1:12" ht="18.75" hidden="1" customHeight="1">
      <c r="A566" s="5">
        <v>246</v>
      </c>
      <c r="B566" s="5" t="str">
        <f>CONCATENATE("EKB","/",E566,"/",IF(COUNTIFS($D$2:D566,D566)&lt;10,"00",IF(COUNTIFS($D$2:D566,D566)&gt;=10,"0",FALSE)),COUNTIFS($D$2:D566,D566))</f>
        <v>EKB/091/001</v>
      </c>
      <c r="C566" s="5" t="s">
        <v>288</v>
      </c>
      <c r="D566" s="9" t="s">
        <v>126</v>
      </c>
      <c r="E566" s="9" t="str">
        <f>VLOOKUP(D566,'KATEGORI BARANG'!$B$2:$C$182,2)</f>
        <v>091</v>
      </c>
      <c r="F566" s="5"/>
      <c r="G566" s="5"/>
      <c r="H566" s="5"/>
      <c r="I566" s="9" t="s">
        <v>15</v>
      </c>
      <c r="J566" s="5"/>
      <c r="K566" s="5" t="s">
        <v>347</v>
      </c>
      <c r="L566" s="10"/>
    </row>
    <row r="567" spans="1:12" ht="18.75" hidden="1" customHeight="1">
      <c r="A567" s="5">
        <v>246</v>
      </c>
      <c r="B567" s="5" t="str">
        <f>CONCATENATE("EKB","/",E567,"/",IF(COUNTIFS($D$2:D567,D567)&lt;10,"00",IF(COUNTIFS($D$2:D567,D567)&gt;=10,"0",FALSE)),COUNTIFS($D$2:D567,D567))</f>
        <v>EKB/091/002</v>
      </c>
      <c r="C567" s="5"/>
      <c r="D567" s="9" t="s">
        <v>126</v>
      </c>
      <c r="E567" s="9" t="str">
        <f>VLOOKUP(D567,'KATEGORI BARANG'!$B$2:$C$182,2)</f>
        <v>091</v>
      </c>
      <c r="F567" s="5"/>
      <c r="G567" s="5"/>
      <c r="H567" s="5"/>
      <c r="I567" s="9" t="s">
        <v>16</v>
      </c>
      <c r="J567" s="5"/>
      <c r="K567" s="5" t="s">
        <v>347</v>
      </c>
      <c r="L567" s="10"/>
    </row>
    <row r="568" spans="1:12" ht="18.75" hidden="1" customHeight="1">
      <c r="A568" s="5">
        <v>246</v>
      </c>
      <c r="B568" s="5" t="str">
        <f>CONCATENATE("EKB","/",E568,"/",IF(COUNTIFS($D$2:D568,D568)&lt;10,"00",IF(COUNTIFS($D$2:D568,D568)&gt;=10,"0",FALSE)),COUNTIFS($D$2:D568,D568))</f>
        <v>EKB/092/001</v>
      </c>
      <c r="C568" s="5" t="s">
        <v>289</v>
      </c>
      <c r="D568" s="9" t="s">
        <v>127</v>
      </c>
      <c r="E568" s="9" t="str">
        <f>VLOOKUP(D568,'KATEGORI BARANG'!$B$2:$C$182,2)</f>
        <v>092</v>
      </c>
      <c r="F568" s="5"/>
      <c r="G568" s="5"/>
      <c r="H568" s="5"/>
      <c r="I568" s="9" t="s">
        <v>3</v>
      </c>
      <c r="J568" s="5"/>
      <c r="K568" s="5" t="s">
        <v>347</v>
      </c>
      <c r="L568" s="10"/>
    </row>
    <row r="569" spans="1:12" ht="18.75" hidden="1" customHeight="1">
      <c r="A569" s="5">
        <v>246</v>
      </c>
      <c r="B569" s="5" t="str">
        <f>CONCATENATE("EKB","/",E569,"/",IF(COUNTIFS($D$2:D569,D569)&lt;10,"00",IF(COUNTIFS($D$2:D569,D569)&gt;=10,"0",FALSE)),COUNTIFS($D$2:D569,D569))</f>
        <v>EKB/093/001</v>
      </c>
      <c r="C569" s="5" t="s">
        <v>290</v>
      </c>
      <c r="D569" s="9" t="s">
        <v>128</v>
      </c>
      <c r="E569" s="9" t="str">
        <f>VLOOKUP(D569,'KATEGORI BARANG'!$B$2:$C$182,2)</f>
        <v>093</v>
      </c>
      <c r="F569" s="5"/>
      <c r="G569" s="5"/>
      <c r="H569" s="5"/>
      <c r="I569" s="9" t="s">
        <v>14</v>
      </c>
      <c r="J569" s="5"/>
      <c r="K569" s="5" t="s">
        <v>347</v>
      </c>
      <c r="L569" s="10"/>
    </row>
    <row r="570" spans="1:12" ht="18.75" hidden="1" customHeight="1">
      <c r="A570" s="5">
        <v>246</v>
      </c>
      <c r="B570" s="5" t="str">
        <f>CONCATENATE("EKB","/",E570,"/",IF(COUNTIFS($D$2:D570,D570)&lt;10,"00",IF(COUNTIFS($D$2:D570,D570)&gt;=10,"0",FALSE)),COUNTIFS($D$2:D570,D570))</f>
        <v>EKB/094/001</v>
      </c>
      <c r="C570" s="5" t="s">
        <v>291</v>
      </c>
      <c r="D570" s="9" t="s">
        <v>129</v>
      </c>
      <c r="E570" s="9" t="str">
        <f>VLOOKUP(D570,'KATEGORI BARANG'!$B$2:$C$182,2)</f>
        <v>094</v>
      </c>
      <c r="F570" s="5"/>
      <c r="G570" s="5"/>
      <c r="H570" s="5"/>
      <c r="I570" s="9" t="s">
        <v>13</v>
      </c>
      <c r="J570" s="5"/>
      <c r="K570" s="5" t="s">
        <v>347</v>
      </c>
      <c r="L570" s="10"/>
    </row>
    <row r="571" spans="1:12" ht="18.75" hidden="1" customHeight="1">
      <c r="A571" s="5">
        <v>246</v>
      </c>
      <c r="B571" s="5" t="str">
        <f>CONCATENATE("EKB","/",E571,"/",IF(COUNTIFS($D$2:D571,D571)&lt;10,"00",IF(COUNTIFS($D$2:D571,D571)&gt;=10,"0",FALSE)),COUNTIFS($D$2:D571,D571))</f>
        <v>EKB/095/001</v>
      </c>
      <c r="C571" s="5" t="s">
        <v>292</v>
      </c>
      <c r="D571" s="9" t="s">
        <v>130</v>
      </c>
      <c r="E571" s="9" t="str">
        <f>VLOOKUP(D571,'KATEGORI BARANG'!$B$2:$C$182,2)</f>
        <v>095</v>
      </c>
      <c r="F571" s="5"/>
      <c r="G571" s="5"/>
      <c r="H571" s="5"/>
      <c r="I571" s="9" t="s">
        <v>15</v>
      </c>
      <c r="J571" s="5"/>
      <c r="K571" s="5" t="s">
        <v>347</v>
      </c>
      <c r="L571" s="10"/>
    </row>
    <row r="572" spans="1:12" ht="18.75" hidden="1" customHeight="1">
      <c r="A572" s="5">
        <v>246</v>
      </c>
      <c r="B572" s="5" t="str">
        <f>CONCATENATE("EKB","/",E572,"/",IF(COUNTIFS($D$2:D572,D572)&lt;10,"00",IF(COUNTIFS($D$2:D572,D572)&gt;=10,"0",FALSE)),COUNTIFS($D$2:D572,D572))</f>
        <v>EKB/095/002</v>
      </c>
      <c r="C572" s="5"/>
      <c r="D572" s="9" t="s">
        <v>130</v>
      </c>
      <c r="E572" s="9" t="str">
        <f>VLOOKUP(D572,'KATEGORI BARANG'!$B$2:$C$182,2)</f>
        <v>095</v>
      </c>
      <c r="F572" s="5"/>
      <c r="G572" s="5"/>
      <c r="H572" s="5"/>
      <c r="I572" s="9" t="s">
        <v>13</v>
      </c>
      <c r="J572" s="5"/>
      <c r="K572" s="5" t="s">
        <v>347</v>
      </c>
      <c r="L572" s="10"/>
    </row>
    <row r="573" spans="1:12" ht="18.75" hidden="1" customHeight="1">
      <c r="A573" s="5">
        <v>246</v>
      </c>
      <c r="B573" s="5" t="str">
        <f>CONCATENATE("EKB","/",E573,"/",IF(COUNTIFS($D$2:D573,D573)&lt;10,"00",IF(COUNTIFS($D$2:D573,D573)&gt;=10,"0",FALSE)),COUNTIFS($D$2:D573,D573))</f>
        <v>EKB/096/001</v>
      </c>
      <c r="C573" s="5" t="s">
        <v>293</v>
      </c>
      <c r="D573" s="9" t="s">
        <v>131</v>
      </c>
      <c r="E573" s="9" t="str">
        <f>VLOOKUP(D573,'KATEGORI BARANG'!$B$2:$C$182,2)</f>
        <v>096</v>
      </c>
      <c r="F573" s="5"/>
      <c r="G573" s="5"/>
      <c r="H573" s="5"/>
      <c r="I573" s="9" t="s">
        <v>0</v>
      </c>
      <c r="J573" s="5"/>
      <c r="K573" s="5" t="s">
        <v>347</v>
      </c>
      <c r="L573" s="10"/>
    </row>
    <row r="574" spans="1:12" ht="18.75" hidden="1" customHeight="1">
      <c r="A574" s="5">
        <v>246</v>
      </c>
      <c r="B574" s="5" t="str">
        <f>CONCATENATE("EKB","/",E574,"/",IF(COUNTIFS($D$2:D574,D574)&lt;10,"00",IF(COUNTIFS($D$2:D574,D574)&gt;=10,"0",FALSE)),COUNTIFS($D$2:D574,D574))</f>
        <v>EKB/096/002</v>
      </c>
      <c r="C574" s="5"/>
      <c r="D574" s="9" t="s">
        <v>131</v>
      </c>
      <c r="E574" s="9" t="str">
        <f>VLOOKUP(D574,'KATEGORI BARANG'!$B$2:$C$182,2)</f>
        <v>096</v>
      </c>
      <c r="F574" s="5"/>
      <c r="G574" s="5"/>
      <c r="H574" s="5"/>
      <c r="I574" s="9" t="s">
        <v>2</v>
      </c>
      <c r="J574" s="5"/>
      <c r="K574" s="5" t="s">
        <v>347</v>
      </c>
      <c r="L574" s="10"/>
    </row>
    <row r="575" spans="1:12" ht="18.75" customHeight="1">
      <c r="A575" s="5">
        <v>246</v>
      </c>
      <c r="B575" s="5" t="str">
        <f>CONCATENATE("EKB","/",E575,"/",IF(COUNTIFS($D$2:D575,D575)&lt;10,"00",IF(COUNTIFS($D$2:D575,D575)&gt;=10,"0",FALSE)),COUNTIFS($D$2:D575,D575))</f>
        <v>EKB/096/003</v>
      </c>
      <c r="C575" s="5"/>
      <c r="D575" s="9" t="s">
        <v>131</v>
      </c>
      <c r="E575" s="9" t="str">
        <f>VLOOKUP(D575,'KATEGORI BARANG'!$B$2:$C$182,2)</f>
        <v>096</v>
      </c>
      <c r="F575" s="5"/>
      <c r="G575" s="5"/>
      <c r="H575" s="5"/>
      <c r="I575" s="9" t="s">
        <v>6</v>
      </c>
      <c r="J575" s="5"/>
      <c r="K575" s="5" t="s">
        <v>347</v>
      </c>
      <c r="L575" s="10"/>
    </row>
    <row r="576" spans="1:12" ht="18.75" customHeight="1">
      <c r="A576" s="5">
        <v>246</v>
      </c>
      <c r="B576" s="5" t="str">
        <f>CONCATENATE("EKB","/",E576,"/",IF(COUNTIFS($D$2:D576,D576)&lt;10,"00",IF(COUNTIFS($D$2:D576,D576)&gt;=10,"0",FALSE)),COUNTIFS($D$2:D576,D576))</f>
        <v>EKB/096/004</v>
      </c>
      <c r="C576" s="5"/>
      <c r="D576" s="9" t="s">
        <v>131</v>
      </c>
      <c r="E576" s="9" t="str">
        <f>VLOOKUP(D576,'KATEGORI BARANG'!$B$2:$C$182,2)</f>
        <v>096</v>
      </c>
      <c r="F576" s="5"/>
      <c r="G576" s="5"/>
      <c r="H576" s="5"/>
      <c r="I576" s="9" t="s">
        <v>6</v>
      </c>
      <c r="J576" s="5"/>
      <c r="K576" s="5" t="s">
        <v>347</v>
      </c>
      <c r="L576" s="10"/>
    </row>
    <row r="577" spans="1:12" ht="18.75" customHeight="1">
      <c r="A577" s="5">
        <v>246</v>
      </c>
      <c r="B577" s="5" t="str">
        <f>CONCATENATE("EKB","/",E577,"/",IF(COUNTIFS($D$2:D577,D577)&lt;10,"00",IF(COUNTIFS($D$2:D577,D577)&gt;=10,"0",FALSE)),COUNTIFS($D$2:D577,D577))</f>
        <v>EKB/096/005</v>
      </c>
      <c r="C577" s="5"/>
      <c r="D577" s="9" t="s">
        <v>131</v>
      </c>
      <c r="E577" s="9" t="str">
        <f>VLOOKUP(D577,'KATEGORI BARANG'!$B$2:$C$182,2)</f>
        <v>096</v>
      </c>
      <c r="F577" s="5"/>
      <c r="G577" s="5"/>
      <c r="H577" s="5"/>
      <c r="I577" s="9" t="s">
        <v>6</v>
      </c>
      <c r="J577" s="5"/>
      <c r="K577" s="5" t="s">
        <v>347</v>
      </c>
      <c r="L577" s="10"/>
    </row>
    <row r="578" spans="1:12" ht="18.75" customHeight="1">
      <c r="A578" s="5">
        <v>246</v>
      </c>
      <c r="B578" s="5" t="str">
        <f>CONCATENATE("EKB","/",E578,"/",IF(COUNTIFS($D$2:D578,D578)&lt;10,"00",IF(COUNTIFS($D$2:D578,D578)&gt;=10,"0",FALSE)),COUNTIFS($D$2:D578,D578))</f>
        <v>EKB/096/006</v>
      </c>
      <c r="C578" s="5"/>
      <c r="D578" s="9" t="s">
        <v>131</v>
      </c>
      <c r="E578" s="9" t="str">
        <f>VLOOKUP(D578,'KATEGORI BARANG'!$B$2:$C$182,2)</f>
        <v>096</v>
      </c>
      <c r="F578" s="5"/>
      <c r="G578" s="5"/>
      <c r="H578" s="5"/>
      <c r="I578" s="9" t="s">
        <v>6</v>
      </c>
      <c r="J578" s="5"/>
      <c r="K578" s="5" t="s">
        <v>347</v>
      </c>
      <c r="L578" s="10"/>
    </row>
    <row r="579" spans="1:12" ht="18.75" customHeight="1">
      <c r="A579" s="5">
        <v>246</v>
      </c>
      <c r="B579" s="5" t="str">
        <f>CONCATENATE("EKB","/",E579,"/",IF(COUNTIFS($D$2:D579,D579)&lt;10,"00",IF(COUNTIFS($D$2:D579,D579)&gt;=10,"0",FALSE)),COUNTIFS($D$2:D579,D579))</f>
        <v>EKB/096/007</v>
      </c>
      <c r="C579" s="5"/>
      <c r="D579" s="9" t="s">
        <v>131</v>
      </c>
      <c r="E579" s="9" t="str">
        <f>VLOOKUP(D579,'KATEGORI BARANG'!$B$2:$C$182,2)</f>
        <v>096</v>
      </c>
      <c r="F579" s="5"/>
      <c r="G579" s="5"/>
      <c r="H579" s="5"/>
      <c r="I579" s="9" t="s">
        <v>6</v>
      </c>
      <c r="J579" s="5"/>
      <c r="K579" s="5" t="s">
        <v>347</v>
      </c>
      <c r="L579" s="10"/>
    </row>
    <row r="580" spans="1:12" ht="18.75" customHeight="1">
      <c r="A580" s="5">
        <v>246</v>
      </c>
      <c r="B580" s="5" t="str">
        <f>CONCATENATE("EKB","/",E580,"/",IF(COUNTIFS($D$2:D580,D580)&lt;10,"00",IF(COUNTIFS($D$2:D580,D580)&gt;=10,"0",FALSE)),COUNTIFS($D$2:D580,D580))</f>
        <v>EKB/096/008</v>
      </c>
      <c r="C580" s="5"/>
      <c r="D580" s="9" t="s">
        <v>131</v>
      </c>
      <c r="E580" s="9" t="str">
        <f>VLOOKUP(D580,'KATEGORI BARANG'!$B$2:$C$182,2)</f>
        <v>096</v>
      </c>
      <c r="F580" s="5"/>
      <c r="G580" s="5"/>
      <c r="H580" s="5"/>
      <c r="I580" s="9" t="s">
        <v>6</v>
      </c>
      <c r="J580" s="5"/>
      <c r="K580" s="5" t="s">
        <v>347</v>
      </c>
      <c r="L580" s="10"/>
    </row>
    <row r="581" spans="1:12" ht="18.75" hidden="1" customHeight="1">
      <c r="A581" s="5">
        <v>246</v>
      </c>
      <c r="B581" s="5" t="str">
        <f>CONCATENATE("EKB","/",E581,"/",IF(COUNTIFS($D$2:D581,D581)&lt;10,"00",IF(COUNTIFS($D$2:D581,D581)&gt;=10,"0",FALSE)),COUNTIFS($D$2:D581,D581))</f>
        <v>EKB/096/009</v>
      </c>
      <c r="C581" s="5"/>
      <c r="D581" s="9" t="s">
        <v>131</v>
      </c>
      <c r="E581" s="9" t="str">
        <f>VLOOKUP(D581,'KATEGORI BARANG'!$B$2:$C$182,2)</f>
        <v>096</v>
      </c>
      <c r="F581" s="5"/>
      <c r="G581" s="5"/>
      <c r="H581" s="5"/>
      <c r="I581" s="9" t="s">
        <v>7</v>
      </c>
      <c r="J581" s="5"/>
      <c r="K581" s="5" t="s">
        <v>347</v>
      </c>
      <c r="L581" s="10"/>
    </row>
    <row r="582" spans="1:12" ht="18.75" hidden="1" customHeight="1">
      <c r="A582" s="5">
        <v>246</v>
      </c>
      <c r="B582" s="5" t="str">
        <f>CONCATENATE("EKB","/",E582,"/",IF(COUNTIFS($D$2:D582,D582)&lt;10,"00",IF(COUNTIFS($D$2:D582,D582)&gt;=10,"0",FALSE)),COUNTIFS($D$2:D582,D582))</f>
        <v>EKB/096/010</v>
      </c>
      <c r="C582" s="5"/>
      <c r="D582" s="9" t="s">
        <v>131</v>
      </c>
      <c r="E582" s="9" t="str">
        <f>VLOOKUP(D582,'KATEGORI BARANG'!$B$2:$C$182,2)</f>
        <v>096</v>
      </c>
      <c r="F582" s="5"/>
      <c r="G582" s="5"/>
      <c r="H582" s="5"/>
      <c r="I582" s="9" t="s">
        <v>12</v>
      </c>
      <c r="J582" s="5"/>
      <c r="K582" s="5" t="s">
        <v>347</v>
      </c>
      <c r="L582" s="10"/>
    </row>
    <row r="583" spans="1:12" ht="18.75" hidden="1" customHeight="1">
      <c r="A583" s="5">
        <v>246</v>
      </c>
      <c r="B583" s="5" t="str">
        <f>CONCATENATE("EKB","/",E583,"/",IF(COUNTIFS($D$2:D583,D583)&lt;10,"00",IF(COUNTIFS($D$2:D583,D583)&gt;=10,"0",FALSE)),COUNTIFS($D$2:D583,D583))</f>
        <v>EKB/096/011</v>
      </c>
      <c r="C583" s="5"/>
      <c r="D583" s="9" t="s">
        <v>131</v>
      </c>
      <c r="E583" s="9" t="str">
        <f>VLOOKUP(D583,'KATEGORI BARANG'!$B$2:$C$182,2)</f>
        <v>096</v>
      </c>
      <c r="F583" s="5"/>
      <c r="G583" s="5"/>
      <c r="H583" s="5"/>
      <c r="I583" s="9" t="s">
        <v>13</v>
      </c>
      <c r="J583" s="5"/>
      <c r="K583" s="5" t="s">
        <v>347</v>
      </c>
      <c r="L583" s="10"/>
    </row>
    <row r="584" spans="1:12" ht="18.75" hidden="1" customHeight="1">
      <c r="A584" s="5">
        <v>246</v>
      </c>
      <c r="B584" s="5" t="str">
        <f>CONCATENATE("EKB","/",E584,"/",IF(COUNTIFS($D$2:D584,D584)&lt;10,"00",IF(COUNTIFS($D$2:D584,D584)&gt;=10,"0",FALSE)),COUNTIFS($D$2:D584,D584))</f>
        <v>EKB/096/012</v>
      </c>
      <c r="C584" s="5"/>
      <c r="D584" s="9" t="s">
        <v>131</v>
      </c>
      <c r="E584" s="9" t="str">
        <f>VLOOKUP(D584,'KATEGORI BARANG'!$B$2:$C$182,2)</f>
        <v>096</v>
      </c>
      <c r="F584" s="5"/>
      <c r="G584" s="5"/>
      <c r="H584" s="5"/>
      <c r="I584" s="9" t="s">
        <v>13</v>
      </c>
      <c r="J584" s="5"/>
      <c r="K584" s="5" t="s">
        <v>347</v>
      </c>
      <c r="L584" s="10"/>
    </row>
    <row r="585" spans="1:12" ht="18.75" hidden="1" customHeight="1">
      <c r="A585" s="5">
        <v>246</v>
      </c>
      <c r="B585" s="5" t="str">
        <f>CONCATENATE("EKB","/",E585,"/",IF(COUNTIFS($D$2:D585,D585)&lt;10,"00",IF(COUNTIFS($D$2:D585,D585)&gt;=10,"0",FALSE)),COUNTIFS($D$2:D585,D585))</f>
        <v>EKB/096/013</v>
      </c>
      <c r="C585" s="5"/>
      <c r="D585" s="9" t="s">
        <v>131</v>
      </c>
      <c r="E585" s="9" t="str">
        <f>VLOOKUP(D585,'KATEGORI BARANG'!$B$2:$C$182,2)</f>
        <v>096</v>
      </c>
      <c r="F585" s="5"/>
      <c r="G585" s="5"/>
      <c r="H585" s="5"/>
      <c r="I585" s="9" t="s">
        <v>13</v>
      </c>
      <c r="J585" s="5"/>
      <c r="K585" s="5" t="s">
        <v>347</v>
      </c>
      <c r="L585" s="10"/>
    </row>
    <row r="586" spans="1:12" ht="18.75" hidden="1" customHeight="1">
      <c r="A586" s="5">
        <v>246</v>
      </c>
      <c r="B586" s="5" t="str">
        <f>CONCATENATE("EKB","/",E586,"/",IF(COUNTIFS($D$2:D586,D586)&lt;10,"00",IF(COUNTIFS($D$2:D586,D586)&gt;=10,"0",FALSE)),COUNTIFS($D$2:D586,D586))</f>
        <v>EKB/096/014</v>
      </c>
      <c r="C586" s="5"/>
      <c r="D586" s="9" t="s">
        <v>131</v>
      </c>
      <c r="E586" s="9" t="str">
        <f>VLOOKUP(D586,'KATEGORI BARANG'!$B$2:$C$182,2)</f>
        <v>096</v>
      </c>
      <c r="F586" s="5"/>
      <c r="G586" s="5"/>
      <c r="H586" s="5"/>
      <c r="I586" s="9" t="s">
        <v>13</v>
      </c>
      <c r="J586" s="5"/>
      <c r="K586" s="5" t="s">
        <v>347</v>
      </c>
      <c r="L586" s="10"/>
    </row>
    <row r="587" spans="1:12" ht="18.75" hidden="1" customHeight="1">
      <c r="A587" s="5">
        <v>246</v>
      </c>
      <c r="B587" s="5" t="str">
        <f>CONCATENATE("EKB","/",E587,"/",IF(COUNTIFS($D$2:D587,D587)&lt;10,"00",IF(COUNTIFS($D$2:D587,D587)&gt;=10,"0",FALSE)),COUNTIFS($D$2:D587,D587))</f>
        <v>EKB/096/015</v>
      </c>
      <c r="C587" s="5"/>
      <c r="D587" s="9" t="s">
        <v>131</v>
      </c>
      <c r="E587" s="9" t="str">
        <f>VLOOKUP(D587,'KATEGORI BARANG'!$B$2:$C$182,2)</f>
        <v>096</v>
      </c>
      <c r="F587" s="5"/>
      <c r="G587" s="5"/>
      <c r="H587" s="5"/>
      <c r="I587" s="9" t="s">
        <v>14</v>
      </c>
      <c r="J587" s="5"/>
      <c r="K587" s="5" t="s">
        <v>347</v>
      </c>
      <c r="L587" s="10"/>
    </row>
    <row r="588" spans="1:12" ht="18.75" hidden="1" customHeight="1">
      <c r="A588" s="5">
        <v>246</v>
      </c>
      <c r="B588" s="5" t="str">
        <f>CONCATENATE("EKB","/",E588,"/",IF(COUNTIFS($D$2:D588,D588)&lt;10,"00",IF(COUNTIFS($D$2:D588,D588)&gt;=10,"0",FALSE)),COUNTIFS($D$2:D588,D588))</f>
        <v>EKB/097/001</v>
      </c>
      <c r="C588" s="5" t="s">
        <v>294</v>
      </c>
      <c r="D588" s="9" t="s">
        <v>132</v>
      </c>
      <c r="E588" s="9" t="str">
        <f>VLOOKUP(D588,'KATEGORI BARANG'!$B$2:$C$182,2)</f>
        <v>097</v>
      </c>
      <c r="F588" s="5"/>
      <c r="G588" s="5"/>
      <c r="H588" s="5"/>
      <c r="I588" s="9" t="s">
        <v>0</v>
      </c>
      <c r="J588" s="5"/>
      <c r="K588" s="5" t="s">
        <v>347</v>
      </c>
      <c r="L588" s="10"/>
    </row>
    <row r="589" spans="1:12" ht="18.75" hidden="1" customHeight="1">
      <c r="A589" s="5">
        <v>246</v>
      </c>
      <c r="B589" s="5" t="str">
        <f>CONCATENATE("EKB","/",E589,"/",IF(COUNTIFS($D$2:D589,D589)&lt;10,"00",IF(COUNTIFS($D$2:D589,D589)&gt;=10,"0",FALSE)),COUNTIFS($D$2:D589,D589))</f>
        <v>EKB/097/002</v>
      </c>
      <c r="C589" s="5"/>
      <c r="D589" s="9" t="s">
        <v>132</v>
      </c>
      <c r="E589" s="9" t="str">
        <f>VLOOKUP(D589,'KATEGORI BARANG'!$B$2:$C$182,2)</f>
        <v>097</v>
      </c>
      <c r="F589" s="5"/>
      <c r="G589" s="5"/>
      <c r="H589" s="5"/>
      <c r="I589" s="9" t="s">
        <v>2</v>
      </c>
      <c r="J589" s="5"/>
      <c r="K589" s="5" t="s">
        <v>347</v>
      </c>
      <c r="L589" s="10"/>
    </row>
    <row r="590" spans="1:12" ht="18.75" hidden="1" customHeight="1">
      <c r="A590" s="5">
        <v>246</v>
      </c>
      <c r="B590" s="5" t="str">
        <f>CONCATENATE("EKB","/",E590,"/",IF(COUNTIFS($D$2:D590,D590)&lt;10,"00",IF(COUNTIFS($D$2:D590,D590)&gt;=10,"0",FALSE)),COUNTIFS($D$2:D590,D590))</f>
        <v>EKB/097/003</v>
      </c>
      <c r="C590" s="5"/>
      <c r="D590" s="9" t="s">
        <v>132</v>
      </c>
      <c r="E590" s="9" t="str">
        <f>VLOOKUP(D590,'KATEGORI BARANG'!$B$2:$C$182,2)</f>
        <v>097</v>
      </c>
      <c r="F590" s="5"/>
      <c r="G590" s="5"/>
      <c r="H590" s="5"/>
      <c r="I590" s="9" t="s">
        <v>2</v>
      </c>
      <c r="J590" s="5"/>
      <c r="K590" s="5" t="s">
        <v>347</v>
      </c>
      <c r="L590" s="10"/>
    </row>
    <row r="591" spans="1:12" ht="18.75" customHeight="1">
      <c r="A591" s="5">
        <v>246</v>
      </c>
      <c r="B591" s="5" t="str">
        <f>CONCATENATE("EKB","/",E591,"/",IF(COUNTIFS($D$2:D591,D591)&lt;10,"00",IF(COUNTIFS($D$2:D591,D591)&gt;=10,"0",FALSE)),COUNTIFS($D$2:D591,D591))</f>
        <v>EKB/097/004</v>
      </c>
      <c r="C591" s="5"/>
      <c r="D591" s="9" t="s">
        <v>132</v>
      </c>
      <c r="E591" s="9" t="str">
        <f>VLOOKUP(D591,'KATEGORI BARANG'!$B$2:$C$182,2)</f>
        <v>097</v>
      </c>
      <c r="F591" s="5"/>
      <c r="G591" s="5"/>
      <c r="H591" s="5"/>
      <c r="I591" s="9" t="s">
        <v>6</v>
      </c>
      <c r="J591" s="5"/>
      <c r="K591" s="5" t="s">
        <v>347</v>
      </c>
      <c r="L591" s="10"/>
    </row>
    <row r="592" spans="1:12" ht="18.75" customHeight="1">
      <c r="A592" s="5">
        <v>246</v>
      </c>
      <c r="B592" s="5" t="str">
        <f>CONCATENATE("EKB","/",E592,"/",IF(COUNTIFS($D$2:D592,D592)&lt;10,"00",IF(COUNTIFS($D$2:D592,D592)&gt;=10,"0",FALSE)),COUNTIFS($D$2:D592,D592))</f>
        <v>EKB/097/005</v>
      </c>
      <c r="C592" s="5"/>
      <c r="D592" s="9" t="s">
        <v>132</v>
      </c>
      <c r="E592" s="9" t="str">
        <f>VLOOKUP(D592,'KATEGORI BARANG'!$B$2:$C$182,2)</f>
        <v>097</v>
      </c>
      <c r="F592" s="5"/>
      <c r="G592" s="5"/>
      <c r="H592" s="5"/>
      <c r="I592" s="9" t="s">
        <v>6</v>
      </c>
      <c r="J592" s="5"/>
      <c r="K592" s="5" t="s">
        <v>347</v>
      </c>
      <c r="L592" s="10"/>
    </row>
    <row r="593" spans="1:12" ht="18.75" customHeight="1">
      <c r="A593" s="5">
        <v>246</v>
      </c>
      <c r="B593" s="5" t="str">
        <f>CONCATENATE("EKB","/",E593,"/",IF(COUNTIFS($D$2:D593,D593)&lt;10,"00",IF(COUNTIFS($D$2:D593,D593)&gt;=10,"0",FALSE)),COUNTIFS($D$2:D593,D593))</f>
        <v>EKB/097/006</v>
      </c>
      <c r="C593" s="5"/>
      <c r="D593" s="9" t="s">
        <v>132</v>
      </c>
      <c r="E593" s="9" t="str">
        <f>VLOOKUP(D593,'KATEGORI BARANG'!$B$2:$C$182,2)</f>
        <v>097</v>
      </c>
      <c r="F593" s="5"/>
      <c r="G593" s="5"/>
      <c r="H593" s="5"/>
      <c r="I593" s="9" t="s">
        <v>6</v>
      </c>
      <c r="J593" s="5"/>
      <c r="K593" s="5" t="s">
        <v>347</v>
      </c>
      <c r="L593" s="10"/>
    </row>
    <row r="594" spans="1:12" ht="18.75" customHeight="1">
      <c r="A594" s="5">
        <v>246</v>
      </c>
      <c r="B594" s="5" t="str">
        <f>CONCATENATE("EKB","/",E594,"/",IF(COUNTIFS($D$2:D594,D594)&lt;10,"00",IF(COUNTIFS($D$2:D594,D594)&gt;=10,"0",FALSE)),COUNTIFS($D$2:D594,D594))</f>
        <v>EKB/097/007</v>
      </c>
      <c r="C594" s="5"/>
      <c r="D594" s="9" t="s">
        <v>132</v>
      </c>
      <c r="E594" s="9" t="str">
        <f>VLOOKUP(D594,'KATEGORI BARANG'!$B$2:$C$182,2)</f>
        <v>097</v>
      </c>
      <c r="F594" s="5"/>
      <c r="G594" s="5"/>
      <c r="H594" s="5"/>
      <c r="I594" s="9" t="s">
        <v>6</v>
      </c>
      <c r="J594" s="5"/>
      <c r="K594" s="5" t="s">
        <v>347</v>
      </c>
      <c r="L594" s="10"/>
    </row>
    <row r="595" spans="1:12" ht="18.75" customHeight="1">
      <c r="A595" s="5">
        <v>246</v>
      </c>
      <c r="B595" s="5" t="str">
        <f>CONCATENATE("EKB","/",E595,"/",IF(COUNTIFS($D$2:D595,D595)&lt;10,"00",IF(COUNTIFS($D$2:D595,D595)&gt;=10,"0",FALSE)),COUNTIFS($D$2:D595,D595))</f>
        <v>EKB/097/008</v>
      </c>
      <c r="C595" s="5"/>
      <c r="D595" s="9" t="s">
        <v>132</v>
      </c>
      <c r="E595" s="9" t="str">
        <f>VLOOKUP(D595,'KATEGORI BARANG'!$B$2:$C$182,2)</f>
        <v>097</v>
      </c>
      <c r="F595" s="5"/>
      <c r="G595" s="5"/>
      <c r="H595" s="5"/>
      <c r="I595" s="9" t="s">
        <v>6</v>
      </c>
      <c r="J595" s="5"/>
      <c r="K595" s="5" t="s">
        <v>347</v>
      </c>
      <c r="L595" s="10"/>
    </row>
    <row r="596" spans="1:12" ht="18.75" hidden="1" customHeight="1">
      <c r="A596" s="5">
        <v>246</v>
      </c>
      <c r="B596" s="5" t="str">
        <f>CONCATENATE("EKB","/",E596,"/",IF(COUNTIFS($D$2:D596,D596)&lt;10,"00",IF(COUNTIFS($D$2:D596,D596)&gt;=10,"0",FALSE)),COUNTIFS($D$2:D596,D596))</f>
        <v>EKB/097/009</v>
      </c>
      <c r="C596" s="5"/>
      <c r="D596" s="9" t="s">
        <v>132</v>
      </c>
      <c r="E596" s="9" t="str">
        <f>VLOOKUP(D596,'KATEGORI BARANG'!$B$2:$C$182,2)</f>
        <v>097</v>
      </c>
      <c r="F596" s="5"/>
      <c r="G596" s="5"/>
      <c r="H596" s="5"/>
      <c r="I596" s="9" t="s">
        <v>9</v>
      </c>
      <c r="J596" s="5"/>
      <c r="K596" s="5" t="s">
        <v>347</v>
      </c>
      <c r="L596" s="10"/>
    </row>
    <row r="597" spans="1:12" ht="18.75" hidden="1" customHeight="1">
      <c r="A597" s="5">
        <v>246</v>
      </c>
      <c r="B597" s="5" t="str">
        <f>CONCATENATE("EKB","/",E597,"/",IF(COUNTIFS($D$2:D597,D597)&lt;10,"00",IF(COUNTIFS($D$2:D597,D597)&gt;=10,"0",FALSE)),COUNTIFS($D$2:D597,D597))</f>
        <v>EKB/097/010</v>
      </c>
      <c r="C597" s="5"/>
      <c r="D597" s="9" t="s">
        <v>132</v>
      </c>
      <c r="E597" s="9" t="str">
        <f>VLOOKUP(D597,'KATEGORI BARANG'!$B$2:$C$182,2)</f>
        <v>097</v>
      </c>
      <c r="F597" s="5"/>
      <c r="G597" s="5"/>
      <c r="H597" s="5"/>
      <c r="I597" s="9" t="s">
        <v>12</v>
      </c>
      <c r="J597" s="5"/>
      <c r="K597" s="5" t="s">
        <v>347</v>
      </c>
      <c r="L597" s="10"/>
    </row>
    <row r="598" spans="1:12" ht="18.75" hidden="1" customHeight="1">
      <c r="A598" s="5">
        <v>246</v>
      </c>
      <c r="B598" s="5" t="str">
        <f>CONCATENATE("EKB","/",E598,"/",IF(COUNTIFS($D$2:D598,D598)&lt;10,"00",IF(COUNTIFS($D$2:D598,D598)&gt;=10,"0",FALSE)),COUNTIFS($D$2:D598,D598))</f>
        <v>EKB/097/011</v>
      </c>
      <c r="C598" s="5"/>
      <c r="D598" s="9" t="s">
        <v>132</v>
      </c>
      <c r="E598" s="9" t="str">
        <f>VLOOKUP(D598,'KATEGORI BARANG'!$B$2:$C$182,2)</f>
        <v>097</v>
      </c>
      <c r="F598" s="5"/>
      <c r="G598" s="5"/>
      <c r="H598" s="5"/>
      <c r="I598" s="9" t="s">
        <v>12</v>
      </c>
      <c r="J598" s="5"/>
      <c r="K598" s="5" t="s">
        <v>347</v>
      </c>
      <c r="L598" s="10"/>
    </row>
    <row r="599" spans="1:12" ht="18.75" hidden="1" customHeight="1">
      <c r="A599" s="5">
        <v>246</v>
      </c>
      <c r="B599" s="5" t="str">
        <f>CONCATENATE("EKB","/",E599,"/",IF(COUNTIFS($D$2:D599,D599)&lt;10,"00",IF(COUNTIFS($D$2:D599,D599)&gt;=10,"0",FALSE)),COUNTIFS($D$2:D599,D599))</f>
        <v>EKB/097/012</v>
      </c>
      <c r="C599" s="5"/>
      <c r="D599" s="9" t="s">
        <v>132</v>
      </c>
      <c r="E599" s="9" t="str">
        <f>VLOOKUP(D599,'KATEGORI BARANG'!$B$2:$C$182,2)</f>
        <v>097</v>
      </c>
      <c r="F599" s="5"/>
      <c r="G599" s="5"/>
      <c r="H599" s="5"/>
      <c r="I599" s="9" t="s">
        <v>13</v>
      </c>
      <c r="J599" s="5"/>
      <c r="K599" s="5" t="s">
        <v>347</v>
      </c>
      <c r="L599" s="10"/>
    </row>
    <row r="600" spans="1:12" ht="18.75" hidden="1" customHeight="1">
      <c r="A600" s="5">
        <v>246</v>
      </c>
      <c r="B600" s="5" t="str">
        <f>CONCATENATE("EKB","/",E600,"/",IF(COUNTIFS($D$2:D600,D600)&lt;10,"00",IF(COUNTIFS($D$2:D600,D600)&gt;=10,"0",FALSE)),COUNTIFS($D$2:D600,D600))</f>
        <v>EKB/097/013</v>
      </c>
      <c r="C600" s="5"/>
      <c r="D600" s="9" t="s">
        <v>132</v>
      </c>
      <c r="E600" s="9" t="str">
        <f>VLOOKUP(D600,'KATEGORI BARANG'!$B$2:$C$182,2)</f>
        <v>097</v>
      </c>
      <c r="F600" s="5"/>
      <c r="G600" s="5"/>
      <c r="H600" s="5"/>
      <c r="I600" s="9" t="s">
        <v>13</v>
      </c>
      <c r="J600" s="5"/>
      <c r="K600" s="5" t="s">
        <v>347</v>
      </c>
      <c r="L600" s="10"/>
    </row>
    <row r="601" spans="1:12" ht="18.75" hidden="1" customHeight="1">
      <c r="A601" s="5">
        <v>246</v>
      </c>
      <c r="B601" s="5" t="str">
        <f>CONCATENATE("EKB","/",E601,"/",IF(COUNTIFS($D$2:D601,D601)&lt;10,"00",IF(COUNTIFS($D$2:D601,D601)&gt;=10,"0",FALSE)),COUNTIFS($D$2:D601,D601))</f>
        <v>EKB/097/014</v>
      </c>
      <c r="C601" s="5"/>
      <c r="D601" s="9" t="s">
        <v>132</v>
      </c>
      <c r="E601" s="9" t="str">
        <f>VLOOKUP(D601,'KATEGORI BARANG'!$B$2:$C$182,2)</f>
        <v>097</v>
      </c>
      <c r="F601" s="5"/>
      <c r="G601" s="5"/>
      <c r="H601" s="5"/>
      <c r="I601" s="9" t="s">
        <v>13</v>
      </c>
      <c r="J601" s="5"/>
      <c r="K601" s="5" t="s">
        <v>347</v>
      </c>
      <c r="L601" s="10"/>
    </row>
    <row r="602" spans="1:12" ht="18.75" hidden="1" customHeight="1">
      <c r="A602" s="5">
        <v>246</v>
      </c>
      <c r="B602" s="5" t="str">
        <f>CONCATENATE("EKB","/",E602,"/",IF(COUNTIFS($D$2:D602,D602)&lt;10,"00",IF(COUNTIFS($D$2:D602,D602)&gt;=10,"0",FALSE)),COUNTIFS($D$2:D602,D602))</f>
        <v>EKB/097/015</v>
      </c>
      <c r="C602" s="5"/>
      <c r="D602" s="9" t="s">
        <v>132</v>
      </c>
      <c r="E602" s="9" t="str">
        <f>VLOOKUP(D602,'KATEGORI BARANG'!$B$2:$C$182,2)</f>
        <v>097</v>
      </c>
      <c r="F602" s="5"/>
      <c r="G602" s="5"/>
      <c r="H602" s="5"/>
      <c r="I602" s="9" t="s">
        <v>13</v>
      </c>
      <c r="J602" s="5"/>
      <c r="K602" s="5" t="s">
        <v>347</v>
      </c>
      <c r="L602" s="10"/>
    </row>
    <row r="603" spans="1:12" ht="18.75" hidden="1" customHeight="1">
      <c r="A603" s="5">
        <v>246</v>
      </c>
      <c r="B603" s="5" t="str">
        <f>CONCATENATE("EKB","/",E603,"/",IF(COUNTIFS($D$2:D603,D603)&lt;10,"00",IF(COUNTIFS($D$2:D603,D603)&gt;=10,"0",FALSE)),COUNTIFS($D$2:D603,D603))</f>
        <v>EKB/097/016</v>
      </c>
      <c r="C603" s="5"/>
      <c r="D603" s="9" t="s">
        <v>132</v>
      </c>
      <c r="E603" s="9" t="str">
        <f>VLOOKUP(D603,'KATEGORI BARANG'!$B$2:$C$182,2)</f>
        <v>097</v>
      </c>
      <c r="F603" s="5"/>
      <c r="G603" s="5"/>
      <c r="H603" s="5"/>
      <c r="I603" s="9" t="s">
        <v>13</v>
      </c>
      <c r="J603" s="5"/>
      <c r="K603" s="5" t="s">
        <v>347</v>
      </c>
      <c r="L603" s="10"/>
    </row>
    <row r="604" spans="1:12" ht="18.75" hidden="1" customHeight="1">
      <c r="A604" s="5">
        <v>246</v>
      </c>
      <c r="B604" s="5" t="str">
        <f>CONCATENATE("EKB","/",E604,"/",IF(COUNTIFS($D$2:D604,D604)&lt;10,"00",IF(COUNTIFS($D$2:D604,D604)&gt;=10,"0",FALSE)),COUNTIFS($D$2:D604,D604))</f>
        <v>EKB/097/017</v>
      </c>
      <c r="C604" s="5"/>
      <c r="D604" s="9" t="s">
        <v>132</v>
      </c>
      <c r="E604" s="9" t="str">
        <f>VLOOKUP(D604,'KATEGORI BARANG'!$B$2:$C$182,2)</f>
        <v>097</v>
      </c>
      <c r="F604" s="5"/>
      <c r="G604" s="5"/>
      <c r="H604" s="5"/>
      <c r="I604" s="9" t="s">
        <v>13</v>
      </c>
      <c r="J604" s="5"/>
      <c r="K604" s="5" t="s">
        <v>347</v>
      </c>
      <c r="L604" s="10"/>
    </row>
    <row r="605" spans="1:12" ht="18.75" hidden="1" customHeight="1">
      <c r="A605" s="5">
        <v>246</v>
      </c>
      <c r="B605" s="5" t="str">
        <f>CONCATENATE("EKB","/",E605,"/",IF(COUNTIFS($D$2:D605,D605)&lt;10,"00",IF(COUNTIFS($D$2:D605,D605)&gt;=10,"0",FALSE)),COUNTIFS($D$2:D605,D605))</f>
        <v>EKB/097/018</v>
      </c>
      <c r="C605" s="5"/>
      <c r="D605" s="9" t="s">
        <v>132</v>
      </c>
      <c r="E605" s="9" t="str">
        <f>VLOOKUP(D605,'KATEGORI BARANG'!$B$2:$C$182,2)</f>
        <v>097</v>
      </c>
      <c r="F605" s="5"/>
      <c r="G605" s="5"/>
      <c r="H605" s="5"/>
      <c r="I605" s="9" t="s">
        <v>14</v>
      </c>
      <c r="J605" s="5"/>
      <c r="K605" s="5" t="s">
        <v>347</v>
      </c>
      <c r="L605" s="10"/>
    </row>
    <row r="606" spans="1:12" ht="18.75" hidden="1" customHeight="1">
      <c r="A606" s="5">
        <v>246</v>
      </c>
      <c r="B606" s="5" t="str">
        <f>CONCATENATE("EKB","/",E606,"/",IF(COUNTIFS($D$2:D606,D606)&lt;10,"00",IF(COUNTIFS($D$2:D606,D606)&gt;=10,"0",FALSE)),COUNTIFS($D$2:D606,D606))</f>
        <v>EKB/097/019</v>
      </c>
      <c r="C606" s="5"/>
      <c r="D606" s="9" t="s">
        <v>132</v>
      </c>
      <c r="E606" s="9" t="str">
        <f>VLOOKUP(D606,'KATEGORI BARANG'!$B$2:$C$182,2)</f>
        <v>097</v>
      </c>
      <c r="F606" s="5"/>
      <c r="G606" s="5"/>
      <c r="H606" s="5"/>
      <c r="I606" s="9" t="s">
        <v>15</v>
      </c>
      <c r="J606" s="5"/>
      <c r="K606" s="5" t="s">
        <v>347</v>
      </c>
      <c r="L606" s="10"/>
    </row>
    <row r="607" spans="1:12" ht="18.75" hidden="1" customHeight="1">
      <c r="A607" s="5">
        <v>246</v>
      </c>
      <c r="B607" s="5" t="str">
        <f>CONCATENATE("EKB","/",E607,"/",IF(COUNTIFS($D$2:D607,D607)&lt;10,"00",IF(COUNTIFS($D$2:D607,D607)&gt;=10,"0",FALSE)),COUNTIFS($D$2:D607,D607))</f>
        <v>EKB/097/020</v>
      </c>
      <c r="C607" s="5"/>
      <c r="D607" s="9" t="s">
        <v>132</v>
      </c>
      <c r="E607" s="9" t="str">
        <f>VLOOKUP(D607,'KATEGORI BARANG'!$B$2:$C$182,2)</f>
        <v>097</v>
      </c>
      <c r="F607" s="5"/>
      <c r="G607" s="5"/>
      <c r="H607" s="5"/>
      <c r="I607" s="9" t="s">
        <v>7</v>
      </c>
      <c r="J607" s="5"/>
      <c r="K607" s="5" t="s">
        <v>347</v>
      </c>
      <c r="L607" s="10"/>
    </row>
    <row r="608" spans="1:12" ht="18.75" hidden="1" customHeight="1">
      <c r="A608" s="5">
        <v>246</v>
      </c>
      <c r="B608" s="5" t="str">
        <f>CONCATENATE("EKB","/",E608,"/",IF(COUNTIFS($D$2:D608,D608)&lt;10,"00",IF(COUNTIFS($D$2:D608,D608)&gt;=10,"0",FALSE)),COUNTIFS($D$2:D608,D608))</f>
        <v>EKB/097/021</v>
      </c>
      <c r="C608" s="5"/>
      <c r="D608" s="9" t="s">
        <v>132</v>
      </c>
      <c r="E608" s="9" t="str">
        <f>VLOOKUP(D608,'KATEGORI BARANG'!$B$2:$C$182,2)</f>
        <v>097</v>
      </c>
      <c r="F608" s="5"/>
      <c r="G608" s="5"/>
      <c r="H608" s="5"/>
      <c r="I608" s="9" t="s">
        <v>7</v>
      </c>
      <c r="J608" s="5"/>
      <c r="K608" s="5" t="s">
        <v>347</v>
      </c>
      <c r="L608" s="10"/>
    </row>
    <row r="609" spans="1:12" ht="18.75" hidden="1" customHeight="1">
      <c r="A609" s="5">
        <v>246</v>
      </c>
      <c r="B609" s="5" t="str">
        <f>CONCATENATE("EKB","/",E609,"/",IF(COUNTIFS($D$2:D609,D609)&lt;10,"00",IF(COUNTIFS($D$2:D609,D609)&gt;=10,"0",FALSE)),COUNTIFS($D$2:D609,D609))</f>
        <v>EKB/098/001</v>
      </c>
      <c r="C609" s="5" t="s">
        <v>295</v>
      </c>
      <c r="D609" s="9" t="s">
        <v>133</v>
      </c>
      <c r="E609" s="9" t="str">
        <f>VLOOKUP(D609,'KATEGORI BARANG'!$B$2:$C$182,2)</f>
        <v>098</v>
      </c>
      <c r="F609" s="5"/>
      <c r="G609" s="5"/>
      <c r="H609" s="5"/>
      <c r="I609" s="9" t="s">
        <v>15</v>
      </c>
      <c r="J609" s="5"/>
      <c r="K609" s="5" t="s">
        <v>347</v>
      </c>
      <c r="L609" s="10"/>
    </row>
    <row r="610" spans="1:12" ht="18.75" hidden="1" customHeight="1">
      <c r="A610" s="5">
        <v>246</v>
      </c>
      <c r="B610" s="5" t="str">
        <f>CONCATENATE("EKB","/",E610,"/",IF(COUNTIFS($D$2:D610,D610)&lt;10,"00",IF(COUNTIFS($D$2:D610,D610)&gt;=10,"0",FALSE)),COUNTIFS($D$2:D610,D610))</f>
        <v>EKB/099/001</v>
      </c>
      <c r="C610" s="5" t="s">
        <v>296</v>
      </c>
      <c r="D610" s="9" t="s">
        <v>134</v>
      </c>
      <c r="E610" s="9" t="str">
        <f>VLOOKUP(D610,'KATEGORI BARANG'!$B$2:$C$182,2)</f>
        <v>099</v>
      </c>
      <c r="F610" s="5"/>
      <c r="G610" s="5"/>
      <c r="H610" s="5"/>
      <c r="I610" s="9" t="s">
        <v>16</v>
      </c>
      <c r="J610" s="5"/>
      <c r="K610" s="5" t="s">
        <v>347</v>
      </c>
      <c r="L610" s="10"/>
    </row>
    <row r="611" spans="1:12" ht="18.75" hidden="1" customHeight="1">
      <c r="A611" s="5">
        <v>246</v>
      </c>
      <c r="B611" s="5" t="str">
        <f>CONCATENATE("EKB","/",E611,"/",IF(COUNTIFS($D$2:D611,D611)&lt;10,"00",IF(COUNTIFS($D$2:D611,D611)&gt;=10,"0",FALSE)),COUNTIFS($D$2:D611,D611))</f>
        <v>EKB/099/002</v>
      </c>
      <c r="C611" s="5"/>
      <c r="D611" s="9" t="s">
        <v>134</v>
      </c>
      <c r="E611" s="9" t="str">
        <f>VLOOKUP(D611,'KATEGORI BARANG'!$B$2:$C$182,2)</f>
        <v>099</v>
      </c>
      <c r="F611" s="5"/>
      <c r="G611" s="5"/>
      <c r="H611" s="5"/>
      <c r="I611" s="9" t="s">
        <v>16</v>
      </c>
      <c r="J611" s="5"/>
      <c r="K611" s="5" t="s">
        <v>347</v>
      </c>
      <c r="L611" s="10"/>
    </row>
    <row r="612" spans="1:12" ht="19.5" hidden="1" customHeight="1">
      <c r="A612" s="5">
        <v>246</v>
      </c>
      <c r="B612" s="5" t="str">
        <f>CONCATENATE("EKB","/",E612,"/",IF(COUNTIFS($D$2:D612,D612)&lt;10,"00",IF(COUNTIFS($D$2:D612,D612)&gt;=10,"0",FALSE)),COUNTIFS($D$2:D612,D612))</f>
        <v>EKB/100/001</v>
      </c>
      <c r="C612" s="5" t="s">
        <v>297</v>
      </c>
      <c r="D612" s="9" t="s">
        <v>135</v>
      </c>
      <c r="E612" s="9" t="str">
        <f>VLOOKUP(D612,'KATEGORI BARANG'!$B$2:$C$182,2)</f>
        <v>100</v>
      </c>
      <c r="F612" s="5"/>
      <c r="G612" s="5"/>
      <c r="H612" s="5"/>
      <c r="I612" s="9" t="s">
        <v>16</v>
      </c>
      <c r="J612" s="5"/>
      <c r="K612" s="5" t="s">
        <v>347</v>
      </c>
      <c r="L612" s="10"/>
    </row>
    <row r="613" spans="1:12" ht="18.75" hidden="1" customHeight="1">
      <c r="A613" s="5">
        <v>246</v>
      </c>
      <c r="B613" s="5" t="str">
        <f>CONCATENATE("EKB","/",E613,"/",IF(COUNTIFS($D$2:D613,D613)&lt;10,"00",IF(COUNTIFS($D$2:D613,D613)&gt;=10,"0",FALSE)),COUNTIFS($D$2:D613,D613))</f>
        <v>EKB/101/001</v>
      </c>
      <c r="C613" s="5" t="s">
        <v>298</v>
      </c>
      <c r="D613" s="9" t="s">
        <v>136</v>
      </c>
      <c r="E613" s="9" t="str">
        <f>VLOOKUP(D613,'KATEGORI BARANG'!$B$2:$C$182,2)</f>
        <v>101</v>
      </c>
      <c r="F613" s="5"/>
      <c r="G613" s="5"/>
      <c r="H613" s="5"/>
      <c r="I613" s="9" t="s">
        <v>0</v>
      </c>
      <c r="J613" s="5"/>
      <c r="K613" s="5" t="s">
        <v>347</v>
      </c>
      <c r="L613" s="10"/>
    </row>
    <row r="614" spans="1:12" ht="18.75" hidden="1" customHeight="1">
      <c r="A614" s="5">
        <v>246</v>
      </c>
      <c r="B614" s="5" t="str">
        <f>CONCATENATE("EKB","/",E614,"/",IF(COUNTIFS($D$2:D614,D614)&lt;10,"00",IF(COUNTIFS($D$2:D614,D614)&gt;=10,"0",FALSE)),COUNTIFS($D$2:D614,D614))</f>
        <v>EKB/102/001</v>
      </c>
      <c r="C614" s="5" t="s">
        <v>299</v>
      </c>
      <c r="D614" s="9" t="s">
        <v>137</v>
      </c>
      <c r="E614" s="9" t="str">
        <f>VLOOKUP(D614,'KATEGORI BARANG'!$B$2:$C$182,2)</f>
        <v>102</v>
      </c>
      <c r="F614" s="5"/>
      <c r="G614" s="5"/>
      <c r="H614" s="5"/>
      <c r="I614" s="9" t="s">
        <v>15</v>
      </c>
      <c r="J614" s="5"/>
      <c r="K614" s="5" t="s">
        <v>347</v>
      </c>
      <c r="L614" s="10"/>
    </row>
    <row r="615" spans="1:12" ht="18.75" hidden="1" customHeight="1">
      <c r="A615" s="5">
        <v>246</v>
      </c>
      <c r="B615" s="5" t="str">
        <f>CONCATENATE("EKB","/",E615,"/",IF(COUNTIFS($D$2:D615,D615)&lt;10,"00",IF(COUNTIFS($D$2:D615,D615)&gt;=10,"0",FALSE)),COUNTIFS($D$2:D615,D615))</f>
        <v>EKB/103/001</v>
      </c>
      <c r="C615" s="5" t="s">
        <v>300</v>
      </c>
      <c r="D615" s="9" t="s">
        <v>138</v>
      </c>
      <c r="E615" s="9" t="str">
        <f>VLOOKUP(D615,'KATEGORI BARANG'!$B$2:$C$182,2)</f>
        <v>103</v>
      </c>
      <c r="F615" s="5"/>
      <c r="G615" s="5"/>
      <c r="H615" s="5"/>
      <c r="I615" s="9" t="s">
        <v>8</v>
      </c>
      <c r="J615" s="5"/>
      <c r="K615" s="5" t="s">
        <v>347</v>
      </c>
      <c r="L615" s="10"/>
    </row>
    <row r="616" spans="1:12" ht="18.75" hidden="1" customHeight="1">
      <c r="A616" s="5">
        <v>246</v>
      </c>
      <c r="B616" s="5" t="str">
        <f>CONCATENATE("EKB","/",E616,"/",IF(COUNTIFS($D$2:D616,D616)&lt;10,"00",IF(COUNTIFS($D$2:D616,D616)&gt;=10,"0",FALSE)),COUNTIFS($D$2:D616,D616))</f>
        <v>EKB/103/002</v>
      </c>
      <c r="C616" s="5"/>
      <c r="D616" s="9" t="s">
        <v>138</v>
      </c>
      <c r="E616" s="9" t="str">
        <f>VLOOKUP(D616,'KATEGORI BARANG'!$B$2:$C$182,2)</f>
        <v>103</v>
      </c>
      <c r="F616" s="5"/>
      <c r="G616" s="5"/>
      <c r="H616" s="5"/>
      <c r="I616" s="9" t="s">
        <v>10</v>
      </c>
      <c r="J616" s="5"/>
      <c r="K616" s="5" t="s">
        <v>347</v>
      </c>
      <c r="L616" s="10"/>
    </row>
    <row r="617" spans="1:12" ht="18.75" hidden="1" customHeight="1">
      <c r="A617" s="5">
        <v>246</v>
      </c>
      <c r="B617" s="5" t="str">
        <f>CONCATENATE("EKB","/",E617,"/",IF(COUNTIFS($D$2:D617,D617)&lt;10,"00",IF(COUNTIFS($D$2:D617,D617)&gt;=10,"0",FALSE)),COUNTIFS($D$2:D617,D617))</f>
        <v>EKB/103/003</v>
      </c>
      <c r="C617" s="5"/>
      <c r="D617" s="9" t="s">
        <v>138</v>
      </c>
      <c r="E617" s="9" t="str">
        <f>VLOOKUP(D617,'KATEGORI BARANG'!$B$2:$C$182,2)</f>
        <v>103</v>
      </c>
      <c r="F617" s="5"/>
      <c r="G617" s="5"/>
      <c r="H617" s="5"/>
      <c r="I617" s="9" t="s">
        <v>12</v>
      </c>
      <c r="J617" s="5"/>
      <c r="K617" s="5" t="s">
        <v>347</v>
      </c>
      <c r="L617" s="10"/>
    </row>
    <row r="618" spans="1:12" ht="18.75" hidden="1" customHeight="1">
      <c r="A618" s="5">
        <v>246</v>
      </c>
      <c r="B618" s="5" t="str">
        <f>CONCATENATE("EKB","/",E618,"/",IF(COUNTIFS($D$2:D618,D618)&lt;10,"00",IF(COUNTIFS($D$2:D618,D618)&gt;=10,"0",FALSE)),COUNTIFS($D$2:D618,D618))</f>
        <v>EKB/103/004</v>
      </c>
      <c r="C618" s="5"/>
      <c r="D618" s="9" t="s">
        <v>138</v>
      </c>
      <c r="E618" s="9" t="str">
        <f>VLOOKUP(D618,'KATEGORI BARANG'!$B$2:$C$182,2)</f>
        <v>103</v>
      </c>
      <c r="F618" s="5"/>
      <c r="G618" s="5"/>
      <c r="H618" s="5"/>
      <c r="I618" s="9" t="s">
        <v>13</v>
      </c>
      <c r="J618" s="5"/>
      <c r="K618" s="5" t="s">
        <v>347</v>
      </c>
      <c r="L618" s="10"/>
    </row>
    <row r="619" spans="1:12" ht="18.75" hidden="1" customHeight="1">
      <c r="A619" s="5">
        <v>246</v>
      </c>
      <c r="B619" s="5" t="str">
        <f>CONCATENATE("EKB","/",E619,"/",IF(COUNTIFS($D$2:D619,D619)&lt;10,"00",IF(COUNTIFS($D$2:D619,D619)&gt;=10,"0",FALSE)),COUNTIFS($D$2:D619,D619))</f>
        <v>EKB/103/005</v>
      </c>
      <c r="C619" s="5"/>
      <c r="D619" s="9" t="s">
        <v>138</v>
      </c>
      <c r="E619" s="9" t="str">
        <f>VLOOKUP(D619,'KATEGORI BARANG'!$B$2:$C$182,2)</f>
        <v>103</v>
      </c>
      <c r="F619" s="5"/>
      <c r="G619" s="5"/>
      <c r="H619" s="5"/>
      <c r="I619" s="9" t="s">
        <v>14</v>
      </c>
      <c r="J619" s="5"/>
      <c r="K619" s="5" t="s">
        <v>347</v>
      </c>
      <c r="L619" s="10"/>
    </row>
    <row r="620" spans="1:12" ht="18.75" hidden="1" customHeight="1">
      <c r="A620" s="5">
        <v>246</v>
      </c>
      <c r="B620" s="5" t="str">
        <f>CONCATENATE("EKB","/",E620,"/",IF(COUNTIFS($D$2:D620,D620)&lt;10,"00",IF(COUNTIFS($D$2:D620,D620)&gt;=10,"0",FALSE)),COUNTIFS($D$2:D620,D620))</f>
        <v>EKB/103/006</v>
      </c>
      <c r="C620" s="5"/>
      <c r="D620" s="9" t="s">
        <v>138</v>
      </c>
      <c r="E620" s="9" t="str">
        <f>VLOOKUP(D620,'KATEGORI BARANG'!$B$2:$C$182,2)</f>
        <v>103</v>
      </c>
      <c r="F620" s="5"/>
      <c r="G620" s="5"/>
      <c r="H620" s="5"/>
      <c r="I620" s="9" t="s">
        <v>14</v>
      </c>
      <c r="J620" s="5"/>
      <c r="K620" s="5" t="s">
        <v>347</v>
      </c>
      <c r="L620" s="10"/>
    </row>
    <row r="621" spans="1:12" ht="18.75" hidden="1" customHeight="1">
      <c r="A621" s="5">
        <v>246</v>
      </c>
      <c r="B621" s="5" t="str">
        <f>CONCATENATE("EKB","/",E621,"/",IF(COUNTIFS($D$2:D621,D621)&lt;10,"00",IF(COUNTIFS($D$2:D621,D621)&gt;=10,"0",FALSE)),COUNTIFS($D$2:D621,D621))</f>
        <v>EKB/104/001</v>
      </c>
      <c r="C621" s="5" t="s">
        <v>301</v>
      </c>
      <c r="D621" s="9" t="s">
        <v>139</v>
      </c>
      <c r="E621" s="9" t="str">
        <f>VLOOKUP(D621,'KATEGORI BARANG'!$B$2:$C$182,2)</f>
        <v>104</v>
      </c>
      <c r="F621" s="5"/>
      <c r="G621" s="5"/>
      <c r="H621" s="5"/>
      <c r="I621" s="9" t="s">
        <v>16</v>
      </c>
      <c r="J621" s="5"/>
      <c r="K621" s="5" t="s">
        <v>347</v>
      </c>
      <c r="L621" s="10"/>
    </row>
    <row r="622" spans="1:12" ht="18.75" hidden="1" customHeight="1">
      <c r="A622" s="5">
        <v>246</v>
      </c>
      <c r="B622" s="5" t="str">
        <f>CONCATENATE("EKB","/",E622,"/",IF(COUNTIFS($D$2:D622,D622)&lt;10,"00",IF(COUNTIFS($D$2:D622,D622)&gt;=10,"0",FALSE)),COUNTIFS($D$2:D622,D622))</f>
        <v>EKB/104/002</v>
      </c>
      <c r="C622" s="5"/>
      <c r="D622" s="9" t="s">
        <v>139</v>
      </c>
      <c r="E622" s="9" t="str">
        <f>VLOOKUP(D622,'KATEGORI BARANG'!$B$2:$C$182,2)</f>
        <v>104</v>
      </c>
      <c r="F622" s="5"/>
      <c r="G622" s="5"/>
      <c r="H622" s="5"/>
      <c r="I622" s="9" t="s">
        <v>16</v>
      </c>
      <c r="J622" s="5"/>
      <c r="K622" s="5" t="s">
        <v>347</v>
      </c>
      <c r="L622" s="10"/>
    </row>
    <row r="623" spans="1:12" ht="18.75" hidden="1" customHeight="1">
      <c r="A623" s="5">
        <v>246</v>
      </c>
      <c r="B623" s="5" t="str">
        <f>CONCATENATE("EKB","/",E623,"/",IF(COUNTIFS($D$2:D623,D623)&lt;10,"00",IF(COUNTIFS($D$2:D623,D623)&gt;=10,"0",FALSE)),COUNTIFS($D$2:D623,D623))</f>
        <v>EKB/104/003</v>
      </c>
      <c r="C623" s="5"/>
      <c r="D623" s="9" t="s">
        <v>139</v>
      </c>
      <c r="E623" s="9" t="str">
        <f>VLOOKUP(D623,'KATEGORI BARANG'!$B$2:$C$182,2)</f>
        <v>104</v>
      </c>
      <c r="F623" s="5"/>
      <c r="G623" s="5"/>
      <c r="H623" s="5"/>
      <c r="I623" s="9" t="s">
        <v>16</v>
      </c>
      <c r="J623" s="5"/>
      <c r="K623" s="5" t="s">
        <v>347</v>
      </c>
      <c r="L623" s="10"/>
    </row>
    <row r="624" spans="1:12" ht="18.75" hidden="1" customHeight="1">
      <c r="A624" s="5">
        <v>246</v>
      </c>
      <c r="B624" s="5" t="str">
        <f>CONCATENATE("EKB","/",E624,"/",IF(COUNTIFS($D$2:D624,D624)&lt;10,"00",IF(COUNTIFS($D$2:D624,D624)&gt;=10,"0",FALSE)),COUNTIFS($D$2:D624,D624))</f>
        <v>EKB/104/004</v>
      </c>
      <c r="C624" s="5"/>
      <c r="D624" s="9" t="s">
        <v>139</v>
      </c>
      <c r="E624" s="9" t="str">
        <f>VLOOKUP(D624,'KATEGORI BARANG'!$B$2:$C$182,2)</f>
        <v>104</v>
      </c>
      <c r="F624" s="5"/>
      <c r="G624" s="5"/>
      <c r="H624" s="5"/>
      <c r="I624" s="9" t="s">
        <v>16</v>
      </c>
      <c r="J624" s="5"/>
      <c r="K624" s="5" t="s">
        <v>347</v>
      </c>
      <c r="L624" s="10"/>
    </row>
    <row r="625" spans="1:12" ht="18.75" hidden="1" customHeight="1">
      <c r="A625" s="5">
        <v>246</v>
      </c>
      <c r="B625" s="5" t="str">
        <f>CONCATENATE("EKB","/",E625,"/",IF(COUNTIFS($D$2:D625,D625)&lt;10,"00",IF(COUNTIFS($D$2:D625,D625)&gt;=10,"0",FALSE)),COUNTIFS($D$2:D625,D625))</f>
        <v>EKB/104/005</v>
      </c>
      <c r="C625" s="5"/>
      <c r="D625" s="9" t="s">
        <v>139</v>
      </c>
      <c r="E625" s="9" t="str">
        <f>VLOOKUP(D625,'KATEGORI BARANG'!$B$2:$C$182,2)</f>
        <v>104</v>
      </c>
      <c r="F625" s="5"/>
      <c r="G625" s="5"/>
      <c r="H625" s="5"/>
      <c r="I625" s="9" t="s">
        <v>16</v>
      </c>
      <c r="J625" s="5"/>
      <c r="K625" s="5" t="s">
        <v>347</v>
      </c>
      <c r="L625" s="10"/>
    </row>
    <row r="626" spans="1:12" ht="18.75" hidden="1" customHeight="1">
      <c r="A626" s="5">
        <v>246</v>
      </c>
      <c r="B626" s="5" t="str">
        <f>CONCATENATE("EKB","/",E626,"/",IF(COUNTIFS($D$2:D626,D626)&lt;10,"00",IF(COUNTIFS($D$2:D626,D626)&gt;=10,"0",FALSE)),COUNTIFS($D$2:D626,D626))</f>
        <v>EKB/104/006</v>
      </c>
      <c r="C626" s="5"/>
      <c r="D626" s="9" t="s">
        <v>139</v>
      </c>
      <c r="E626" s="9" t="str">
        <f>VLOOKUP(D626,'KATEGORI BARANG'!$B$2:$C$182,2)</f>
        <v>104</v>
      </c>
      <c r="F626" s="5"/>
      <c r="G626" s="5"/>
      <c r="H626" s="5"/>
      <c r="I626" s="9" t="s">
        <v>16</v>
      </c>
      <c r="J626" s="5"/>
      <c r="K626" s="5" t="s">
        <v>347</v>
      </c>
      <c r="L626" s="10"/>
    </row>
    <row r="627" spans="1:12" ht="18.75" hidden="1" customHeight="1">
      <c r="A627" s="5">
        <v>246</v>
      </c>
      <c r="B627" s="5" t="str">
        <f>CONCATENATE("EKB","/",E627,"/",IF(COUNTIFS($D$2:D627,D627)&lt;10,"00",IF(COUNTIFS($D$2:D627,D627)&gt;=10,"0",FALSE)),COUNTIFS($D$2:D627,D627))</f>
        <v>EKB/104/007</v>
      </c>
      <c r="C627" s="5"/>
      <c r="D627" s="9" t="s">
        <v>139</v>
      </c>
      <c r="E627" s="9" t="str">
        <f>VLOOKUP(D627,'KATEGORI BARANG'!$B$2:$C$182,2)</f>
        <v>104</v>
      </c>
      <c r="F627" s="5"/>
      <c r="G627" s="5"/>
      <c r="H627" s="5"/>
      <c r="I627" s="9" t="s">
        <v>16</v>
      </c>
      <c r="J627" s="5"/>
      <c r="K627" s="5" t="s">
        <v>347</v>
      </c>
      <c r="L627" s="10"/>
    </row>
    <row r="628" spans="1:12" ht="18.75" hidden="1" customHeight="1">
      <c r="A628" s="5">
        <v>246</v>
      </c>
      <c r="B628" s="5" t="str">
        <f>CONCATENATE("EKB","/",E628,"/",IF(COUNTIFS($D$2:D628,D628)&lt;10,"00",IF(COUNTIFS($D$2:D628,D628)&gt;=10,"0",FALSE)),COUNTIFS($D$2:D628,D628))</f>
        <v>EKB/104/008</v>
      </c>
      <c r="C628" s="5"/>
      <c r="D628" s="9" t="s">
        <v>139</v>
      </c>
      <c r="E628" s="9" t="str">
        <f>VLOOKUP(D628,'KATEGORI BARANG'!$B$2:$C$182,2)</f>
        <v>104</v>
      </c>
      <c r="F628" s="5"/>
      <c r="G628" s="5"/>
      <c r="H628" s="5"/>
      <c r="I628" s="9" t="s">
        <v>16</v>
      </c>
      <c r="J628" s="5"/>
      <c r="K628" s="5" t="s">
        <v>347</v>
      </c>
      <c r="L628" s="10"/>
    </row>
    <row r="629" spans="1:12" ht="18.75" hidden="1" customHeight="1">
      <c r="A629" s="5">
        <v>246</v>
      </c>
      <c r="B629" s="5" t="str">
        <f>CONCATENATE("EKB","/",E629,"/",IF(COUNTIFS($D$2:D629,D629)&lt;10,"00",IF(COUNTIFS($D$2:D629,D629)&gt;=10,"0",FALSE)),COUNTIFS($D$2:D629,D629))</f>
        <v>EKB/104/009</v>
      </c>
      <c r="C629" s="5"/>
      <c r="D629" s="9" t="s">
        <v>139</v>
      </c>
      <c r="E629" s="9" t="str">
        <f>VLOOKUP(D629,'KATEGORI BARANG'!$B$2:$C$182,2)</f>
        <v>104</v>
      </c>
      <c r="F629" s="5"/>
      <c r="G629" s="5"/>
      <c r="H629" s="5"/>
      <c r="I629" s="9" t="s">
        <v>16</v>
      </c>
      <c r="J629" s="5"/>
      <c r="K629" s="5" t="s">
        <v>347</v>
      </c>
      <c r="L629" s="10"/>
    </row>
    <row r="630" spans="1:12" ht="18.75" hidden="1" customHeight="1">
      <c r="A630" s="5">
        <v>246</v>
      </c>
      <c r="B630" s="5" t="str">
        <f>CONCATENATE("EKB","/",E630,"/",IF(COUNTIFS($D$2:D630,D630)&lt;10,"00",IF(COUNTIFS($D$2:D630,D630)&gt;=10,"0",FALSE)),COUNTIFS($D$2:D630,D630))</f>
        <v>EKB/104/010</v>
      </c>
      <c r="C630" s="5"/>
      <c r="D630" s="9" t="s">
        <v>139</v>
      </c>
      <c r="E630" s="9" t="str">
        <f>VLOOKUP(D630,'KATEGORI BARANG'!$B$2:$C$182,2)</f>
        <v>104</v>
      </c>
      <c r="F630" s="5"/>
      <c r="G630" s="5"/>
      <c r="H630" s="5"/>
      <c r="I630" s="9" t="s">
        <v>16</v>
      </c>
      <c r="J630" s="5"/>
      <c r="K630" s="5" t="s">
        <v>347</v>
      </c>
      <c r="L630" s="10"/>
    </row>
    <row r="631" spans="1:12" ht="18.75" hidden="1" customHeight="1">
      <c r="A631" s="5">
        <v>246</v>
      </c>
      <c r="B631" s="5" t="str">
        <f>CONCATENATE("EKB","/",E631,"/",IF(COUNTIFS($D$2:D631,D631)&lt;10,"00",IF(COUNTIFS($D$2:D631,D631)&gt;=10,"0",FALSE)),COUNTIFS($D$2:D631,D631))</f>
        <v>EKB/104/011</v>
      </c>
      <c r="C631" s="5"/>
      <c r="D631" s="9" t="s">
        <v>139</v>
      </c>
      <c r="E631" s="9" t="str">
        <f>VLOOKUP(D631,'KATEGORI BARANG'!$B$2:$C$182,2)</f>
        <v>104</v>
      </c>
      <c r="F631" s="5"/>
      <c r="G631" s="5"/>
      <c r="H631" s="5"/>
      <c r="I631" s="9" t="s">
        <v>16</v>
      </c>
      <c r="J631" s="5"/>
      <c r="K631" s="5" t="s">
        <v>347</v>
      </c>
      <c r="L631" s="10"/>
    </row>
    <row r="632" spans="1:12" ht="18.75" hidden="1" customHeight="1">
      <c r="A632" s="5">
        <v>246</v>
      </c>
      <c r="B632" s="5" t="str">
        <f>CONCATENATE("EKB","/",E632,"/",IF(COUNTIFS($D$2:D632,D632)&lt;10,"00",IF(COUNTIFS($D$2:D632,D632)&gt;=10,"0",FALSE)),COUNTIFS($D$2:D632,D632))</f>
        <v>EKB/104/012</v>
      </c>
      <c r="C632" s="5"/>
      <c r="D632" s="9" t="s">
        <v>139</v>
      </c>
      <c r="E632" s="9" t="str">
        <f>VLOOKUP(D632,'KATEGORI BARANG'!$B$2:$C$182,2)</f>
        <v>104</v>
      </c>
      <c r="F632" s="5"/>
      <c r="G632" s="5"/>
      <c r="H632" s="5"/>
      <c r="I632" s="9" t="s">
        <v>16</v>
      </c>
      <c r="J632" s="5"/>
      <c r="K632" s="5" t="s">
        <v>347</v>
      </c>
      <c r="L632" s="10"/>
    </row>
    <row r="633" spans="1:12" ht="18.75" hidden="1" customHeight="1">
      <c r="A633" s="5">
        <v>246</v>
      </c>
      <c r="B633" s="5" t="str">
        <f>CONCATENATE("EKB","/",E633,"/",IF(COUNTIFS($D$2:D633,D633)&lt;10,"00",IF(COUNTIFS($D$2:D633,D633)&gt;=10,"0",FALSE)),COUNTIFS($D$2:D633,D633))</f>
        <v>EKB/104/013</v>
      </c>
      <c r="C633" s="5"/>
      <c r="D633" s="9" t="s">
        <v>139</v>
      </c>
      <c r="E633" s="9" t="str">
        <f>VLOOKUP(D633,'KATEGORI BARANG'!$B$2:$C$182,2)</f>
        <v>104</v>
      </c>
      <c r="F633" s="5"/>
      <c r="G633" s="5"/>
      <c r="H633" s="5"/>
      <c r="I633" s="9" t="s">
        <v>16</v>
      </c>
      <c r="J633" s="5"/>
      <c r="K633" s="5" t="s">
        <v>347</v>
      </c>
      <c r="L633" s="10"/>
    </row>
    <row r="634" spans="1:12" ht="18.75" hidden="1" customHeight="1">
      <c r="A634" s="5">
        <v>246</v>
      </c>
      <c r="B634" s="5" t="str">
        <f>CONCATENATE("EKB","/",E634,"/",IF(COUNTIFS($D$2:D634,D634)&lt;10,"00",IF(COUNTIFS($D$2:D634,D634)&gt;=10,"0",FALSE)),COUNTIFS($D$2:D634,D634))</f>
        <v>EKB/104/014</v>
      </c>
      <c r="C634" s="5"/>
      <c r="D634" s="9" t="s">
        <v>139</v>
      </c>
      <c r="E634" s="9" t="str">
        <f>VLOOKUP(D634,'KATEGORI BARANG'!$B$2:$C$182,2)</f>
        <v>104</v>
      </c>
      <c r="F634" s="5"/>
      <c r="G634" s="5"/>
      <c r="H634" s="5"/>
      <c r="I634" s="9" t="s">
        <v>16</v>
      </c>
      <c r="J634" s="5"/>
      <c r="K634" s="5" t="s">
        <v>347</v>
      </c>
      <c r="L634" s="10"/>
    </row>
    <row r="635" spans="1:12" ht="18.75" hidden="1" customHeight="1">
      <c r="A635" s="5">
        <v>246</v>
      </c>
      <c r="B635" s="5" t="str">
        <f>CONCATENATE("EKB","/",E635,"/",IF(COUNTIFS($D$2:D635,D635)&lt;10,"00",IF(COUNTIFS($D$2:D635,D635)&gt;=10,"0",FALSE)),COUNTIFS($D$2:D635,D635))</f>
        <v>EKB/104/015</v>
      </c>
      <c r="C635" s="5"/>
      <c r="D635" s="9" t="s">
        <v>139</v>
      </c>
      <c r="E635" s="9" t="str">
        <f>VLOOKUP(D635,'KATEGORI BARANG'!$B$2:$C$182,2)</f>
        <v>104</v>
      </c>
      <c r="F635" s="5"/>
      <c r="G635" s="5"/>
      <c r="H635" s="5"/>
      <c r="I635" s="9" t="s">
        <v>16</v>
      </c>
      <c r="J635" s="5"/>
      <c r="K635" s="5" t="s">
        <v>347</v>
      </c>
      <c r="L635" s="10"/>
    </row>
    <row r="636" spans="1:12" ht="18.75" hidden="1" customHeight="1">
      <c r="A636" s="5">
        <v>246</v>
      </c>
      <c r="B636" s="5" t="str">
        <f>CONCATENATE("EKB","/",E636,"/",IF(COUNTIFS($D$2:D636,D636)&lt;10,"00",IF(COUNTIFS($D$2:D636,D636)&gt;=10,"0",FALSE)),COUNTIFS($D$2:D636,D636))</f>
        <v>EKB/105/001</v>
      </c>
      <c r="C636" s="5" t="s">
        <v>302</v>
      </c>
      <c r="D636" s="9" t="s">
        <v>140</v>
      </c>
      <c r="E636" s="9" t="str">
        <f>VLOOKUP(D636,'KATEGORI BARANG'!$B$2:$C$182,2)</f>
        <v>105</v>
      </c>
      <c r="F636" s="5"/>
      <c r="G636" s="5"/>
      <c r="H636" s="5"/>
      <c r="I636" s="9" t="s">
        <v>16</v>
      </c>
      <c r="J636" s="5"/>
      <c r="K636" s="5" t="s">
        <v>347</v>
      </c>
      <c r="L636" s="10"/>
    </row>
    <row r="637" spans="1:12" ht="18.75" hidden="1" customHeight="1">
      <c r="A637" s="5">
        <v>246</v>
      </c>
      <c r="B637" s="5" t="str">
        <f>CONCATENATE("EKB","/",E637,"/",IF(COUNTIFS($D$2:D637,D637)&lt;10,"00",IF(COUNTIFS($D$2:D637,D637)&gt;=10,"0",FALSE)),COUNTIFS($D$2:D637,D637))</f>
        <v>EKB/106/001</v>
      </c>
      <c r="C637" s="5" t="s">
        <v>303</v>
      </c>
      <c r="D637" s="9" t="s">
        <v>141</v>
      </c>
      <c r="E637" s="9" t="str">
        <f>VLOOKUP(D637,'KATEGORI BARANG'!$B$2:$C$182,2)</f>
        <v>106</v>
      </c>
      <c r="F637" s="5"/>
      <c r="G637" s="5"/>
      <c r="H637" s="5"/>
      <c r="I637" s="9" t="s">
        <v>16</v>
      </c>
      <c r="J637" s="5"/>
      <c r="K637" s="5" t="s">
        <v>347</v>
      </c>
      <c r="L637" s="10"/>
    </row>
    <row r="638" spans="1:12" ht="18.75" hidden="1" customHeight="1">
      <c r="A638" s="5">
        <v>246</v>
      </c>
      <c r="B638" s="5" t="str">
        <f>CONCATENATE("EKB","/",E638,"/",IF(COUNTIFS($D$2:D638,D638)&lt;10,"00",IF(COUNTIFS($D$2:D638,D638)&gt;=10,"0",FALSE)),COUNTIFS($D$2:D638,D638))</f>
        <v>EKB/107/001</v>
      </c>
      <c r="C638" s="5"/>
      <c r="D638" s="9" t="s">
        <v>142</v>
      </c>
      <c r="E638" s="9" t="str">
        <f>VLOOKUP(D638,'KATEGORI BARANG'!$B$2:$C$182,2)</f>
        <v>107</v>
      </c>
      <c r="F638" s="5"/>
      <c r="G638" s="5"/>
      <c r="H638" s="5"/>
      <c r="I638" s="9" t="s">
        <v>8</v>
      </c>
      <c r="J638" s="5"/>
      <c r="K638" s="5" t="s">
        <v>347</v>
      </c>
      <c r="L638" s="10"/>
    </row>
    <row r="639" spans="1:12" ht="18.75" hidden="1" customHeight="1">
      <c r="A639" s="5">
        <v>246</v>
      </c>
      <c r="B639" s="5" t="str">
        <f>CONCATENATE("EKB","/",E639,"/",IF(COUNTIFS($D$2:D639,D639)&lt;10,"00",IF(COUNTIFS($D$2:D639,D639)&gt;=10,"0",FALSE)),COUNTIFS($D$2:D639,D639))</f>
        <v>EKB/108/001</v>
      </c>
      <c r="C639" s="5"/>
      <c r="D639" s="9" t="s">
        <v>143</v>
      </c>
      <c r="E639" s="9" t="str">
        <f>VLOOKUP(D639,'KATEGORI BARANG'!$B$2:$C$182,2)</f>
        <v>108</v>
      </c>
      <c r="F639" s="5"/>
      <c r="G639" s="5"/>
      <c r="H639" s="5"/>
      <c r="I639" s="9" t="s">
        <v>15</v>
      </c>
      <c r="J639" s="5"/>
      <c r="K639" s="5" t="s">
        <v>347</v>
      </c>
      <c r="L639" s="10"/>
    </row>
    <row r="640" spans="1:12" ht="18.75" hidden="1" customHeight="1">
      <c r="A640" s="5">
        <v>246</v>
      </c>
      <c r="B640" s="5" t="str">
        <f>CONCATENATE("EKB","/",E640,"/",IF(COUNTIFS($D$2:D640,D640)&lt;10,"00",IF(COUNTIFS($D$2:D640,D640)&gt;=10,"0",FALSE)),COUNTIFS($D$2:D640,D640))</f>
        <v>EKB/109/001</v>
      </c>
      <c r="C640" s="5"/>
      <c r="D640" s="9" t="s">
        <v>144</v>
      </c>
      <c r="E640" s="9" t="str">
        <f>VLOOKUP(D640,'KATEGORI BARANG'!$B$2:$C$182,2)</f>
        <v>109</v>
      </c>
      <c r="F640" s="5"/>
      <c r="G640" s="5"/>
      <c r="H640" s="5"/>
      <c r="I640" s="9" t="s">
        <v>346</v>
      </c>
      <c r="J640" s="5"/>
      <c r="K640" s="5" t="s">
        <v>347</v>
      </c>
      <c r="L640" s="10"/>
    </row>
    <row r="641" spans="1:12" ht="18.75" hidden="1" customHeight="1">
      <c r="A641" s="5">
        <v>246</v>
      </c>
      <c r="B641" s="5" t="str">
        <f>CONCATENATE("EKB","/",E641,"/",IF(COUNTIFS($D$2:D641,D641)&lt;10,"00",IF(COUNTIFS($D$2:D641,D641)&gt;=10,"0",FALSE)),COUNTIFS($D$2:D641,D641))</f>
        <v>EKB/110/001</v>
      </c>
      <c r="C641" s="5"/>
      <c r="D641" s="9" t="s">
        <v>145</v>
      </c>
      <c r="E641" s="9" t="str">
        <f>VLOOKUP(D641,'KATEGORI BARANG'!$B$2:$C$182,2)</f>
        <v>110</v>
      </c>
      <c r="F641" s="5"/>
      <c r="G641" s="5"/>
      <c r="H641" s="5"/>
      <c r="I641" s="9" t="s">
        <v>0</v>
      </c>
      <c r="J641" s="5"/>
      <c r="K641" s="5" t="s">
        <v>347</v>
      </c>
      <c r="L641" s="10"/>
    </row>
    <row r="642" spans="1:12" ht="18.75" hidden="1" customHeight="1">
      <c r="A642" s="5">
        <v>246</v>
      </c>
      <c r="B642" s="5" t="str">
        <f>CONCATENATE("EKB","/",E642,"/",IF(COUNTIFS($D$2:D642,D642)&lt;10,"00",IF(COUNTIFS($D$2:D642,D642)&gt;=10,"0",FALSE)),COUNTIFS($D$2:D642,D642))</f>
        <v>EKB/110/002</v>
      </c>
      <c r="C642" s="5"/>
      <c r="D642" s="9" t="s">
        <v>145</v>
      </c>
      <c r="E642" s="9" t="str">
        <f>VLOOKUP(D642,'KATEGORI BARANG'!$B$2:$C$182,2)</f>
        <v>110</v>
      </c>
      <c r="F642" s="5"/>
      <c r="G642" s="5"/>
      <c r="H642" s="5"/>
      <c r="I642" s="9" t="s">
        <v>2</v>
      </c>
      <c r="J642" s="5"/>
      <c r="K642" s="5" t="s">
        <v>347</v>
      </c>
      <c r="L642" s="10"/>
    </row>
    <row r="643" spans="1:12" ht="18.75" customHeight="1">
      <c r="A643" s="5">
        <v>246</v>
      </c>
      <c r="B643" s="5" t="str">
        <f>CONCATENATE("EKB","/",E643,"/",IF(COUNTIFS($D$2:D643,D643)&lt;10,"00",IF(COUNTIFS($D$2:D643,D643)&gt;=10,"0",FALSE)),COUNTIFS($D$2:D643,D643))</f>
        <v>EKB/110/003</v>
      </c>
      <c r="C643" s="5"/>
      <c r="D643" s="9" t="s">
        <v>145</v>
      </c>
      <c r="E643" s="9" t="str">
        <f>VLOOKUP(D643,'KATEGORI BARANG'!$B$2:$C$182,2)</f>
        <v>110</v>
      </c>
      <c r="F643" s="5"/>
      <c r="G643" s="5"/>
      <c r="H643" s="5"/>
      <c r="I643" s="9" t="s">
        <v>6</v>
      </c>
      <c r="J643" s="5"/>
      <c r="K643" s="5" t="s">
        <v>347</v>
      </c>
      <c r="L643" s="10"/>
    </row>
    <row r="644" spans="1:12" ht="18.75" hidden="1" customHeight="1">
      <c r="A644" s="5">
        <v>246</v>
      </c>
      <c r="B644" s="5" t="str">
        <f>CONCATENATE("EKB","/",E644,"/",IF(COUNTIFS($D$2:D644,D644)&lt;10,"00",IF(COUNTIFS($D$2:D644,D644)&gt;=10,"0",FALSE)),COUNTIFS($D$2:D644,D644))</f>
        <v>EKB/110/004</v>
      </c>
      <c r="C644" s="5"/>
      <c r="D644" s="9" t="s">
        <v>145</v>
      </c>
      <c r="E644" s="9" t="str">
        <f>VLOOKUP(D644,'KATEGORI BARANG'!$B$2:$C$182,2)</f>
        <v>110</v>
      </c>
      <c r="F644" s="5"/>
      <c r="G644" s="5"/>
      <c r="H644" s="5"/>
      <c r="I644" s="9" t="s">
        <v>7</v>
      </c>
      <c r="J644" s="5"/>
      <c r="K644" s="5" t="s">
        <v>347</v>
      </c>
      <c r="L644" s="10"/>
    </row>
    <row r="645" spans="1:12" ht="18.75" hidden="1" customHeight="1">
      <c r="A645" s="5">
        <v>246</v>
      </c>
      <c r="B645" s="5" t="str">
        <f>CONCATENATE("EKB","/",E645,"/",IF(COUNTIFS($D$2:D645,D645)&lt;10,"00",IF(COUNTIFS($D$2:D645,D645)&gt;=10,"0",FALSE)),COUNTIFS($D$2:D645,D645))</f>
        <v>EKB/110/005</v>
      </c>
      <c r="C645" s="5"/>
      <c r="D645" s="9" t="s">
        <v>145</v>
      </c>
      <c r="E645" s="9" t="str">
        <f>VLOOKUP(D645,'KATEGORI BARANG'!$B$2:$C$182,2)</f>
        <v>110</v>
      </c>
      <c r="F645" s="5"/>
      <c r="G645" s="5"/>
      <c r="H645" s="5"/>
      <c r="I645" s="9" t="s">
        <v>12</v>
      </c>
      <c r="J645" s="5"/>
      <c r="K645" s="5" t="s">
        <v>347</v>
      </c>
      <c r="L645" s="10"/>
    </row>
    <row r="646" spans="1:12" ht="18.75" hidden="1" customHeight="1">
      <c r="A646" s="5">
        <v>246</v>
      </c>
      <c r="B646" s="5" t="str">
        <f>CONCATENATE("EKB","/",E646,"/",IF(COUNTIFS($D$2:D646,D646)&lt;10,"00",IF(COUNTIFS($D$2:D646,D646)&gt;=10,"0",FALSE)),COUNTIFS($D$2:D646,D646))</f>
        <v>EKB/110/006</v>
      </c>
      <c r="C646" s="5"/>
      <c r="D646" s="9" t="s">
        <v>145</v>
      </c>
      <c r="E646" s="9" t="str">
        <f>VLOOKUP(D646,'KATEGORI BARANG'!$B$2:$C$182,2)</f>
        <v>110</v>
      </c>
      <c r="F646" s="5"/>
      <c r="G646" s="5"/>
      <c r="H646" s="5"/>
      <c r="I646" s="9" t="s">
        <v>13</v>
      </c>
      <c r="J646" s="5"/>
      <c r="K646" s="5" t="s">
        <v>347</v>
      </c>
      <c r="L646" s="10"/>
    </row>
    <row r="647" spans="1:12" ht="18.75" hidden="1" customHeight="1">
      <c r="A647" s="5">
        <v>246</v>
      </c>
      <c r="B647" s="5" t="str">
        <f>CONCATENATE("EKB","/",E647,"/",IF(COUNTIFS($D$2:D647,D647)&lt;10,"00",IF(COUNTIFS($D$2:D647,D647)&gt;=10,"0",FALSE)),COUNTIFS($D$2:D647,D647))</f>
        <v>EKB/110/007</v>
      </c>
      <c r="C647" s="5"/>
      <c r="D647" s="9" t="s">
        <v>145</v>
      </c>
      <c r="E647" s="9" t="str">
        <f>VLOOKUP(D647,'KATEGORI BARANG'!$B$2:$C$182,2)</f>
        <v>110</v>
      </c>
      <c r="F647" s="5"/>
      <c r="G647" s="5"/>
      <c r="H647" s="5"/>
      <c r="I647" s="9" t="s">
        <v>16</v>
      </c>
      <c r="J647" s="5"/>
      <c r="K647" s="5" t="s">
        <v>347</v>
      </c>
      <c r="L647" s="10"/>
    </row>
    <row r="648" spans="1:12" ht="18.75" hidden="1" customHeight="1">
      <c r="A648" s="5">
        <v>246</v>
      </c>
      <c r="B648" s="5" t="str">
        <f>CONCATENATE("EKB","/",E648,"/",IF(COUNTIFS($D$2:D648,D648)&lt;10,"00",IF(COUNTIFS($D$2:D648,D648)&gt;=10,"0",FALSE)),COUNTIFS($D$2:D648,D648))</f>
        <v>EKB/111/001</v>
      </c>
      <c r="C648" s="5"/>
      <c r="D648" s="9" t="s">
        <v>146</v>
      </c>
      <c r="E648" s="9" t="str">
        <f>VLOOKUP(D648,'KATEGORI BARANG'!$B$2:$C$182,2)</f>
        <v>111</v>
      </c>
      <c r="F648" s="5"/>
      <c r="G648" s="5"/>
      <c r="H648" s="5"/>
      <c r="I648" s="9" t="s">
        <v>0</v>
      </c>
      <c r="J648" s="5"/>
      <c r="K648" s="5" t="s">
        <v>347</v>
      </c>
      <c r="L648" s="10"/>
    </row>
    <row r="649" spans="1:12" ht="18.75" hidden="1" customHeight="1">
      <c r="A649" s="5">
        <v>246</v>
      </c>
      <c r="B649" s="5" t="str">
        <f>CONCATENATE("EKB","/",E649,"/",IF(COUNTIFS($D$2:D649,D649)&lt;10,"00",IF(COUNTIFS($D$2:D649,D649)&gt;=10,"0",FALSE)),COUNTIFS($D$2:D649,D649))</f>
        <v>EKB/111/002</v>
      </c>
      <c r="C649" s="5"/>
      <c r="D649" s="9" t="s">
        <v>146</v>
      </c>
      <c r="E649" s="9" t="str">
        <f>VLOOKUP(D649,'KATEGORI BARANG'!$B$2:$C$182,2)</f>
        <v>111</v>
      </c>
      <c r="F649" s="5"/>
      <c r="G649" s="5"/>
      <c r="H649" s="5"/>
      <c r="I649" s="9" t="s">
        <v>2</v>
      </c>
      <c r="J649" s="5"/>
      <c r="K649" s="5" t="s">
        <v>347</v>
      </c>
      <c r="L649" s="10"/>
    </row>
    <row r="650" spans="1:12" ht="18.75" hidden="1" customHeight="1">
      <c r="A650" s="5">
        <v>246</v>
      </c>
      <c r="B650" s="5" t="str">
        <f>CONCATENATE("EKB","/",E650,"/",IF(COUNTIFS($D$2:D650,D650)&lt;10,"00",IF(COUNTIFS($D$2:D650,D650)&gt;=10,"0",FALSE)),COUNTIFS($D$2:D650,D650))</f>
        <v>EKB/111/003</v>
      </c>
      <c r="C650" s="5"/>
      <c r="D650" s="9" t="s">
        <v>146</v>
      </c>
      <c r="E650" s="9" t="str">
        <f>VLOOKUP(D650,'KATEGORI BARANG'!$B$2:$C$182,2)</f>
        <v>111</v>
      </c>
      <c r="F650" s="5"/>
      <c r="G650" s="5"/>
      <c r="H650" s="5"/>
      <c r="I650" s="9" t="s">
        <v>7</v>
      </c>
      <c r="J650" s="5"/>
      <c r="K650" s="5" t="s">
        <v>347</v>
      </c>
      <c r="L650" s="10"/>
    </row>
    <row r="651" spans="1:12" ht="18.75" hidden="1" customHeight="1">
      <c r="A651" s="5">
        <v>246</v>
      </c>
      <c r="B651" s="5" t="str">
        <f>CONCATENATE("EKB","/",E651,"/",IF(COUNTIFS($D$2:D651,D651)&lt;10,"00",IF(COUNTIFS($D$2:D651,D651)&gt;=10,"0",FALSE)),COUNTIFS($D$2:D651,D651))</f>
        <v>EKB/111/004</v>
      </c>
      <c r="C651" s="5"/>
      <c r="D651" s="9" t="s">
        <v>146</v>
      </c>
      <c r="E651" s="9" t="str">
        <f>VLOOKUP(D651,'KATEGORI BARANG'!$B$2:$C$182,2)</f>
        <v>111</v>
      </c>
      <c r="F651" s="5"/>
      <c r="G651" s="5"/>
      <c r="H651" s="5"/>
      <c r="I651" s="9" t="s">
        <v>9</v>
      </c>
      <c r="J651" s="5"/>
      <c r="K651" s="5" t="s">
        <v>347</v>
      </c>
      <c r="L651" s="10"/>
    </row>
    <row r="652" spans="1:12" ht="18.75" hidden="1" customHeight="1">
      <c r="A652" s="5">
        <v>246</v>
      </c>
      <c r="B652" s="5" t="str">
        <f>CONCATENATE("EKB","/",E652,"/",IF(COUNTIFS($D$2:D652,D652)&lt;10,"00",IF(COUNTIFS($D$2:D652,D652)&gt;=10,"0",FALSE)),COUNTIFS($D$2:D652,D652))</f>
        <v>EKB/111/005</v>
      </c>
      <c r="C652" s="5"/>
      <c r="D652" s="9" t="s">
        <v>146</v>
      </c>
      <c r="E652" s="9" t="str">
        <f>VLOOKUP(D652,'KATEGORI BARANG'!$B$2:$C$182,2)</f>
        <v>111</v>
      </c>
      <c r="F652" s="5"/>
      <c r="G652" s="5"/>
      <c r="H652" s="5"/>
      <c r="I652" s="9" t="s">
        <v>12</v>
      </c>
      <c r="J652" s="5"/>
      <c r="K652" s="5" t="s">
        <v>347</v>
      </c>
      <c r="L652" s="10"/>
    </row>
    <row r="653" spans="1:12" ht="18.75" hidden="1" customHeight="1">
      <c r="A653" s="5">
        <v>246</v>
      </c>
      <c r="B653" s="5" t="str">
        <f>CONCATENATE("EKB","/",E653,"/",IF(COUNTIFS($D$2:D653,D653)&lt;10,"00",IF(COUNTIFS($D$2:D653,D653)&gt;=10,"0",FALSE)),COUNTIFS($D$2:D653,D653))</f>
        <v>EKB/111/006</v>
      </c>
      <c r="C653" s="5"/>
      <c r="D653" s="9" t="s">
        <v>146</v>
      </c>
      <c r="E653" s="9" t="str">
        <f>VLOOKUP(D653,'KATEGORI BARANG'!$B$2:$C$182,2)</f>
        <v>111</v>
      </c>
      <c r="F653" s="5"/>
      <c r="G653" s="5"/>
      <c r="H653" s="5"/>
      <c r="I653" s="9" t="s">
        <v>12</v>
      </c>
      <c r="J653" s="5"/>
      <c r="K653" s="5" t="s">
        <v>347</v>
      </c>
      <c r="L653" s="10"/>
    </row>
    <row r="654" spans="1:12" ht="18.75" hidden="1" customHeight="1">
      <c r="A654" s="5">
        <v>246</v>
      </c>
      <c r="B654" s="5" t="str">
        <f>CONCATENATE("EKB","/",E654,"/",IF(COUNTIFS($D$2:D654,D654)&lt;10,"00",IF(COUNTIFS($D$2:D654,D654)&gt;=10,"0",FALSE)),COUNTIFS($D$2:D654,D654))</f>
        <v>EKB/111/007</v>
      </c>
      <c r="C654" s="5"/>
      <c r="D654" s="9" t="s">
        <v>146</v>
      </c>
      <c r="E654" s="9" t="str">
        <f>VLOOKUP(D654,'KATEGORI BARANG'!$B$2:$C$182,2)</f>
        <v>111</v>
      </c>
      <c r="F654" s="5"/>
      <c r="G654" s="5"/>
      <c r="H654" s="5"/>
      <c r="I654" s="9" t="s">
        <v>13</v>
      </c>
      <c r="J654" s="5"/>
      <c r="K654" s="5" t="s">
        <v>347</v>
      </c>
      <c r="L654" s="10"/>
    </row>
    <row r="655" spans="1:12" ht="18.75" hidden="1" customHeight="1">
      <c r="A655" s="5">
        <v>246</v>
      </c>
      <c r="B655" s="5" t="str">
        <f>CONCATENATE("EKB","/",E655,"/",IF(COUNTIFS($D$2:D655,D655)&lt;10,"00",IF(COUNTIFS($D$2:D655,D655)&gt;=10,"0",FALSE)),COUNTIFS($D$2:D655,D655))</f>
        <v>EKB/111/008</v>
      </c>
      <c r="C655" s="5"/>
      <c r="D655" s="9" t="s">
        <v>146</v>
      </c>
      <c r="E655" s="9" t="str">
        <f>VLOOKUP(D655,'KATEGORI BARANG'!$B$2:$C$182,2)</f>
        <v>111</v>
      </c>
      <c r="F655" s="5"/>
      <c r="G655" s="5"/>
      <c r="H655" s="5"/>
      <c r="I655" s="9" t="s">
        <v>14</v>
      </c>
      <c r="J655" s="5"/>
      <c r="K655" s="5" t="s">
        <v>347</v>
      </c>
      <c r="L655" s="10"/>
    </row>
    <row r="656" spans="1:12" ht="18.75" hidden="1" customHeight="1">
      <c r="A656" s="5">
        <v>246</v>
      </c>
      <c r="B656" s="5" t="str">
        <f>CONCATENATE("EKB","/",E656,"/",IF(COUNTIFS($D$2:D656,D656)&lt;10,"00",IF(COUNTIFS($D$2:D656,D656)&gt;=10,"0",FALSE)),COUNTIFS($D$2:D656,D656))</f>
        <v>EKB/111/009</v>
      </c>
      <c r="C656" s="5"/>
      <c r="D656" s="9" t="s">
        <v>146</v>
      </c>
      <c r="E656" s="9" t="str">
        <f>VLOOKUP(D656,'KATEGORI BARANG'!$B$2:$C$182,2)</f>
        <v>111</v>
      </c>
      <c r="F656" s="5"/>
      <c r="G656" s="5"/>
      <c r="H656" s="5"/>
      <c r="I656" s="9" t="s">
        <v>15</v>
      </c>
      <c r="J656" s="5"/>
      <c r="K656" s="5" t="s">
        <v>347</v>
      </c>
      <c r="L656" s="10"/>
    </row>
    <row r="657" spans="1:12" ht="18.75" hidden="1" customHeight="1">
      <c r="A657" s="5">
        <v>246</v>
      </c>
      <c r="B657" s="5" t="str">
        <f>CONCATENATE("EKB","/",E657,"/",IF(COUNTIFS($D$2:D657,D657)&lt;10,"00",IF(COUNTIFS($D$2:D657,D657)&gt;=10,"0",FALSE)),COUNTIFS($D$2:D657,D657))</f>
        <v>EKB/112/001</v>
      </c>
      <c r="C657" s="5"/>
      <c r="D657" s="9" t="s">
        <v>147</v>
      </c>
      <c r="E657" s="9" t="str">
        <f>VLOOKUP(D657,'KATEGORI BARANG'!$B$2:$C$182,2)</f>
        <v>112</v>
      </c>
      <c r="F657" s="5"/>
      <c r="G657" s="5"/>
      <c r="H657" s="5"/>
      <c r="I657" s="9" t="s">
        <v>323</v>
      </c>
      <c r="J657" s="5"/>
      <c r="K657" s="5" t="s">
        <v>347</v>
      </c>
      <c r="L657" s="10"/>
    </row>
    <row r="658" spans="1:12" ht="18.75" hidden="1" customHeight="1">
      <c r="A658" s="5">
        <v>246</v>
      </c>
      <c r="B658" s="5" t="str">
        <f>CONCATENATE("EKB","/",E658,"/",IF(COUNTIFS($D$2:D658,D658)&lt;10,"00",IF(COUNTIFS($D$2:D658,D658)&gt;=10,"0",FALSE)),COUNTIFS($D$2:D658,D658))</f>
        <v>EKB/113/001</v>
      </c>
      <c r="C658" s="5"/>
      <c r="D658" s="9" t="s">
        <v>148</v>
      </c>
      <c r="E658" s="9" t="str">
        <f>VLOOKUP(D658,'KATEGORI BARANG'!$B$2:$C$182,2)</f>
        <v>113</v>
      </c>
      <c r="F658" s="5"/>
      <c r="G658" s="5"/>
      <c r="H658" s="5"/>
      <c r="I658" s="9" t="s">
        <v>346</v>
      </c>
      <c r="J658" s="5"/>
      <c r="K658" s="5" t="s">
        <v>347</v>
      </c>
      <c r="L658" s="10"/>
    </row>
    <row r="659" spans="1:12" ht="18.75" hidden="1" customHeight="1">
      <c r="A659" s="5">
        <v>246</v>
      </c>
      <c r="B659" s="5" t="str">
        <f>CONCATENATE("EKB","/",E659,"/",IF(COUNTIFS($D$2:D659,D659)&lt;10,"00",IF(COUNTIFS($D$2:D659,D659)&gt;=10,"0",FALSE)),COUNTIFS($D$2:D659,D659))</f>
        <v>EKB/113/002</v>
      </c>
      <c r="C659" s="5"/>
      <c r="D659" s="9" t="s">
        <v>148</v>
      </c>
      <c r="E659" s="9" t="str">
        <f>VLOOKUP(D659,'KATEGORI BARANG'!$B$2:$C$182,2)</f>
        <v>113</v>
      </c>
      <c r="F659" s="5"/>
      <c r="G659" s="5"/>
      <c r="H659" s="5"/>
      <c r="I659" s="9" t="s">
        <v>346</v>
      </c>
      <c r="J659" s="5"/>
      <c r="K659" s="5" t="s">
        <v>347</v>
      </c>
      <c r="L659" s="10"/>
    </row>
    <row r="660" spans="1:12" ht="18.75" hidden="1" customHeight="1">
      <c r="A660" s="5">
        <v>246</v>
      </c>
      <c r="B660" s="5" t="str">
        <f>CONCATENATE("EKB","/",E660,"/",IF(COUNTIFS($D$2:D660,D660)&lt;10,"00",IF(COUNTIFS($D$2:D660,D660)&gt;=10,"0",FALSE)),COUNTIFS($D$2:D660,D660))</f>
        <v>EKB/113/003</v>
      </c>
      <c r="C660" s="5"/>
      <c r="D660" s="9" t="s">
        <v>148</v>
      </c>
      <c r="E660" s="9" t="str">
        <f>VLOOKUP(D660,'KATEGORI BARANG'!$B$2:$C$182,2)</f>
        <v>113</v>
      </c>
      <c r="F660" s="5"/>
      <c r="G660" s="5"/>
      <c r="H660" s="5"/>
      <c r="I660" s="9" t="s">
        <v>346</v>
      </c>
      <c r="J660" s="5"/>
      <c r="K660" s="5" t="s">
        <v>347</v>
      </c>
      <c r="L660" s="10"/>
    </row>
    <row r="661" spans="1:12" ht="18.75" hidden="1" customHeight="1">
      <c r="A661" s="5">
        <v>246</v>
      </c>
      <c r="B661" s="5" t="str">
        <f>CONCATENATE("EKB","/",E661,"/",IF(COUNTIFS($D$2:D661,D661)&lt;10,"00",IF(COUNTIFS($D$2:D661,D661)&gt;=10,"0",FALSE)),COUNTIFS($D$2:D661,D661))</f>
        <v>EKB/113/004</v>
      </c>
      <c r="C661" s="5"/>
      <c r="D661" s="9" t="s">
        <v>148</v>
      </c>
      <c r="E661" s="9" t="str">
        <f>VLOOKUP(D661,'KATEGORI BARANG'!$B$2:$C$182,2)</f>
        <v>113</v>
      </c>
      <c r="F661" s="5"/>
      <c r="G661" s="5"/>
      <c r="H661" s="5"/>
      <c r="I661" s="9" t="s">
        <v>346</v>
      </c>
      <c r="J661" s="5"/>
      <c r="K661" s="5" t="s">
        <v>347</v>
      </c>
      <c r="L661" s="10"/>
    </row>
    <row r="662" spans="1:12" ht="18.75" hidden="1" customHeight="1">
      <c r="A662" s="5">
        <v>246</v>
      </c>
      <c r="B662" s="5" t="str">
        <f>CONCATENATE("EKB","/",E662,"/",IF(COUNTIFS($D$2:D662,D662)&lt;10,"00",IF(COUNTIFS($D$2:D662,D662)&gt;=10,"0",FALSE)),COUNTIFS($D$2:D662,D662))</f>
        <v>EKB/113/005</v>
      </c>
      <c r="C662" s="5"/>
      <c r="D662" s="9" t="s">
        <v>148</v>
      </c>
      <c r="E662" s="9" t="str">
        <f>VLOOKUP(D662,'KATEGORI BARANG'!$B$2:$C$182,2)</f>
        <v>113</v>
      </c>
      <c r="F662" s="5"/>
      <c r="G662" s="5"/>
      <c r="H662" s="5"/>
      <c r="I662" s="9" t="s">
        <v>346</v>
      </c>
      <c r="J662" s="5"/>
      <c r="K662" s="5" t="s">
        <v>347</v>
      </c>
      <c r="L662" s="10"/>
    </row>
    <row r="663" spans="1:12" ht="18.75" hidden="1" customHeight="1">
      <c r="A663" s="5">
        <v>246</v>
      </c>
      <c r="B663" s="5" t="str">
        <f>CONCATENATE("EKB","/",E663,"/",IF(COUNTIFS($D$2:D663,D663)&lt;10,"00",IF(COUNTIFS($D$2:D663,D663)&gt;=10,"0",FALSE)),COUNTIFS($D$2:D663,D663))</f>
        <v>EKB/113/006</v>
      </c>
      <c r="C663" s="5"/>
      <c r="D663" s="9" t="s">
        <v>148</v>
      </c>
      <c r="E663" s="9" t="str">
        <f>VLOOKUP(D663,'KATEGORI BARANG'!$B$2:$C$182,2)</f>
        <v>113</v>
      </c>
      <c r="F663" s="5"/>
      <c r="G663" s="5"/>
      <c r="H663" s="5"/>
      <c r="I663" s="9" t="s">
        <v>346</v>
      </c>
      <c r="J663" s="5"/>
      <c r="K663" s="5" t="s">
        <v>347</v>
      </c>
      <c r="L663" s="10"/>
    </row>
    <row r="664" spans="1:12" ht="18.75" hidden="1" customHeight="1">
      <c r="A664" s="5">
        <v>246</v>
      </c>
      <c r="B664" s="5" t="str">
        <f>CONCATENATE("EKB","/",E664,"/",IF(COUNTIFS($D$2:D664,D664)&lt;10,"00",IF(COUNTIFS($D$2:D664,D664)&gt;=10,"0",FALSE)),COUNTIFS($D$2:D664,D664))</f>
        <v>EKB/113/007</v>
      </c>
      <c r="C664" s="5"/>
      <c r="D664" s="9" t="s">
        <v>148</v>
      </c>
      <c r="E664" s="9" t="str">
        <f>VLOOKUP(D664,'KATEGORI BARANG'!$B$2:$C$182,2)</f>
        <v>113</v>
      </c>
      <c r="F664" s="5"/>
      <c r="G664" s="5"/>
      <c r="H664" s="5"/>
      <c r="I664" s="9" t="s">
        <v>16</v>
      </c>
      <c r="J664" s="5"/>
      <c r="K664" s="5" t="s">
        <v>347</v>
      </c>
      <c r="L664" s="10"/>
    </row>
    <row r="665" spans="1:12" ht="18.75" hidden="1" customHeight="1">
      <c r="A665" s="5">
        <v>246</v>
      </c>
      <c r="B665" s="5" t="str">
        <f>CONCATENATE("EKB","/",E665,"/",IF(COUNTIFS($D$2:D665,D665)&lt;10,"00",IF(COUNTIFS($D$2:D665,D665)&gt;=10,"0",FALSE)),COUNTIFS($D$2:D665,D665))</f>
        <v>EKB/113/008</v>
      </c>
      <c r="C665" s="5"/>
      <c r="D665" s="9" t="s">
        <v>148</v>
      </c>
      <c r="E665" s="9" t="str">
        <f>VLOOKUP(D665,'KATEGORI BARANG'!$B$2:$C$182,2)</f>
        <v>113</v>
      </c>
      <c r="F665" s="5"/>
      <c r="G665" s="5"/>
      <c r="H665" s="5"/>
      <c r="I665" s="9" t="s">
        <v>16</v>
      </c>
      <c r="J665" s="5"/>
      <c r="K665" s="5" t="s">
        <v>347</v>
      </c>
      <c r="L665" s="10"/>
    </row>
    <row r="666" spans="1:12" ht="18.75" hidden="1" customHeight="1">
      <c r="A666" s="5">
        <v>246</v>
      </c>
      <c r="B666" s="5" t="str">
        <f>CONCATENATE("EKB","/",E666,"/",IF(COUNTIFS($D$2:D666,D666)&lt;10,"00",IF(COUNTIFS($D$2:D666,D666)&gt;=10,"0",FALSE)),COUNTIFS($D$2:D666,D666))</f>
        <v>EKB/113/009</v>
      </c>
      <c r="C666" s="5"/>
      <c r="D666" s="9" t="s">
        <v>148</v>
      </c>
      <c r="E666" s="9" t="str">
        <f>VLOOKUP(D666,'KATEGORI BARANG'!$B$2:$C$182,2)</f>
        <v>113</v>
      </c>
      <c r="F666" s="5"/>
      <c r="G666" s="5"/>
      <c r="H666" s="5"/>
      <c r="I666" s="9" t="s">
        <v>16</v>
      </c>
      <c r="J666" s="5"/>
      <c r="K666" s="5" t="s">
        <v>347</v>
      </c>
      <c r="L666" s="10"/>
    </row>
    <row r="667" spans="1:12" ht="18.75" hidden="1" customHeight="1">
      <c r="A667" s="5">
        <v>246</v>
      </c>
      <c r="B667" s="5" t="str">
        <f>CONCATENATE("EKB","/",E667,"/",IF(COUNTIFS($D$2:D667,D667)&lt;10,"00",IF(COUNTIFS($D$2:D667,D667)&gt;=10,"0",FALSE)),COUNTIFS($D$2:D667,D667))</f>
        <v>EKB/113/010</v>
      </c>
      <c r="C667" s="5"/>
      <c r="D667" s="9" t="s">
        <v>148</v>
      </c>
      <c r="E667" s="9" t="str">
        <f>VLOOKUP(D667,'KATEGORI BARANG'!$B$2:$C$182,2)</f>
        <v>113</v>
      </c>
      <c r="F667" s="5"/>
      <c r="G667" s="5"/>
      <c r="H667" s="5"/>
      <c r="I667" s="9" t="s">
        <v>16</v>
      </c>
      <c r="J667" s="5"/>
      <c r="K667" s="5" t="s">
        <v>347</v>
      </c>
      <c r="L667" s="10"/>
    </row>
    <row r="668" spans="1:12" ht="18.75" hidden="1" customHeight="1">
      <c r="A668" s="5">
        <v>246</v>
      </c>
      <c r="B668" s="5" t="str">
        <f>CONCATENATE("EKB","/",E668,"/",IF(COUNTIFS($D$2:D668,D668)&lt;10,"00",IF(COUNTIFS($D$2:D668,D668)&gt;=10,"0",FALSE)),COUNTIFS($D$2:D668,D668))</f>
        <v>EKB/113/011</v>
      </c>
      <c r="C668" s="5"/>
      <c r="D668" s="9" t="s">
        <v>148</v>
      </c>
      <c r="E668" s="9" t="str">
        <f>VLOOKUP(D668,'KATEGORI BARANG'!$B$2:$C$182,2)</f>
        <v>113</v>
      </c>
      <c r="F668" s="5"/>
      <c r="G668" s="5"/>
      <c r="H668" s="5"/>
      <c r="I668" s="9" t="s">
        <v>16</v>
      </c>
      <c r="J668" s="5"/>
      <c r="K668" s="5" t="s">
        <v>347</v>
      </c>
      <c r="L668" s="10"/>
    </row>
    <row r="669" spans="1:12" ht="18.75" hidden="1" customHeight="1">
      <c r="A669" s="5">
        <v>246</v>
      </c>
      <c r="B669" s="5" t="str">
        <f>CONCATENATE("EKB","/",E669,"/",IF(COUNTIFS($D$2:D669,D669)&lt;10,"00",IF(COUNTIFS($D$2:D669,D669)&gt;=10,"0",FALSE)),COUNTIFS($D$2:D669,D669))</f>
        <v>EKB/113/012</v>
      </c>
      <c r="C669" s="5"/>
      <c r="D669" s="9" t="s">
        <v>148</v>
      </c>
      <c r="E669" s="9" t="str">
        <f>VLOOKUP(D669,'KATEGORI BARANG'!$B$2:$C$182,2)</f>
        <v>113</v>
      </c>
      <c r="F669" s="5"/>
      <c r="G669" s="5"/>
      <c r="H669" s="5"/>
      <c r="I669" s="9" t="s">
        <v>16</v>
      </c>
      <c r="J669" s="5"/>
      <c r="K669" s="5" t="s">
        <v>347</v>
      </c>
      <c r="L669" s="10"/>
    </row>
    <row r="670" spans="1:12" ht="18.75" hidden="1" customHeight="1">
      <c r="A670" s="5">
        <v>246</v>
      </c>
      <c r="B670" s="5" t="str">
        <f>CONCATENATE("EKB","/",E670,"/",IF(COUNTIFS($D$2:D670,D670)&lt;10,"00",IF(COUNTIFS($D$2:D670,D670)&gt;=10,"0",FALSE)),COUNTIFS($D$2:D670,D670))</f>
        <v>EKB/113/013</v>
      </c>
      <c r="C670" s="5"/>
      <c r="D670" s="9" t="s">
        <v>148</v>
      </c>
      <c r="E670" s="9" t="str">
        <f>VLOOKUP(D670,'KATEGORI BARANG'!$B$2:$C$182,2)</f>
        <v>113</v>
      </c>
      <c r="F670" s="5"/>
      <c r="G670" s="5"/>
      <c r="H670" s="5"/>
      <c r="I670" s="9" t="s">
        <v>16</v>
      </c>
      <c r="J670" s="5"/>
      <c r="K670" s="5" t="s">
        <v>347</v>
      </c>
      <c r="L670" s="10"/>
    </row>
    <row r="671" spans="1:12" ht="18.75" hidden="1" customHeight="1">
      <c r="A671" s="5">
        <v>246</v>
      </c>
      <c r="B671" s="5" t="str">
        <f>CONCATENATE("EKB","/",E671,"/",IF(COUNTIFS($D$2:D671,D671)&lt;10,"00",IF(COUNTIFS($D$2:D671,D671)&gt;=10,"0",FALSE)),COUNTIFS($D$2:D671,D671))</f>
        <v>EKB/113/014</v>
      </c>
      <c r="C671" s="5"/>
      <c r="D671" s="9" t="s">
        <v>148</v>
      </c>
      <c r="E671" s="9" t="str">
        <f>VLOOKUP(D671,'KATEGORI BARANG'!$B$2:$C$182,2)</f>
        <v>113</v>
      </c>
      <c r="F671" s="5"/>
      <c r="G671" s="5"/>
      <c r="H671" s="5"/>
      <c r="I671" s="9" t="s">
        <v>16</v>
      </c>
      <c r="J671" s="5"/>
      <c r="K671" s="5" t="s">
        <v>347</v>
      </c>
      <c r="L671" s="10"/>
    </row>
    <row r="672" spans="1:12" ht="18.75" hidden="1" customHeight="1">
      <c r="A672" s="5">
        <v>246</v>
      </c>
      <c r="B672" s="5" t="str">
        <f>CONCATENATE("EKB","/",E672,"/",IF(COUNTIFS($D$2:D672,D672)&lt;10,"00",IF(COUNTIFS($D$2:D672,D672)&gt;=10,"0",FALSE)),COUNTIFS($D$2:D672,D672))</f>
        <v>EKB/113/015</v>
      </c>
      <c r="C672" s="5"/>
      <c r="D672" s="9" t="s">
        <v>148</v>
      </c>
      <c r="E672" s="9" t="str">
        <f>VLOOKUP(D672,'KATEGORI BARANG'!$B$2:$C$182,2)</f>
        <v>113</v>
      </c>
      <c r="F672" s="5"/>
      <c r="G672" s="5"/>
      <c r="H672" s="5"/>
      <c r="I672" s="9" t="s">
        <v>16</v>
      </c>
      <c r="J672" s="5"/>
      <c r="K672" s="5" t="s">
        <v>347</v>
      </c>
      <c r="L672" s="10"/>
    </row>
    <row r="673" spans="1:12" ht="18.75" hidden="1" customHeight="1">
      <c r="A673" s="5">
        <v>246</v>
      </c>
      <c r="B673" s="5" t="str">
        <f>CONCATENATE("EKB","/",E673,"/",IF(COUNTIFS($D$2:D673,D673)&lt;10,"00",IF(COUNTIFS($D$2:D673,D673)&gt;=10,"0",FALSE)),COUNTIFS($D$2:D673,D673))</f>
        <v>EKB/113/016</v>
      </c>
      <c r="C673" s="5"/>
      <c r="D673" s="9" t="s">
        <v>148</v>
      </c>
      <c r="E673" s="9" t="str">
        <f>VLOOKUP(D673,'KATEGORI BARANG'!$B$2:$C$182,2)</f>
        <v>113</v>
      </c>
      <c r="F673" s="5"/>
      <c r="G673" s="5"/>
      <c r="H673" s="5"/>
      <c r="I673" s="9" t="s">
        <v>16</v>
      </c>
      <c r="J673" s="5"/>
      <c r="K673" s="5" t="s">
        <v>347</v>
      </c>
      <c r="L673" s="10"/>
    </row>
    <row r="674" spans="1:12" ht="18.75" hidden="1" customHeight="1">
      <c r="A674" s="5">
        <v>246</v>
      </c>
      <c r="B674" s="5" t="str">
        <f>CONCATENATE("EKB","/",E674,"/",IF(COUNTIFS($D$2:D674,D674)&lt;10,"00",IF(COUNTIFS($D$2:D674,D674)&gt;=10,"0",FALSE)),COUNTIFS($D$2:D674,D674))</f>
        <v>EKB/113/017</v>
      </c>
      <c r="C674" s="5"/>
      <c r="D674" s="9" t="s">
        <v>148</v>
      </c>
      <c r="E674" s="9" t="str">
        <f>VLOOKUP(D674,'KATEGORI BARANG'!$B$2:$C$182,2)</f>
        <v>113</v>
      </c>
      <c r="F674" s="5"/>
      <c r="G674" s="5"/>
      <c r="H674" s="5"/>
      <c r="I674" s="9" t="s">
        <v>16</v>
      </c>
      <c r="J674" s="5"/>
      <c r="K674" s="5" t="s">
        <v>347</v>
      </c>
      <c r="L674" s="10"/>
    </row>
    <row r="675" spans="1:12" ht="18.75" hidden="1" customHeight="1">
      <c r="A675" s="5">
        <v>246</v>
      </c>
      <c r="B675" s="5" t="str">
        <f>CONCATENATE("EKB","/",E675,"/",IF(COUNTIFS($D$2:D675,D675)&lt;10,"00",IF(COUNTIFS($D$2:D675,D675)&gt;=10,"0",FALSE)),COUNTIFS($D$2:D675,D675))</f>
        <v>EKB/113/018</v>
      </c>
      <c r="C675" s="5"/>
      <c r="D675" s="9" t="s">
        <v>148</v>
      </c>
      <c r="E675" s="9" t="str">
        <f>VLOOKUP(D675,'KATEGORI BARANG'!$B$2:$C$182,2)</f>
        <v>113</v>
      </c>
      <c r="F675" s="5"/>
      <c r="G675" s="5"/>
      <c r="H675" s="5"/>
      <c r="I675" s="9" t="s">
        <v>16</v>
      </c>
      <c r="J675" s="5"/>
      <c r="K675" s="5" t="s">
        <v>347</v>
      </c>
      <c r="L675" s="10"/>
    </row>
    <row r="676" spans="1:12" ht="18.75" hidden="1" customHeight="1">
      <c r="A676" s="5">
        <v>246</v>
      </c>
      <c r="B676" s="5" t="str">
        <f>CONCATENATE("EKB","/",E676,"/",IF(COUNTIFS($D$2:D676,D676)&lt;10,"00",IF(COUNTIFS($D$2:D676,D676)&gt;=10,"0",FALSE)),COUNTIFS($D$2:D676,D676))</f>
        <v>EKB/113/019</v>
      </c>
      <c r="C676" s="5"/>
      <c r="D676" s="9" t="s">
        <v>148</v>
      </c>
      <c r="E676" s="9" t="str">
        <f>VLOOKUP(D676,'KATEGORI BARANG'!$B$2:$C$182,2)</f>
        <v>113</v>
      </c>
      <c r="F676" s="5"/>
      <c r="G676" s="5"/>
      <c r="H676" s="5"/>
      <c r="I676" s="9" t="s">
        <v>16</v>
      </c>
      <c r="J676" s="5"/>
      <c r="K676" s="5" t="s">
        <v>347</v>
      </c>
      <c r="L676" s="10"/>
    </row>
    <row r="677" spans="1:12" ht="18.75" hidden="1" customHeight="1">
      <c r="A677" s="5">
        <v>246</v>
      </c>
      <c r="B677" s="5" t="str">
        <f>CONCATENATE("EKB","/",E677,"/",IF(COUNTIFS($D$2:D677,D677)&lt;10,"00",IF(COUNTIFS($D$2:D677,D677)&gt;=10,"0",FALSE)),COUNTIFS($D$2:D677,D677))</f>
        <v>EKB/113/020</v>
      </c>
      <c r="C677" s="5"/>
      <c r="D677" s="9" t="s">
        <v>148</v>
      </c>
      <c r="E677" s="9" t="str">
        <f>VLOOKUP(D677,'KATEGORI BARANG'!$B$2:$C$182,2)</f>
        <v>113</v>
      </c>
      <c r="F677" s="5"/>
      <c r="G677" s="5"/>
      <c r="H677" s="5"/>
      <c r="I677" s="9" t="s">
        <v>16</v>
      </c>
      <c r="J677" s="5"/>
      <c r="K677" s="5" t="s">
        <v>347</v>
      </c>
      <c r="L677" s="10"/>
    </row>
    <row r="678" spans="1:12" ht="18.75" hidden="1" customHeight="1">
      <c r="A678" s="5">
        <v>246</v>
      </c>
      <c r="B678" s="5" t="str">
        <f>CONCATENATE("EKB","/",E678,"/",IF(COUNTIFS($D$2:D678,D678)&lt;10,"00",IF(COUNTIFS($D$2:D678,D678)&gt;=10,"0",FALSE)),COUNTIFS($D$2:D678,D678))</f>
        <v>EKB/113/021</v>
      </c>
      <c r="C678" s="5"/>
      <c r="D678" s="9" t="s">
        <v>148</v>
      </c>
      <c r="E678" s="9" t="str">
        <f>VLOOKUP(D678,'KATEGORI BARANG'!$B$2:$C$182,2)</f>
        <v>113</v>
      </c>
      <c r="F678" s="5"/>
      <c r="G678" s="5"/>
      <c r="H678" s="5"/>
      <c r="I678" s="9" t="s">
        <v>16</v>
      </c>
      <c r="J678" s="5"/>
      <c r="K678" s="5" t="s">
        <v>347</v>
      </c>
      <c r="L678" s="10"/>
    </row>
    <row r="679" spans="1:12" ht="18.75" hidden="1" customHeight="1">
      <c r="A679" s="5">
        <v>246</v>
      </c>
      <c r="B679" s="5" t="str">
        <f>CONCATENATE("EKB","/",E679,"/",IF(COUNTIFS($D$2:D679,D679)&lt;10,"00",IF(COUNTIFS($D$2:D679,D679)&gt;=10,"0",FALSE)),COUNTIFS($D$2:D679,D679))</f>
        <v>EKB/113/022</v>
      </c>
      <c r="C679" s="5"/>
      <c r="D679" s="9" t="s">
        <v>148</v>
      </c>
      <c r="E679" s="9" t="str">
        <f>VLOOKUP(D679,'KATEGORI BARANG'!$B$2:$C$182,2)</f>
        <v>113</v>
      </c>
      <c r="F679" s="5"/>
      <c r="G679" s="5"/>
      <c r="H679" s="5"/>
      <c r="I679" s="9" t="s">
        <v>16</v>
      </c>
      <c r="J679" s="5"/>
      <c r="K679" s="5" t="s">
        <v>347</v>
      </c>
      <c r="L679" s="10"/>
    </row>
    <row r="680" spans="1:12" ht="18.75" hidden="1" customHeight="1">
      <c r="A680" s="5">
        <v>246</v>
      </c>
      <c r="B680" s="5" t="str">
        <f>CONCATENATE("EKB","/",E680,"/",IF(COUNTIFS($D$2:D680,D680)&lt;10,"00",IF(COUNTIFS($D$2:D680,D680)&gt;=10,"0",FALSE)),COUNTIFS($D$2:D680,D680))</f>
        <v>EKB/113/023</v>
      </c>
      <c r="C680" s="5"/>
      <c r="D680" s="9" t="s">
        <v>148</v>
      </c>
      <c r="E680" s="9" t="str">
        <f>VLOOKUP(D680,'KATEGORI BARANG'!$B$2:$C$182,2)</f>
        <v>113</v>
      </c>
      <c r="F680" s="5"/>
      <c r="G680" s="5"/>
      <c r="H680" s="5"/>
      <c r="I680" s="9" t="s">
        <v>16</v>
      </c>
      <c r="J680" s="5"/>
      <c r="K680" s="5" t="s">
        <v>347</v>
      </c>
      <c r="L680" s="10"/>
    </row>
    <row r="681" spans="1:12" ht="18.75" hidden="1" customHeight="1">
      <c r="A681" s="5">
        <v>246</v>
      </c>
      <c r="B681" s="5" t="str">
        <f>CONCATENATE("EKB","/",E681,"/",IF(COUNTIFS($D$2:D681,D681)&lt;10,"00",IF(COUNTIFS($D$2:D681,D681)&gt;=10,"0",FALSE)),COUNTIFS($D$2:D681,D681))</f>
        <v>EKB/113/024</v>
      </c>
      <c r="C681" s="5"/>
      <c r="D681" s="9" t="s">
        <v>148</v>
      </c>
      <c r="E681" s="9" t="str">
        <f>VLOOKUP(D681,'KATEGORI BARANG'!$B$2:$C$182,2)</f>
        <v>113</v>
      </c>
      <c r="F681" s="5"/>
      <c r="G681" s="5"/>
      <c r="H681" s="5"/>
      <c r="I681" s="9" t="s">
        <v>16</v>
      </c>
      <c r="J681" s="5"/>
      <c r="K681" s="5" t="s">
        <v>347</v>
      </c>
      <c r="L681" s="10"/>
    </row>
    <row r="682" spans="1:12" ht="18.75" hidden="1" customHeight="1">
      <c r="A682" s="5">
        <v>246</v>
      </c>
      <c r="B682" s="5" t="str">
        <f>CONCATENATE("EKB","/",E682,"/",IF(COUNTIFS($D$2:D682,D682)&lt;10,"00",IF(COUNTIFS($D$2:D682,D682)&gt;=10,"0",FALSE)),COUNTIFS($D$2:D682,D682))</f>
        <v>EKB/114/001</v>
      </c>
      <c r="C682" s="5"/>
      <c r="D682" s="9" t="s">
        <v>149</v>
      </c>
      <c r="E682" s="9" t="str">
        <f>VLOOKUP(D682,'KATEGORI BARANG'!$B$2:$C$182,2)</f>
        <v>114</v>
      </c>
      <c r="F682" s="5"/>
      <c r="G682" s="5"/>
      <c r="H682" s="5"/>
      <c r="I682" s="9" t="s">
        <v>346</v>
      </c>
      <c r="J682" s="5"/>
      <c r="K682" s="5" t="s">
        <v>347</v>
      </c>
      <c r="L682" s="10"/>
    </row>
    <row r="683" spans="1:12" ht="18.75" hidden="1" customHeight="1">
      <c r="A683" s="5">
        <v>246</v>
      </c>
      <c r="B683" s="5" t="str">
        <f>CONCATENATE("EKB","/",E683,"/",IF(COUNTIFS($D$2:D683,D683)&lt;10,"00",IF(COUNTIFS($D$2:D683,D683)&gt;=10,"0",FALSE)),COUNTIFS($D$2:D683,D683))</f>
        <v>EKB/115/001</v>
      </c>
      <c r="C683" s="5"/>
      <c r="D683" s="9" t="s">
        <v>150</v>
      </c>
      <c r="E683" s="9" t="str">
        <f>VLOOKUP(D683,'KATEGORI BARANG'!$B$2:$C$182,2)</f>
        <v>115</v>
      </c>
      <c r="F683" s="5"/>
      <c r="G683" s="5"/>
      <c r="H683" s="5"/>
      <c r="I683" s="9" t="s">
        <v>16</v>
      </c>
      <c r="J683" s="5"/>
      <c r="K683" s="5" t="s">
        <v>347</v>
      </c>
      <c r="L683" s="10"/>
    </row>
    <row r="684" spans="1:12" ht="18.75" hidden="1" customHeight="1">
      <c r="A684" s="5">
        <v>246</v>
      </c>
      <c r="B684" s="5" t="str">
        <f>CONCATENATE("EKB","/",E684,"/",IF(COUNTIFS($D$2:D684,D684)&lt;10,"00",IF(COUNTIFS($D$2:D684,D684)&gt;=10,"0",FALSE)),COUNTIFS($D$2:D684,D684))</f>
        <v>EKB/115/002</v>
      </c>
      <c r="C684" s="5"/>
      <c r="D684" s="9" t="s">
        <v>150</v>
      </c>
      <c r="E684" s="9" t="str">
        <f>VLOOKUP(D684,'KATEGORI BARANG'!$B$2:$C$182,2)</f>
        <v>115</v>
      </c>
      <c r="F684" s="5"/>
      <c r="G684" s="5"/>
      <c r="H684" s="5"/>
      <c r="I684" s="9" t="s">
        <v>16</v>
      </c>
      <c r="J684" s="5"/>
      <c r="K684" s="5" t="s">
        <v>347</v>
      </c>
      <c r="L684" s="10"/>
    </row>
    <row r="685" spans="1:12" ht="18.75" hidden="1" customHeight="1">
      <c r="A685" s="5">
        <v>246</v>
      </c>
      <c r="B685" s="5" t="str">
        <f>CONCATENATE("EKB","/",E685,"/",IF(COUNTIFS($D$2:D685,D685)&lt;10,"00",IF(COUNTIFS($D$2:D685,D685)&gt;=10,"0",FALSE)),COUNTIFS($D$2:D685,D685))</f>
        <v>EKB/115/003</v>
      </c>
      <c r="C685" s="5"/>
      <c r="D685" s="9" t="s">
        <v>150</v>
      </c>
      <c r="E685" s="9" t="str">
        <f>VLOOKUP(D685,'KATEGORI BARANG'!$B$2:$C$182,2)</f>
        <v>115</v>
      </c>
      <c r="F685" s="5"/>
      <c r="G685" s="5"/>
      <c r="H685" s="5"/>
      <c r="I685" s="9" t="s">
        <v>16</v>
      </c>
      <c r="J685" s="5"/>
      <c r="K685" s="5" t="s">
        <v>347</v>
      </c>
      <c r="L685" s="10"/>
    </row>
    <row r="686" spans="1:12" ht="18.75" hidden="1" customHeight="1">
      <c r="A686" s="5">
        <v>246</v>
      </c>
      <c r="B686" s="5" t="str">
        <f>CONCATENATE("EKB","/",E686,"/",IF(COUNTIFS($D$2:D686,D686)&lt;10,"00",IF(COUNTIFS($D$2:D686,D686)&gt;=10,"0",FALSE)),COUNTIFS($D$2:D686,D686))</f>
        <v>EKB/115/004</v>
      </c>
      <c r="C686" s="5"/>
      <c r="D686" s="9" t="s">
        <v>150</v>
      </c>
      <c r="E686" s="9" t="str">
        <f>VLOOKUP(D686,'KATEGORI BARANG'!$B$2:$C$182,2)</f>
        <v>115</v>
      </c>
      <c r="F686" s="5"/>
      <c r="G686" s="5"/>
      <c r="H686" s="5"/>
      <c r="I686" s="9" t="s">
        <v>16</v>
      </c>
      <c r="J686" s="5"/>
      <c r="K686" s="5" t="s">
        <v>347</v>
      </c>
      <c r="L686" s="10"/>
    </row>
    <row r="687" spans="1:12" ht="18.75" hidden="1" customHeight="1">
      <c r="A687" s="5">
        <v>246</v>
      </c>
      <c r="B687" s="5" t="str">
        <f>CONCATENATE("EKB","/",E687,"/",IF(COUNTIFS($D$2:D687,D687)&lt;10,"00",IF(COUNTIFS($D$2:D687,D687)&gt;=10,"0",FALSE)),COUNTIFS($D$2:D687,D687))</f>
        <v>EKB/115/005</v>
      </c>
      <c r="C687" s="5"/>
      <c r="D687" s="9" t="s">
        <v>150</v>
      </c>
      <c r="E687" s="9" t="str">
        <f>VLOOKUP(D687,'KATEGORI BARANG'!$B$2:$C$182,2)</f>
        <v>115</v>
      </c>
      <c r="F687" s="5"/>
      <c r="G687" s="5"/>
      <c r="H687" s="5"/>
      <c r="I687" s="9" t="s">
        <v>16</v>
      </c>
      <c r="J687" s="5"/>
      <c r="K687" s="5" t="s">
        <v>347</v>
      </c>
      <c r="L687" s="10"/>
    </row>
    <row r="688" spans="1:12" ht="18.75" customHeight="1">
      <c r="A688" s="5">
        <v>246</v>
      </c>
      <c r="B688" s="5" t="str">
        <f>CONCATENATE("EKB","/",E688,"/",IF(COUNTIFS($D$2:D688,D688)&lt;10,"00",IF(COUNTIFS($D$2:D688,D688)&gt;=10,"0",FALSE)),COUNTIFS($D$2:D688,D688))</f>
        <v>EKB/116/001</v>
      </c>
      <c r="C688" s="5"/>
      <c r="D688" s="9" t="s">
        <v>151</v>
      </c>
      <c r="E688" s="9" t="str">
        <f>VLOOKUP(D688,'KATEGORI BARANG'!$B$2:$C$182,2)</f>
        <v>116</v>
      </c>
      <c r="F688" s="5"/>
      <c r="G688" s="5"/>
      <c r="H688" s="5"/>
      <c r="I688" s="9" t="s">
        <v>6</v>
      </c>
      <c r="J688" s="5"/>
      <c r="K688" s="5" t="s">
        <v>347</v>
      </c>
      <c r="L688" s="10"/>
    </row>
    <row r="689" spans="1:12" ht="18.75" hidden="1" customHeight="1">
      <c r="A689" s="5">
        <v>246</v>
      </c>
      <c r="B689" s="5" t="str">
        <f>CONCATENATE("EKB","/",E689,"/",IF(COUNTIFS($D$2:D689,D689)&lt;10,"00",IF(COUNTIFS($D$2:D689,D689)&gt;=10,"0",FALSE)),COUNTIFS($D$2:D689,D689))</f>
        <v>EKB/116/002</v>
      </c>
      <c r="C689" s="5"/>
      <c r="D689" s="9" t="s">
        <v>151</v>
      </c>
      <c r="E689" s="9" t="str">
        <f>VLOOKUP(D689,'KATEGORI BARANG'!$B$2:$C$182,2)</f>
        <v>116</v>
      </c>
      <c r="F689" s="5"/>
      <c r="G689" s="5"/>
      <c r="H689" s="5"/>
      <c r="I689" s="9" t="s">
        <v>12</v>
      </c>
      <c r="J689" s="5"/>
      <c r="K689" s="5" t="s">
        <v>347</v>
      </c>
      <c r="L689" s="10"/>
    </row>
    <row r="690" spans="1:12" ht="18.75" hidden="1" customHeight="1">
      <c r="A690" s="5">
        <v>246</v>
      </c>
      <c r="B690" s="5" t="str">
        <f>CONCATENATE("EKB","/",E690,"/",IF(COUNTIFS($D$2:D690,D690)&lt;10,"00",IF(COUNTIFS($D$2:D690,D690)&gt;=10,"0",FALSE)),COUNTIFS($D$2:D690,D690))</f>
        <v>EKB/116/003</v>
      </c>
      <c r="C690" s="5"/>
      <c r="D690" s="9" t="s">
        <v>151</v>
      </c>
      <c r="E690" s="9" t="str">
        <f>VLOOKUP(D690,'KATEGORI BARANG'!$B$2:$C$182,2)</f>
        <v>116</v>
      </c>
      <c r="F690" s="5"/>
      <c r="G690" s="5"/>
      <c r="H690" s="5"/>
      <c r="I690" s="9" t="s">
        <v>13</v>
      </c>
      <c r="J690" s="5"/>
      <c r="K690" s="5" t="s">
        <v>347</v>
      </c>
      <c r="L690" s="10"/>
    </row>
    <row r="691" spans="1:12" ht="18.75" hidden="1" customHeight="1">
      <c r="A691" s="5">
        <v>246</v>
      </c>
      <c r="B691" s="5" t="str">
        <f>CONCATENATE("EKB","/",E691,"/",IF(COUNTIFS($D$2:D691,D691)&lt;10,"00",IF(COUNTIFS($D$2:D691,D691)&gt;=10,"0",FALSE)),COUNTIFS($D$2:D691,D691))</f>
        <v>EKB/116/004</v>
      </c>
      <c r="C691" s="5"/>
      <c r="D691" s="9" t="s">
        <v>151</v>
      </c>
      <c r="E691" s="9" t="str">
        <f>VLOOKUP(D691,'KATEGORI BARANG'!$B$2:$C$182,2)</f>
        <v>116</v>
      </c>
      <c r="F691" s="5"/>
      <c r="G691" s="5"/>
      <c r="H691" s="5"/>
      <c r="I691" s="9" t="s">
        <v>14</v>
      </c>
      <c r="J691" s="5"/>
      <c r="K691" s="5" t="s">
        <v>347</v>
      </c>
      <c r="L691" s="10"/>
    </row>
    <row r="692" spans="1:12" ht="18.75" hidden="1" customHeight="1">
      <c r="A692" s="5">
        <v>246</v>
      </c>
      <c r="B692" s="5" t="str">
        <f>CONCATENATE("EKB","/",E692,"/",IF(COUNTIFS($D$2:D692,D692)&lt;10,"00",IF(COUNTIFS($D$2:D692,D692)&gt;=10,"0",FALSE)),COUNTIFS($D$2:D692,D692))</f>
        <v>EKB/117/001</v>
      </c>
      <c r="C692" s="5"/>
      <c r="D692" s="9" t="s">
        <v>152</v>
      </c>
      <c r="E692" s="9" t="str">
        <f>VLOOKUP(D692,'KATEGORI BARANG'!$B$2:$C$182,2)</f>
        <v>117</v>
      </c>
      <c r="F692" s="5"/>
      <c r="G692" s="5"/>
      <c r="H692" s="5"/>
      <c r="I692" s="9" t="s">
        <v>0</v>
      </c>
      <c r="J692" s="5"/>
      <c r="K692" s="5" t="s">
        <v>347</v>
      </c>
      <c r="L692" s="10"/>
    </row>
    <row r="693" spans="1:12" ht="18.75" hidden="1" customHeight="1">
      <c r="A693" s="5">
        <v>246</v>
      </c>
      <c r="B693" s="5" t="str">
        <f>CONCATENATE("EKB","/",E693,"/",IF(COUNTIFS($D$2:D693,D693)&lt;10,"00",IF(COUNTIFS($D$2:D693,D693)&gt;=10,"0",FALSE)),COUNTIFS($D$2:D693,D693))</f>
        <v>EKB/117/002</v>
      </c>
      <c r="C693" s="5"/>
      <c r="D693" s="9" t="s">
        <v>152</v>
      </c>
      <c r="E693" s="9" t="str">
        <f>VLOOKUP(D693,'KATEGORI BARANG'!$B$2:$C$182,2)</f>
        <v>117</v>
      </c>
      <c r="F693" s="5"/>
      <c r="G693" s="5"/>
      <c r="H693" s="5"/>
      <c r="I693" s="9" t="s">
        <v>2</v>
      </c>
      <c r="J693" s="5"/>
      <c r="K693" s="5" t="s">
        <v>347</v>
      </c>
      <c r="L693" s="10"/>
    </row>
    <row r="694" spans="1:12" ht="18.75" customHeight="1">
      <c r="A694" s="5">
        <v>246</v>
      </c>
      <c r="B694" s="5" t="str">
        <f>CONCATENATE("EKB","/",E694,"/",IF(COUNTIFS($D$2:D694,D694)&lt;10,"00",IF(COUNTIFS($D$2:D694,D694)&gt;=10,"0",FALSE)),COUNTIFS($D$2:D694,D694))</f>
        <v>EKB/117/003</v>
      </c>
      <c r="C694" s="5"/>
      <c r="D694" s="9" t="s">
        <v>152</v>
      </c>
      <c r="E694" s="9" t="str">
        <f>VLOOKUP(D694,'KATEGORI BARANG'!$B$2:$C$182,2)</f>
        <v>117</v>
      </c>
      <c r="F694" s="5"/>
      <c r="G694" s="5"/>
      <c r="H694" s="5"/>
      <c r="I694" s="9" t="s">
        <v>6</v>
      </c>
      <c r="J694" s="5"/>
      <c r="K694" s="5" t="s">
        <v>347</v>
      </c>
      <c r="L694" s="10"/>
    </row>
    <row r="695" spans="1:12" ht="18.75" hidden="1" customHeight="1">
      <c r="A695" s="5">
        <v>246</v>
      </c>
      <c r="B695" s="5" t="str">
        <f>CONCATENATE("EKB","/",E695,"/",IF(COUNTIFS($D$2:D695,D695)&lt;10,"00",IF(COUNTIFS($D$2:D695,D695)&gt;=10,"0",FALSE)),COUNTIFS($D$2:D695,D695))</f>
        <v>EKB/117/004</v>
      </c>
      <c r="C695" s="5"/>
      <c r="D695" s="9" t="s">
        <v>152</v>
      </c>
      <c r="E695" s="9" t="str">
        <f>VLOOKUP(D695,'KATEGORI BARANG'!$B$2:$C$182,2)</f>
        <v>117</v>
      </c>
      <c r="F695" s="5"/>
      <c r="G695" s="5"/>
      <c r="H695" s="5"/>
      <c r="I695" s="9" t="s">
        <v>12</v>
      </c>
      <c r="J695" s="5"/>
      <c r="K695" s="5" t="s">
        <v>347</v>
      </c>
      <c r="L695" s="10"/>
    </row>
    <row r="696" spans="1:12" ht="18.75" hidden="1" customHeight="1">
      <c r="A696" s="5">
        <v>246</v>
      </c>
      <c r="B696" s="5" t="str">
        <f>CONCATENATE("EKB","/",E696,"/",IF(COUNTIFS($D$2:D696,D696)&lt;10,"00",IF(COUNTIFS($D$2:D696,D696)&gt;=10,"0",FALSE)),COUNTIFS($D$2:D696,D696))</f>
        <v>EKB/117/005</v>
      </c>
      <c r="C696" s="5"/>
      <c r="D696" s="9" t="s">
        <v>152</v>
      </c>
      <c r="E696" s="9" t="str">
        <f>VLOOKUP(D696,'KATEGORI BARANG'!$B$2:$C$182,2)</f>
        <v>117</v>
      </c>
      <c r="F696" s="5"/>
      <c r="G696" s="5"/>
      <c r="H696" s="5"/>
      <c r="I696" s="9" t="s">
        <v>13</v>
      </c>
      <c r="J696" s="5"/>
      <c r="K696" s="5" t="s">
        <v>347</v>
      </c>
      <c r="L696" s="10"/>
    </row>
    <row r="697" spans="1:12" ht="18.75" hidden="1" customHeight="1">
      <c r="A697" s="5">
        <v>246</v>
      </c>
      <c r="B697" s="5" t="str">
        <f>CONCATENATE("EKB","/",E697,"/",IF(COUNTIFS($D$2:D697,D697)&lt;10,"00",IF(COUNTIFS($D$2:D697,D697)&gt;=10,"0",FALSE)),COUNTIFS($D$2:D697,D697))</f>
        <v>EKB/118/001</v>
      </c>
      <c r="C697" s="5"/>
      <c r="D697" s="9" t="s">
        <v>153</v>
      </c>
      <c r="E697" s="9" t="str">
        <f>VLOOKUP(D697,'KATEGORI BARANG'!$B$2:$C$182,2)</f>
        <v>118</v>
      </c>
      <c r="F697" s="5"/>
      <c r="G697" s="5"/>
      <c r="H697" s="5"/>
      <c r="I697" s="9" t="s">
        <v>7</v>
      </c>
      <c r="J697" s="5"/>
      <c r="K697" s="5" t="s">
        <v>347</v>
      </c>
      <c r="L697" s="10"/>
    </row>
    <row r="698" spans="1:12" ht="18.75" hidden="1" customHeight="1">
      <c r="A698" s="5">
        <v>246</v>
      </c>
      <c r="B698" s="5" t="str">
        <f>CONCATENATE("EKB","/",E698,"/",IF(COUNTIFS($D$2:D698,D698)&lt;10,"00",IF(COUNTIFS($D$2:D698,D698)&gt;=10,"0",FALSE)),COUNTIFS($D$2:D698,D698))</f>
        <v>EKB/119/001</v>
      </c>
      <c r="C698" s="5"/>
      <c r="D698" s="10" t="s">
        <v>154</v>
      </c>
      <c r="E698" s="9" t="str">
        <f>VLOOKUP(D698,'KATEGORI BARANG'!$B$2:$C$182,2)</f>
        <v>119</v>
      </c>
      <c r="F698" s="5"/>
      <c r="G698" s="5"/>
      <c r="H698" s="5"/>
      <c r="I698" s="9" t="s">
        <v>346</v>
      </c>
      <c r="J698" s="5"/>
      <c r="K698" s="5" t="s">
        <v>347</v>
      </c>
      <c r="L698" s="10"/>
    </row>
    <row r="699" spans="1:12" ht="18.75" hidden="1" customHeight="1">
      <c r="A699" s="5">
        <v>246</v>
      </c>
      <c r="B699" s="5" t="str">
        <f>CONCATENATE("EKB","/",E699,"/",IF(COUNTIFS($D$2:D699,D699)&lt;10,"00",IF(COUNTIFS($D$2:D699,D699)&gt;=10,"0",FALSE)),COUNTIFS($D$2:D699,D699))</f>
        <v>EKB/119/002</v>
      </c>
      <c r="C699" s="5"/>
      <c r="D699" s="9" t="s">
        <v>154</v>
      </c>
      <c r="E699" s="9" t="str">
        <f>VLOOKUP(D699,'KATEGORI BARANG'!$B$2:$C$182,2)</f>
        <v>119</v>
      </c>
      <c r="F699" s="5"/>
      <c r="G699" s="5"/>
      <c r="H699" s="5"/>
      <c r="I699" s="9" t="s">
        <v>346</v>
      </c>
      <c r="J699" s="5"/>
      <c r="K699" s="5" t="s">
        <v>347</v>
      </c>
      <c r="L699" s="10"/>
    </row>
    <row r="700" spans="1:12" ht="18.75" hidden="1" customHeight="1">
      <c r="A700" s="5">
        <v>246</v>
      </c>
      <c r="B700" s="5" t="str">
        <f>CONCATENATE("EKB","/",E700,"/",IF(COUNTIFS($D$2:D700,D700)&lt;10,"00",IF(COUNTIFS($D$2:D700,D700)&gt;=10,"0",FALSE)),COUNTIFS($D$2:D700,D700))</f>
        <v>EKB/120/001</v>
      </c>
      <c r="C700" s="5"/>
      <c r="D700" s="9" t="s">
        <v>155</v>
      </c>
      <c r="E700" s="9" t="str">
        <f>VLOOKUP(D700,'KATEGORI BARANG'!$B$2:$C$182,2)</f>
        <v>120</v>
      </c>
      <c r="F700" s="5"/>
      <c r="G700" s="5"/>
      <c r="H700" s="5"/>
      <c r="I700" s="9" t="s">
        <v>13</v>
      </c>
      <c r="J700" s="5"/>
      <c r="K700" s="5" t="s">
        <v>347</v>
      </c>
      <c r="L700" s="10"/>
    </row>
    <row r="701" spans="1:12" ht="18.75" hidden="1" customHeight="1">
      <c r="A701" s="5">
        <v>246</v>
      </c>
      <c r="B701" s="5" t="str">
        <f>CONCATENATE("EKB","/",E701,"/",IF(COUNTIFS($D$2:D701,D701)&lt;10,"00",IF(COUNTIFS($D$2:D701,D701)&gt;=10,"0",FALSE)),COUNTIFS($D$2:D701,D701))</f>
        <v>EKB/120/002</v>
      </c>
      <c r="C701" s="5"/>
      <c r="D701" s="9" t="s">
        <v>155</v>
      </c>
      <c r="E701" s="9" t="str">
        <f>VLOOKUP(D701,'KATEGORI BARANG'!$B$2:$C$182,2)</f>
        <v>120</v>
      </c>
      <c r="F701" s="5"/>
      <c r="G701" s="5"/>
      <c r="H701" s="5"/>
      <c r="I701" s="9" t="s">
        <v>10</v>
      </c>
      <c r="J701" s="5"/>
      <c r="K701" s="5" t="s">
        <v>347</v>
      </c>
      <c r="L701" s="10"/>
    </row>
    <row r="702" spans="1:12" ht="18.75" hidden="1" customHeight="1">
      <c r="A702" s="5">
        <v>246</v>
      </c>
      <c r="B702" s="5" t="str">
        <f>CONCATENATE("EKB","/",E702,"/",IF(COUNTIFS($D$2:D702,D702)&lt;10,"00",IF(COUNTIFS($D$2:D702,D702)&gt;=10,"0",FALSE)),COUNTIFS($D$2:D702,D702))</f>
        <v>EKB/121/001</v>
      </c>
      <c r="C702" s="5"/>
      <c r="D702" s="9" t="s">
        <v>156</v>
      </c>
      <c r="E702" s="9" t="str">
        <f>VLOOKUP(D702,'KATEGORI BARANG'!$B$2:$C$182,2)</f>
        <v>121</v>
      </c>
      <c r="F702" s="5"/>
      <c r="G702" s="5"/>
      <c r="H702" s="5"/>
      <c r="I702" s="9" t="s">
        <v>15</v>
      </c>
      <c r="J702" s="5"/>
      <c r="K702" s="5" t="s">
        <v>347</v>
      </c>
      <c r="L702" s="10"/>
    </row>
    <row r="703" spans="1:12" ht="18.75" hidden="1" customHeight="1">
      <c r="A703" s="5">
        <v>246</v>
      </c>
      <c r="B703" s="5" t="str">
        <f>CONCATENATE("EKB","/",E703,"/",IF(COUNTIFS($D$2:D703,D703)&lt;10,"00",IF(COUNTIFS($D$2:D703,D703)&gt;=10,"0",FALSE)),COUNTIFS($D$2:D703,D703))</f>
        <v>EKB/122/001</v>
      </c>
      <c r="C703" s="5"/>
      <c r="D703" s="9" t="s">
        <v>157</v>
      </c>
      <c r="E703" s="9" t="str">
        <f>VLOOKUP(D703,'KATEGORI BARANG'!$B$2:$C$182,2)</f>
        <v>122</v>
      </c>
      <c r="F703" s="5"/>
      <c r="G703" s="5"/>
      <c r="H703" s="5"/>
      <c r="I703" s="9" t="s">
        <v>15</v>
      </c>
      <c r="J703" s="5"/>
      <c r="K703" s="5" t="s">
        <v>347</v>
      </c>
      <c r="L703" s="10"/>
    </row>
    <row r="704" spans="1:12" ht="18.75" hidden="1" customHeight="1">
      <c r="A704" s="5">
        <v>246</v>
      </c>
      <c r="B704" s="5" t="str">
        <f>CONCATENATE("EKB","/",E704,"/",IF(COUNTIFS($D$2:D704,D704)&lt;10,"00",IF(COUNTIFS($D$2:D704,D704)&gt;=10,"0",FALSE)),COUNTIFS($D$2:D704,D704))</f>
        <v>EKB/123/001</v>
      </c>
      <c r="C704" s="5"/>
      <c r="D704" s="9" t="s">
        <v>158</v>
      </c>
      <c r="E704" s="9" t="str">
        <f>VLOOKUP(D704,'KATEGORI BARANG'!$B$2:$C$182,2)</f>
        <v>123</v>
      </c>
      <c r="F704" s="5"/>
      <c r="G704" s="5"/>
      <c r="H704" s="5"/>
      <c r="I704" s="9" t="s">
        <v>15</v>
      </c>
      <c r="J704" s="5"/>
      <c r="K704" s="5" t="s">
        <v>347</v>
      </c>
      <c r="L704" s="10"/>
    </row>
    <row r="705" spans="1:12" ht="18.75" hidden="1" customHeight="1">
      <c r="A705" s="5">
        <v>246</v>
      </c>
      <c r="B705" s="5" t="str">
        <f>CONCATENATE("EKB","/",E705,"/",IF(COUNTIFS($D$2:D705,D705)&lt;10,"00",IF(COUNTIFS($D$2:D705,D705)&gt;=10,"0",FALSE)),COUNTIFS($D$2:D705,D705))</f>
        <v>EKB/123/002</v>
      </c>
      <c r="C705" s="5"/>
      <c r="D705" s="9" t="s">
        <v>158</v>
      </c>
      <c r="E705" s="9" t="str">
        <f>VLOOKUP(D705,'KATEGORI BARANG'!$B$2:$C$182,2)</f>
        <v>123</v>
      </c>
      <c r="F705" s="5"/>
      <c r="G705" s="5"/>
      <c r="H705" s="5"/>
      <c r="I705" s="9" t="s">
        <v>16</v>
      </c>
      <c r="J705" s="5"/>
      <c r="K705" s="5" t="s">
        <v>347</v>
      </c>
      <c r="L705" s="10"/>
    </row>
    <row r="706" spans="1:12" ht="18.75" hidden="1" customHeight="1">
      <c r="A706" s="5">
        <v>246</v>
      </c>
      <c r="B706" s="5" t="str">
        <f>CONCATENATE("EKB","/",E706,"/",IF(COUNTIFS($D$2:D706,D706)&lt;10,"00",IF(COUNTIFS($D$2:D706,D706)&gt;=10,"0",FALSE)),COUNTIFS($D$2:D706,D706))</f>
        <v>EKB/123/003</v>
      </c>
      <c r="C706" s="5"/>
      <c r="D706" s="9" t="s">
        <v>158</v>
      </c>
      <c r="E706" s="9" t="str">
        <f>VLOOKUP(D706,'KATEGORI BARANG'!$B$2:$C$182,2)</f>
        <v>123</v>
      </c>
      <c r="F706" s="5"/>
      <c r="G706" s="5"/>
      <c r="H706" s="5"/>
      <c r="I706" s="9" t="s">
        <v>16</v>
      </c>
      <c r="J706" s="5"/>
      <c r="K706" s="5" t="s">
        <v>347</v>
      </c>
      <c r="L706" s="10"/>
    </row>
    <row r="707" spans="1:12" ht="18.75" hidden="1" customHeight="1">
      <c r="A707" s="5">
        <v>246</v>
      </c>
      <c r="B707" s="5" t="str">
        <f>CONCATENATE("EKB","/",E707,"/",IF(COUNTIFS($D$2:D707,D707)&lt;10,"00",IF(COUNTIFS($D$2:D707,D707)&gt;=10,"0",FALSE)),COUNTIFS($D$2:D707,D707))</f>
        <v>EKB/124/001</v>
      </c>
      <c r="C707" s="5"/>
      <c r="D707" s="9" t="s">
        <v>159</v>
      </c>
      <c r="E707" s="9" t="str">
        <f>VLOOKUP(D707,'KATEGORI BARANG'!$B$2:$C$182,2)</f>
        <v>124</v>
      </c>
      <c r="F707" s="5"/>
      <c r="G707" s="5"/>
      <c r="H707" s="5"/>
      <c r="I707" s="9" t="s">
        <v>9</v>
      </c>
      <c r="J707" s="5"/>
      <c r="K707" s="5" t="s">
        <v>347</v>
      </c>
      <c r="L707" s="10"/>
    </row>
    <row r="708" spans="1:12" ht="18.75" hidden="1" customHeight="1">
      <c r="A708" s="5">
        <v>246</v>
      </c>
      <c r="B708" s="5" t="str">
        <f>CONCATENATE("EKB","/",E708,"/",IF(COUNTIFS($D$2:D708,D708)&lt;10,"00",IF(COUNTIFS($D$2:D708,D708)&gt;=10,"0",FALSE)),COUNTIFS($D$2:D708,D708))</f>
        <v>EKB/124/002</v>
      </c>
      <c r="C708" s="5"/>
      <c r="D708" s="9" t="s">
        <v>159</v>
      </c>
      <c r="E708" s="9" t="str">
        <f>VLOOKUP(D708,'KATEGORI BARANG'!$B$2:$C$182,2)</f>
        <v>124</v>
      </c>
      <c r="F708" s="5"/>
      <c r="G708" s="5"/>
      <c r="H708" s="5"/>
      <c r="I708" s="9" t="s">
        <v>12</v>
      </c>
      <c r="J708" s="5"/>
      <c r="K708" s="5" t="s">
        <v>347</v>
      </c>
      <c r="L708" s="10"/>
    </row>
    <row r="709" spans="1:12" ht="18.75" hidden="1" customHeight="1">
      <c r="A709" s="5">
        <v>246</v>
      </c>
      <c r="B709" s="5" t="str">
        <f>CONCATENATE("EKB","/",E709,"/",IF(COUNTIFS($D$2:D709,D709)&lt;10,"00",IF(COUNTIFS($D$2:D709,D709)&gt;=10,"0",FALSE)),COUNTIFS($D$2:D709,D709))</f>
        <v>EKB/124/003</v>
      </c>
      <c r="C709" s="5"/>
      <c r="D709" s="9" t="s">
        <v>159</v>
      </c>
      <c r="E709" s="9" t="str">
        <f>VLOOKUP(D709,'KATEGORI BARANG'!$B$2:$C$182,2)</f>
        <v>124</v>
      </c>
      <c r="F709" s="5"/>
      <c r="G709" s="5"/>
      <c r="H709" s="5"/>
      <c r="I709" s="9" t="s">
        <v>15</v>
      </c>
      <c r="J709" s="5"/>
      <c r="K709" s="5" t="s">
        <v>347</v>
      </c>
      <c r="L709" s="10"/>
    </row>
    <row r="710" spans="1:12" ht="18.75" hidden="1" customHeight="1">
      <c r="A710" s="5">
        <v>246</v>
      </c>
      <c r="B710" s="5" t="str">
        <f>CONCATENATE("EKB","/",E710,"/",IF(COUNTIFS($D$2:D710,D710)&lt;10,"00",IF(COUNTIFS($D$2:D710,D710)&gt;=10,"0",FALSE)),COUNTIFS($D$2:D710,D710))</f>
        <v>EKB/125/001</v>
      </c>
      <c r="C710" s="5"/>
      <c r="D710" s="10" t="s">
        <v>160</v>
      </c>
      <c r="E710" s="9" t="str">
        <f>VLOOKUP(D710,'KATEGORI BARANG'!$B$2:$C$182,2)</f>
        <v>125</v>
      </c>
      <c r="F710" s="5"/>
      <c r="G710" s="5"/>
      <c r="H710" s="5"/>
      <c r="I710" s="9" t="s">
        <v>15</v>
      </c>
      <c r="J710" s="5"/>
      <c r="K710" s="5" t="s">
        <v>347</v>
      </c>
      <c r="L710" s="10"/>
    </row>
    <row r="711" spans="1:12" ht="18.75" hidden="1" customHeight="1">
      <c r="A711" s="5">
        <v>246</v>
      </c>
      <c r="B711" s="5" t="str">
        <f>CONCATENATE("EKB","/",E711,"/",IF(COUNTIFS($D$2:D711,D711)&lt;10,"00",IF(COUNTIFS($D$2:D711,D711)&gt;=10,"0",FALSE)),COUNTIFS($D$2:D711,D711))</f>
        <v>EKB/125/002</v>
      </c>
      <c r="C711" s="5"/>
      <c r="D711" s="9" t="s">
        <v>160</v>
      </c>
      <c r="E711" s="9" t="str">
        <f>VLOOKUP(D711,'KATEGORI BARANG'!$B$2:$C$182,2)</f>
        <v>125</v>
      </c>
      <c r="F711" s="5"/>
      <c r="G711" s="5"/>
      <c r="H711" s="5"/>
      <c r="I711" s="9" t="s">
        <v>15</v>
      </c>
      <c r="J711" s="5"/>
      <c r="K711" s="5" t="s">
        <v>347</v>
      </c>
      <c r="L711" s="10"/>
    </row>
    <row r="712" spans="1:12" ht="18.75" hidden="1" customHeight="1">
      <c r="A712" s="5">
        <v>246</v>
      </c>
      <c r="B712" s="5" t="str">
        <f>CONCATENATE("EKB","/",E712,"/",IF(COUNTIFS($D$2:D712,D712)&lt;10,"00",IF(COUNTIFS($D$2:D712,D712)&gt;=10,"0",FALSE)),COUNTIFS($D$2:D712,D712))</f>
        <v>EKB/126/001</v>
      </c>
      <c r="C712" s="5"/>
      <c r="D712" s="9" t="s">
        <v>161</v>
      </c>
      <c r="E712" s="9" t="str">
        <f>VLOOKUP(D712,'KATEGORI BARANG'!$B$2:$C$182,2)</f>
        <v>126</v>
      </c>
      <c r="F712" s="5"/>
      <c r="G712" s="5"/>
      <c r="H712" s="5"/>
      <c r="I712" s="9" t="s">
        <v>13</v>
      </c>
      <c r="J712" s="5"/>
      <c r="K712" s="5" t="s">
        <v>347</v>
      </c>
      <c r="L712" s="10"/>
    </row>
    <row r="713" spans="1:12" ht="18.75" hidden="1" customHeight="1">
      <c r="A713" s="5">
        <v>246</v>
      </c>
      <c r="B713" s="5" t="str">
        <f>CONCATENATE("EKB","/",E713,"/",IF(COUNTIFS($D$2:D713,D713)&lt;10,"00",IF(COUNTIFS($D$2:D713,D713)&gt;=10,"0",FALSE)),COUNTIFS($D$2:D713,D713))</f>
        <v>EKB/127/001</v>
      </c>
      <c r="C713" s="5"/>
      <c r="D713" s="9" t="s">
        <v>162</v>
      </c>
      <c r="E713" s="9" t="str">
        <f>VLOOKUP(D713,'KATEGORI BARANG'!$B$2:$C$182,2)</f>
        <v>127</v>
      </c>
      <c r="F713" s="5"/>
      <c r="G713" s="5"/>
      <c r="H713" s="5"/>
      <c r="I713" s="9" t="s">
        <v>7</v>
      </c>
      <c r="J713" s="5"/>
      <c r="K713" s="5" t="s">
        <v>347</v>
      </c>
      <c r="L713" s="10"/>
    </row>
    <row r="714" spans="1:12" ht="18.75" hidden="1" customHeight="1">
      <c r="A714" s="5">
        <v>246</v>
      </c>
      <c r="B714" s="5" t="str">
        <f>CONCATENATE("EKB","/",E714,"/",IF(COUNTIFS($D$2:D714,D714)&lt;10,"00",IF(COUNTIFS($D$2:D714,D714)&gt;=10,"0",FALSE)),COUNTIFS($D$2:D714,D714))</f>
        <v>EKB/128/001</v>
      </c>
      <c r="C714" s="5"/>
      <c r="D714" s="9" t="s">
        <v>163</v>
      </c>
      <c r="E714" s="9" t="str">
        <f>VLOOKUP(D714,'KATEGORI BARANG'!$B$2:$C$182,2)</f>
        <v>128</v>
      </c>
      <c r="F714" s="5"/>
      <c r="G714" s="5"/>
      <c r="H714" s="5"/>
      <c r="I714" s="9" t="s">
        <v>8</v>
      </c>
      <c r="J714" s="5"/>
      <c r="K714" s="5" t="s">
        <v>347</v>
      </c>
      <c r="L714" s="10"/>
    </row>
    <row r="715" spans="1:12" ht="18.75" hidden="1" customHeight="1">
      <c r="A715" s="5">
        <v>246</v>
      </c>
      <c r="B715" s="5" t="str">
        <f>CONCATENATE("EKB","/",E715,"/",IF(COUNTIFS($D$2:D715,D715)&lt;10,"00",IF(COUNTIFS($D$2:D715,D715)&gt;=10,"0",FALSE)),COUNTIFS($D$2:D715,D715))</f>
        <v>EKB/129/001</v>
      </c>
      <c r="C715" s="5"/>
      <c r="D715" s="9" t="s">
        <v>164</v>
      </c>
      <c r="E715" s="9" t="str">
        <f>VLOOKUP(D715,'KATEGORI BARANG'!$B$2:$C$182,2)</f>
        <v>129</v>
      </c>
      <c r="F715" s="5"/>
      <c r="G715" s="5"/>
      <c r="H715" s="5"/>
      <c r="I715" s="9" t="s">
        <v>8</v>
      </c>
      <c r="J715" s="5"/>
      <c r="K715" s="5" t="s">
        <v>347</v>
      </c>
      <c r="L715" s="10"/>
    </row>
    <row r="716" spans="1:12" ht="18.75" hidden="1" customHeight="1">
      <c r="A716" s="5">
        <v>246</v>
      </c>
      <c r="B716" s="5" t="str">
        <f>CONCATENATE("EKB","/",E716,"/",IF(COUNTIFS($D$2:D716,D716)&lt;10,"00",IF(COUNTIFS($D$2:D716,D716)&gt;=10,"0",FALSE)),COUNTIFS($D$2:D716,D716))</f>
        <v>EKB/129/002</v>
      </c>
      <c r="C716" s="5"/>
      <c r="D716" s="9" t="s">
        <v>164</v>
      </c>
      <c r="E716" s="9" t="str">
        <f>VLOOKUP(D716,'KATEGORI BARANG'!$B$2:$C$182,2)</f>
        <v>129</v>
      </c>
      <c r="F716" s="5"/>
      <c r="G716" s="5"/>
      <c r="H716" s="5"/>
      <c r="I716" s="9" t="s">
        <v>8</v>
      </c>
      <c r="J716" s="5"/>
      <c r="K716" s="5" t="s">
        <v>347</v>
      </c>
      <c r="L716" s="10"/>
    </row>
    <row r="717" spans="1:12" ht="18.75" hidden="1" customHeight="1">
      <c r="A717" s="5">
        <v>246</v>
      </c>
      <c r="B717" s="5" t="str">
        <f>CONCATENATE("EKB","/",E717,"/",IF(COUNTIFS($D$2:D717,D717)&lt;10,"00",IF(COUNTIFS($D$2:D717,D717)&gt;=10,"0",FALSE)),COUNTIFS($D$2:D717,D717))</f>
        <v>EKB/129/003</v>
      </c>
      <c r="C717" s="5"/>
      <c r="D717" s="9" t="s">
        <v>164</v>
      </c>
      <c r="E717" s="9" t="str">
        <f>VLOOKUP(D717,'KATEGORI BARANG'!$B$2:$C$182,2)</f>
        <v>129</v>
      </c>
      <c r="F717" s="5"/>
      <c r="G717" s="5"/>
      <c r="H717" s="5"/>
      <c r="I717" s="9" t="s">
        <v>8</v>
      </c>
      <c r="J717" s="5"/>
      <c r="K717" s="5" t="s">
        <v>347</v>
      </c>
      <c r="L717" s="10"/>
    </row>
    <row r="718" spans="1:12" ht="18.75" hidden="1" customHeight="1">
      <c r="A718" s="5">
        <v>246</v>
      </c>
      <c r="B718" s="5" t="str">
        <f>CONCATENATE("EKB","/",E718,"/",IF(COUNTIFS($D$2:D718,D718)&lt;10,"00",IF(COUNTIFS($D$2:D718,D718)&gt;=10,"0",FALSE)),COUNTIFS($D$2:D718,D718))</f>
        <v>EKB/129/004</v>
      </c>
      <c r="C718" s="5"/>
      <c r="D718" s="9" t="s">
        <v>164</v>
      </c>
      <c r="E718" s="9" t="str">
        <f>VLOOKUP(D718,'KATEGORI BARANG'!$B$2:$C$182,2)</f>
        <v>129</v>
      </c>
      <c r="F718" s="5"/>
      <c r="G718" s="5"/>
      <c r="H718" s="5"/>
      <c r="I718" s="9" t="s">
        <v>8</v>
      </c>
      <c r="J718" s="5"/>
      <c r="K718" s="5" t="s">
        <v>347</v>
      </c>
      <c r="L718" s="10"/>
    </row>
    <row r="719" spans="1:12" ht="18.75" hidden="1" customHeight="1">
      <c r="A719" s="5">
        <v>246</v>
      </c>
      <c r="B719" s="5" t="str">
        <f>CONCATENATE("EKB","/",E719,"/",IF(COUNTIFS($D$2:D719,D719)&lt;10,"00",IF(COUNTIFS($D$2:D719,D719)&gt;=10,"0",FALSE)),COUNTIFS($D$2:D719,D719))</f>
        <v>EKB/130/001</v>
      </c>
      <c r="C719" s="5"/>
      <c r="D719" s="9" t="s">
        <v>165</v>
      </c>
      <c r="E719" s="9" t="str">
        <f>VLOOKUP(D719,'KATEGORI BARANG'!$B$2:$C$182,2)</f>
        <v>130</v>
      </c>
      <c r="F719" s="5"/>
      <c r="G719" s="5"/>
      <c r="H719" s="5"/>
      <c r="I719" s="9" t="s">
        <v>0</v>
      </c>
      <c r="J719" s="5"/>
      <c r="K719" s="5" t="s">
        <v>347</v>
      </c>
      <c r="L719" s="10"/>
    </row>
    <row r="720" spans="1:12" ht="18.75" customHeight="1">
      <c r="A720" s="5">
        <v>246</v>
      </c>
      <c r="B720" s="5" t="str">
        <f>CONCATENATE("EKB","/",E720,"/",IF(COUNTIFS($D$2:D720,D720)&lt;10,"00",IF(COUNTIFS($D$2:D720,D720)&gt;=10,"0",FALSE)),COUNTIFS($D$2:D720,D720))</f>
        <v>EKB/131/001</v>
      </c>
      <c r="C720" s="5"/>
      <c r="D720" s="9" t="s">
        <v>166</v>
      </c>
      <c r="E720" s="9" t="str">
        <f>VLOOKUP(D720,'KATEGORI BARANG'!$B$2:$C$182,2)</f>
        <v>131</v>
      </c>
      <c r="F720" s="5"/>
      <c r="G720" s="5"/>
      <c r="H720" s="5"/>
      <c r="I720" s="9" t="s">
        <v>6</v>
      </c>
      <c r="J720" s="5"/>
      <c r="K720" s="5" t="s">
        <v>347</v>
      </c>
      <c r="L720" s="10"/>
    </row>
    <row r="721" spans="1:12" ht="18.75" hidden="1" customHeight="1">
      <c r="A721" s="5">
        <v>246</v>
      </c>
      <c r="B721" s="5" t="str">
        <f>CONCATENATE("EKB","/",E721,"/",IF(COUNTIFS($D$2:D721,D721)&lt;10,"00",IF(COUNTIFS($D$2:D721,D721)&gt;=10,"0",FALSE)),COUNTIFS($D$2:D721,D721))</f>
        <v>EKB/131/002</v>
      </c>
      <c r="C721" s="5"/>
      <c r="D721" s="9" t="s">
        <v>166</v>
      </c>
      <c r="E721" s="9" t="str">
        <f>VLOOKUP(D721,'KATEGORI BARANG'!$B$2:$C$182,2)</f>
        <v>131</v>
      </c>
      <c r="F721" s="5"/>
      <c r="G721" s="5"/>
      <c r="H721" s="5"/>
      <c r="I721" s="9" t="s">
        <v>16</v>
      </c>
      <c r="J721" s="5"/>
      <c r="K721" s="5" t="s">
        <v>347</v>
      </c>
      <c r="L721" s="10"/>
    </row>
    <row r="722" spans="1:12" ht="18.75" hidden="1" customHeight="1">
      <c r="A722" s="5">
        <v>246</v>
      </c>
      <c r="B722" s="5" t="str">
        <f>CONCATENATE("EKB","/",E722,"/",IF(COUNTIFS($D$2:D722,D722)&lt;10,"00",IF(COUNTIFS($D$2:D722,D722)&gt;=10,"0",FALSE)),COUNTIFS($D$2:D722,D722))</f>
        <v>EKB/132/001</v>
      </c>
      <c r="C722" s="5"/>
      <c r="D722" s="9" t="s">
        <v>167</v>
      </c>
      <c r="E722" s="9" t="str">
        <f>VLOOKUP(D722,'KATEGORI BARANG'!$B$2:$C$182,2)</f>
        <v>132</v>
      </c>
      <c r="F722" s="5"/>
      <c r="G722" s="5"/>
      <c r="H722" s="5"/>
      <c r="I722" s="9" t="s">
        <v>13</v>
      </c>
      <c r="J722" s="5"/>
      <c r="K722" s="5" t="s">
        <v>347</v>
      </c>
      <c r="L722" s="10"/>
    </row>
    <row r="723" spans="1:12" ht="18.75" hidden="1" customHeight="1">
      <c r="A723" s="5">
        <v>246</v>
      </c>
      <c r="B723" s="5" t="str">
        <f>CONCATENATE("EKB","/",E723,"/",IF(COUNTIFS($D$2:D723,D723)&lt;10,"00",IF(COUNTIFS($D$2:D723,D723)&gt;=10,"0",FALSE)),COUNTIFS($D$2:D723,D723))</f>
        <v>EKB/132/002</v>
      </c>
      <c r="C723" s="5"/>
      <c r="D723" s="9" t="s">
        <v>167</v>
      </c>
      <c r="E723" s="9" t="str">
        <f>VLOOKUP(D723,'KATEGORI BARANG'!$B$2:$C$182,2)</f>
        <v>132</v>
      </c>
      <c r="F723" s="5"/>
      <c r="G723" s="5"/>
      <c r="H723" s="5"/>
      <c r="I723" s="9" t="s">
        <v>13</v>
      </c>
      <c r="J723" s="5"/>
      <c r="K723" s="5" t="s">
        <v>347</v>
      </c>
      <c r="L723" s="10"/>
    </row>
    <row r="724" spans="1:12" ht="18.75" hidden="1" customHeight="1">
      <c r="A724" s="5">
        <v>246</v>
      </c>
      <c r="B724" s="5" t="str">
        <f>CONCATENATE("EKB","/",E724,"/",IF(COUNTIFS($D$2:D724,D724)&lt;10,"00",IF(COUNTIFS($D$2:D724,D724)&gt;=10,"0",FALSE)),COUNTIFS($D$2:D724,D724))</f>
        <v>EKB/133/001</v>
      </c>
      <c r="C724" s="5"/>
      <c r="D724" s="9" t="s">
        <v>168</v>
      </c>
      <c r="E724" s="9" t="str">
        <f>VLOOKUP(D724,'KATEGORI BARANG'!$B$2:$C$182,2)</f>
        <v>133</v>
      </c>
      <c r="F724" s="5"/>
      <c r="G724" s="5"/>
      <c r="H724" s="5"/>
      <c r="I724" s="9" t="s">
        <v>0</v>
      </c>
      <c r="J724" s="5"/>
      <c r="K724" s="5" t="s">
        <v>347</v>
      </c>
      <c r="L724" s="10"/>
    </row>
    <row r="725" spans="1:12" ht="18.75" hidden="1" customHeight="1">
      <c r="A725" s="5">
        <v>246</v>
      </c>
      <c r="B725" s="5" t="str">
        <f>CONCATENATE("EKB","/",E725,"/",IF(COUNTIFS($D$2:D725,D725)&lt;10,"00",IF(COUNTIFS($D$2:D725,D725)&gt;=10,"0",FALSE)),COUNTIFS($D$2:D725,D725))</f>
        <v>EKB/134/001</v>
      </c>
      <c r="C725" s="5"/>
      <c r="D725" s="9" t="s">
        <v>169</v>
      </c>
      <c r="E725" s="9" t="str">
        <f>VLOOKUP(D725,'KATEGORI BARANG'!$B$2:$C$182,2)</f>
        <v>134</v>
      </c>
      <c r="F725" s="5"/>
      <c r="G725" s="5"/>
      <c r="H725" s="5"/>
      <c r="I725" s="9" t="s">
        <v>346</v>
      </c>
      <c r="J725" s="5"/>
      <c r="K725" s="5" t="s">
        <v>347</v>
      </c>
      <c r="L725" s="10"/>
    </row>
    <row r="726" spans="1:12" ht="18.75" hidden="1" customHeight="1">
      <c r="A726" s="5">
        <v>246</v>
      </c>
      <c r="B726" s="5" t="str">
        <f>CONCATENATE("EKB","/",E726,"/",IF(COUNTIFS($D$2:D726,D726)&lt;10,"00",IF(COUNTIFS($D$2:D726,D726)&gt;=10,"0",FALSE)),COUNTIFS($D$2:D726,D726))</f>
        <v>EKB/134/002</v>
      </c>
      <c r="C726" s="5"/>
      <c r="D726" s="9" t="s">
        <v>169</v>
      </c>
      <c r="E726" s="9" t="str">
        <f>VLOOKUP(D726,'KATEGORI BARANG'!$B$2:$C$182,2)</f>
        <v>134</v>
      </c>
      <c r="F726" s="5"/>
      <c r="G726" s="5"/>
      <c r="H726" s="5"/>
      <c r="I726" s="9" t="s">
        <v>16</v>
      </c>
      <c r="J726" s="5"/>
      <c r="K726" s="5" t="s">
        <v>347</v>
      </c>
      <c r="L726" s="10"/>
    </row>
    <row r="727" spans="1:12" ht="18.75" hidden="1" customHeight="1">
      <c r="A727" s="5">
        <v>246</v>
      </c>
      <c r="B727" s="5" t="str">
        <f>CONCATENATE("EKB","/",E727,"/",IF(COUNTIFS($D$2:D727,D727)&lt;10,"00",IF(COUNTIFS($D$2:D727,D727)&gt;=10,"0",FALSE)),COUNTIFS($D$2:D727,D727))</f>
        <v>EKB/134/003</v>
      </c>
      <c r="C727" s="5"/>
      <c r="D727" s="9" t="s">
        <v>169</v>
      </c>
      <c r="E727" s="9" t="str">
        <f>VLOOKUP(D727,'KATEGORI BARANG'!$B$2:$C$182,2)</f>
        <v>134</v>
      </c>
      <c r="F727" s="5"/>
      <c r="G727" s="5"/>
      <c r="H727" s="5"/>
      <c r="I727" s="9" t="s">
        <v>16</v>
      </c>
      <c r="J727" s="5"/>
      <c r="K727" s="5" t="s">
        <v>347</v>
      </c>
      <c r="L727" s="10"/>
    </row>
    <row r="728" spans="1:12" ht="18.75" hidden="1" customHeight="1">
      <c r="A728" s="5">
        <v>246</v>
      </c>
      <c r="B728" s="5" t="str">
        <f>CONCATENATE("EKB","/",E728,"/",IF(COUNTIFS($D$2:D728,D728)&lt;10,"00",IF(COUNTIFS($D$2:D728,D728)&gt;=10,"0",FALSE)),COUNTIFS($D$2:D728,D728))</f>
        <v>EKB/134/004</v>
      </c>
      <c r="C728" s="5"/>
      <c r="D728" s="9" t="s">
        <v>169</v>
      </c>
      <c r="E728" s="9" t="str">
        <f>VLOOKUP(D728,'KATEGORI BARANG'!$B$2:$C$182,2)</f>
        <v>134</v>
      </c>
      <c r="F728" s="5"/>
      <c r="G728" s="5"/>
      <c r="H728" s="5"/>
      <c r="I728" s="9" t="s">
        <v>16</v>
      </c>
      <c r="J728" s="5"/>
      <c r="K728" s="5" t="s">
        <v>347</v>
      </c>
      <c r="L728" s="10"/>
    </row>
    <row r="729" spans="1:12" ht="18.75" hidden="1" customHeight="1">
      <c r="A729" s="5">
        <v>246</v>
      </c>
      <c r="B729" s="5" t="str">
        <f>CONCATENATE("EKB","/",E729,"/",IF(COUNTIFS($D$2:D729,D729)&lt;10,"00",IF(COUNTIFS($D$2:D729,D729)&gt;=10,"0",FALSE)),COUNTIFS($D$2:D729,D729))</f>
        <v>EKB/135/001</v>
      </c>
      <c r="C729" s="5"/>
      <c r="D729" s="9" t="s">
        <v>170</v>
      </c>
      <c r="E729" s="9" t="str">
        <f>VLOOKUP(D729,'KATEGORI BARANG'!$B$2:$C$182,2)</f>
        <v>135</v>
      </c>
      <c r="F729" s="5"/>
      <c r="G729" s="5"/>
      <c r="H729" s="5"/>
      <c r="I729" s="9" t="s">
        <v>3</v>
      </c>
      <c r="J729" s="5"/>
      <c r="K729" s="5" t="s">
        <v>347</v>
      </c>
      <c r="L729" s="10"/>
    </row>
    <row r="730" spans="1:12" ht="18.75" hidden="1" customHeight="1">
      <c r="A730" s="5">
        <v>246</v>
      </c>
      <c r="B730" s="5" t="str">
        <f>CONCATENATE("EKB","/",E730,"/",IF(COUNTIFS($D$2:D730,D730)&lt;10,"00",IF(COUNTIFS($D$2:D730,D730)&gt;=10,"0",FALSE)),COUNTIFS($D$2:D730,D730))</f>
        <v>EKB/136/001</v>
      </c>
      <c r="C730" s="5"/>
      <c r="D730" s="9" t="s">
        <v>171</v>
      </c>
      <c r="E730" s="9" t="str">
        <f>VLOOKUP(D730,'KATEGORI BARANG'!$B$2:$C$182,2)</f>
        <v>136</v>
      </c>
      <c r="F730" s="5"/>
      <c r="G730" s="5"/>
      <c r="H730" s="5"/>
      <c r="I730" s="9" t="s">
        <v>15</v>
      </c>
      <c r="J730" s="5"/>
      <c r="K730" s="5" t="s">
        <v>347</v>
      </c>
      <c r="L730" s="10"/>
    </row>
    <row r="731" spans="1:12" ht="18.75" hidden="1" customHeight="1">
      <c r="A731" s="5">
        <v>246</v>
      </c>
      <c r="B731" s="5" t="str">
        <f>CONCATENATE("EKB","/",E731,"/",IF(COUNTIFS($D$2:D731,D731)&lt;10,"00",IF(COUNTIFS($D$2:D731,D731)&gt;=10,"0",FALSE)),COUNTIFS($D$2:D731,D731))</f>
        <v>EKB/137/001</v>
      </c>
      <c r="C731" s="5"/>
      <c r="D731" s="9" t="s">
        <v>172</v>
      </c>
      <c r="E731" s="9" t="str">
        <f>VLOOKUP(D731,'KATEGORI BARANG'!$B$2:$C$182,2)</f>
        <v>137</v>
      </c>
      <c r="F731" s="5"/>
      <c r="G731" s="5"/>
      <c r="H731" s="5"/>
      <c r="I731" s="9" t="s">
        <v>0</v>
      </c>
      <c r="J731" s="5"/>
      <c r="K731" s="5" t="s">
        <v>347</v>
      </c>
      <c r="L731" s="10"/>
    </row>
    <row r="732" spans="1:12" ht="18.75" hidden="1" customHeight="1">
      <c r="A732" s="5">
        <v>246</v>
      </c>
      <c r="B732" s="5" t="str">
        <f>CONCATENATE("EKB","/",E732,"/",IF(COUNTIFS($D$2:D732,D732)&lt;10,"00",IF(COUNTIFS($D$2:D732,D732)&gt;=10,"0",FALSE)),COUNTIFS($D$2:D732,D732))</f>
        <v>EKB/137/002</v>
      </c>
      <c r="C732" s="5"/>
      <c r="D732" s="9" t="s">
        <v>172</v>
      </c>
      <c r="E732" s="9" t="str">
        <f>VLOOKUP(D732,'KATEGORI BARANG'!$B$2:$C$182,2)</f>
        <v>137</v>
      </c>
      <c r="F732" s="5"/>
      <c r="G732" s="5"/>
      <c r="H732" s="5"/>
      <c r="I732" s="9" t="s">
        <v>2</v>
      </c>
      <c r="J732" s="5"/>
      <c r="K732" s="5" t="s">
        <v>347</v>
      </c>
      <c r="L732" s="10"/>
    </row>
    <row r="733" spans="1:12" ht="18.75" hidden="1" customHeight="1">
      <c r="A733" s="5">
        <v>246</v>
      </c>
      <c r="B733" s="5" t="str">
        <f>CONCATENATE("EKB","/",E733,"/",IF(COUNTIFS($D$2:D733,D733)&lt;10,"00",IF(COUNTIFS($D$2:D733,D733)&gt;=10,"0",FALSE)),COUNTIFS($D$2:D733,D733))</f>
        <v>EKB/137/003</v>
      </c>
      <c r="C733" s="5"/>
      <c r="D733" s="9" t="s">
        <v>172</v>
      </c>
      <c r="E733" s="9" t="str">
        <f>VLOOKUP(D733,'KATEGORI BARANG'!$B$2:$C$182,2)</f>
        <v>137</v>
      </c>
      <c r="F733" s="5"/>
      <c r="G733" s="5"/>
      <c r="H733" s="5"/>
      <c r="I733" s="9" t="s">
        <v>4</v>
      </c>
      <c r="J733" s="5"/>
      <c r="K733" s="5" t="s">
        <v>347</v>
      </c>
      <c r="L733" s="10"/>
    </row>
    <row r="734" spans="1:12" ht="18.75" customHeight="1">
      <c r="A734" s="5">
        <v>246</v>
      </c>
      <c r="B734" s="5" t="str">
        <f>CONCATENATE("EKB","/",E734,"/",IF(COUNTIFS($D$2:D734,D734)&lt;10,"00",IF(COUNTIFS($D$2:D734,D734)&gt;=10,"0",FALSE)),COUNTIFS($D$2:D734,D734))</f>
        <v>EKB/137/004</v>
      </c>
      <c r="C734" s="5"/>
      <c r="D734" s="9" t="s">
        <v>172</v>
      </c>
      <c r="E734" s="9" t="str">
        <f>VLOOKUP(D734,'KATEGORI BARANG'!$B$2:$C$182,2)</f>
        <v>137</v>
      </c>
      <c r="F734" s="5"/>
      <c r="G734" s="5"/>
      <c r="H734" s="5"/>
      <c r="I734" s="9" t="s">
        <v>6</v>
      </c>
      <c r="J734" s="5"/>
      <c r="K734" s="5" t="s">
        <v>347</v>
      </c>
      <c r="L734" s="10"/>
    </row>
    <row r="735" spans="1:12" ht="18.75" hidden="1" customHeight="1">
      <c r="A735" s="5">
        <v>246</v>
      </c>
      <c r="B735" s="5" t="str">
        <f>CONCATENATE("EKB","/",E735,"/",IF(COUNTIFS($D$2:D735,D735)&lt;10,"00",IF(COUNTIFS($D$2:D735,D735)&gt;=10,"0",FALSE)),COUNTIFS($D$2:D735,D735))</f>
        <v>EKB/137/005</v>
      </c>
      <c r="C735" s="5"/>
      <c r="D735" s="9" t="s">
        <v>172</v>
      </c>
      <c r="E735" s="9" t="str">
        <f>VLOOKUP(D735,'KATEGORI BARANG'!$B$2:$C$182,2)</f>
        <v>137</v>
      </c>
      <c r="F735" s="5"/>
      <c r="G735" s="5"/>
      <c r="H735" s="5"/>
      <c r="I735" s="9" t="s">
        <v>7</v>
      </c>
      <c r="J735" s="5"/>
      <c r="K735" s="5" t="s">
        <v>347</v>
      </c>
      <c r="L735" s="10"/>
    </row>
    <row r="736" spans="1:12" ht="18.75" hidden="1" customHeight="1">
      <c r="A736" s="5">
        <v>246</v>
      </c>
      <c r="B736" s="5" t="str">
        <f>CONCATENATE("EKB","/",E736,"/",IF(COUNTIFS($D$2:D736,D736)&lt;10,"00",IF(COUNTIFS($D$2:D736,D736)&gt;=10,"0",FALSE)),COUNTIFS($D$2:D736,D736))</f>
        <v>EKB/137/006</v>
      </c>
      <c r="C736" s="5"/>
      <c r="D736" s="9" t="s">
        <v>172</v>
      </c>
      <c r="E736" s="9" t="str">
        <f>VLOOKUP(D736,'KATEGORI BARANG'!$B$2:$C$182,2)</f>
        <v>137</v>
      </c>
      <c r="F736" s="5"/>
      <c r="G736" s="5"/>
      <c r="H736" s="5"/>
      <c r="I736" s="9" t="s">
        <v>9</v>
      </c>
      <c r="J736" s="5"/>
      <c r="K736" s="5" t="s">
        <v>347</v>
      </c>
      <c r="L736" s="10"/>
    </row>
    <row r="737" spans="1:12" ht="18.75" hidden="1" customHeight="1">
      <c r="A737" s="5">
        <v>246</v>
      </c>
      <c r="B737" s="5" t="str">
        <f>CONCATENATE("EKB","/",E737,"/",IF(COUNTIFS($D$2:D737,D737)&lt;10,"00",IF(COUNTIFS($D$2:D737,D737)&gt;=10,"0",FALSE)),COUNTIFS($D$2:D737,D737))</f>
        <v>EKB/137/007</v>
      </c>
      <c r="C737" s="5"/>
      <c r="D737" s="9" t="s">
        <v>172</v>
      </c>
      <c r="E737" s="9" t="str">
        <f>VLOOKUP(D737,'KATEGORI BARANG'!$B$2:$C$182,2)</f>
        <v>137</v>
      </c>
      <c r="F737" s="5"/>
      <c r="G737" s="5"/>
      <c r="H737" s="5"/>
      <c r="I737" s="9" t="s">
        <v>373</v>
      </c>
      <c r="J737" s="5"/>
      <c r="K737" s="5" t="s">
        <v>347</v>
      </c>
      <c r="L737" s="10"/>
    </row>
    <row r="738" spans="1:12" ht="18.75" hidden="1" customHeight="1">
      <c r="A738" s="5">
        <v>246</v>
      </c>
      <c r="B738" s="5" t="str">
        <f>CONCATENATE("EKB","/",E738,"/",IF(COUNTIFS($D$2:D738,D738)&lt;10,"00",IF(COUNTIFS($D$2:D738,D738)&gt;=10,"0",FALSE)),COUNTIFS($D$2:D738,D738))</f>
        <v>EKB/137/008</v>
      </c>
      <c r="C738" s="5"/>
      <c r="D738" s="9" t="s">
        <v>172</v>
      </c>
      <c r="E738" s="9" t="str">
        <f>VLOOKUP(D738,'KATEGORI BARANG'!$B$2:$C$182,2)</f>
        <v>137</v>
      </c>
      <c r="F738" s="5"/>
      <c r="G738" s="5"/>
      <c r="H738" s="5"/>
      <c r="I738" s="9" t="s">
        <v>12</v>
      </c>
      <c r="J738" s="5"/>
      <c r="K738" s="5" t="s">
        <v>347</v>
      </c>
      <c r="L738" s="10"/>
    </row>
    <row r="739" spans="1:12" ht="18.75" hidden="1" customHeight="1">
      <c r="A739" s="5">
        <v>246</v>
      </c>
      <c r="B739" s="5" t="str">
        <f>CONCATENATE("EKB","/",E739,"/",IF(COUNTIFS($D$2:D739,D739)&lt;10,"00",IF(COUNTIFS($D$2:D739,D739)&gt;=10,"0",FALSE)),COUNTIFS($D$2:D739,D739))</f>
        <v>EKB/137/009</v>
      </c>
      <c r="C739" s="5"/>
      <c r="D739" s="9" t="s">
        <v>172</v>
      </c>
      <c r="E739" s="9" t="str">
        <f>VLOOKUP(D739,'KATEGORI BARANG'!$B$2:$C$182,2)</f>
        <v>137</v>
      </c>
      <c r="F739" s="5"/>
      <c r="G739" s="5"/>
      <c r="H739" s="5"/>
      <c r="I739" s="9" t="s">
        <v>13</v>
      </c>
      <c r="J739" s="5"/>
      <c r="K739" s="5" t="s">
        <v>347</v>
      </c>
      <c r="L739" s="10"/>
    </row>
    <row r="740" spans="1:12" ht="18.75" hidden="1" customHeight="1">
      <c r="A740" s="5">
        <v>246</v>
      </c>
      <c r="B740" s="5" t="str">
        <f>CONCATENATE("EKB","/",E740,"/",IF(COUNTIFS($D$2:D740,D740)&lt;10,"00",IF(COUNTIFS($D$2:D740,D740)&gt;=10,"0",FALSE)),COUNTIFS($D$2:D740,D740))</f>
        <v>EKB/137/010</v>
      </c>
      <c r="C740" s="5"/>
      <c r="D740" s="9" t="s">
        <v>172</v>
      </c>
      <c r="E740" s="9" t="str">
        <f>VLOOKUP(D740,'KATEGORI BARANG'!$B$2:$C$182,2)</f>
        <v>137</v>
      </c>
      <c r="F740" s="5"/>
      <c r="G740" s="5"/>
      <c r="H740" s="5"/>
      <c r="I740" s="9" t="s">
        <v>13</v>
      </c>
      <c r="J740" s="5"/>
      <c r="K740" s="5" t="s">
        <v>347</v>
      </c>
      <c r="L740" s="10"/>
    </row>
    <row r="741" spans="1:12" ht="18.75" hidden="1" customHeight="1">
      <c r="A741" s="5">
        <v>246</v>
      </c>
      <c r="B741" s="5" t="str">
        <f>CONCATENATE("EKB","/",E741,"/",IF(COUNTIFS($D$2:D741,D741)&lt;10,"00",IF(COUNTIFS($D$2:D741,D741)&gt;=10,"0",FALSE)),COUNTIFS($D$2:D741,D741))</f>
        <v>EKB/137/011</v>
      </c>
      <c r="C741" s="5"/>
      <c r="D741" s="9" t="s">
        <v>172</v>
      </c>
      <c r="E741" s="9" t="str">
        <f>VLOOKUP(D741,'KATEGORI BARANG'!$B$2:$C$182,2)</f>
        <v>137</v>
      </c>
      <c r="F741" s="5"/>
      <c r="G741" s="5"/>
      <c r="H741" s="5"/>
      <c r="I741" s="9" t="s">
        <v>14</v>
      </c>
      <c r="J741" s="5"/>
      <c r="K741" s="5" t="s">
        <v>347</v>
      </c>
      <c r="L741" s="10"/>
    </row>
    <row r="742" spans="1:12" ht="18.75" hidden="1" customHeight="1">
      <c r="A742" s="5">
        <v>246</v>
      </c>
      <c r="B742" s="5" t="str">
        <f>CONCATENATE("EKB","/",E742,"/",IF(COUNTIFS($D$2:D742,D742)&lt;10,"00",IF(COUNTIFS($D$2:D742,D742)&gt;=10,"0",FALSE)),COUNTIFS($D$2:D742,D742))</f>
        <v>EKB/137/012</v>
      </c>
      <c r="C742" s="5"/>
      <c r="D742" s="9" t="s">
        <v>172</v>
      </c>
      <c r="E742" s="9" t="str">
        <f>VLOOKUP(D742,'KATEGORI BARANG'!$B$2:$C$182,2)</f>
        <v>137</v>
      </c>
      <c r="F742" s="5"/>
      <c r="G742" s="5"/>
      <c r="H742" s="5"/>
      <c r="I742" s="9" t="s">
        <v>15</v>
      </c>
      <c r="J742" s="5"/>
      <c r="K742" s="5" t="s">
        <v>347</v>
      </c>
      <c r="L742" s="10"/>
    </row>
    <row r="743" spans="1:12" ht="18.75" hidden="1" customHeight="1">
      <c r="A743" s="5">
        <v>246</v>
      </c>
      <c r="B743" s="5" t="str">
        <f>CONCATENATE("EKB","/",E743,"/",IF(COUNTIFS($D$2:D743,D743)&lt;10,"00",IF(COUNTIFS($D$2:D743,D743)&gt;=10,"0",FALSE)),COUNTIFS($D$2:D743,D743))</f>
        <v>EKB/137/013</v>
      </c>
      <c r="C743" s="5"/>
      <c r="D743" s="9" t="s">
        <v>172</v>
      </c>
      <c r="E743" s="9" t="str">
        <f>VLOOKUP(D743,'KATEGORI BARANG'!$B$2:$C$182,2)</f>
        <v>137</v>
      </c>
      <c r="F743" s="5"/>
      <c r="G743" s="5"/>
      <c r="H743" s="5"/>
      <c r="I743" s="9" t="s">
        <v>16</v>
      </c>
      <c r="J743" s="5"/>
      <c r="K743" s="5" t="s">
        <v>347</v>
      </c>
      <c r="L743" s="10"/>
    </row>
    <row r="744" spans="1:12" ht="18.75" hidden="1" customHeight="1">
      <c r="A744" s="5">
        <v>246</v>
      </c>
      <c r="B744" s="5" t="str">
        <f>CONCATENATE("EKB","/",E744,"/",IF(COUNTIFS($D$2:D744,D744)&lt;10,"00",IF(COUNTIFS($D$2:D744,D744)&gt;=10,"0",FALSE)),COUNTIFS($D$2:D744,D744))</f>
        <v>EKB/138/001</v>
      </c>
      <c r="C744" s="5"/>
      <c r="D744" s="9" t="s">
        <v>173</v>
      </c>
      <c r="E744" s="9" t="str">
        <f>VLOOKUP(D744,'KATEGORI BARANG'!$B$2:$C$182,2)</f>
        <v>138</v>
      </c>
      <c r="F744" s="5"/>
      <c r="G744" s="5"/>
      <c r="H744" s="5"/>
      <c r="I744" s="9" t="s">
        <v>561</v>
      </c>
      <c r="J744" s="5"/>
      <c r="K744" s="5" t="s">
        <v>347</v>
      </c>
      <c r="L744" s="10"/>
    </row>
    <row r="745" spans="1:12" ht="18.75" hidden="1" customHeight="1">
      <c r="A745" s="5">
        <v>246</v>
      </c>
      <c r="B745" s="5" t="str">
        <f>CONCATENATE("EKB","/",E745,"/",IF(COUNTIFS($D$2:D745,D745)&lt;10,"00",IF(COUNTIFS($D$2:D745,D745)&gt;=10,"0",FALSE)),COUNTIFS($D$2:D745,D745))</f>
        <v>EKB/139/001</v>
      </c>
      <c r="C745" s="5"/>
      <c r="D745" s="9" t="s">
        <v>174</v>
      </c>
      <c r="E745" s="9" t="str">
        <f>VLOOKUP(D745,'KATEGORI BARANG'!$B$2:$C$182,2)</f>
        <v>139</v>
      </c>
      <c r="F745" s="5"/>
      <c r="G745" s="5"/>
      <c r="H745" s="5"/>
      <c r="I745" s="9" t="s">
        <v>9</v>
      </c>
      <c r="J745" s="5"/>
      <c r="K745" s="5" t="s">
        <v>347</v>
      </c>
      <c r="L745" s="10"/>
    </row>
    <row r="746" spans="1:12" ht="18.75" hidden="1" customHeight="1">
      <c r="A746" s="5">
        <v>246</v>
      </c>
      <c r="B746" s="5" t="str">
        <f>CONCATENATE("EKB","/",E746,"/",IF(COUNTIFS($D$2:D746,D746)&lt;10,"00",IF(COUNTIFS($D$2:D746,D746)&gt;=10,"0",FALSE)),COUNTIFS($D$2:D746,D746))</f>
        <v>EKB/139/002</v>
      </c>
      <c r="C746" s="5"/>
      <c r="D746" s="9" t="s">
        <v>174</v>
      </c>
      <c r="E746" s="9" t="str">
        <f>VLOOKUP(D746,'KATEGORI BARANG'!$B$2:$C$182,2)</f>
        <v>139</v>
      </c>
      <c r="F746" s="5"/>
      <c r="G746" s="5"/>
      <c r="H746" s="5"/>
      <c r="I746" s="9" t="s">
        <v>15</v>
      </c>
      <c r="J746" s="5"/>
      <c r="K746" s="5" t="s">
        <v>347</v>
      </c>
      <c r="L746" s="10"/>
    </row>
    <row r="747" spans="1:12" ht="18.75" hidden="1" customHeight="1">
      <c r="A747" s="5">
        <v>246</v>
      </c>
      <c r="B747" s="5" t="str">
        <f>CONCATENATE("EKB","/",E747,"/",IF(COUNTIFS($D$2:D747,D747)&lt;10,"00",IF(COUNTIFS($D$2:D747,D747)&gt;=10,"0",FALSE)),COUNTIFS($D$2:D747,D747))</f>
        <v>EKB/140/001</v>
      </c>
      <c r="C747" s="5"/>
      <c r="D747" s="9" t="s">
        <v>175</v>
      </c>
      <c r="E747" s="9" t="str">
        <f>VLOOKUP(D747,'KATEGORI BARANG'!$B$2:$C$182,2)</f>
        <v>140</v>
      </c>
      <c r="F747" s="5"/>
      <c r="G747" s="5"/>
      <c r="H747" s="5"/>
      <c r="I747" s="9" t="s">
        <v>346</v>
      </c>
      <c r="J747" s="5"/>
      <c r="K747" s="5" t="s">
        <v>347</v>
      </c>
      <c r="L747" s="10"/>
    </row>
    <row r="748" spans="1:12" ht="18.75" customHeight="1">
      <c r="A748" s="5">
        <v>246</v>
      </c>
      <c r="B748" s="5" t="str">
        <f>CONCATENATE("EKB","/",E748,"/",IF(COUNTIFS($D$2:D748,D748)&lt;10,"00",IF(COUNTIFS($D$2:D748,D748)&gt;=10,"0",FALSE)),COUNTIFS($D$2:D748,D748))</f>
        <v>EKB/141/001</v>
      </c>
      <c r="C748" s="5"/>
      <c r="D748" s="9" t="s">
        <v>176</v>
      </c>
      <c r="E748" s="9" t="str">
        <f>VLOOKUP(D748,'KATEGORI BARANG'!$B$2:$C$182,2)</f>
        <v>141</v>
      </c>
      <c r="F748" s="5"/>
      <c r="G748" s="5"/>
      <c r="H748" s="5"/>
      <c r="I748" s="9" t="s">
        <v>6</v>
      </c>
      <c r="J748" s="5"/>
      <c r="K748" s="5" t="s">
        <v>347</v>
      </c>
      <c r="L748" s="10"/>
    </row>
    <row r="749" spans="1:12" ht="18.75" hidden="1" customHeight="1">
      <c r="A749" s="5">
        <v>246</v>
      </c>
      <c r="B749" s="5" t="str">
        <f>CONCATENATE("EKB","/",E749,"/",IF(COUNTIFS($D$2:D749,D749)&lt;10,"00",IF(COUNTIFS($D$2:D749,D749)&gt;=10,"0",FALSE)),COUNTIFS($D$2:D749,D749))</f>
        <v>EKB/141/002</v>
      </c>
      <c r="C749" s="5"/>
      <c r="D749" s="9" t="s">
        <v>176</v>
      </c>
      <c r="E749" s="9" t="str">
        <f>VLOOKUP(D749,'KATEGORI BARANG'!$B$2:$C$182,2)</f>
        <v>141</v>
      </c>
      <c r="F749" s="5"/>
      <c r="G749" s="5"/>
      <c r="H749" s="5"/>
      <c r="I749" s="9" t="s">
        <v>10</v>
      </c>
      <c r="J749" s="5"/>
      <c r="K749" s="5" t="s">
        <v>347</v>
      </c>
      <c r="L749" s="10"/>
    </row>
    <row r="750" spans="1:12" ht="18.75" hidden="1" customHeight="1">
      <c r="A750" s="5">
        <v>246</v>
      </c>
      <c r="B750" s="5" t="str">
        <f>CONCATENATE("EKB","/",E750,"/",IF(COUNTIFS($D$2:D750,D750)&lt;10,"00",IF(COUNTIFS($D$2:D750,D750)&gt;=10,"0",FALSE)),COUNTIFS($D$2:D750,D750))</f>
        <v>EKB/141/003</v>
      </c>
      <c r="C750" s="5"/>
      <c r="D750" s="9" t="s">
        <v>176</v>
      </c>
      <c r="E750" s="9" t="str">
        <f>VLOOKUP(D750,'KATEGORI BARANG'!$B$2:$C$182,2)</f>
        <v>141</v>
      </c>
      <c r="F750" s="5"/>
      <c r="G750" s="5"/>
      <c r="H750" s="5"/>
      <c r="I750" s="9" t="s">
        <v>10</v>
      </c>
      <c r="J750" s="5"/>
      <c r="K750" s="5" t="s">
        <v>347</v>
      </c>
      <c r="L750" s="10"/>
    </row>
    <row r="751" spans="1:12" ht="18.75" hidden="1" customHeight="1">
      <c r="A751" s="5">
        <v>246</v>
      </c>
      <c r="B751" s="5" t="str">
        <f>CONCATENATE("EKB","/",E751,"/",IF(COUNTIFS($D$2:D751,D751)&lt;10,"00",IF(COUNTIFS($D$2:D751,D751)&gt;=10,"0",FALSE)),COUNTIFS($D$2:D751,D751))</f>
        <v>EKB/141/004</v>
      </c>
      <c r="C751" s="5"/>
      <c r="D751" s="9" t="s">
        <v>176</v>
      </c>
      <c r="E751" s="9" t="str">
        <f>VLOOKUP(D751,'KATEGORI BARANG'!$B$2:$C$182,2)</f>
        <v>141</v>
      </c>
      <c r="F751" s="5"/>
      <c r="G751" s="5"/>
      <c r="H751" s="5"/>
      <c r="I751" s="9" t="s">
        <v>373</v>
      </c>
      <c r="J751" s="5"/>
      <c r="K751" s="5" t="s">
        <v>347</v>
      </c>
      <c r="L751" s="10"/>
    </row>
    <row r="752" spans="1:12" ht="18.75" hidden="1" customHeight="1">
      <c r="A752" s="5">
        <v>246</v>
      </c>
      <c r="B752" s="5" t="str">
        <f>CONCATENATE("EKB","/",E752,"/",IF(COUNTIFS($D$2:D752,D752)&lt;10,"00",IF(COUNTIFS($D$2:D752,D752)&gt;=10,"0",FALSE)),COUNTIFS($D$2:D752,D752))</f>
        <v>EKB/141/005</v>
      </c>
      <c r="C752" s="5"/>
      <c r="D752" s="9" t="s">
        <v>176</v>
      </c>
      <c r="E752" s="9" t="str">
        <f>VLOOKUP(D752,'KATEGORI BARANG'!$B$2:$C$182,2)</f>
        <v>141</v>
      </c>
      <c r="F752" s="5"/>
      <c r="G752" s="5"/>
      <c r="H752" s="5"/>
      <c r="I752" s="9" t="s">
        <v>373</v>
      </c>
      <c r="J752" s="5"/>
      <c r="K752" s="5" t="s">
        <v>347</v>
      </c>
      <c r="L752" s="10"/>
    </row>
    <row r="753" spans="1:12" ht="18.75" hidden="1" customHeight="1">
      <c r="A753" s="5">
        <v>246</v>
      </c>
      <c r="B753" s="5" t="str">
        <f>CONCATENATE("EKB","/",E753,"/",IF(COUNTIFS($D$2:D753,D753)&lt;10,"00",IF(COUNTIFS($D$2:D753,D753)&gt;=10,"0",FALSE)),COUNTIFS($D$2:D753,D753))</f>
        <v>EKB/141/006</v>
      </c>
      <c r="C753" s="5"/>
      <c r="D753" s="9" t="s">
        <v>176</v>
      </c>
      <c r="E753" s="9" t="str">
        <f>VLOOKUP(D753,'KATEGORI BARANG'!$B$2:$C$182,2)</f>
        <v>141</v>
      </c>
      <c r="F753" s="5"/>
      <c r="G753" s="5"/>
      <c r="H753" s="5"/>
      <c r="I753" s="9" t="s">
        <v>373</v>
      </c>
      <c r="J753" s="5"/>
      <c r="K753" s="5" t="s">
        <v>347</v>
      </c>
      <c r="L753" s="10"/>
    </row>
    <row r="754" spans="1:12" ht="18.75" hidden="1" customHeight="1">
      <c r="A754" s="5">
        <v>246</v>
      </c>
      <c r="B754" s="5" t="str">
        <f>CONCATENATE("EKB","/",E754,"/",IF(COUNTIFS($D$2:D754,D754)&lt;10,"00",IF(COUNTIFS($D$2:D754,D754)&gt;=10,"0",FALSE)),COUNTIFS($D$2:D754,D754))</f>
        <v>EKB/141/007</v>
      </c>
      <c r="C754" s="5"/>
      <c r="D754" s="9" t="s">
        <v>176</v>
      </c>
      <c r="E754" s="9" t="str">
        <f>VLOOKUP(D754,'KATEGORI BARANG'!$B$2:$C$182,2)</f>
        <v>141</v>
      </c>
      <c r="F754" s="5"/>
      <c r="G754" s="5"/>
      <c r="H754" s="5"/>
      <c r="I754" s="9" t="s">
        <v>373</v>
      </c>
      <c r="J754" s="5"/>
      <c r="K754" s="5" t="s">
        <v>347</v>
      </c>
      <c r="L754" s="10"/>
    </row>
    <row r="755" spans="1:12" ht="18.75" hidden="1" customHeight="1">
      <c r="A755" s="5">
        <v>246</v>
      </c>
      <c r="B755" s="5" t="str">
        <f>CONCATENATE("EKB","/",E755,"/",IF(COUNTIFS($D$2:D755,D755)&lt;10,"00",IF(COUNTIFS($D$2:D755,D755)&gt;=10,"0",FALSE)),COUNTIFS($D$2:D755,D755))</f>
        <v>EKB/141/008</v>
      </c>
      <c r="C755" s="5"/>
      <c r="D755" s="9" t="s">
        <v>176</v>
      </c>
      <c r="E755" s="9" t="str">
        <f>VLOOKUP(D755,'KATEGORI BARANG'!$B$2:$C$182,2)</f>
        <v>141</v>
      </c>
      <c r="F755" s="5"/>
      <c r="G755" s="5"/>
      <c r="H755" s="5"/>
      <c r="I755" s="9" t="s">
        <v>373</v>
      </c>
      <c r="J755" s="5"/>
      <c r="K755" s="5" t="s">
        <v>347</v>
      </c>
      <c r="L755" s="10"/>
    </row>
    <row r="756" spans="1:12" ht="18.75" hidden="1" customHeight="1">
      <c r="A756" s="5">
        <v>246</v>
      </c>
      <c r="B756" s="5" t="str">
        <f>CONCATENATE("EKB","/",E756,"/",IF(COUNTIFS($D$2:D756,D756)&lt;10,"00",IF(COUNTIFS($D$2:D756,D756)&gt;=10,"0",FALSE)),COUNTIFS($D$2:D756,D756))</f>
        <v>EKB/141/009</v>
      </c>
      <c r="C756" s="5"/>
      <c r="D756" s="9" t="s">
        <v>176</v>
      </c>
      <c r="E756" s="9" t="str">
        <f>VLOOKUP(D756,'KATEGORI BARANG'!$B$2:$C$182,2)</f>
        <v>141</v>
      </c>
      <c r="F756" s="5"/>
      <c r="G756" s="5"/>
      <c r="H756" s="5"/>
      <c r="I756" s="9" t="s">
        <v>373</v>
      </c>
      <c r="J756" s="5"/>
      <c r="K756" s="5" t="s">
        <v>347</v>
      </c>
      <c r="L756" s="10"/>
    </row>
    <row r="757" spans="1:12" ht="18.75" hidden="1" customHeight="1">
      <c r="A757" s="5">
        <v>246</v>
      </c>
      <c r="B757" s="5" t="str">
        <f>CONCATENATE("EKB","/",E757,"/",IF(COUNTIFS($D$2:D757,D757)&lt;10,"00",IF(COUNTIFS($D$2:D757,D757)&gt;=10,"0",FALSE)),COUNTIFS($D$2:D757,D757))</f>
        <v>EKB/141/010</v>
      </c>
      <c r="C757" s="5"/>
      <c r="D757" s="9" t="s">
        <v>176</v>
      </c>
      <c r="E757" s="9" t="str">
        <f>VLOOKUP(D757,'KATEGORI BARANG'!$B$2:$C$182,2)</f>
        <v>141</v>
      </c>
      <c r="F757" s="5"/>
      <c r="G757" s="5"/>
      <c r="H757" s="5"/>
      <c r="I757" s="9" t="s">
        <v>318</v>
      </c>
      <c r="J757" s="5"/>
      <c r="K757" s="5" t="s">
        <v>347</v>
      </c>
      <c r="L757" s="10"/>
    </row>
    <row r="758" spans="1:12" ht="18.75" customHeight="1">
      <c r="A758" s="5">
        <v>246</v>
      </c>
      <c r="B758" s="5" t="str">
        <f>CONCATENATE("EKB","/",E758,"/",IF(COUNTIFS($D$2:D758,D758)&lt;10,"00",IF(COUNTIFS($D$2:D758,D758)&gt;=10,"0",FALSE)),COUNTIFS($D$2:D758,D758))</f>
        <v>EKB/142/001</v>
      </c>
      <c r="C758" s="5"/>
      <c r="D758" s="9" t="s">
        <v>177</v>
      </c>
      <c r="E758" s="9" t="str">
        <f>VLOOKUP(D758,'KATEGORI BARANG'!$B$2:$C$182,2)</f>
        <v>142</v>
      </c>
      <c r="F758" s="5"/>
      <c r="G758" s="5"/>
      <c r="H758" s="5"/>
      <c r="I758" s="9" t="s">
        <v>6</v>
      </c>
      <c r="J758" s="5"/>
      <c r="K758" s="5" t="s">
        <v>347</v>
      </c>
      <c r="L758" s="10"/>
    </row>
    <row r="759" spans="1:12" ht="18.75" hidden="1" customHeight="1">
      <c r="A759" s="5">
        <v>246</v>
      </c>
      <c r="B759" s="5" t="str">
        <f>CONCATENATE("EKB","/",E759,"/",IF(COUNTIFS($D$2:D759,D759)&lt;10,"00",IF(COUNTIFS($D$2:D759,D759)&gt;=10,"0",FALSE)),COUNTIFS($D$2:D759,D759))</f>
        <v>EKB/143/001</v>
      </c>
      <c r="C759" s="5"/>
      <c r="D759" s="9" t="s">
        <v>178</v>
      </c>
      <c r="E759" s="9" t="str">
        <f>VLOOKUP(D759,'KATEGORI BARANG'!$B$2:$C$182,2)</f>
        <v>143</v>
      </c>
      <c r="F759" s="5"/>
      <c r="G759" s="5"/>
      <c r="H759" s="5"/>
      <c r="I759" s="9" t="s">
        <v>10</v>
      </c>
      <c r="J759" s="5"/>
      <c r="K759" s="5" t="s">
        <v>347</v>
      </c>
      <c r="L759" s="10"/>
    </row>
    <row r="760" spans="1:12" ht="18.75" hidden="1" customHeight="1">
      <c r="A760" s="5">
        <v>246</v>
      </c>
      <c r="B760" s="5" t="str">
        <f>CONCATENATE("EKB","/",E760,"/",IF(COUNTIFS($D$2:D760,D760)&lt;10,"00",IF(COUNTIFS($D$2:D760,D760)&gt;=10,"0",FALSE)),COUNTIFS($D$2:D760,D760))</f>
        <v>EKB/143/002</v>
      </c>
      <c r="C760" s="5"/>
      <c r="D760" s="9" t="s">
        <v>178</v>
      </c>
      <c r="E760" s="9" t="str">
        <f>VLOOKUP(D760,'KATEGORI BARANG'!$B$2:$C$182,2)</f>
        <v>143</v>
      </c>
      <c r="F760" s="5"/>
      <c r="G760" s="5"/>
      <c r="H760" s="5"/>
      <c r="I760" s="9" t="s">
        <v>10</v>
      </c>
      <c r="J760" s="5"/>
      <c r="K760" s="5" t="s">
        <v>347</v>
      </c>
      <c r="L760" s="10"/>
    </row>
    <row r="761" spans="1:12" ht="18.75" hidden="1" customHeight="1">
      <c r="A761" s="5">
        <v>246</v>
      </c>
      <c r="B761" s="5" t="str">
        <f>CONCATENATE("EKB","/",E761,"/",IF(COUNTIFS($D$2:D761,D761)&lt;10,"00",IF(COUNTIFS($D$2:D761,D761)&gt;=10,"0",FALSE)),COUNTIFS($D$2:D761,D761))</f>
        <v>EKB/143/003</v>
      </c>
      <c r="C761" s="5"/>
      <c r="D761" s="9" t="s">
        <v>178</v>
      </c>
      <c r="E761" s="9" t="str">
        <f>VLOOKUP(D761,'KATEGORI BARANG'!$B$2:$C$182,2)</f>
        <v>143</v>
      </c>
      <c r="F761" s="5"/>
      <c r="G761" s="5"/>
      <c r="H761" s="5"/>
      <c r="I761" s="9" t="s">
        <v>318</v>
      </c>
      <c r="J761" s="5"/>
      <c r="K761" s="5" t="s">
        <v>347</v>
      </c>
      <c r="L761" s="10"/>
    </row>
    <row r="762" spans="1:12" ht="18.75" hidden="1" customHeight="1">
      <c r="A762" s="5">
        <v>246</v>
      </c>
      <c r="B762" s="5" t="str">
        <f>CONCATENATE("EKB","/",E762,"/",IF(COUNTIFS($D$2:D762,D762)&lt;10,"00",IF(COUNTIFS($D$2:D762,D762)&gt;=10,"0",FALSE)),COUNTIFS($D$2:D762,D762))</f>
        <v>EKB/144/001</v>
      </c>
      <c r="C762" s="5"/>
      <c r="D762" s="9" t="s">
        <v>179</v>
      </c>
      <c r="E762" s="9" t="str">
        <f>VLOOKUP(D762,'KATEGORI BARANG'!$B$2:$C$182,2)</f>
        <v>144</v>
      </c>
      <c r="F762" s="5"/>
      <c r="G762" s="5"/>
      <c r="H762" s="5"/>
      <c r="I762" s="9" t="s">
        <v>0</v>
      </c>
      <c r="J762" s="5"/>
      <c r="K762" s="5" t="s">
        <v>347</v>
      </c>
      <c r="L762" s="10"/>
    </row>
    <row r="763" spans="1:12" ht="18.75" hidden="1" customHeight="1">
      <c r="A763" s="5">
        <v>246</v>
      </c>
      <c r="B763" s="5" t="str">
        <f>CONCATENATE("EKB","/",E763,"/",IF(COUNTIFS($D$2:D763,D763)&lt;10,"00",IF(COUNTIFS($D$2:D763,D763)&gt;=10,"0",FALSE)),COUNTIFS($D$2:D763,D763))</f>
        <v>EKB/144/002</v>
      </c>
      <c r="C763" s="5"/>
      <c r="D763" s="9" t="s">
        <v>179</v>
      </c>
      <c r="E763" s="9" t="str">
        <f>VLOOKUP(D763,'KATEGORI BARANG'!$B$2:$C$182,2)</f>
        <v>144</v>
      </c>
      <c r="F763" s="5"/>
      <c r="G763" s="5"/>
      <c r="H763" s="5"/>
      <c r="I763" s="9" t="s">
        <v>2</v>
      </c>
      <c r="J763" s="5"/>
      <c r="K763" s="5" t="s">
        <v>347</v>
      </c>
      <c r="L763" s="10"/>
    </row>
    <row r="764" spans="1:12" ht="18.75" customHeight="1">
      <c r="A764" s="5">
        <v>246</v>
      </c>
      <c r="B764" s="5" t="str">
        <f>CONCATENATE("EKB","/",E764,"/",IF(COUNTIFS($D$2:D764,D764)&lt;10,"00",IF(COUNTIFS($D$2:D764,D764)&gt;=10,"0",FALSE)),COUNTIFS($D$2:D764,D764))</f>
        <v>EKB/144/003</v>
      </c>
      <c r="C764" s="5"/>
      <c r="D764" s="9" t="s">
        <v>179</v>
      </c>
      <c r="E764" s="9" t="str">
        <f>VLOOKUP(D764,'KATEGORI BARANG'!$B$2:$C$182,2)</f>
        <v>144</v>
      </c>
      <c r="F764" s="5"/>
      <c r="G764" s="5"/>
      <c r="H764" s="5"/>
      <c r="I764" s="9" t="s">
        <v>6</v>
      </c>
      <c r="J764" s="5"/>
      <c r="K764" s="5" t="s">
        <v>347</v>
      </c>
      <c r="L764" s="10"/>
    </row>
    <row r="765" spans="1:12" ht="18.75" hidden="1" customHeight="1">
      <c r="A765" s="5">
        <v>246</v>
      </c>
      <c r="B765" s="5" t="str">
        <f>CONCATENATE("EKB","/",E765,"/",IF(COUNTIFS($D$2:D765,D765)&lt;10,"00",IF(COUNTIFS($D$2:D765,D765)&gt;=10,"0",FALSE)),COUNTIFS($D$2:D765,D765))</f>
        <v>EKB/144/004</v>
      </c>
      <c r="C765" s="5"/>
      <c r="D765" s="9" t="s">
        <v>179</v>
      </c>
      <c r="E765" s="9" t="str">
        <f>VLOOKUP(D765,'KATEGORI BARANG'!$B$2:$C$182,2)</f>
        <v>144</v>
      </c>
      <c r="F765" s="5"/>
      <c r="G765" s="5"/>
      <c r="H765" s="5"/>
      <c r="I765" s="9" t="s">
        <v>7</v>
      </c>
      <c r="J765" s="5"/>
      <c r="K765" s="5" t="s">
        <v>347</v>
      </c>
      <c r="L765" s="10"/>
    </row>
    <row r="766" spans="1:12" ht="18.75" hidden="1" customHeight="1">
      <c r="A766" s="5">
        <v>246</v>
      </c>
      <c r="B766" s="5" t="str">
        <f>CONCATENATE("EKB","/",E766,"/",IF(COUNTIFS($D$2:D766,D766)&lt;10,"00",IF(COUNTIFS($D$2:D766,D766)&gt;=10,"0",FALSE)),COUNTIFS($D$2:D766,D766))</f>
        <v>EKB/144/005</v>
      </c>
      <c r="C766" s="5"/>
      <c r="D766" s="9" t="s">
        <v>179</v>
      </c>
      <c r="E766" s="9" t="str">
        <f>VLOOKUP(D766,'KATEGORI BARANG'!$B$2:$C$182,2)</f>
        <v>144</v>
      </c>
      <c r="F766" s="5"/>
      <c r="G766" s="5"/>
      <c r="H766" s="5"/>
      <c r="I766" s="9" t="s">
        <v>8</v>
      </c>
      <c r="J766" s="5"/>
      <c r="K766" s="5" t="s">
        <v>347</v>
      </c>
      <c r="L766" s="10"/>
    </row>
    <row r="767" spans="1:12" ht="18.75" hidden="1" customHeight="1">
      <c r="A767" s="5">
        <v>246</v>
      </c>
      <c r="B767" s="5" t="str">
        <f>CONCATENATE("EKB","/",E767,"/",IF(COUNTIFS($D$2:D767,D767)&lt;10,"00",IF(COUNTIFS($D$2:D767,D767)&gt;=10,"0",FALSE)),COUNTIFS($D$2:D767,D767))</f>
        <v>EKB/144/006</v>
      </c>
      <c r="C767" s="5"/>
      <c r="D767" s="9" t="s">
        <v>179</v>
      </c>
      <c r="E767" s="9" t="str">
        <f>VLOOKUP(D767,'KATEGORI BARANG'!$B$2:$C$182,2)</f>
        <v>144</v>
      </c>
      <c r="F767" s="5"/>
      <c r="G767" s="5"/>
      <c r="H767" s="5"/>
      <c r="I767" s="9" t="s">
        <v>373</v>
      </c>
      <c r="J767" s="5"/>
      <c r="K767" s="5" t="s">
        <v>347</v>
      </c>
      <c r="L767" s="10"/>
    </row>
    <row r="768" spans="1:12" ht="18.75" hidden="1" customHeight="1">
      <c r="A768" s="5">
        <v>246</v>
      </c>
      <c r="B768" s="5" t="str">
        <f>CONCATENATE("EKB","/",E768,"/",IF(COUNTIFS($D$2:D768,D768)&lt;10,"00",IF(COUNTIFS($D$2:D768,D768)&gt;=10,"0",FALSE)),COUNTIFS($D$2:D768,D768))</f>
        <v>EKB/144/007</v>
      </c>
      <c r="C768" s="5"/>
      <c r="D768" s="9" t="s">
        <v>179</v>
      </c>
      <c r="E768" s="9" t="str">
        <f>VLOOKUP(D768,'KATEGORI BARANG'!$B$2:$C$182,2)</f>
        <v>144</v>
      </c>
      <c r="F768" s="5"/>
      <c r="G768" s="5"/>
      <c r="H768" s="5"/>
      <c r="I768" s="9" t="s">
        <v>12</v>
      </c>
      <c r="J768" s="5"/>
      <c r="K768" s="5" t="s">
        <v>347</v>
      </c>
      <c r="L768" s="10"/>
    </row>
    <row r="769" spans="1:12" ht="18.75" hidden="1" customHeight="1">
      <c r="A769" s="5">
        <v>246</v>
      </c>
      <c r="B769" s="5" t="str">
        <f>CONCATENATE("EKB","/",E769,"/",IF(COUNTIFS($D$2:D769,D769)&lt;10,"00",IF(COUNTIFS($D$2:D769,D769)&gt;=10,"0",FALSE)),COUNTIFS($D$2:D769,D769))</f>
        <v>EKB/144/008</v>
      </c>
      <c r="C769" s="5"/>
      <c r="D769" s="9" t="s">
        <v>179</v>
      </c>
      <c r="E769" s="9" t="str">
        <f>VLOOKUP(D769,'KATEGORI BARANG'!$B$2:$C$182,2)</f>
        <v>144</v>
      </c>
      <c r="F769" s="5"/>
      <c r="G769" s="5"/>
      <c r="H769" s="5"/>
      <c r="I769" s="9" t="s">
        <v>13</v>
      </c>
      <c r="J769" s="5"/>
      <c r="K769" s="5" t="s">
        <v>347</v>
      </c>
      <c r="L769" s="10"/>
    </row>
    <row r="770" spans="1:12" ht="18.75" hidden="1" customHeight="1">
      <c r="A770" s="5">
        <v>246</v>
      </c>
      <c r="B770" s="5" t="str">
        <f>CONCATENATE("EKB","/",E770,"/",IF(COUNTIFS($D$2:D770,D770)&lt;10,"00",IF(COUNTIFS($D$2:D770,D770)&gt;=10,"0",FALSE)),COUNTIFS($D$2:D770,D770))</f>
        <v>EKB/144/009</v>
      </c>
      <c r="C770" s="5"/>
      <c r="D770" s="9" t="s">
        <v>179</v>
      </c>
      <c r="E770" s="9" t="str">
        <f>VLOOKUP(D770,'KATEGORI BARANG'!$B$2:$C$182,2)</f>
        <v>144</v>
      </c>
      <c r="F770" s="5"/>
      <c r="G770" s="5"/>
      <c r="H770" s="5"/>
      <c r="I770" s="9" t="s">
        <v>14</v>
      </c>
      <c r="J770" s="5"/>
      <c r="K770" s="5" t="s">
        <v>347</v>
      </c>
      <c r="L770" s="10"/>
    </row>
    <row r="771" spans="1:12" ht="18.75" hidden="1" customHeight="1">
      <c r="A771" s="5">
        <v>246</v>
      </c>
      <c r="B771" s="5" t="str">
        <f>CONCATENATE("EKB","/",E771,"/",IF(COUNTIFS($D$2:D771,D771)&lt;10,"00",IF(COUNTIFS($D$2:D771,D771)&gt;=10,"0",FALSE)),COUNTIFS($D$2:D771,D771))</f>
        <v>EKB/144/010</v>
      </c>
      <c r="C771" s="5"/>
      <c r="D771" s="9" t="s">
        <v>179</v>
      </c>
      <c r="E771" s="9" t="str">
        <f>VLOOKUP(D771,'KATEGORI BARANG'!$B$2:$C$182,2)</f>
        <v>144</v>
      </c>
      <c r="F771" s="5"/>
      <c r="G771" s="5"/>
      <c r="H771" s="5"/>
      <c r="I771" s="9" t="s">
        <v>16</v>
      </c>
      <c r="J771" s="5"/>
      <c r="K771" s="5" t="s">
        <v>347</v>
      </c>
      <c r="L771" s="10"/>
    </row>
    <row r="772" spans="1:12" ht="18.75" hidden="1" customHeight="1">
      <c r="A772" s="5">
        <v>246</v>
      </c>
      <c r="B772" s="5" t="str">
        <f>CONCATENATE("EKB","/",E772,"/",IF(COUNTIFS($D$2:D772,D772)&lt;10,"00",IF(COUNTIFS($D$2:D772,D772)&gt;=10,"0",FALSE)),COUNTIFS($D$2:D772,D772))</f>
        <v>EKB/145/001</v>
      </c>
      <c r="C772" s="5"/>
      <c r="D772" s="9" t="s">
        <v>180</v>
      </c>
      <c r="E772" s="9" t="str">
        <f>VLOOKUP(D772,'KATEGORI BARANG'!$B$2:$C$182,2)</f>
        <v>145</v>
      </c>
      <c r="F772" s="5"/>
      <c r="G772" s="5"/>
      <c r="H772" s="5"/>
      <c r="I772" s="9" t="s">
        <v>0</v>
      </c>
      <c r="J772" s="5"/>
      <c r="K772" s="5" t="s">
        <v>347</v>
      </c>
      <c r="L772" s="10"/>
    </row>
    <row r="773" spans="1:12" ht="18.75" customHeight="1">
      <c r="A773" s="5">
        <v>246</v>
      </c>
      <c r="B773" s="5" t="str">
        <f>CONCATENATE("EKB","/",E773,"/",IF(COUNTIFS($D$2:D773,D773)&lt;10,"00",IF(COUNTIFS($D$2:D773,D773)&gt;=10,"0",FALSE)),COUNTIFS($D$2:D773,D773))</f>
        <v>EKB/145/002</v>
      </c>
      <c r="C773" s="5"/>
      <c r="D773" s="9" t="s">
        <v>180</v>
      </c>
      <c r="E773" s="9" t="str">
        <f>VLOOKUP(D773,'KATEGORI BARANG'!$B$2:$C$182,2)</f>
        <v>145</v>
      </c>
      <c r="F773" s="5"/>
      <c r="G773" s="5"/>
      <c r="H773" s="5"/>
      <c r="I773" s="9" t="s">
        <v>6</v>
      </c>
      <c r="J773" s="5"/>
      <c r="K773" s="5" t="s">
        <v>347</v>
      </c>
      <c r="L773" s="10"/>
    </row>
    <row r="774" spans="1:12" ht="18.75" hidden="1" customHeight="1">
      <c r="A774" s="5">
        <v>246</v>
      </c>
      <c r="B774" s="5" t="str">
        <f>CONCATENATE("EKB","/",E774,"/",IF(COUNTIFS($D$2:D774,D774)&lt;10,"00",IF(COUNTIFS($D$2:D774,D774)&gt;=10,"0",FALSE)),COUNTIFS($D$2:D774,D774))</f>
        <v>EKB/146/001</v>
      </c>
      <c r="C774" s="5"/>
      <c r="D774" s="9" t="s">
        <v>181</v>
      </c>
      <c r="E774" s="9" t="str">
        <f>VLOOKUP(D774,'KATEGORI BARANG'!$B$2:$C$182,2)</f>
        <v>146</v>
      </c>
      <c r="F774" s="5"/>
      <c r="G774" s="5"/>
      <c r="H774" s="5"/>
      <c r="I774" s="9" t="s">
        <v>346</v>
      </c>
      <c r="J774" s="5"/>
      <c r="K774" s="5" t="s">
        <v>347</v>
      </c>
      <c r="L774" s="10"/>
    </row>
    <row r="775" spans="1:12" ht="18.75" hidden="1" customHeight="1">
      <c r="A775" s="5">
        <v>246</v>
      </c>
      <c r="B775" s="5" t="str">
        <f>CONCATENATE("EKB","/",E775,"/",IF(COUNTIFS($D$2:D775,D775)&lt;10,"00",IF(COUNTIFS($D$2:D775,D775)&gt;=10,"0",FALSE)),COUNTIFS($D$2:D775,D775))</f>
        <v>EKB/147/001</v>
      </c>
      <c r="C775" s="5"/>
      <c r="D775" s="9" t="s">
        <v>182</v>
      </c>
      <c r="E775" s="9" t="str">
        <f>VLOOKUP(D775,'KATEGORI BARANG'!$B$2:$C$182,2)</f>
        <v>147</v>
      </c>
      <c r="F775" s="5"/>
      <c r="G775" s="5"/>
      <c r="H775" s="5"/>
      <c r="I775" s="9" t="s">
        <v>346</v>
      </c>
      <c r="J775" s="5"/>
      <c r="K775" s="5" t="s">
        <v>347</v>
      </c>
      <c r="L775" s="10"/>
    </row>
    <row r="776" spans="1:12" ht="18.75" hidden="1" customHeight="1">
      <c r="A776" s="5">
        <v>246</v>
      </c>
      <c r="B776" s="5" t="str">
        <f>CONCATENATE("EKB","/",E776,"/",IF(COUNTIFS($D$2:D776,D776)&lt;10,"00",IF(COUNTIFS($D$2:D776,D776)&gt;=10,"0",FALSE)),COUNTIFS($D$2:D776,D776))</f>
        <v>EKB/147/002</v>
      </c>
      <c r="C776" s="5"/>
      <c r="D776" s="9" t="s">
        <v>182</v>
      </c>
      <c r="E776" s="9" t="str">
        <f>VLOOKUP(D776,'KATEGORI BARANG'!$B$2:$C$182,2)</f>
        <v>147</v>
      </c>
      <c r="F776" s="5"/>
      <c r="G776" s="5"/>
      <c r="H776" s="5"/>
      <c r="I776" s="9" t="s">
        <v>346</v>
      </c>
      <c r="J776" s="5"/>
      <c r="K776" s="5" t="s">
        <v>347</v>
      </c>
      <c r="L776" s="10"/>
    </row>
    <row r="777" spans="1:12" ht="18.75" hidden="1" customHeight="1">
      <c r="A777" s="5">
        <v>246</v>
      </c>
      <c r="B777" s="5" t="str">
        <f>CONCATENATE("EKB","/",E777,"/",IF(COUNTIFS($D$2:D777,D777)&lt;10,"00",IF(COUNTIFS($D$2:D777,D777)&gt;=10,"0",FALSE)),COUNTIFS($D$2:D777,D777))</f>
        <v>EKB/147/003</v>
      </c>
      <c r="C777" s="5"/>
      <c r="D777" s="9" t="s">
        <v>182</v>
      </c>
      <c r="E777" s="9" t="str">
        <f>VLOOKUP(D777,'KATEGORI BARANG'!$B$2:$C$182,2)</f>
        <v>147</v>
      </c>
      <c r="F777" s="5"/>
      <c r="G777" s="5"/>
      <c r="H777" s="5"/>
      <c r="I777" s="9" t="s">
        <v>346</v>
      </c>
      <c r="J777" s="5"/>
      <c r="K777" s="5" t="s">
        <v>347</v>
      </c>
      <c r="L777" s="10"/>
    </row>
    <row r="778" spans="1:12" ht="18.75" hidden="1" customHeight="1">
      <c r="A778" s="5">
        <v>246</v>
      </c>
      <c r="B778" s="5" t="str">
        <f>CONCATENATE("EKB","/",E778,"/",IF(COUNTIFS($D$2:D778,D778)&lt;10,"00",IF(COUNTIFS($D$2:D778,D778)&gt;=10,"0",FALSE)),COUNTIFS($D$2:D778,D778))</f>
        <v>EKB/147/004</v>
      </c>
      <c r="C778" s="5"/>
      <c r="D778" s="9" t="s">
        <v>182</v>
      </c>
      <c r="E778" s="9" t="str">
        <f>VLOOKUP(D778,'KATEGORI BARANG'!$B$2:$C$182,2)</f>
        <v>147</v>
      </c>
      <c r="F778" s="5"/>
      <c r="G778" s="5"/>
      <c r="H778" s="5"/>
      <c r="I778" s="9" t="s">
        <v>346</v>
      </c>
      <c r="J778" s="5"/>
      <c r="K778" s="5" t="s">
        <v>347</v>
      </c>
      <c r="L778" s="10"/>
    </row>
    <row r="779" spans="1:12" ht="18.75" hidden="1" customHeight="1">
      <c r="A779" s="5">
        <v>246</v>
      </c>
      <c r="B779" s="5" t="str">
        <f>CONCATENATE("EKB","/",E779,"/",IF(COUNTIFS($D$2:D779,D779)&lt;10,"00",IF(COUNTIFS($D$2:D779,D779)&gt;=10,"0",FALSE)),COUNTIFS($D$2:D779,D779))</f>
        <v>EKB/147/005</v>
      </c>
      <c r="C779" s="5"/>
      <c r="D779" s="9" t="s">
        <v>182</v>
      </c>
      <c r="E779" s="9" t="str">
        <f>VLOOKUP(D779,'KATEGORI BARANG'!$B$2:$C$182,2)</f>
        <v>147</v>
      </c>
      <c r="F779" s="5"/>
      <c r="G779" s="5"/>
      <c r="H779" s="5"/>
      <c r="I779" s="9" t="s">
        <v>562</v>
      </c>
      <c r="J779" s="5"/>
      <c r="K779" s="5" t="s">
        <v>347</v>
      </c>
      <c r="L779" s="10"/>
    </row>
    <row r="780" spans="1:12" ht="18.75" hidden="1" customHeight="1">
      <c r="A780" s="5">
        <v>246</v>
      </c>
      <c r="B780" s="5" t="str">
        <f>CONCATENATE("EKB","/",E780,"/",IF(COUNTIFS($D$2:D780,D780)&lt;10,"00",IF(COUNTIFS($D$2:D780,D780)&gt;=10,"0",FALSE)),COUNTIFS($D$2:D780,D780))</f>
        <v>EKB/148/001</v>
      </c>
      <c r="C780" s="5"/>
      <c r="D780" s="9" t="s">
        <v>183</v>
      </c>
      <c r="E780" s="9" t="str">
        <f>VLOOKUP(D780,'KATEGORI BARANG'!$B$2:$C$182,2)</f>
        <v>148</v>
      </c>
      <c r="F780" s="5"/>
      <c r="G780" s="5"/>
      <c r="H780" s="5"/>
      <c r="I780" s="9" t="s">
        <v>346</v>
      </c>
      <c r="J780" s="5"/>
      <c r="K780" s="5" t="s">
        <v>347</v>
      </c>
      <c r="L780" s="10"/>
    </row>
    <row r="781" spans="1:12" ht="18.75" hidden="1" customHeight="1">
      <c r="A781" s="5">
        <v>246</v>
      </c>
      <c r="B781" s="5" t="str">
        <f>CONCATENATE("EKB","/",E781,"/",IF(COUNTIFS($D$2:D781,D781)&lt;10,"00",IF(COUNTIFS($D$2:D781,D781)&gt;=10,"0",FALSE)),COUNTIFS($D$2:D781,D781))</f>
        <v>EKB/148/002</v>
      </c>
      <c r="C781" s="5"/>
      <c r="D781" s="9" t="s">
        <v>183</v>
      </c>
      <c r="E781" s="9" t="str">
        <f>VLOOKUP(D781,'KATEGORI BARANG'!$B$2:$C$182,2)</f>
        <v>148</v>
      </c>
      <c r="F781" s="5"/>
      <c r="G781" s="5"/>
      <c r="H781" s="5"/>
      <c r="I781" s="9" t="s">
        <v>346</v>
      </c>
      <c r="J781" s="5"/>
      <c r="K781" s="5" t="s">
        <v>347</v>
      </c>
      <c r="L781" s="10"/>
    </row>
    <row r="782" spans="1:12" ht="18.75" hidden="1" customHeight="1">
      <c r="A782" s="5">
        <v>246</v>
      </c>
      <c r="B782" s="5" t="str">
        <f>CONCATENATE("EKB","/",E782,"/",IF(COUNTIFS($D$2:D782,D782)&lt;10,"00",IF(COUNTIFS($D$2:D782,D782)&gt;=10,"0",FALSE)),COUNTIFS($D$2:D782,D782))</f>
        <v>EKB/149/001</v>
      </c>
      <c r="C782" s="5"/>
      <c r="D782" s="9" t="s">
        <v>184</v>
      </c>
      <c r="E782" s="9" t="str">
        <f>VLOOKUP(D782,'KATEGORI BARANG'!$B$2:$C$182,2)</f>
        <v>149</v>
      </c>
      <c r="F782" s="5"/>
      <c r="G782" s="5"/>
      <c r="H782" s="5"/>
      <c r="I782" s="9" t="s">
        <v>8</v>
      </c>
      <c r="J782" s="5"/>
      <c r="K782" s="5" t="s">
        <v>347</v>
      </c>
      <c r="L782" s="10"/>
    </row>
    <row r="783" spans="1:12" ht="18.75" hidden="1" customHeight="1">
      <c r="A783" s="5">
        <v>246</v>
      </c>
      <c r="B783" s="5" t="str">
        <f>CONCATENATE("EKB","/",E783,"/",IF(COUNTIFS($D$2:D783,D783)&lt;10,"00",IF(COUNTIFS($D$2:D783,D783)&gt;=10,"0",FALSE)),COUNTIFS($D$2:D783,D783))</f>
        <v>EKB/150/001</v>
      </c>
      <c r="C783" s="5"/>
      <c r="D783" s="9" t="s">
        <v>185</v>
      </c>
      <c r="E783" s="9" t="str">
        <f>VLOOKUP(D783,'KATEGORI BARANG'!$B$2:$C$182,2)</f>
        <v>150</v>
      </c>
      <c r="F783" s="5"/>
      <c r="G783" s="5"/>
      <c r="H783" s="5"/>
      <c r="I783" s="9" t="s">
        <v>373</v>
      </c>
      <c r="J783" s="5"/>
      <c r="K783" s="5" t="s">
        <v>347</v>
      </c>
      <c r="L783" s="10"/>
    </row>
    <row r="784" spans="1:12" ht="18.75" hidden="1" customHeight="1">
      <c r="A784" s="5">
        <v>246</v>
      </c>
      <c r="B784" s="5" t="str">
        <f>CONCATENATE("EKB","/",E784,"/",IF(COUNTIFS($D$2:D784,D784)&lt;10,"00",IF(COUNTIFS($D$2:D784,D784)&gt;=10,"0",FALSE)),COUNTIFS($D$2:D784,D784))</f>
        <v>EKB/151/001</v>
      </c>
      <c r="C784" s="5"/>
      <c r="D784" s="9" t="s">
        <v>186</v>
      </c>
      <c r="E784" s="9" t="str">
        <f>VLOOKUP(D784,'KATEGORI BARANG'!$B$2:$C$182,2)</f>
        <v>151</v>
      </c>
      <c r="F784" s="5"/>
      <c r="G784" s="5"/>
      <c r="H784" s="5"/>
      <c r="I784" s="9" t="s">
        <v>346</v>
      </c>
      <c r="J784" s="5"/>
      <c r="K784" s="5" t="s">
        <v>347</v>
      </c>
      <c r="L784" s="10"/>
    </row>
    <row r="785" spans="1:12" ht="18.75" hidden="1" customHeight="1">
      <c r="A785" s="5">
        <v>246</v>
      </c>
      <c r="B785" s="5" t="str">
        <f>CONCATENATE("EKB","/",E785,"/",IF(COUNTIFS($D$2:D785,D785)&lt;10,"00",IF(COUNTIFS($D$2:D785,D785)&gt;=10,"0",FALSE)),COUNTIFS($D$2:D785,D785))</f>
        <v>EKB/151/002</v>
      </c>
      <c r="C785" s="5"/>
      <c r="D785" s="9" t="s">
        <v>186</v>
      </c>
      <c r="E785" s="9" t="str">
        <f>VLOOKUP(D785,'KATEGORI BARANG'!$B$2:$C$182,2)</f>
        <v>151</v>
      </c>
      <c r="F785" s="5"/>
      <c r="G785" s="5"/>
      <c r="H785" s="5"/>
      <c r="I785" s="9" t="s">
        <v>346</v>
      </c>
      <c r="J785" s="5"/>
      <c r="K785" s="5" t="s">
        <v>347</v>
      </c>
      <c r="L785" s="10"/>
    </row>
    <row r="786" spans="1:12" ht="18.75" hidden="1" customHeight="1">
      <c r="A786" s="5">
        <v>246</v>
      </c>
      <c r="B786" s="5" t="str">
        <f>CONCATENATE("EKB","/",E786,"/",IF(COUNTIFS($D$2:D786,D786)&lt;10,"00",IF(COUNTIFS($D$2:D786,D786)&gt;=10,"0",FALSE)),COUNTIFS($D$2:D786,D786))</f>
        <v>EKB/151/003</v>
      </c>
      <c r="C786" s="5"/>
      <c r="D786" s="9" t="s">
        <v>186</v>
      </c>
      <c r="E786" s="9" t="str">
        <f>VLOOKUP(D786,'KATEGORI BARANG'!$B$2:$C$182,2)</f>
        <v>151</v>
      </c>
      <c r="F786" s="5"/>
      <c r="G786" s="5"/>
      <c r="H786" s="5"/>
      <c r="I786" s="9" t="s">
        <v>346</v>
      </c>
      <c r="J786" s="5"/>
      <c r="K786" s="5" t="s">
        <v>347</v>
      </c>
      <c r="L786" s="10"/>
    </row>
    <row r="787" spans="1:12" ht="18.75" hidden="1" customHeight="1">
      <c r="A787" s="5">
        <v>246</v>
      </c>
      <c r="B787" s="5" t="str">
        <f>CONCATENATE("EKB","/",E787,"/",IF(COUNTIFS($D$2:D787,D787)&lt;10,"00",IF(COUNTIFS($D$2:D787,D787)&gt;=10,"0",FALSE)),COUNTIFS($D$2:D787,D787))</f>
        <v>EKB/151/004</v>
      </c>
      <c r="C787" s="5"/>
      <c r="D787" s="9" t="s">
        <v>186</v>
      </c>
      <c r="E787" s="9" t="str">
        <f>VLOOKUP(D787,'KATEGORI BARANG'!$B$2:$C$182,2)</f>
        <v>151</v>
      </c>
      <c r="F787" s="5"/>
      <c r="G787" s="5"/>
      <c r="H787" s="5"/>
      <c r="I787" s="9" t="s">
        <v>346</v>
      </c>
      <c r="J787" s="5"/>
      <c r="K787" s="5" t="s">
        <v>347</v>
      </c>
      <c r="L787" s="10"/>
    </row>
    <row r="788" spans="1:12" ht="18.75" hidden="1" customHeight="1">
      <c r="A788" s="5">
        <v>246</v>
      </c>
      <c r="B788" s="5" t="str">
        <f>CONCATENATE("EKB","/",E788,"/",IF(COUNTIFS($D$2:D788,D788)&lt;10,"00",IF(COUNTIFS($D$2:D788,D788)&gt;=10,"0",FALSE)),COUNTIFS($D$2:D788,D788))</f>
        <v>EKB/152/001</v>
      </c>
      <c r="C788" s="5"/>
      <c r="D788" s="9" t="s">
        <v>187</v>
      </c>
      <c r="E788" s="9" t="str">
        <f>VLOOKUP(D788,'KATEGORI BARANG'!$B$2:$C$182,2)</f>
        <v>152</v>
      </c>
      <c r="F788" s="5"/>
      <c r="G788" s="5"/>
      <c r="H788" s="5"/>
      <c r="I788" s="9" t="s">
        <v>373</v>
      </c>
      <c r="J788" s="5"/>
      <c r="K788" s="5" t="s">
        <v>347</v>
      </c>
      <c r="L788" s="10"/>
    </row>
    <row r="789" spans="1:12" ht="18.75" hidden="1" customHeight="1">
      <c r="A789" s="5">
        <v>246</v>
      </c>
      <c r="B789" s="5" t="str">
        <f>CONCATENATE("EKB","/",E789,"/",IF(COUNTIFS($D$2:D789,D789)&lt;10,"00",IF(COUNTIFS($D$2:D789,D789)&gt;=10,"0",FALSE)),COUNTIFS($D$2:D789,D789))</f>
        <v>EKB/152/002</v>
      </c>
      <c r="C789" s="5"/>
      <c r="D789" s="9" t="s">
        <v>187</v>
      </c>
      <c r="E789" s="9" t="str">
        <f>VLOOKUP(D789,'KATEGORI BARANG'!$B$2:$C$182,2)</f>
        <v>152</v>
      </c>
      <c r="F789" s="5"/>
      <c r="G789" s="5"/>
      <c r="H789" s="5"/>
      <c r="I789" s="9" t="s">
        <v>373</v>
      </c>
      <c r="J789" s="5"/>
      <c r="K789" s="5" t="s">
        <v>347</v>
      </c>
      <c r="L789" s="10"/>
    </row>
    <row r="790" spans="1:12" ht="18.75" hidden="1" customHeight="1">
      <c r="A790" s="5">
        <v>246</v>
      </c>
      <c r="B790" s="5" t="str">
        <f>CONCATENATE("EKB","/",E790,"/",IF(COUNTIFS($D$2:D790,D790)&lt;10,"00",IF(COUNTIFS($D$2:D790,D790)&gt;=10,"0",FALSE)),COUNTIFS($D$2:D790,D790))</f>
        <v>EKB/152/003</v>
      </c>
      <c r="C790" s="5"/>
      <c r="D790" s="9" t="s">
        <v>187</v>
      </c>
      <c r="E790" s="9" t="str">
        <f>VLOOKUP(D790,'KATEGORI BARANG'!$B$2:$C$182,2)</f>
        <v>152</v>
      </c>
      <c r="F790" s="5"/>
      <c r="G790" s="5"/>
      <c r="H790" s="5"/>
      <c r="I790" s="9" t="s">
        <v>373</v>
      </c>
      <c r="J790" s="5"/>
      <c r="K790" s="5" t="s">
        <v>347</v>
      </c>
      <c r="L790" s="10"/>
    </row>
    <row r="791" spans="1:12" ht="18.75" hidden="1" customHeight="1">
      <c r="A791" s="5">
        <v>246</v>
      </c>
      <c r="B791" s="5" t="str">
        <f>CONCATENATE("EKB","/",E791,"/",IF(COUNTIFS($D$2:D791,D791)&lt;10,"00",IF(COUNTIFS($D$2:D791,D791)&gt;=10,"0",FALSE)),COUNTIFS($D$2:D791,D791))</f>
        <v>EKB/153/001</v>
      </c>
      <c r="C791" s="5"/>
      <c r="D791" s="9" t="s">
        <v>188</v>
      </c>
      <c r="E791" s="9" t="str">
        <f>VLOOKUP(D791,'KATEGORI BARANG'!$B$2:$C$182,2)</f>
        <v>153</v>
      </c>
      <c r="F791" s="5"/>
      <c r="G791" s="5"/>
      <c r="H791" s="5"/>
      <c r="I791" s="9" t="s">
        <v>15</v>
      </c>
      <c r="J791" s="5"/>
      <c r="K791" s="5" t="s">
        <v>347</v>
      </c>
      <c r="L791" s="10"/>
    </row>
    <row r="792" spans="1:12" ht="18.75" hidden="1" customHeight="1">
      <c r="A792" s="5">
        <v>246</v>
      </c>
      <c r="B792" s="5" t="str">
        <f>CONCATENATE("EKB","/",E792,"/",IF(COUNTIFS($D$2:D792,D792)&lt;10,"00",IF(COUNTIFS($D$2:D792,D792)&gt;=10,"0",FALSE)),COUNTIFS($D$2:D792,D792))</f>
        <v>EKB/153/002</v>
      </c>
      <c r="C792" s="5"/>
      <c r="D792" s="9" t="s">
        <v>188</v>
      </c>
      <c r="E792" s="9" t="str">
        <f>VLOOKUP(D792,'KATEGORI BARANG'!$B$2:$C$182,2)</f>
        <v>153</v>
      </c>
      <c r="F792" s="5"/>
      <c r="G792" s="5"/>
      <c r="H792" s="5"/>
      <c r="I792" s="9" t="s">
        <v>16</v>
      </c>
      <c r="J792" s="5"/>
      <c r="K792" s="5" t="s">
        <v>347</v>
      </c>
      <c r="L792" s="10"/>
    </row>
    <row r="793" spans="1:12" ht="18.75" hidden="1" customHeight="1">
      <c r="A793" s="5">
        <v>246</v>
      </c>
      <c r="B793" s="5" t="str">
        <f>CONCATENATE("EKB","/",E793,"/",IF(COUNTIFS($D$2:D793,D793)&lt;10,"00",IF(COUNTIFS($D$2:D793,D793)&gt;=10,"0",FALSE)),COUNTIFS($D$2:D793,D793))</f>
        <v>EKB/153/003</v>
      </c>
      <c r="C793" s="5"/>
      <c r="D793" s="9" t="s">
        <v>188</v>
      </c>
      <c r="E793" s="9" t="str">
        <f>VLOOKUP(D793,'KATEGORI BARANG'!$B$2:$C$182,2)</f>
        <v>153</v>
      </c>
      <c r="F793" s="5"/>
      <c r="G793" s="5"/>
      <c r="H793" s="5"/>
      <c r="I793" s="9" t="s">
        <v>16</v>
      </c>
      <c r="J793" s="5"/>
      <c r="K793" s="5" t="s">
        <v>347</v>
      </c>
      <c r="L793" s="10"/>
    </row>
    <row r="794" spans="1:12" ht="18.75" hidden="1" customHeight="1">
      <c r="A794" s="5">
        <v>246</v>
      </c>
      <c r="B794" s="5" t="str">
        <f>CONCATENATE("EKB","/",E794,"/",IF(COUNTIFS($D$2:D794,D794)&lt;10,"00",IF(COUNTIFS($D$2:D794,D794)&gt;=10,"0",FALSE)),COUNTIFS($D$2:D794,D794))</f>
        <v>EKB/154/001</v>
      </c>
      <c r="C794" s="5"/>
      <c r="D794" s="9" t="s">
        <v>189</v>
      </c>
      <c r="E794" s="9" t="str">
        <f>VLOOKUP(D794,'KATEGORI BARANG'!$B$2:$C$182,2)</f>
        <v>154</v>
      </c>
      <c r="F794" s="5"/>
      <c r="G794" s="5"/>
      <c r="H794" s="5"/>
      <c r="I794" s="9" t="s">
        <v>10</v>
      </c>
      <c r="J794" s="5"/>
      <c r="K794" s="5" t="s">
        <v>347</v>
      </c>
      <c r="L794" s="10"/>
    </row>
    <row r="795" spans="1:12" ht="18.75" hidden="1" customHeight="1">
      <c r="A795" s="5">
        <v>246</v>
      </c>
      <c r="B795" s="5" t="str">
        <f>CONCATENATE("EKB","/",E795,"/",IF(COUNTIFS($D$2:D795,D795)&lt;10,"00",IF(COUNTIFS($D$2:D795,D795)&gt;=10,"0",FALSE)),COUNTIFS($D$2:D795,D795))</f>
        <v>EKB/155/001</v>
      </c>
      <c r="C795" s="5"/>
      <c r="D795" s="9" t="s">
        <v>190</v>
      </c>
      <c r="E795" s="9" t="str">
        <f>VLOOKUP(D795,'KATEGORI BARANG'!$B$2:$C$182,2)</f>
        <v>155</v>
      </c>
      <c r="F795" s="5"/>
      <c r="G795" s="5"/>
      <c r="H795" s="5"/>
      <c r="I795" s="9" t="s">
        <v>346</v>
      </c>
      <c r="J795" s="5"/>
      <c r="K795" s="5" t="s">
        <v>347</v>
      </c>
      <c r="L795" s="10"/>
    </row>
    <row r="796" spans="1:12" ht="18.75" hidden="1" customHeight="1">
      <c r="A796" s="5">
        <v>246</v>
      </c>
      <c r="B796" s="5" t="str">
        <f>CONCATENATE("EKB","/",E796,"/",IF(COUNTIFS($D$2:D796,D796)&lt;10,"00",IF(COUNTIFS($D$2:D796,D796)&gt;=10,"0",FALSE)),COUNTIFS($D$2:D796,D796))</f>
        <v>EKB/155/002</v>
      </c>
      <c r="C796" s="5"/>
      <c r="D796" s="9" t="s">
        <v>190</v>
      </c>
      <c r="E796" s="9" t="str">
        <f>VLOOKUP(D796,'KATEGORI BARANG'!$B$2:$C$182,2)</f>
        <v>155</v>
      </c>
      <c r="F796" s="5"/>
      <c r="G796" s="5"/>
      <c r="H796" s="5"/>
      <c r="I796" s="9" t="s">
        <v>346</v>
      </c>
      <c r="J796" s="5"/>
      <c r="K796" s="5" t="s">
        <v>347</v>
      </c>
      <c r="L796" s="10"/>
    </row>
    <row r="797" spans="1:12" ht="18.75" hidden="1" customHeight="1">
      <c r="A797" s="5">
        <v>246</v>
      </c>
      <c r="B797" s="5" t="str">
        <f>CONCATENATE("EKB","/",E797,"/",IF(COUNTIFS($D$2:D797,D797)&lt;10,"00",IF(COUNTIFS($D$2:D797,D797)&gt;=10,"0",FALSE)),COUNTIFS($D$2:D797,D797))</f>
        <v>EKB/155/003</v>
      </c>
      <c r="C797" s="5"/>
      <c r="D797" s="9" t="s">
        <v>190</v>
      </c>
      <c r="E797" s="9" t="str">
        <f>VLOOKUP(D797,'KATEGORI BARANG'!$B$2:$C$182,2)</f>
        <v>155</v>
      </c>
      <c r="F797" s="5"/>
      <c r="G797" s="5"/>
      <c r="H797" s="5"/>
      <c r="I797" s="9" t="s">
        <v>346</v>
      </c>
      <c r="J797" s="5"/>
      <c r="K797" s="5" t="s">
        <v>347</v>
      </c>
      <c r="L797" s="10"/>
    </row>
    <row r="798" spans="1:12" ht="18.75" hidden="1" customHeight="1">
      <c r="A798" s="5">
        <v>246</v>
      </c>
      <c r="B798" s="5" t="str">
        <f>CONCATENATE("EKB","/",E798,"/",IF(COUNTIFS($D$2:D798,D798)&lt;10,"00",IF(COUNTIFS($D$2:D798,D798)&gt;=10,"0",FALSE)),COUNTIFS($D$2:D798,D798))</f>
        <v>EKB/155/004</v>
      </c>
      <c r="C798" s="5"/>
      <c r="D798" s="9" t="s">
        <v>190</v>
      </c>
      <c r="E798" s="9" t="str">
        <f>VLOOKUP(D798,'KATEGORI BARANG'!$B$2:$C$182,2)</f>
        <v>155</v>
      </c>
      <c r="F798" s="5"/>
      <c r="G798" s="5"/>
      <c r="H798" s="5"/>
      <c r="I798" s="9" t="s">
        <v>346</v>
      </c>
      <c r="J798" s="5"/>
      <c r="K798" s="5" t="s">
        <v>347</v>
      </c>
      <c r="L798" s="10"/>
    </row>
    <row r="799" spans="1:12" ht="18.75" hidden="1" customHeight="1">
      <c r="A799" s="5">
        <v>246</v>
      </c>
      <c r="B799" s="5" t="str">
        <f>CONCATENATE("EKB","/",E799,"/",IF(COUNTIFS($D$2:D799,D799)&lt;10,"00",IF(COUNTIFS($D$2:D799,D799)&gt;=10,"0",FALSE)),COUNTIFS($D$2:D799,D799))</f>
        <v>EKB/155/005</v>
      </c>
      <c r="C799" s="5"/>
      <c r="D799" s="9" t="s">
        <v>190</v>
      </c>
      <c r="E799" s="9" t="str">
        <f>VLOOKUP(D799,'KATEGORI BARANG'!$B$2:$C$182,2)</f>
        <v>155</v>
      </c>
      <c r="F799" s="5"/>
      <c r="G799" s="5"/>
      <c r="H799" s="5"/>
      <c r="I799" s="9" t="s">
        <v>346</v>
      </c>
      <c r="J799" s="5"/>
      <c r="K799" s="5" t="s">
        <v>347</v>
      </c>
      <c r="L799" s="10"/>
    </row>
    <row r="800" spans="1:12" ht="18.75" hidden="1" customHeight="1">
      <c r="A800" s="5">
        <v>246</v>
      </c>
      <c r="B800" s="5" t="str">
        <f>CONCATENATE("EKB","/",E800,"/",IF(COUNTIFS($D$2:D800,D800)&lt;10,"00",IF(COUNTIFS($D$2:D800,D800)&gt;=10,"0",FALSE)),COUNTIFS($D$2:D800,D800))</f>
        <v>EKB/155/006</v>
      </c>
      <c r="C800" s="5"/>
      <c r="D800" s="9" t="s">
        <v>190</v>
      </c>
      <c r="E800" s="9" t="str">
        <f>VLOOKUP(D800,'KATEGORI BARANG'!$B$2:$C$182,2)</f>
        <v>155</v>
      </c>
      <c r="F800" s="5"/>
      <c r="G800" s="5"/>
      <c r="H800" s="5"/>
      <c r="I800" s="9" t="s">
        <v>346</v>
      </c>
      <c r="J800" s="5"/>
      <c r="K800" s="5" t="s">
        <v>347</v>
      </c>
      <c r="L800" s="10"/>
    </row>
    <row r="801" spans="1:12" ht="18.75" hidden="1" customHeight="1">
      <c r="A801" s="5">
        <v>246</v>
      </c>
      <c r="B801" s="5" t="str">
        <f>CONCATENATE("EKB","/",E801,"/",IF(COUNTIFS($D$2:D801,D801)&lt;10,"00",IF(COUNTIFS($D$2:D801,D801)&gt;=10,"0",FALSE)),COUNTIFS($D$2:D801,D801))</f>
        <v>EKB/155/007</v>
      </c>
      <c r="C801" s="5"/>
      <c r="D801" s="9" t="s">
        <v>190</v>
      </c>
      <c r="E801" s="9" t="str">
        <f>VLOOKUP(D801,'KATEGORI BARANG'!$B$2:$C$182,2)</f>
        <v>155</v>
      </c>
      <c r="F801" s="5"/>
      <c r="G801" s="5"/>
      <c r="H801" s="5"/>
      <c r="I801" s="9" t="s">
        <v>346</v>
      </c>
      <c r="J801" s="5"/>
      <c r="K801" s="5" t="s">
        <v>347</v>
      </c>
      <c r="L801" s="10"/>
    </row>
    <row r="802" spans="1:12" ht="18.75" hidden="1" customHeight="1">
      <c r="A802" s="5">
        <v>246</v>
      </c>
      <c r="B802" s="5" t="str">
        <f>CONCATENATE("EKB","/",E802,"/",IF(COUNTIFS($D$2:D802,D802)&lt;10,"00",IF(COUNTIFS($D$2:D802,D802)&gt;=10,"0",FALSE)),COUNTIFS($D$2:D802,D802))</f>
        <v>EKB/155/008</v>
      </c>
      <c r="C802" s="5"/>
      <c r="D802" s="9" t="s">
        <v>190</v>
      </c>
      <c r="E802" s="9" t="str">
        <f>VLOOKUP(D802,'KATEGORI BARANG'!$B$2:$C$182,2)</f>
        <v>155</v>
      </c>
      <c r="F802" s="5"/>
      <c r="G802" s="5"/>
      <c r="H802" s="5"/>
      <c r="I802" s="9" t="s">
        <v>346</v>
      </c>
      <c r="J802" s="5"/>
      <c r="K802" s="5" t="s">
        <v>347</v>
      </c>
      <c r="L802" s="10"/>
    </row>
    <row r="803" spans="1:12" ht="18.75" hidden="1" customHeight="1">
      <c r="A803" s="5">
        <v>246</v>
      </c>
      <c r="B803" s="5" t="str">
        <f>CONCATENATE("EKB","/",E803,"/",IF(COUNTIFS($D$2:D803,D803)&lt;10,"00",IF(COUNTIFS($D$2:D803,D803)&gt;=10,"0",FALSE)),COUNTIFS($D$2:D803,D803))</f>
        <v>EKB/156/001</v>
      </c>
      <c r="C803" s="5"/>
      <c r="D803" s="9" t="s">
        <v>191</v>
      </c>
      <c r="E803" s="9" t="str">
        <f>VLOOKUP(D803,'KATEGORI BARANG'!$B$2:$C$182,2)</f>
        <v>156</v>
      </c>
      <c r="F803" s="5"/>
      <c r="G803" s="5"/>
      <c r="H803" s="5"/>
      <c r="I803" s="9" t="s">
        <v>0</v>
      </c>
      <c r="J803" s="5"/>
      <c r="K803" s="5" t="s">
        <v>347</v>
      </c>
      <c r="L803" s="10"/>
    </row>
    <row r="804" spans="1:12" ht="18.75" hidden="1" customHeight="1">
      <c r="A804" s="5">
        <v>246</v>
      </c>
      <c r="B804" s="5" t="str">
        <f>CONCATENATE("EKB","/",E804,"/",IF(COUNTIFS($D$2:D804,D804)&lt;10,"00",IF(COUNTIFS($D$2:D804,D804)&gt;=10,"0",FALSE)),COUNTIFS($D$2:D804,D804))</f>
        <v>EKB/156/002</v>
      </c>
      <c r="C804" s="5"/>
      <c r="D804" s="9" t="s">
        <v>191</v>
      </c>
      <c r="E804" s="9" t="str">
        <f>VLOOKUP(D804,'KATEGORI BARANG'!$B$2:$C$182,2)</f>
        <v>156</v>
      </c>
      <c r="F804" s="5"/>
      <c r="G804" s="5"/>
      <c r="H804" s="5"/>
      <c r="I804" s="9" t="s">
        <v>0</v>
      </c>
      <c r="J804" s="5"/>
      <c r="K804" s="5" t="s">
        <v>347</v>
      </c>
      <c r="L804" s="10"/>
    </row>
    <row r="805" spans="1:12" ht="18.75" hidden="1" customHeight="1">
      <c r="A805" s="5">
        <v>246</v>
      </c>
      <c r="B805" s="5" t="str">
        <f>CONCATENATE("EKB","/",E805,"/",IF(COUNTIFS($D$2:D805,D805)&lt;10,"00",IF(COUNTIFS($D$2:D805,D805)&gt;=10,"0",FALSE)),COUNTIFS($D$2:D805,D805))</f>
        <v>EKB/156/003</v>
      </c>
      <c r="C805" s="5"/>
      <c r="D805" s="9" t="s">
        <v>191</v>
      </c>
      <c r="E805" s="9" t="str">
        <f>VLOOKUP(D805,'KATEGORI BARANG'!$B$2:$C$182,2)</f>
        <v>156</v>
      </c>
      <c r="F805" s="5"/>
      <c r="G805" s="5"/>
      <c r="H805" s="5"/>
      <c r="I805" s="9" t="s">
        <v>0</v>
      </c>
      <c r="J805" s="5"/>
      <c r="K805" s="5" t="s">
        <v>347</v>
      </c>
      <c r="L805" s="10"/>
    </row>
    <row r="806" spans="1:12" ht="18.75" hidden="1" customHeight="1">
      <c r="A806" s="5">
        <v>246</v>
      </c>
      <c r="B806" s="5" t="str">
        <f>CONCATENATE("EKB","/",E806,"/",IF(COUNTIFS($D$2:D806,D806)&lt;10,"00",IF(COUNTIFS($D$2:D806,D806)&gt;=10,"0",FALSE)),COUNTIFS($D$2:D806,D806))</f>
        <v>EKB/156/004</v>
      </c>
      <c r="C806" s="5"/>
      <c r="D806" s="9" t="s">
        <v>191</v>
      </c>
      <c r="E806" s="9" t="str">
        <f>VLOOKUP(D806,'KATEGORI BARANG'!$B$2:$C$182,2)</f>
        <v>156</v>
      </c>
      <c r="F806" s="5"/>
      <c r="G806" s="5"/>
      <c r="H806" s="5"/>
      <c r="I806" s="9" t="s">
        <v>0</v>
      </c>
      <c r="J806" s="5"/>
      <c r="K806" s="5" t="s">
        <v>347</v>
      </c>
      <c r="L806" s="10"/>
    </row>
    <row r="807" spans="1:12" ht="18.75" hidden="1" customHeight="1">
      <c r="A807" s="5">
        <v>246</v>
      </c>
      <c r="B807" s="5" t="str">
        <f>CONCATENATE("EKB","/",E807,"/",IF(COUNTIFS($D$2:D807,D807)&lt;10,"00",IF(COUNTIFS($D$2:D807,D807)&gt;=10,"0",FALSE)),COUNTIFS($D$2:D807,D807))</f>
        <v>EKB/156/005</v>
      </c>
      <c r="C807" s="5"/>
      <c r="D807" s="9" t="s">
        <v>191</v>
      </c>
      <c r="E807" s="9" t="str">
        <f>VLOOKUP(D807,'KATEGORI BARANG'!$B$2:$C$182,2)</f>
        <v>156</v>
      </c>
      <c r="F807" s="5"/>
      <c r="G807" s="5"/>
      <c r="H807" s="5"/>
      <c r="I807" s="9" t="s">
        <v>0</v>
      </c>
      <c r="J807" s="5"/>
      <c r="K807" s="5" t="s">
        <v>347</v>
      </c>
      <c r="L807" s="10"/>
    </row>
    <row r="808" spans="1:12" ht="18.75" hidden="1" customHeight="1">
      <c r="A808" s="5">
        <v>246</v>
      </c>
      <c r="B808" s="5" t="str">
        <f>CONCATENATE("EKB","/",E808,"/",IF(COUNTIFS($D$2:D808,D808)&lt;10,"00",IF(COUNTIFS($D$2:D808,D808)&gt;=10,"0",FALSE)),COUNTIFS($D$2:D808,D808))</f>
        <v>EKB/156/006</v>
      </c>
      <c r="C808" s="5"/>
      <c r="D808" s="9" t="s">
        <v>191</v>
      </c>
      <c r="E808" s="9" t="str">
        <f>VLOOKUP(D808,'KATEGORI BARANG'!$B$2:$C$182,2)</f>
        <v>156</v>
      </c>
      <c r="F808" s="5"/>
      <c r="G808" s="5"/>
      <c r="H808" s="5"/>
      <c r="I808" s="9" t="s">
        <v>0</v>
      </c>
      <c r="J808" s="5"/>
      <c r="K808" s="5" t="s">
        <v>347</v>
      </c>
      <c r="L808" s="10"/>
    </row>
    <row r="809" spans="1:12" ht="18.75" hidden="1" customHeight="1">
      <c r="A809" s="5">
        <v>246</v>
      </c>
      <c r="B809" s="5" t="str">
        <f>CONCATENATE("EKB","/",E809,"/",IF(COUNTIFS($D$2:D809,D809)&lt;10,"00",IF(COUNTIFS($D$2:D809,D809)&gt;=10,"0",FALSE)),COUNTIFS($D$2:D809,D809))</f>
        <v>EKB/156/007</v>
      </c>
      <c r="C809" s="5"/>
      <c r="D809" s="9" t="s">
        <v>191</v>
      </c>
      <c r="E809" s="9" t="str">
        <f>VLOOKUP(D809,'KATEGORI BARANG'!$B$2:$C$182,2)</f>
        <v>156</v>
      </c>
      <c r="F809" s="5"/>
      <c r="G809" s="5"/>
      <c r="H809" s="5"/>
      <c r="I809" s="9" t="s">
        <v>0</v>
      </c>
      <c r="J809" s="5"/>
      <c r="K809" s="5" t="s">
        <v>347</v>
      </c>
      <c r="L809" s="10"/>
    </row>
    <row r="810" spans="1:12" ht="18.75" hidden="1" customHeight="1">
      <c r="A810" s="5">
        <v>246</v>
      </c>
      <c r="B810" s="5" t="str">
        <f>CONCATENATE("EKB","/",E810,"/",IF(COUNTIFS($D$2:D810,D810)&lt;10,"00",IF(COUNTIFS($D$2:D810,D810)&gt;=10,"0",FALSE)),COUNTIFS($D$2:D810,D810))</f>
        <v>EKB/156/008</v>
      </c>
      <c r="C810" s="5"/>
      <c r="D810" s="9" t="s">
        <v>191</v>
      </c>
      <c r="E810" s="9" t="str">
        <f>VLOOKUP(D810,'KATEGORI BARANG'!$B$2:$C$182,2)</f>
        <v>156</v>
      </c>
      <c r="F810" s="5"/>
      <c r="G810" s="5"/>
      <c r="H810" s="5"/>
      <c r="I810" s="9" t="s">
        <v>0</v>
      </c>
      <c r="J810" s="5"/>
      <c r="K810" s="5" t="s">
        <v>347</v>
      </c>
      <c r="L810" s="10"/>
    </row>
    <row r="811" spans="1:12" ht="18.75" hidden="1" customHeight="1">
      <c r="A811" s="5">
        <v>246</v>
      </c>
      <c r="B811" s="5" t="str">
        <f>CONCATENATE("EKB","/",E811,"/",IF(COUNTIFS($D$2:D811,D811)&lt;10,"00",IF(COUNTIFS($D$2:D811,D811)&gt;=10,"0",FALSE)),COUNTIFS($D$2:D811,D811))</f>
        <v>EKB/156/009</v>
      </c>
      <c r="C811" s="5"/>
      <c r="D811" s="9" t="s">
        <v>191</v>
      </c>
      <c r="E811" s="9" t="str">
        <f>VLOOKUP(D811,'KATEGORI BARANG'!$B$2:$C$182,2)</f>
        <v>156</v>
      </c>
      <c r="F811" s="5"/>
      <c r="G811" s="5"/>
      <c r="H811" s="5"/>
      <c r="I811" s="9" t="s">
        <v>0</v>
      </c>
      <c r="J811" s="5"/>
      <c r="K811" s="5" t="s">
        <v>347</v>
      </c>
      <c r="L811" s="10"/>
    </row>
    <row r="812" spans="1:12" ht="18.75" hidden="1" customHeight="1">
      <c r="A812" s="5">
        <v>246</v>
      </c>
      <c r="B812" s="5" t="str">
        <f>CONCATENATE("EKB","/",E812,"/",IF(COUNTIFS($D$2:D812,D812)&lt;10,"00",IF(COUNTIFS($D$2:D812,D812)&gt;=10,"0",FALSE)),COUNTIFS($D$2:D812,D812))</f>
        <v>EKB/156/010</v>
      </c>
      <c r="C812" s="5"/>
      <c r="D812" s="9" t="s">
        <v>191</v>
      </c>
      <c r="E812" s="9" t="str">
        <f>VLOOKUP(D812,'KATEGORI BARANG'!$B$2:$C$182,2)</f>
        <v>156</v>
      </c>
      <c r="F812" s="5"/>
      <c r="G812" s="5"/>
      <c r="H812" s="5"/>
      <c r="I812" s="9" t="s">
        <v>2</v>
      </c>
      <c r="J812" s="5"/>
      <c r="K812" s="5" t="s">
        <v>347</v>
      </c>
      <c r="L812" s="10"/>
    </row>
    <row r="813" spans="1:12" ht="18.75" hidden="1" customHeight="1">
      <c r="A813" s="5">
        <v>246</v>
      </c>
      <c r="B813" s="5" t="str">
        <f>CONCATENATE("EKB","/",E813,"/",IF(COUNTIFS($D$2:D813,D813)&lt;10,"00",IF(COUNTIFS($D$2:D813,D813)&gt;=10,"0",FALSE)),COUNTIFS($D$2:D813,D813))</f>
        <v>EKB/156/011</v>
      </c>
      <c r="C813" s="5"/>
      <c r="D813" s="9" t="s">
        <v>191</v>
      </c>
      <c r="E813" s="9" t="str">
        <f>VLOOKUP(D813,'KATEGORI BARANG'!$B$2:$C$182,2)</f>
        <v>156</v>
      </c>
      <c r="F813" s="5"/>
      <c r="G813" s="5"/>
      <c r="H813" s="5"/>
      <c r="I813" s="9" t="s">
        <v>2</v>
      </c>
      <c r="J813" s="5"/>
      <c r="K813" s="5" t="s">
        <v>347</v>
      </c>
      <c r="L813" s="10"/>
    </row>
    <row r="814" spans="1:12" ht="18.75" hidden="1" customHeight="1">
      <c r="A814" s="5">
        <v>246</v>
      </c>
      <c r="B814" s="5" t="str">
        <f>CONCATENATE("EKB","/",E814,"/",IF(COUNTIFS($D$2:D814,D814)&lt;10,"00",IF(COUNTIFS($D$2:D814,D814)&gt;=10,"0",FALSE)),COUNTIFS($D$2:D814,D814))</f>
        <v>EKB/156/012</v>
      </c>
      <c r="C814" s="5"/>
      <c r="D814" s="9" t="s">
        <v>191</v>
      </c>
      <c r="E814" s="9" t="str">
        <f>VLOOKUP(D814,'KATEGORI BARANG'!$B$2:$C$182,2)</f>
        <v>156</v>
      </c>
      <c r="F814" s="5"/>
      <c r="G814" s="5"/>
      <c r="H814" s="5"/>
      <c r="I814" s="9" t="s">
        <v>2</v>
      </c>
      <c r="J814" s="5"/>
      <c r="K814" s="5" t="s">
        <v>347</v>
      </c>
      <c r="L814" s="10"/>
    </row>
    <row r="815" spans="1:12" ht="18.75" hidden="1" customHeight="1">
      <c r="A815" s="5">
        <v>246</v>
      </c>
      <c r="B815" s="5" t="str">
        <f>CONCATENATE("EKB","/",E815,"/",IF(COUNTIFS($D$2:D815,D815)&lt;10,"00",IF(COUNTIFS($D$2:D815,D815)&gt;=10,"0",FALSE)),COUNTIFS($D$2:D815,D815))</f>
        <v>EKB/156/013</v>
      </c>
      <c r="C815" s="5"/>
      <c r="D815" s="9" t="s">
        <v>191</v>
      </c>
      <c r="E815" s="9" t="str">
        <f>VLOOKUP(D815,'KATEGORI BARANG'!$B$2:$C$182,2)</f>
        <v>156</v>
      </c>
      <c r="F815" s="5"/>
      <c r="G815" s="5"/>
      <c r="H815" s="5"/>
      <c r="I815" s="9" t="s">
        <v>2</v>
      </c>
      <c r="J815" s="5"/>
      <c r="K815" s="5" t="s">
        <v>347</v>
      </c>
      <c r="L815" s="10"/>
    </row>
    <row r="816" spans="1:12" ht="18.75" customHeight="1">
      <c r="A816" s="5">
        <v>246</v>
      </c>
      <c r="B816" s="5" t="str">
        <f>CONCATENATE("EKB","/",E816,"/",IF(COUNTIFS($D$2:D816,D816)&lt;10,"00",IF(COUNTIFS($D$2:D816,D816)&gt;=10,"0",FALSE)),COUNTIFS($D$2:D816,D816))</f>
        <v>EKB/156/014</v>
      </c>
      <c r="C816" s="5"/>
      <c r="D816" s="9" t="s">
        <v>191</v>
      </c>
      <c r="E816" s="9" t="str">
        <f>VLOOKUP(D816,'KATEGORI BARANG'!$B$2:$C$182,2)</f>
        <v>156</v>
      </c>
      <c r="F816" s="5"/>
      <c r="G816" s="5"/>
      <c r="H816" s="5"/>
      <c r="I816" s="9" t="s">
        <v>6</v>
      </c>
      <c r="J816" s="5"/>
      <c r="K816" s="5" t="s">
        <v>347</v>
      </c>
      <c r="L816" s="10"/>
    </row>
    <row r="817" spans="1:12" ht="18.75" customHeight="1">
      <c r="A817" s="5">
        <v>246</v>
      </c>
      <c r="B817" s="5" t="str">
        <f>CONCATENATE("EKB","/",E817,"/",IF(COUNTIFS($D$2:D817,D817)&lt;10,"00",IF(COUNTIFS($D$2:D817,D817)&gt;=10,"0",FALSE)),COUNTIFS($D$2:D817,D817))</f>
        <v>EKB/156/015</v>
      </c>
      <c r="C817" s="5"/>
      <c r="D817" s="9" t="s">
        <v>191</v>
      </c>
      <c r="E817" s="9" t="str">
        <f>VLOOKUP(D817,'KATEGORI BARANG'!$B$2:$C$182,2)</f>
        <v>156</v>
      </c>
      <c r="F817" s="5"/>
      <c r="G817" s="5"/>
      <c r="H817" s="5"/>
      <c r="I817" s="9" t="s">
        <v>6</v>
      </c>
      <c r="J817" s="5"/>
      <c r="K817" s="5" t="s">
        <v>347</v>
      </c>
      <c r="L817" s="10"/>
    </row>
    <row r="818" spans="1:12" ht="18.75" customHeight="1">
      <c r="A818" s="5">
        <v>246</v>
      </c>
      <c r="B818" s="5" t="str">
        <f>CONCATENATE("EKB","/",E818,"/",IF(COUNTIFS($D$2:D818,D818)&lt;10,"00",IF(COUNTIFS($D$2:D818,D818)&gt;=10,"0",FALSE)),COUNTIFS($D$2:D818,D818))</f>
        <v>EKB/156/016</v>
      </c>
      <c r="C818" s="5"/>
      <c r="D818" s="9" t="s">
        <v>191</v>
      </c>
      <c r="E818" s="9" t="str">
        <f>VLOOKUP(D818,'KATEGORI BARANG'!$B$2:$C$182,2)</f>
        <v>156</v>
      </c>
      <c r="F818" s="5"/>
      <c r="G818" s="5"/>
      <c r="H818" s="5"/>
      <c r="I818" s="9" t="s">
        <v>6</v>
      </c>
      <c r="J818" s="5"/>
      <c r="K818" s="5" t="s">
        <v>347</v>
      </c>
      <c r="L818" s="10"/>
    </row>
    <row r="819" spans="1:12" ht="18.75" customHeight="1">
      <c r="A819" s="5">
        <v>246</v>
      </c>
      <c r="B819" s="5" t="str">
        <f>CONCATENATE("EKB","/",E819,"/",IF(COUNTIFS($D$2:D819,D819)&lt;10,"00",IF(COUNTIFS($D$2:D819,D819)&gt;=10,"0",FALSE)),COUNTIFS($D$2:D819,D819))</f>
        <v>EKB/156/017</v>
      </c>
      <c r="C819" s="5"/>
      <c r="D819" s="9" t="s">
        <v>191</v>
      </c>
      <c r="E819" s="9" t="str">
        <f>VLOOKUP(D819,'KATEGORI BARANG'!$B$2:$C$182,2)</f>
        <v>156</v>
      </c>
      <c r="F819" s="5"/>
      <c r="G819" s="5"/>
      <c r="H819" s="5"/>
      <c r="I819" s="9" t="s">
        <v>6</v>
      </c>
      <c r="J819" s="5"/>
      <c r="K819" s="5" t="s">
        <v>347</v>
      </c>
      <c r="L819" s="10"/>
    </row>
    <row r="820" spans="1:12" ht="18.75" customHeight="1">
      <c r="A820" s="5">
        <v>246</v>
      </c>
      <c r="B820" s="5" t="str">
        <f>CONCATENATE("EKB","/",E820,"/",IF(COUNTIFS($D$2:D820,D820)&lt;10,"00",IF(COUNTIFS($D$2:D820,D820)&gt;=10,"0",FALSE)),COUNTIFS($D$2:D820,D820))</f>
        <v>EKB/156/018</v>
      </c>
      <c r="C820" s="5"/>
      <c r="D820" s="9" t="s">
        <v>191</v>
      </c>
      <c r="E820" s="9" t="str">
        <f>VLOOKUP(D820,'KATEGORI BARANG'!$B$2:$C$182,2)</f>
        <v>156</v>
      </c>
      <c r="F820" s="5"/>
      <c r="G820" s="5"/>
      <c r="H820" s="5"/>
      <c r="I820" s="9" t="s">
        <v>6</v>
      </c>
      <c r="J820" s="5"/>
      <c r="K820" s="5" t="s">
        <v>347</v>
      </c>
      <c r="L820" s="10"/>
    </row>
    <row r="821" spans="1:12" ht="18.75" customHeight="1">
      <c r="A821" s="5">
        <v>246</v>
      </c>
      <c r="B821" s="5" t="str">
        <f>CONCATENATE("EKB","/",E821,"/",IF(COUNTIFS($D$2:D821,D821)&lt;10,"00",IF(COUNTIFS($D$2:D821,D821)&gt;=10,"0",FALSE)),COUNTIFS($D$2:D821,D821))</f>
        <v>EKB/156/019</v>
      </c>
      <c r="C821" s="5"/>
      <c r="D821" s="9" t="s">
        <v>191</v>
      </c>
      <c r="E821" s="9" t="str">
        <f>VLOOKUP(D821,'KATEGORI BARANG'!$B$2:$C$182,2)</f>
        <v>156</v>
      </c>
      <c r="F821" s="5"/>
      <c r="G821" s="5"/>
      <c r="H821" s="5"/>
      <c r="I821" s="9" t="s">
        <v>6</v>
      </c>
      <c r="J821" s="5"/>
      <c r="K821" s="5" t="s">
        <v>347</v>
      </c>
      <c r="L821" s="10"/>
    </row>
    <row r="822" spans="1:12" ht="18.75" customHeight="1">
      <c r="A822" s="5">
        <v>246</v>
      </c>
      <c r="B822" s="5" t="str">
        <f>CONCATENATE("EKB","/",E822,"/",IF(COUNTIFS($D$2:D822,D822)&lt;10,"00",IF(COUNTIFS($D$2:D822,D822)&gt;=10,"0",FALSE)),COUNTIFS($D$2:D822,D822))</f>
        <v>EKB/156/020</v>
      </c>
      <c r="C822" s="5"/>
      <c r="D822" s="9" t="s">
        <v>191</v>
      </c>
      <c r="E822" s="9" t="str">
        <f>VLOOKUP(D822,'KATEGORI BARANG'!$B$2:$C$182,2)</f>
        <v>156</v>
      </c>
      <c r="F822" s="5"/>
      <c r="G822" s="5"/>
      <c r="H822" s="5"/>
      <c r="I822" s="9" t="s">
        <v>6</v>
      </c>
      <c r="J822" s="5"/>
      <c r="K822" s="5" t="s">
        <v>347</v>
      </c>
      <c r="L822" s="10"/>
    </row>
    <row r="823" spans="1:12" ht="18.75" customHeight="1">
      <c r="A823" s="5">
        <v>246</v>
      </c>
      <c r="B823" s="5" t="str">
        <f>CONCATENATE("EKB","/",E823,"/",IF(COUNTIFS($D$2:D823,D823)&lt;10,"00",IF(COUNTIFS($D$2:D823,D823)&gt;=10,"0",FALSE)),COUNTIFS($D$2:D823,D823))</f>
        <v>EKB/156/021</v>
      </c>
      <c r="C823" s="5"/>
      <c r="D823" s="9" t="s">
        <v>191</v>
      </c>
      <c r="E823" s="9" t="str">
        <f>VLOOKUP(D823,'KATEGORI BARANG'!$B$2:$C$182,2)</f>
        <v>156</v>
      </c>
      <c r="F823" s="5"/>
      <c r="G823" s="5"/>
      <c r="H823" s="5"/>
      <c r="I823" s="9" t="s">
        <v>6</v>
      </c>
      <c r="J823" s="5"/>
      <c r="K823" s="5" t="s">
        <v>347</v>
      </c>
      <c r="L823" s="10"/>
    </row>
    <row r="824" spans="1:12" ht="18.75" customHeight="1">
      <c r="A824" s="5">
        <v>246</v>
      </c>
      <c r="B824" s="5" t="str">
        <f>CONCATENATE("EKB","/",E824,"/",IF(COUNTIFS($D$2:D824,D824)&lt;10,"00",IF(COUNTIFS($D$2:D824,D824)&gt;=10,"0",FALSE)),COUNTIFS($D$2:D824,D824))</f>
        <v>EKB/156/022</v>
      </c>
      <c r="C824" s="5"/>
      <c r="D824" s="9" t="s">
        <v>191</v>
      </c>
      <c r="E824" s="9" t="str">
        <f>VLOOKUP(D824,'KATEGORI BARANG'!$B$2:$C$182,2)</f>
        <v>156</v>
      </c>
      <c r="F824" s="5"/>
      <c r="G824" s="5"/>
      <c r="H824" s="5"/>
      <c r="I824" s="9" t="s">
        <v>6</v>
      </c>
      <c r="J824" s="5"/>
      <c r="K824" s="5" t="s">
        <v>347</v>
      </c>
      <c r="L824" s="10"/>
    </row>
    <row r="825" spans="1:12" ht="18.75" customHeight="1">
      <c r="A825" s="5">
        <v>246</v>
      </c>
      <c r="B825" s="5" t="str">
        <f>CONCATENATE("EKB","/",E825,"/",IF(COUNTIFS($D$2:D825,D825)&lt;10,"00",IF(COUNTIFS($D$2:D825,D825)&gt;=10,"0",FALSE)),COUNTIFS($D$2:D825,D825))</f>
        <v>EKB/156/023</v>
      </c>
      <c r="C825" s="5"/>
      <c r="D825" s="9" t="s">
        <v>191</v>
      </c>
      <c r="E825" s="9" t="str">
        <f>VLOOKUP(D825,'KATEGORI BARANG'!$B$2:$C$182,2)</f>
        <v>156</v>
      </c>
      <c r="F825" s="5"/>
      <c r="G825" s="5"/>
      <c r="H825" s="5"/>
      <c r="I825" s="9" t="s">
        <v>6</v>
      </c>
      <c r="J825" s="5"/>
      <c r="K825" s="5" t="s">
        <v>347</v>
      </c>
      <c r="L825" s="10"/>
    </row>
    <row r="826" spans="1:12" ht="18.75" customHeight="1">
      <c r="A826" s="5">
        <v>246</v>
      </c>
      <c r="B826" s="5" t="str">
        <f>CONCATENATE("EKB","/",E826,"/",IF(COUNTIFS($D$2:D826,D826)&lt;10,"00",IF(COUNTIFS($D$2:D826,D826)&gt;=10,"0",FALSE)),COUNTIFS($D$2:D826,D826))</f>
        <v>EKB/156/024</v>
      </c>
      <c r="C826" s="5"/>
      <c r="D826" s="9" t="s">
        <v>191</v>
      </c>
      <c r="E826" s="9" t="str">
        <f>VLOOKUP(D826,'KATEGORI BARANG'!$B$2:$C$182,2)</f>
        <v>156</v>
      </c>
      <c r="F826" s="5"/>
      <c r="G826" s="5"/>
      <c r="H826" s="5"/>
      <c r="I826" s="9" t="s">
        <v>6</v>
      </c>
      <c r="J826" s="5"/>
      <c r="K826" s="5" t="s">
        <v>347</v>
      </c>
      <c r="L826" s="10"/>
    </row>
    <row r="827" spans="1:12" ht="18.75" customHeight="1">
      <c r="A827" s="5">
        <v>246</v>
      </c>
      <c r="B827" s="5" t="str">
        <f>CONCATENATE("EKB","/",E827,"/",IF(COUNTIFS($D$2:D827,D827)&lt;10,"00",IF(COUNTIFS($D$2:D827,D827)&gt;=10,"0",FALSE)),COUNTIFS($D$2:D827,D827))</f>
        <v>EKB/156/025</v>
      </c>
      <c r="C827" s="5"/>
      <c r="D827" s="9" t="s">
        <v>191</v>
      </c>
      <c r="E827" s="9" t="str">
        <f>VLOOKUP(D827,'KATEGORI BARANG'!$B$2:$C$182,2)</f>
        <v>156</v>
      </c>
      <c r="F827" s="5"/>
      <c r="G827" s="5"/>
      <c r="H827" s="5"/>
      <c r="I827" s="9" t="s">
        <v>6</v>
      </c>
      <c r="J827" s="5"/>
      <c r="K827" s="5" t="s">
        <v>347</v>
      </c>
      <c r="L827" s="10"/>
    </row>
    <row r="828" spans="1:12" ht="18.75" customHeight="1">
      <c r="A828" s="5">
        <v>246</v>
      </c>
      <c r="B828" s="5" t="str">
        <f>CONCATENATE("EKB","/",E828,"/",IF(COUNTIFS($D$2:D828,D828)&lt;10,"00",IF(COUNTIFS($D$2:D828,D828)&gt;=10,"0",FALSE)),COUNTIFS($D$2:D828,D828))</f>
        <v>EKB/156/026</v>
      </c>
      <c r="C828" s="5"/>
      <c r="D828" s="9" t="s">
        <v>191</v>
      </c>
      <c r="E828" s="9" t="str">
        <f>VLOOKUP(D828,'KATEGORI BARANG'!$B$2:$C$182,2)</f>
        <v>156</v>
      </c>
      <c r="F828" s="5"/>
      <c r="G828" s="5"/>
      <c r="H828" s="5"/>
      <c r="I828" s="9" t="s">
        <v>6</v>
      </c>
      <c r="J828" s="5"/>
      <c r="K828" s="5" t="s">
        <v>347</v>
      </c>
      <c r="L828" s="10"/>
    </row>
    <row r="829" spans="1:12" ht="18.75" hidden="1" customHeight="1">
      <c r="A829" s="5">
        <v>246</v>
      </c>
      <c r="B829" s="5" t="str">
        <f>CONCATENATE("EKB","/",E829,"/",IF(COUNTIFS($D$2:D829,D829)&lt;10,"00",IF(COUNTIFS($D$2:D829,D829)&gt;=10,"0",FALSE)),COUNTIFS($D$2:D829,D829))</f>
        <v>EKB/156/027</v>
      </c>
      <c r="C829" s="5"/>
      <c r="D829" s="9" t="s">
        <v>191</v>
      </c>
      <c r="E829" s="9" t="str">
        <f>VLOOKUP(D829,'KATEGORI BARANG'!$B$2:$C$182,2)</f>
        <v>156</v>
      </c>
      <c r="F829" s="5"/>
      <c r="G829" s="5"/>
      <c r="H829" s="5"/>
      <c r="I829" s="9" t="s">
        <v>7</v>
      </c>
      <c r="J829" s="5"/>
      <c r="K829" s="5" t="s">
        <v>347</v>
      </c>
      <c r="L829" s="10"/>
    </row>
    <row r="830" spans="1:12" ht="18.75" hidden="1" customHeight="1">
      <c r="A830" s="5">
        <v>246</v>
      </c>
      <c r="B830" s="5" t="str">
        <f>CONCATENATE("EKB","/",E830,"/",IF(COUNTIFS($D$2:D830,D830)&lt;10,"00",IF(COUNTIFS($D$2:D830,D830)&gt;=10,"0",FALSE)),COUNTIFS($D$2:D830,D830))</f>
        <v>EKB/156/028</v>
      </c>
      <c r="C830" s="5"/>
      <c r="D830" s="9" t="s">
        <v>191</v>
      </c>
      <c r="E830" s="9" t="str">
        <f>VLOOKUP(D830,'KATEGORI BARANG'!$B$2:$C$182,2)</f>
        <v>156</v>
      </c>
      <c r="F830" s="5"/>
      <c r="G830" s="5"/>
      <c r="H830" s="5"/>
      <c r="I830" s="9" t="s">
        <v>9</v>
      </c>
      <c r="J830" s="5"/>
      <c r="K830" s="5" t="s">
        <v>347</v>
      </c>
      <c r="L830" s="10"/>
    </row>
    <row r="831" spans="1:12" ht="18.75" hidden="1" customHeight="1">
      <c r="A831" s="5">
        <v>246</v>
      </c>
      <c r="B831" s="5" t="str">
        <f>CONCATENATE("EKB","/",E831,"/",IF(COUNTIFS($D$2:D831,D831)&lt;10,"00",IF(COUNTIFS($D$2:D831,D831)&gt;=10,"0",FALSE)),COUNTIFS($D$2:D831,D831))</f>
        <v>EKB/156/029</v>
      </c>
      <c r="C831" s="5"/>
      <c r="D831" s="9" t="s">
        <v>191</v>
      </c>
      <c r="E831" s="9" t="str">
        <f>VLOOKUP(D831,'KATEGORI BARANG'!$B$2:$C$182,2)</f>
        <v>156</v>
      </c>
      <c r="F831" s="5"/>
      <c r="G831" s="5"/>
      <c r="H831" s="5"/>
      <c r="I831" s="9" t="s">
        <v>10</v>
      </c>
      <c r="J831" s="5"/>
      <c r="K831" s="5" t="s">
        <v>347</v>
      </c>
      <c r="L831" s="10"/>
    </row>
    <row r="832" spans="1:12" ht="18.75" hidden="1" customHeight="1">
      <c r="A832" s="5">
        <v>246</v>
      </c>
      <c r="B832" s="5" t="str">
        <f>CONCATENATE("EKB","/",E832,"/",IF(COUNTIFS($D$2:D832,D832)&lt;10,"00",IF(COUNTIFS($D$2:D832,D832)&gt;=10,"0",FALSE)),COUNTIFS($D$2:D832,D832))</f>
        <v>EKB/156/030</v>
      </c>
      <c r="C832" s="5"/>
      <c r="D832" s="9" t="s">
        <v>191</v>
      </c>
      <c r="E832" s="9" t="str">
        <f>VLOOKUP(D832,'KATEGORI BARANG'!$B$2:$C$182,2)</f>
        <v>156</v>
      </c>
      <c r="F832" s="5"/>
      <c r="G832" s="5"/>
      <c r="H832" s="5"/>
      <c r="I832" s="9" t="s">
        <v>10</v>
      </c>
      <c r="J832" s="5"/>
      <c r="K832" s="5" t="s">
        <v>347</v>
      </c>
      <c r="L832" s="10"/>
    </row>
    <row r="833" spans="1:12" ht="18.75" hidden="1" customHeight="1">
      <c r="A833" s="5">
        <v>246</v>
      </c>
      <c r="B833" s="5" t="str">
        <f>CONCATENATE("EKB","/",E833,"/",IF(COUNTIFS($D$2:D833,D833)&lt;10,"00",IF(COUNTIFS($D$2:D833,D833)&gt;=10,"0",FALSE)),COUNTIFS($D$2:D833,D833))</f>
        <v>EKB/156/031</v>
      </c>
      <c r="C833" s="5"/>
      <c r="D833" s="9" t="s">
        <v>191</v>
      </c>
      <c r="E833" s="9" t="str">
        <f>VLOOKUP(D833,'KATEGORI BARANG'!$B$2:$C$182,2)</f>
        <v>156</v>
      </c>
      <c r="F833" s="5"/>
      <c r="G833" s="5"/>
      <c r="H833" s="5"/>
      <c r="I833" s="9" t="s">
        <v>12</v>
      </c>
      <c r="J833" s="5"/>
      <c r="K833" s="5" t="s">
        <v>347</v>
      </c>
      <c r="L833" s="10"/>
    </row>
    <row r="834" spans="1:12" ht="18.75" hidden="1" customHeight="1">
      <c r="A834" s="5">
        <v>246</v>
      </c>
      <c r="B834" s="5" t="str">
        <f>CONCATENATE("EKB","/",E834,"/",IF(COUNTIFS($D$2:D834,D834)&lt;10,"00",IF(COUNTIFS($D$2:D834,D834)&gt;=10,"0",FALSE)),COUNTIFS($D$2:D834,D834))</f>
        <v>EKB/156/032</v>
      </c>
      <c r="C834" s="5"/>
      <c r="D834" s="9" t="s">
        <v>191</v>
      </c>
      <c r="E834" s="9" t="str">
        <f>VLOOKUP(D834,'KATEGORI BARANG'!$B$2:$C$182,2)</f>
        <v>156</v>
      </c>
      <c r="F834" s="5"/>
      <c r="G834" s="5"/>
      <c r="H834" s="5"/>
      <c r="I834" s="9" t="s">
        <v>12</v>
      </c>
      <c r="J834" s="5"/>
      <c r="K834" s="5" t="s">
        <v>347</v>
      </c>
      <c r="L834" s="10"/>
    </row>
    <row r="835" spans="1:12" ht="18.75" hidden="1" customHeight="1">
      <c r="A835" s="5">
        <v>246</v>
      </c>
      <c r="B835" s="5" t="str">
        <f>CONCATENATE("EKB","/",E835,"/",IF(COUNTIFS($D$2:D835,D835)&lt;10,"00",IF(COUNTIFS($D$2:D835,D835)&gt;=10,"0",FALSE)),COUNTIFS($D$2:D835,D835))</f>
        <v>EKB/156/033</v>
      </c>
      <c r="C835" s="5"/>
      <c r="D835" s="9" t="s">
        <v>191</v>
      </c>
      <c r="E835" s="9" t="str">
        <f>VLOOKUP(D835,'KATEGORI BARANG'!$B$2:$C$182,2)</f>
        <v>156</v>
      </c>
      <c r="F835" s="5"/>
      <c r="G835" s="5"/>
      <c r="H835" s="5"/>
      <c r="I835" s="9" t="s">
        <v>12</v>
      </c>
      <c r="J835" s="5"/>
      <c r="K835" s="5" t="s">
        <v>347</v>
      </c>
      <c r="L835" s="10"/>
    </row>
    <row r="836" spans="1:12" ht="18.75" hidden="1" customHeight="1">
      <c r="A836" s="5">
        <v>246</v>
      </c>
      <c r="B836" s="5" t="str">
        <f>CONCATENATE("EKB","/",E836,"/",IF(COUNTIFS($D$2:D836,D836)&lt;10,"00",IF(COUNTIFS($D$2:D836,D836)&gt;=10,"0",FALSE)),COUNTIFS($D$2:D836,D836))</f>
        <v>EKB/156/034</v>
      </c>
      <c r="C836" s="5"/>
      <c r="D836" s="9" t="s">
        <v>191</v>
      </c>
      <c r="E836" s="9" t="str">
        <f>VLOOKUP(D836,'KATEGORI BARANG'!$B$2:$C$182,2)</f>
        <v>156</v>
      </c>
      <c r="F836" s="5"/>
      <c r="G836" s="5"/>
      <c r="H836" s="5"/>
      <c r="I836" s="9" t="s">
        <v>12</v>
      </c>
      <c r="J836" s="5"/>
      <c r="K836" s="5" t="s">
        <v>347</v>
      </c>
      <c r="L836" s="10"/>
    </row>
    <row r="837" spans="1:12" ht="18.75" hidden="1" customHeight="1">
      <c r="A837" s="5">
        <v>246</v>
      </c>
      <c r="B837" s="5" t="str">
        <f>CONCATENATE("EKB","/",E837,"/",IF(COUNTIFS($D$2:D837,D837)&lt;10,"00",IF(COUNTIFS($D$2:D837,D837)&gt;=10,"0",FALSE)),COUNTIFS($D$2:D837,D837))</f>
        <v>EKB/156/035</v>
      </c>
      <c r="C837" s="5"/>
      <c r="D837" s="9" t="s">
        <v>191</v>
      </c>
      <c r="E837" s="9" t="str">
        <f>VLOOKUP(D837,'KATEGORI BARANG'!$B$2:$C$182,2)</f>
        <v>156</v>
      </c>
      <c r="F837" s="5"/>
      <c r="G837" s="5"/>
      <c r="H837" s="5"/>
      <c r="I837" s="9" t="s">
        <v>12</v>
      </c>
      <c r="J837" s="5"/>
      <c r="K837" s="5" t="s">
        <v>347</v>
      </c>
      <c r="L837" s="10"/>
    </row>
    <row r="838" spans="1:12" ht="18.75" hidden="1" customHeight="1">
      <c r="A838" s="5">
        <v>246</v>
      </c>
      <c r="B838" s="5" t="str">
        <f>CONCATENATE("EKB","/",E838,"/",IF(COUNTIFS($D$2:D838,D838)&lt;10,"00",IF(COUNTIFS($D$2:D838,D838)&gt;=10,"0",FALSE)),COUNTIFS($D$2:D838,D838))</f>
        <v>EKB/156/036</v>
      </c>
      <c r="C838" s="5"/>
      <c r="D838" s="9" t="s">
        <v>191</v>
      </c>
      <c r="E838" s="9" t="str">
        <f>VLOOKUP(D838,'KATEGORI BARANG'!$B$2:$C$182,2)</f>
        <v>156</v>
      </c>
      <c r="F838" s="5"/>
      <c r="G838" s="5"/>
      <c r="H838" s="5"/>
      <c r="I838" s="9" t="s">
        <v>12</v>
      </c>
      <c r="J838" s="5"/>
      <c r="K838" s="5" t="s">
        <v>347</v>
      </c>
      <c r="L838" s="10"/>
    </row>
    <row r="839" spans="1:12" ht="18.75" hidden="1" customHeight="1">
      <c r="A839" s="5">
        <v>246</v>
      </c>
      <c r="B839" s="5" t="str">
        <f>CONCATENATE("EKB","/",E839,"/",IF(COUNTIFS($D$2:D839,D839)&lt;10,"00",IF(COUNTIFS($D$2:D839,D839)&gt;=10,"0",FALSE)),COUNTIFS($D$2:D839,D839))</f>
        <v>EKB/156/037</v>
      </c>
      <c r="C839" s="5"/>
      <c r="D839" s="9" t="s">
        <v>191</v>
      </c>
      <c r="E839" s="9" t="str">
        <f>VLOOKUP(D839,'KATEGORI BARANG'!$B$2:$C$182,2)</f>
        <v>156</v>
      </c>
      <c r="F839" s="5"/>
      <c r="G839" s="5"/>
      <c r="H839" s="5"/>
      <c r="I839" s="9" t="s">
        <v>12</v>
      </c>
      <c r="J839" s="5"/>
      <c r="K839" s="5" t="s">
        <v>347</v>
      </c>
      <c r="L839" s="10"/>
    </row>
    <row r="840" spans="1:12" ht="18.75" hidden="1" customHeight="1">
      <c r="A840" s="5">
        <v>246</v>
      </c>
      <c r="B840" s="5" t="str">
        <f>CONCATENATE("EKB","/",E840,"/",IF(COUNTIFS($D$2:D840,D840)&lt;10,"00",IF(COUNTIFS($D$2:D840,D840)&gt;=10,"0",FALSE)),COUNTIFS($D$2:D840,D840))</f>
        <v>EKB/156/038</v>
      </c>
      <c r="C840" s="5"/>
      <c r="D840" s="9" t="s">
        <v>191</v>
      </c>
      <c r="E840" s="9" t="str">
        <f>VLOOKUP(D840,'KATEGORI BARANG'!$B$2:$C$182,2)</f>
        <v>156</v>
      </c>
      <c r="F840" s="5"/>
      <c r="G840" s="5"/>
      <c r="H840" s="5"/>
      <c r="I840" s="9" t="s">
        <v>12</v>
      </c>
      <c r="J840" s="5"/>
      <c r="K840" s="5" t="s">
        <v>347</v>
      </c>
      <c r="L840" s="10"/>
    </row>
    <row r="841" spans="1:12" ht="18.75" hidden="1" customHeight="1">
      <c r="A841" s="5">
        <v>246</v>
      </c>
      <c r="B841" s="5" t="str">
        <f>CONCATENATE("EKB","/",E841,"/",IF(COUNTIFS($D$2:D841,D841)&lt;10,"00",IF(COUNTIFS($D$2:D841,D841)&gt;=10,"0",FALSE)),COUNTIFS($D$2:D841,D841))</f>
        <v>EKB/156/039</v>
      </c>
      <c r="C841" s="5"/>
      <c r="D841" s="9" t="s">
        <v>191</v>
      </c>
      <c r="E841" s="9" t="str">
        <f>VLOOKUP(D841,'KATEGORI BARANG'!$B$2:$C$182,2)</f>
        <v>156</v>
      </c>
      <c r="F841" s="5"/>
      <c r="G841" s="5"/>
      <c r="H841" s="5"/>
      <c r="I841" s="9" t="s">
        <v>13</v>
      </c>
      <c r="J841" s="5"/>
      <c r="K841" s="5" t="s">
        <v>347</v>
      </c>
      <c r="L841" s="10"/>
    </row>
    <row r="842" spans="1:12" ht="18.75" hidden="1" customHeight="1">
      <c r="A842" s="5">
        <v>246</v>
      </c>
      <c r="B842" s="5" t="str">
        <f>CONCATENATE("EKB","/",E842,"/",IF(COUNTIFS($D$2:D842,D842)&lt;10,"00",IF(COUNTIFS($D$2:D842,D842)&gt;=10,"0",FALSE)),COUNTIFS($D$2:D842,D842))</f>
        <v>EKB/156/040</v>
      </c>
      <c r="C842" s="5"/>
      <c r="D842" s="9" t="s">
        <v>191</v>
      </c>
      <c r="E842" s="9" t="str">
        <f>VLOOKUP(D842,'KATEGORI BARANG'!$B$2:$C$182,2)</f>
        <v>156</v>
      </c>
      <c r="F842" s="5"/>
      <c r="G842" s="5"/>
      <c r="H842" s="5"/>
      <c r="I842" s="9" t="s">
        <v>13</v>
      </c>
      <c r="J842" s="5"/>
      <c r="K842" s="5" t="s">
        <v>347</v>
      </c>
      <c r="L842" s="10"/>
    </row>
    <row r="843" spans="1:12" ht="18.75" hidden="1" customHeight="1">
      <c r="A843" s="5">
        <v>246</v>
      </c>
      <c r="B843" s="5" t="str">
        <f>CONCATENATE("EKB","/",E843,"/",IF(COUNTIFS($D$2:D843,D843)&lt;10,"00",IF(COUNTIFS($D$2:D843,D843)&gt;=10,"0",FALSE)),COUNTIFS($D$2:D843,D843))</f>
        <v>EKB/156/041</v>
      </c>
      <c r="C843" s="5"/>
      <c r="D843" s="9" t="s">
        <v>191</v>
      </c>
      <c r="E843" s="9" t="str">
        <f>VLOOKUP(D843,'KATEGORI BARANG'!$B$2:$C$182,2)</f>
        <v>156</v>
      </c>
      <c r="F843" s="5"/>
      <c r="G843" s="5"/>
      <c r="H843" s="5"/>
      <c r="I843" s="9" t="s">
        <v>13</v>
      </c>
      <c r="J843" s="5"/>
      <c r="K843" s="5" t="s">
        <v>347</v>
      </c>
      <c r="L843" s="10"/>
    </row>
    <row r="844" spans="1:12" ht="18.75" hidden="1" customHeight="1">
      <c r="A844" s="5">
        <v>246</v>
      </c>
      <c r="B844" s="5" t="str">
        <f>CONCATENATE("EKB","/",E844,"/",IF(COUNTIFS($D$2:D844,D844)&lt;10,"00",IF(COUNTIFS($D$2:D844,D844)&gt;=10,"0",FALSE)),COUNTIFS($D$2:D844,D844))</f>
        <v>EKB/156/042</v>
      </c>
      <c r="C844" s="5"/>
      <c r="D844" s="9" t="s">
        <v>191</v>
      </c>
      <c r="E844" s="9" t="str">
        <f>VLOOKUP(D844,'KATEGORI BARANG'!$B$2:$C$182,2)</f>
        <v>156</v>
      </c>
      <c r="F844" s="5"/>
      <c r="G844" s="5"/>
      <c r="H844" s="5"/>
      <c r="I844" s="9" t="s">
        <v>13</v>
      </c>
      <c r="J844" s="5"/>
      <c r="K844" s="5" t="s">
        <v>347</v>
      </c>
      <c r="L844" s="10"/>
    </row>
    <row r="845" spans="1:12" ht="18.75" hidden="1" customHeight="1">
      <c r="A845" s="5">
        <v>246</v>
      </c>
      <c r="B845" s="5" t="str">
        <f>CONCATENATE("EKB","/",E845,"/",IF(COUNTIFS($D$2:D845,D845)&lt;10,"00",IF(COUNTIFS($D$2:D845,D845)&gt;=10,"0",FALSE)),COUNTIFS($D$2:D845,D845))</f>
        <v>EKB/156/043</v>
      </c>
      <c r="C845" s="5"/>
      <c r="D845" s="9" t="s">
        <v>191</v>
      </c>
      <c r="E845" s="9" t="str">
        <f>VLOOKUP(D845,'KATEGORI BARANG'!$B$2:$C$182,2)</f>
        <v>156</v>
      </c>
      <c r="F845" s="5"/>
      <c r="G845" s="5"/>
      <c r="H845" s="5"/>
      <c r="I845" s="9" t="s">
        <v>13</v>
      </c>
      <c r="J845" s="5"/>
      <c r="K845" s="5" t="s">
        <v>347</v>
      </c>
      <c r="L845" s="10"/>
    </row>
    <row r="846" spans="1:12" ht="18.75" hidden="1" customHeight="1">
      <c r="A846" s="5">
        <v>246</v>
      </c>
      <c r="B846" s="5" t="str">
        <f>CONCATENATE("EKB","/",E846,"/",IF(COUNTIFS($D$2:D846,D846)&lt;10,"00",IF(COUNTIFS($D$2:D846,D846)&gt;=10,"0",FALSE)),COUNTIFS($D$2:D846,D846))</f>
        <v>EKB/156/044</v>
      </c>
      <c r="C846" s="5"/>
      <c r="D846" s="9" t="s">
        <v>191</v>
      </c>
      <c r="E846" s="9" t="str">
        <f>VLOOKUP(D846,'KATEGORI BARANG'!$B$2:$C$182,2)</f>
        <v>156</v>
      </c>
      <c r="F846" s="5"/>
      <c r="G846" s="5"/>
      <c r="H846" s="5"/>
      <c r="I846" s="9" t="s">
        <v>13</v>
      </c>
      <c r="J846" s="5"/>
      <c r="K846" s="5" t="s">
        <v>347</v>
      </c>
      <c r="L846" s="10"/>
    </row>
    <row r="847" spans="1:12" ht="18.75" hidden="1" customHeight="1">
      <c r="A847" s="5">
        <v>246</v>
      </c>
      <c r="B847" s="5" t="str">
        <f>CONCATENATE("EKB","/",E847,"/",IF(COUNTIFS($D$2:D847,D847)&lt;10,"00",IF(COUNTIFS($D$2:D847,D847)&gt;=10,"0",FALSE)),COUNTIFS($D$2:D847,D847))</f>
        <v>EKB/156/045</v>
      </c>
      <c r="C847" s="5"/>
      <c r="D847" s="9" t="s">
        <v>191</v>
      </c>
      <c r="E847" s="9" t="str">
        <f>VLOOKUP(D847,'KATEGORI BARANG'!$B$2:$C$182,2)</f>
        <v>156</v>
      </c>
      <c r="F847" s="5"/>
      <c r="G847" s="5"/>
      <c r="H847" s="5"/>
      <c r="I847" s="9" t="s">
        <v>13</v>
      </c>
      <c r="J847" s="5"/>
      <c r="K847" s="5" t="s">
        <v>347</v>
      </c>
      <c r="L847" s="10"/>
    </row>
    <row r="848" spans="1:12" ht="18.75" hidden="1" customHeight="1">
      <c r="A848" s="5">
        <v>246</v>
      </c>
      <c r="B848" s="5" t="str">
        <f>CONCATENATE("EKB","/",E848,"/",IF(COUNTIFS($D$2:D848,D848)&lt;10,"00",IF(COUNTIFS($D$2:D848,D848)&gt;=10,"0",FALSE)),COUNTIFS($D$2:D848,D848))</f>
        <v>EKB/156/046</v>
      </c>
      <c r="C848" s="5"/>
      <c r="D848" s="9" t="s">
        <v>191</v>
      </c>
      <c r="E848" s="9" t="str">
        <f>VLOOKUP(D848,'KATEGORI BARANG'!$B$2:$C$182,2)</f>
        <v>156</v>
      </c>
      <c r="F848" s="5"/>
      <c r="G848" s="5"/>
      <c r="H848" s="5"/>
      <c r="I848" s="9" t="s">
        <v>13</v>
      </c>
      <c r="J848" s="5"/>
      <c r="K848" s="5" t="s">
        <v>347</v>
      </c>
      <c r="L848" s="10"/>
    </row>
    <row r="849" spans="1:12" ht="18.75" hidden="1" customHeight="1">
      <c r="A849" s="5">
        <v>246</v>
      </c>
      <c r="B849" s="5" t="str">
        <f>CONCATENATE("EKB","/",E849,"/",IF(COUNTIFS($D$2:D849,D849)&lt;10,"00",IF(COUNTIFS($D$2:D849,D849)&gt;=10,"0",FALSE)),COUNTIFS($D$2:D849,D849))</f>
        <v>EKB/156/047</v>
      </c>
      <c r="C849" s="5"/>
      <c r="D849" s="9" t="s">
        <v>191</v>
      </c>
      <c r="E849" s="9" t="str">
        <f>VLOOKUP(D849,'KATEGORI BARANG'!$B$2:$C$182,2)</f>
        <v>156</v>
      </c>
      <c r="F849" s="5"/>
      <c r="G849" s="5"/>
      <c r="H849" s="5"/>
      <c r="I849" s="9" t="s">
        <v>14</v>
      </c>
      <c r="J849" s="5"/>
      <c r="K849" s="5" t="s">
        <v>347</v>
      </c>
      <c r="L849" s="10"/>
    </row>
    <row r="850" spans="1:12" ht="18.75" hidden="1" customHeight="1">
      <c r="A850" s="5">
        <v>246</v>
      </c>
      <c r="B850" s="5" t="str">
        <f>CONCATENATE("EKB","/",E850,"/",IF(COUNTIFS($D$2:D850,D850)&lt;10,"00",IF(COUNTIFS($D$2:D850,D850)&gt;=10,"0",FALSE)),COUNTIFS($D$2:D850,D850))</f>
        <v>EKB/156/048</v>
      </c>
      <c r="C850" s="5"/>
      <c r="D850" s="9" t="s">
        <v>191</v>
      </c>
      <c r="E850" s="9" t="str">
        <f>VLOOKUP(D850,'KATEGORI BARANG'!$B$2:$C$182,2)</f>
        <v>156</v>
      </c>
      <c r="F850" s="5"/>
      <c r="G850" s="5"/>
      <c r="H850" s="5"/>
      <c r="I850" s="9" t="s">
        <v>14</v>
      </c>
      <c r="J850" s="5"/>
      <c r="K850" s="5" t="s">
        <v>347</v>
      </c>
      <c r="L850" s="10"/>
    </row>
    <row r="851" spans="1:12" ht="18.75" hidden="1" customHeight="1">
      <c r="A851" s="5">
        <v>246</v>
      </c>
      <c r="B851" s="5" t="str">
        <f>CONCATENATE("EKB","/",E851,"/",IF(COUNTIFS($D$2:D851,D851)&lt;10,"00",IF(COUNTIFS($D$2:D851,D851)&gt;=10,"0",FALSE)),COUNTIFS($D$2:D851,D851))</f>
        <v>EKB/156/049</v>
      </c>
      <c r="C851" s="5"/>
      <c r="D851" s="9" t="s">
        <v>191</v>
      </c>
      <c r="E851" s="9" t="str">
        <f>VLOOKUP(D851,'KATEGORI BARANG'!$B$2:$C$182,2)</f>
        <v>156</v>
      </c>
      <c r="F851" s="5"/>
      <c r="G851" s="5"/>
      <c r="H851" s="5"/>
      <c r="I851" s="9" t="s">
        <v>15</v>
      </c>
      <c r="J851" s="5"/>
      <c r="K851" s="5" t="s">
        <v>347</v>
      </c>
      <c r="L851" s="10"/>
    </row>
    <row r="852" spans="1:12" ht="18.75" hidden="1" customHeight="1">
      <c r="A852" s="5">
        <v>246</v>
      </c>
      <c r="B852" s="5" t="str">
        <f>CONCATENATE("EKB","/",E852,"/",IF(COUNTIFS($D$2:D852,D852)&lt;10,"00",IF(COUNTIFS($D$2:D852,D852)&gt;=10,"0",FALSE)),COUNTIFS($D$2:D852,D852))</f>
        <v>EKB/156/050</v>
      </c>
      <c r="C852" s="5"/>
      <c r="D852" s="9" t="s">
        <v>191</v>
      </c>
      <c r="E852" s="9" t="str">
        <f>VLOOKUP(D852,'KATEGORI BARANG'!$B$2:$C$182,2)</f>
        <v>156</v>
      </c>
      <c r="F852" s="5"/>
      <c r="G852" s="5"/>
      <c r="H852" s="5"/>
      <c r="I852" s="9" t="s">
        <v>15</v>
      </c>
      <c r="J852" s="5"/>
      <c r="K852" s="5" t="s">
        <v>347</v>
      </c>
      <c r="L852" s="10"/>
    </row>
    <row r="853" spans="1:12" ht="18.75" hidden="1" customHeight="1">
      <c r="A853" s="5">
        <v>246</v>
      </c>
      <c r="B853" s="5" t="str">
        <f>CONCATENATE("EKB","/",E853,"/",IF(COUNTIFS($D$2:D853,D853)&lt;10,"00",IF(COUNTIFS($D$2:D853,D853)&gt;=10,"0",FALSE)),COUNTIFS($D$2:D853,D853))</f>
        <v>EKB/157/001</v>
      </c>
      <c r="C853" s="5"/>
      <c r="D853" s="9" t="s">
        <v>192</v>
      </c>
      <c r="E853" s="9" t="str">
        <f>VLOOKUP(D853,'KATEGORI BARANG'!$B$2:$C$182,2)</f>
        <v>157</v>
      </c>
      <c r="F853" s="5"/>
      <c r="G853" s="5"/>
      <c r="H853" s="5"/>
      <c r="I853" s="9" t="s">
        <v>346</v>
      </c>
      <c r="J853" s="5"/>
      <c r="K853" s="5" t="s">
        <v>347</v>
      </c>
      <c r="L853" s="10"/>
    </row>
    <row r="854" spans="1:12" ht="18.75" hidden="1" customHeight="1">
      <c r="A854" s="5">
        <v>246</v>
      </c>
      <c r="B854" s="5" t="str">
        <f>CONCATENATE("EKB","/",E854,"/",IF(COUNTIFS($D$2:D854,D854)&lt;10,"00",IF(COUNTIFS($D$2:D854,D854)&gt;=10,"0",FALSE)),COUNTIFS($D$2:D854,D854))</f>
        <v>EKB/157/002</v>
      </c>
      <c r="C854" s="5"/>
      <c r="D854" s="9" t="s">
        <v>192</v>
      </c>
      <c r="E854" s="9" t="str">
        <f>VLOOKUP(D854,'KATEGORI BARANG'!$B$2:$C$182,2)</f>
        <v>157</v>
      </c>
      <c r="F854" s="5"/>
      <c r="G854" s="5"/>
      <c r="H854" s="5"/>
      <c r="I854" s="9" t="s">
        <v>346</v>
      </c>
      <c r="J854" s="5"/>
      <c r="K854" s="5" t="s">
        <v>347</v>
      </c>
      <c r="L854" s="10"/>
    </row>
    <row r="855" spans="1:12" ht="18.75" hidden="1" customHeight="1">
      <c r="A855" s="5">
        <v>246</v>
      </c>
      <c r="B855" s="5" t="str">
        <f>CONCATENATE("EKB","/",E855,"/",IF(COUNTIFS($D$2:D855,D855)&lt;10,"00",IF(COUNTIFS($D$2:D855,D855)&gt;=10,"0",FALSE)),COUNTIFS($D$2:D855,D855))</f>
        <v>EKB/157/003</v>
      </c>
      <c r="C855" s="5"/>
      <c r="D855" s="9" t="s">
        <v>192</v>
      </c>
      <c r="E855" s="9" t="str">
        <f>VLOOKUP(D855,'KATEGORI BARANG'!$B$2:$C$182,2)</f>
        <v>157</v>
      </c>
      <c r="F855" s="5"/>
      <c r="G855" s="5"/>
      <c r="H855" s="5"/>
      <c r="I855" s="9" t="s">
        <v>346</v>
      </c>
      <c r="J855" s="5"/>
      <c r="K855" s="5" t="s">
        <v>347</v>
      </c>
      <c r="L855" s="10"/>
    </row>
    <row r="856" spans="1:12" ht="18.75" hidden="1" customHeight="1">
      <c r="A856" s="5">
        <v>246</v>
      </c>
      <c r="B856" s="5" t="str">
        <f>CONCATENATE("EKB","/",E856,"/",IF(COUNTIFS($D$2:D856,D856)&lt;10,"00",IF(COUNTIFS($D$2:D856,D856)&gt;=10,"0",FALSE)),COUNTIFS($D$2:D856,D856))</f>
        <v>EKB/157/004</v>
      </c>
      <c r="C856" s="5"/>
      <c r="D856" s="9" t="s">
        <v>192</v>
      </c>
      <c r="E856" s="9" t="str">
        <f>VLOOKUP(D856,'KATEGORI BARANG'!$B$2:$C$182,2)</f>
        <v>157</v>
      </c>
      <c r="F856" s="5"/>
      <c r="G856" s="5"/>
      <c r="H856" s="5"/>
      <c r="I856" s="9" t="s">
        <v>346</v>
      </c>
      <c r="J856" s="5"/>
      <c r="K856" s="5" t="s">
        <v>347</v>
      </c>
      <c r="L856" s="10"/>
    </row>
    <row r="857" spans="1:12" ht="18.75" hidden="1" customHeight="1">
      <c r="A857" s="5">
        <v>246</v>
      </c>
      <c r="B857" s="5" t="str">
        <f>CONCATENATE("EKB","/",E857,"/",IF(COUNTIFS($D$2:D857,D857)&lt;10,"00",IF(COUNTIFS($D$2:D857,D857)&gt;=10,"0",FALSE)),COUNTIFS($D$2:D857,D857))</f>
        <v>EKB/157/005</v>
      </c>
      <c r="C857" s="5"/>
      <c r="D857" s="9" t="s">
        <v>192</v>
      </c>
      <c r="E857" s="9" t="str">
        <f>VLOOKUP(D857,'KATEGORI BARANG'!$B$2:$C$182,2)</f>
        <v>157</v>
      </c>
      <c r="F857" s="5"/>
      <c r="G857" s="5"/>
      <c r="H857" s="5"/>
      <c r="I857" s="9" t="s">
        <v>346</v>
      </c>
      <c r="J857" s="5"/>
      <c r="K857" s="5" t="s">
        <v>347</v>
      </c>
      <c r="L857" s="10"/>
    </row>
    <row r="858" spans="1:12" ht="18.75" hidden="1" customHeight="1">
      <c r="A858" s="5">
        <v>246</v>
      </c>
      <c r="B858" s="5" t="str">
        <f>CONCATENATE("EKB","/",E858,"/",IF(COUNTIFS($D$2:D858,D858)&lt;10,"00",IF(COUNTIFS($D$2:D858,D858)&gt;=10,"0",FALSE)),COUNTIFS($D$2:D858,D858))</f>
        <v>EKB/158/001</v>
      </c>
      <c r="C858" s="5"/>
      <c r="D858" s="9" t="s">
        <v>193</v>
      </c>
      <c r="E858" s="9" t="str">
        <f>VLOOKUP(D858,'KATEGORI BARANG'!$B$2:$C$182,2)</f>
        <v>158</v>
      </c>
      <c r="F858" s="5"/>
      <c r="G858" s="5"/>
      <c r="H858" s="5"/>
      <c r="I858" s="9" t="s">
        <v>0</v>
      </c>
      <c r="J858" s="5"/>
      <c r="K858" s="5" t="s">
        <v>347</v>
      </c>
      <c r="L858" s="10"/>
    </row>
    <row r="859" spans="1:12" ht="18.75" hidden="1" customHeight="1">
      <c r="A859" s="5">
        <v>246</v>
      </c>
      <c r="B859" s="5" t="str">
        <f>CONCATENATE("EKB","/",E859,"/",IF(COUNTIFS($D$2:D859,D859)&lt;10,"00",IF(COUNTIFS($D$2:D859,D859)&gt;=10,"0",FALSE)),COUNTIFS($D$2:D859,D859))</f>
        <v>EKB/158/002</v>
      </c>
      <c r="C859" s="5"/>
      <c r="D859" s="9" t="s">
        <v>193</v>
      </c>
      <c r="E859" s="9" t="str">
        <f>VLOOKUP(D859,'KATEGORI BARANG'!$B$2:$C$182,2)</f>
        <v>158</v>
      </c>
      <c r="F859" s="5"/>
      <c r="G859" s="5"/>
      <c r="H859" s="5"/>
      <c r="I859" s="9" t="s">
        <v>0</v>
      </c>
      <c r="J859" s="5"/>
      <c r="K859" s="5" t="s">
        <v>347</v>
      </c>
      <c r="L859" s="10"/>
    </row>
    <row r="860" spans="1:12" ht="18.75" hidden="1" customHeight="1">
      <c r="A860" s="5">
        <v>246</v>
      </c>
      <c r="B860" s="5" t="str">
        <f>CONCATENATE("EKB","/",E860,"/",IF(COUNTIFS($D$2:D860,D860)&lt;10,"00",IF(COUNTIFS($D$2:D860,D860)&gt;=10,"0",FALSE)),COUNTIFS($D$2:D860,D860))</f>
        <v>EKB/158/003</v>
      </c>
      <c r="C860" s="5"/>
      <c r="D860" s="9" t="s">
        <v>193</v>
      </c>
      <c r="E860" s="9" t="str">
        <f>VLOOKUP(D860,'KATEGORI BARANG'!$B$2:$C$182,2)</f>
        <v>158</v>
      </c>
      <c r="F860" s="5"/>
      <c r="G860" s="5"/>
      <c r="H860" s="5"/>
      <c r="I860" s="9" t="s">
        <v>0</v>
      </c>
      <c r="J860" s="5"/>
      <c r="K860" s="5" t="s">
        <v>347</v>
      </c>
      <c r="L860" s="10"/>
    </row>
    <row r="861" spans="1:12" ht="18.75" customHeight="1">
      <c r="A861" s="5">
        <v>246</v>
      </c>
      <c r="B861" s="5" t="str">
        <f>CONCATENATE("EKB","/",E861,"/",IF(COUNTIFS($D$2:D861,D861)&lt;10,"00",IF(COUNTIFS($D$2:D861,D861)&gt;=10,"0",FALSE)),COUNTIFS($D$2:D861,D861))</f>
        <v>EKB/158/004</v>
      </c>
      <c r="C861" s="5"/>
      <c r="D861" s="9" t="s">
        <v>193</v>
      </c>
      <c r="E861" s="9" t="str">
        <f>VLOOKUP(D861,'KATEGORI BARANG'!$B$2:$C$182,2)</f>
        <v>158</v>
      </c>
      <c r="F861" s="5"/>
      <c r="G861" s="5"/>
      <c r="H861" s="5"/>
      <c r="I861" s="9" t="s">
        <v>6</v>
      </c>
      <c r="J861" s="5"/>
      <c r="K861" s="5" t="s">
        <v>347</v>
      </c>
      <c r="L861" s="10"/>
    </row>
    <row r="862" spans="1:12" ht="18.75" customHeight="1">
      <c r="A862" s="5">
        <v>246</v>
      </c>
      <c r="B862" s="5" t="str">
        <f>CONCATENATE("EKB","/",E862,"/",IF(COUNTIFS($D$2:D862,D862)&lt;10,"00",IF(COUNTIFS($D$2:D862,D862)&gt;=10,"0",FALSE)),COUNTIFS($D$2:D862,D862))</f>
        <v>EKB/158/005</v>
      </c>
      <c r="C862" s="5"/>
      <c r="D862" s="9" t="s">
        <v>193</v>
      </c>
      <c r="E862" s="9" t="str">
        <f>VLOOKUP(D862,'KATEGORI BARANG'!$B$2:$C$182,2)</f>
        <v>158</v>
      </c>
      <c r="F862" s="5"/>
      <c r="G862" s="5"/>
      <c r="H862" s="5"/>
      <c r="I862" s="9" t="s">
        <v>6</v>
      </c>
      <c r="J862" s="5"/>
      <c r="K862" s="5" t="s">
        <v>347</v>
      </c>
      <c r="L862" s="10"/>
    </row>
    <row r="863" spans="1:12" ht="18.75" hidden="1" customHeight="1">
      <c r="A863" s="5">
        <v>246</v>
      </c>
      <c r="B863" s="5" t="str">
        <f>CONCATENATE("EKB","/",E863,"/",IF(COUNTIFS($D$2:D863,D863)&lt;10,"00",IF(COUNTIFS($D$2:D863,D863)&gt;=10,"0",FALSE)),COUNTIFS($D$2:D863,D863))</f>
        <v>EKB/158/006</v>
      </c>
      <c r="C863" s="5"/>
      <c r="D863" s="9" t="s">
        <v>193</v>
      </c>
      <c r="E863" s="9" t="str">
        <f>VLOOKUP(D863,'KATEGORI BARANG'!$B$2:$C$182,2)</f>
        <v>158</v>
      </c>
      <c r="F863" s="5"/>
      <c r="G863" s="5"/>
      <c r="H863" s="5"/>
      <c r="I863" s="9" t="s">
        <v>7</v>
      </c>
      <c r="J863" s="5"/>
      <c r="K863" s="5" t="s">
        <v>347</v>
      </c>
      <c r="L863" s="10"/>
    </row>
    <row r="864" spans="1:12" ht="18.75" hidden="1" customHeight="1">
      <c r="A864" s="5">
        <v>246</v>
      </c>
      <c r="B864" s="5" t="str">
        <f>CONCATENATE("EKB","/",E864,"/",IF(COUNTIFS($D$2:D864,D864)&lt;10,"00",IF(COUNTIFS($D$2:D864,D864)&gt;=10,"0",FALSE)),COUNTIFS($D$2:D864,D864))</f>
        <v>EKB/158/007</v>
      </c>
      <c r="C864" s="5"/>
      <c r="D864" s="9" t="s">
        <v>193</v>
      </c>
      <c r="E864" s="9" t="str">
        <f>VLOOKUP(D864,'KATEGORI BARANG'!$B$2:$C$182,2)</f>
        <v>158</v>
      </c>
      <c r="F864" s="5"/>
      <c r="G864" s="5"/>
      <c r="H864" s="5"/>
      <c r="I864" s="9" t="s">
        <v>2</v>
      </c>
      <c r="J864" s="5"/>
      <c r="K864" s="5" t="s">
        <v>347</v>
      </c>
      <c r="L864" s="10"/>
    </row>
    <row r="865" spans="1:12" ht="18.75" hidden="1" customHeight="1">
      <c r="A865" s="5">
        <v>246</v>
      </c>
      <c r="B865" s="5" t="str">
        <f>CONCATENATE("EKB","/",E865,"/",IF(COUNTIFS($D$2:D865,D865)&lt;10,"00",IF(COUNTIFS($D$2:D865,D865)&gt;=10,"0",FALSE)),COUNTIFS($D$2:D865,D865))</f>
        <v>EKB/159/001</v>
      </c>
      <c r="C865" s="5"/>
      <c r="D865" s="9" t="s">
        <v>194</v>
      </c>
      <c r="E865" s="9" t="str">
        <f>VLOOKUP(D865,'KATEGORI BARANG'!$B$2:$C$182,2)</f>
        <v>159</v>
      </c>
      <c r="F865" s="5"/>
      <c r="G865" s="5"/>
      <c r="H865" s="5"/>
      <c r="I865" s="9" t="s">
        <v>0</v>
      </c>
      <c r="J865" s="5"/>
      <c r="K865" s="5" t="s">
        <v>347</v>
      </c>
      <c r="L865" s="10"/>
    </row>
    <row r="866" spans="1:12" ht="18.75" customHeight="1">
      <c r="A866" s="5">
        <v>246</v>
      </c>
      <c r="B866" s="5" t="str">
        <f>CONCATENATE("EKB","/",E866,"/",IF(COUNTIFS($D$2:D866,D866)&lt;10,"00",IF(COUNTIFS($D$2:D866,D866)&gt;=10,"0",FALSE)),COUNTIFS($D$2:D866,D866))</f>
        <v>EKB/159/002</v>
      </c>
      <c r="C866" s="5"/>
      <c r="D866" s="9" t="s">
        <v>194</v>
      </c>
      <c r="E866" s="9" t="str">
        <f>VLOOKUP(D866,'KATEGORI BARANG'!$B$2:$C$182,2)</f>
        <v>159</v>
      </c>
      <c r="F866" s="5"/>
      <c r="G866" s="5"/>
      <c r="H866" s="5"/>
      <c r="I866" s="9" t="s">
        <v>6</v>
      </c>
      <c r="J866" s="5"/>
      <c r="K866" s="5" t="s">
        <v>347</v>
      </c>
      <c r="L866" s="10"/>
    </row>
    <row r="867" spans="1:12" ht="18.75" hidden="1" customHeight="1">
      <c r="A867" s="5">
        <v>246</v>
      </c>
      <c r="B867" s="5" t="str">
        <f>CONCATENATE("EKB","/",E867,"/",IF(COUNTIFS($D$2:D867,D867)&lt;10,"00",IF(COUNTIFS($D$2:D867,D867)&gt;=10,"0",FALSE)),COUNTIFS($D$2:D867,D867))</f>
        <v>EKB/159/003</v>
      </c>
      <c r="C867" s="5"/>
      <c r="D867" s="9" t="s">
        <v>194</v>
      </c>
      <c r="E867" s="9" t="str">
        <f>VLOOKUP(D867,'KATEGORI BARANG'!$B$2:$C$182,2)</f>
        <v>159</v>
      </c>
      <c r="F867" s="5"/>
      <c r="G867" s="5"/>
      <c r="H867" s="5"/>
      <c r="I867" s="9" t="s">
        <v>8</v>
      </c>
      <c r="J867" s="5"/>
      <c r="K867" s="5" t="s">
        <v>347</v>
      </c>
      <c r="L867" s="10"/>
    </row>
    <row r="868" spans="1:12" ht="18.75" hidden="1" customHeight="1">
      <c r="A868" s="5">
        <v>246</v>
      </c>
      <c r="B868" s="5" t="str">
        <f>CONCATENATE("EKB","/",E868,"/",IF(COUNTIFS($D$2:D868,D868)&lt;10,"00",IF(COUNTIFS($D$2:D868,D868)&gt;=10,"0",FALSE)),COUNTIFS($D$2:D868,D868))</f>
        <v>EKB/160/001</v>
      </c>
      <c r="C868" s="5"/>
      <c r="D868" s="9" t="s">
        <v>195</v>
      </c>
      <c r="E868" s="9" t="str">
        <f>VLOOKUP(D868,'KATEGORI BARANG'!$B$2:$C$182,2)</f>
        <v>160</v>
      </c>
      <c r="F868" s="5"/>
      <c r="G868" s="5"/>
      <c r="H868" s="5"/>
      <c r="I868" s="9" t="s">
        <v>346</v>
      </c>
      <c r="J868" s="5"/>
      <c r="K868" s="5" t="s">
        <v>347</v>
      </c>
      <c r="L868" s="10"/>
    </row>
    <row r="869" spans="1:12" ht="18.75" hidden="1" customHeight="1">
      <c r="A869" s="5">
        <v>246</v>
      </c>
      <c r="B869" s="5" t="str">
        <f>CONCATENATE("EKB","/",E869,"/",IF(COUNTIFS($D$2:D869,D869)&lt;10,"00",IF(COUNTIFS($D$2:D869,D869)&gt;=10,"0",FALSE)),COUNTIFS($D$2:D869,D869))</f>
        <v>EKB/161/001</v>
      </c>
      <c r="C869" s="5"/>
      <c r="D869" s="9" t="s">
        <v>196</v>
      </c>
      <c r="E869" s="9" t="str">
        <f>VLOOKUP(D869,'KATEGORI BARANG'!$B$2:$C$182,2)</f>
        <v>161</v>
      </c>
      <c r="F869" s="5"/>
      <c r="G869" s="5"/>
      <c r="H869" s="5"/>
      <c r="I869" s="9" t="s">
        <v>8</v>
      </c>
      <c r="J869" s="5"/>
      <c r="K869" s="5" t="s">
        <v>347</v>
      </c>
      <c r="L869" s="10"/>
    </row>
    <row r="870" spans="1:12" ht="18.75" hidden="1" customHeight="1">
      <c r="A870" s="5">
        <v>246</v>
      </c>
      <c r="B870" s="5" t="str">
        <f>CONCATENATE("EKB","/",E870,"/",IF(COUNTIFS($D$2:D870,D870)&lt;10,"00",IF(COUNTIFS($D$2:D870,D870)&gt;=10,"0",FALSE)),COUNTIFS($D$2:D870,D870))</f>
        <v>EKB/162/001</v>
      </c>
      <c r="C870" s="5"/>
      <c r="D870" s="9" t="s">
        <v>197</v>
      </c>
      <c r="E870" s="9" t="str">
        <f>VLOOKUP(D870,'KATEGORI BARANG'!$B$2:$C$182,2)</f>
        <v>162</v>
      </c>
      <c r="F870" s="5"/>
      <c r="G870" s="5"/>
      <c r="H870" s="5"/>
      <c r="I870" s="9" t="s">
        <v>346</v>
      </c>
      <c r="J870" s="5"/>
      <c r="K870" s="5" t="s">
        <v>347</v>
      </c>
      <c r="L870" s="10"/>
    </row>
    <row r="871" spans="1:12" ht="18.75" hidden="1" customHeight="1">
      <c r="A871" s="5">
        <v>246</v>
      </c>
      <c r="B871" s="5" t="str">
        <f>CONCATENATE("EKB","/",E871,"/",IF(COUNTIFS($D$2:D871,D871)&lt;10,"00",IF(COUNTIFS($D$2:D871,D871)&gt;=10,"0",FALSE)),COUNTIFS($D$2:D871,D871))</f>
        <v>EKB/162/002</v>
      </c>
      <c r="C871" s="5"/>
      <c r="D871" s="9" t="s">
        <v>197</v>
      </c>
      <c r="E871" s="9" t="str">
        <f>VLOOKUP(D871,'KATEGORI BARANG'!$B$2:$C$182,2)</f>
        <v>162</v>
      </c>
      <c r="F871" s="5"/>
      <c r="G871" s="5"/>
      <c r="H871" s="5"/>
      <c r="I871" s="9" t="s">
        <v>346</v>
      </c>
      <c r="J871" s="5"/>
      <c r="K871" s="5" t="s">
        <v>347</v>
      </c>
      <c r="L871" s="10"/>
    </row>
    <row r="872" spans="1:12" ht="18.75" hidden="1" customHeight="1">
      <c r="A872" s="5">
        <v>246</v>
      </c>
      <c r="B872" s="5" t="str">
        <f>CONCATENATE("EKB","/",E872,"/",IF(COUNTIFS($D$2:D872,D872)&lt;10,"00",IF(COUNTIFS($D$2:D872,D872)&gt;=10,"0",FALSE)),COUNTIFS($D$2:D872,D872))</f>
        <v>EKB/162/003</v>
      </c>
      <c r="C872" s="5"/>
      <c r="D872" s="9" t="s">
        <v>197</v>
      </c>
      <c r="E872" s="9" t="str">
        <f>VLOOKUP(D872,'KATEGORI BARANG'!$B$2:$C$182,2)</f>
        <v>162</v>
      </c>
      <c r="F872" s="5"/>
      <c r="G872" s="5"/>
      <c r="H872" s="5"/>
      <c r="I872" s="9" t="s">
        <v>346</v>
      </c>
      <c r="J872" s="5"/>
      <c r="K872" s="5" t="s">
        <v>347</v>
      </c>
      <c r="L872" s="10"/>
    </row>
    <row r="873" spans="1:12" ht="18.75" hidden="1" customHeight="1">
      <c r="A873" s="5">
        <v>246</v>
      </c>
      <c r="B873" s="5" t="str">
        <f>CONCATENATE("EKB","/",E873,"/",IF(COUNTIFS($D$2:D873,D873)&lt;10,"00",IF(COUNTIFS($D$2:D873,D873)&gt;=10,"0",FALSE)),COUNTIFS($D$2:D873,D873))</f>
        <v>EKB/163/001</v>
      </c>
      <c r="C873" s="5"/>
      <c r="D873" s="9" t="s">
        <v>198</v>
      </c>
      <c r="E873" s="9" t="str">
        <f>VLOOKUP(D873,'KATEGORI BARANG'!$B$2:$C$182,2)</f>
        <v>163</v>
      </c>
      <c r="F873" s="5"/>
      <c r="G873" s="5"/>
      <c r="H873" s="5"/>
      <c r="I873" s="9" t="s">
        <v>16</v>
      </c>
      <c r="J873" s="5"/>
      <c r="K873" s="5" t="s">
        <v>347</v>
      </c>
      <c r="L873" s="10"/>
    </row>
    <row r="874" spans="1:12" ht="18.75" hidden="1" customHeight="1">
      <c r="A874" s="5">
        <v>246</v>
      </c>
      <c r="B874" s="5" t="str">
        <f>CONCATENATE("EKB","/",E874,"/",IF(COUNTIFS($D$2:D874,D874)&lt;10,"00",IF(COUNTIFS($D$2:D874,D874)&gt;=10,"0",FALSE)),COUNTIFS($D$2:D874,D874))</f>
        <v>EKB/164/001</v>
      </c>
      <c r="C874" s="5"/>
      <c r="D874" s="9" t="s">
        <v>199</v>
      </c>
      <c r="E874" s="9" t="str">
        <f>VLOOKUP(D874,'KATEGORI BARANG'!$B$2:$C$182,2)</f>
        <v>164</v>
      </c>
      <c r="F874" s="5"/>
      <c r="G874" s="5"/>
      <c r="H874" s="5"/>
      <c r="I874" s="9" t="s">
        <v>16</v>
      </c>
      <c r="J874" s="5"/>
      <c r="K874" s="5" t="s">
        <v>347</v>
      </c>
      <c r="L874" s="10"/>
    </row>
    <row r="875" spans="1:12" ht="18.75" hidden="1" customHeight="1">
      <c r="A875" s="5">
        <v>246</v>
      </c>
      <c r="B875" s="5" t="str">
        <f>CONCATENATE("EKB","/",E875,"/",IF(COUNTIFS($D$2:D875,D875)&lt;10,"00",IF(COUNTIFS($D$2:D875,D875)&gt;=10,"0",FALSE)),COUNTIFS($D$2:D875,D875))</f>
        <v>EKB/165/001</v>
      </c>
      <c r="C875" s="5"/>
      <c r="D875" s="9" t="s">
        <v>200</v>
      </c>
      <c r="E875" s="9" t="str">
        <f>VLOOKUP(D875,'KATEGORI BARANG'!$B$2:$C$182,2)</f>
        <v>165</v>
      </c>
      <c r="F875" s="5"/>
      <c r="G875" s="5"/>
      <c r="H875" s="5"/>
      <c r="I875" s="9" t="s">
        <v>16</v>
      </c>
      <c r="J875" s="5"/>
      <c r="K875" s="5" t="s">
        <v>347</v>
      </c>
      <c r="L875" s="10"/>
    </row>
    <row r="876" spans="1:12" ht="18.75" hidden="1" customHeight="1">
      <c r="A876" s="5">
        <v>246</v>
      </c>
      <c r="B876" s="5" t="str">
        <f>CONCATENATE("EKB","/",E876,"/",IF(COUNTIFS($D$2:D876,D876)&lt;10,"00",IF(COUNTIFS($D$2:D876,D876)&gt;=10,"0",FALSE)),COUNTIFS($D$2:D876,D876))</f>
        <v>EKB/166/001</v>
      </c>
      <c r="C876" s="5"/>
      <c r="D876" s="9" t="s">
        <v>201</v>
      </c>
      <c r="E876" s="9" t="str">
        <f>VLOOKUP(D876,'KATEGORI BARANG'!$B$2:$C$182,2)</f>
        <v>166</v>
      </c>
      <c r="F876" s="5"/>
      <c r="G876" s="5"/>
      <c r="H876" s="5"/>
      <c r="I876" s="9" t="s">
        <v>9</v>
      </c>
      <c r="J876" s="5"/>
      <c r="K876" s="5" t="s">
        <v>347</v>
      </c>
      <c r="L876" s="10"/>
    </row>
    <row r="877" spans="1:12" ht="18.75" hidden="1" customHeight="1">
      <c r="A877" s="5">
        <v>246</v>
      </c>
      <c r="B877" s="5" t="str">
        <f>CONCATENATE("EKB","/",E877,"/",IF(COUNTIFS($D$2:D877,D877)&lt;10,"00",IF(COUNTIFS($D$2:D877,D877)&gt;=10,"0",FALSE)),COUNTIFS($D$2:D877,D877))</f>
        <v>EKB/166/002</v>
      </c>
      <c r="C877" s="5"/>
      <c r="D877" s="9" t="s">
        <v>201</v>
      </c>
      <c r="E877" s="9" t="str">
        <f>VLOOKUP(D877,'KATEGORI BARANG'!$B$2:$C$182,2)</f>
        <v>166</v>
      </c>
      <c r="F877" s="5"/>
      <c r="G877" s="5"/>
      <c r="H877" s="5"/>
      <c r="I877" s="9" t="s">
        <v>13</v>
      </c>
      <c r="J877" s="5"/>
      <c r="K877" s="5" t="s">
        <v>347</v>
      </c>
      <c r="L877" s="10"/>
    </row>
    <row r="878" spans="1:12" ht="18.75" hidden="1" customHeight="1">
      <c r="A878" s="5">
        <v>246</v>
      </c>
      <c r="B878" s="5" t="str">
        <f>CONCATENATE("EKB","/",E878,"/",IF(COUNTIFS($D$2:D878,D878)&lt;10,"00",IF(COUNTIFS($D$2:D878,D878)&gt;=10,"0",FALSE)),COUNTIFS($D$2:D878,D878))</f>
        <v>EKB/166/003</v>
      </c>
      <c r="C878" s="5"/>
      <c r="D878" s="9" t="s">
        <v>201</v>
      </c>
      <c r="E878" s="9" t="str">
        <f>VLOOKUP(D878,'KATEGORI BARANG'!$B$2:$C$182,2)</f>
        <v>166</v>
      </c>
      <c r="F878" s="5"/>
      <c r="G878" s="5"/>
      <c r="H878" s="5"/>
      <c r="I878" s="9" t="s">
        <v>15</v>
      </c>
      <c r="J878" s="5"/>
      <c r="K878" s="5" t="s">
        <v>347</v>
      </c>
      <c r="L878" s="10"/>
    </row>
    <row r="879" spans="1:12" ht="18.75" hidden="1" customHeight="1">
      <c r="A879" s="5">
        <v>246</v>
      </c>
      <c r="B879" s="5" t="str">
        <f>CONCATENATE("EKB","/",E879,"/",IF(COUNTIFS($D$2:D879,D879)&lt;10,"00",IF(COUNTIFS($D$2:D879,D879)&gt;=10,"0",FALSE)),COUNTIFS($D$2:D879,D879))</f>
        <v>EKB/166/004</v>
      </c>
      <c r="C879" s="5"/>
      <c r="D879" s="9" t="s">
        <v>201</v>
      </c>
      <c r="E879" s="9" t="str">
        <f>VLOOKUP(D879,'KATEGORI BARANG'!$B$2:$C$182,2)</f>
        <v>166</v>
      </c>
      <c r="F879" s="5"/>
      <c r="G879" s="5"/>
      <c r="H879" s="5"/>
      <c r="I879" s="9" t="s">
        <v>16</v>
      </c>
      <c r="J879" s="5"/>
      <c r="K879" s="5" t="s">
        <v>347</v>
      </c>
      <c r="L879" s="10"/>
    </row>
    <row r="880" spans="1:12" ht="18.75" hidden="1" customHeight="1">
      <c r="A880" s="5">
        <v>246</v>
      </c>
      <c r="B880" s="5" t="str">
        <f>CONCATENATE("EKB","/",E880,"/",IF(COUNTIFS($D$2:D880,D880)&lt;10,"00",IF(COUNTIFS($D$2:D880,D880)&gt;=10,"0",FALSE)),COUNTIFS($D$2:D880,D880))</f>
        <v>EKB/167/001</v>
      </c>
      <c r="C880" s="5"/>
      <c r="D880" s="9" t="s">
        <v>202</v>
      </c>
      <c r="E880" s="9" t="str">
        <f>VLOOKUP(D880,'KATEGORI BARANG'!$B$2:$C$182,2)</f>
        <v>167</v>
      </c>
      <c r="F880" s="5"/>
      <c r="G880" s="5"/>
      <c r="H880" s="5"/>
      <c r="I880" s="9" t="s">
        <v>16</v>
      </c>
      <c r="J880" s="5"/>
      <c r="K880" s="5" t="s">
        <v>347</v>
      </c>
      <c r="L880" s="10"/>
    </row>
    <row r="881" spans="1:12" ht="18.75" hidden="1" customHeight="1">
      <c r="A881" s="5">
        <v>246</v>
      </c>
      <c r="B881" s="5" t="str">
        <f>CONCATENATE("EKB","/",E881,"/",IF(COUNTIFS($D$2:D881,D881)&lt;10,"00",IF(COUNTIFS($D$2:D881,D881)&gt;=10,"0",FALSE)),COUNTIFS($D$2:D881,D881))</f>
        <v>EKB/167/002</v>
      </c>
      <c r="C881" s="5"/>
      <c r="D881" s="9" t="s">
        <v>202</v>
      </c>
      <c r="E881" s="9" t="str">
        <f>VLOOKUP(D881,'KATEGORI BARANG'!$B$2:$C$182,2)</f>
        <v>167</v>
      </c>
      <c r="F881" s="5"/>
      <c r="G881" s="5"/>
      <c r="H881" s="5"/>
      <c r="I881" s="9" t="s">
        <v>16</v>
      </c>
      <c r="J881" s="5"/>
      <c r="K881" s="5" t="s">
        <v>347</v>
      </c>
      <c r="L881" s="10"/>
    </row>
    <row r="882" spans="1:12" ht="18.75" hidden="1" customHeight="1">
      <c r="A882" s="5">
        <v>246</v>
      </c>
      <c r="B882" s="5" t="str">
        <f>CONCATENATE("EKB","/",E882,"/",IF(COUNTIFS($D$2:D882,D882)&lt;10,"00",IF(COUNTIFS($D$2:D882,D882)&gt;=10,"0",FALSE)),COUNTIFS($D$2:D882,D882))</f>
        <v>EKB/167/003</v>
      </c>
      <c r="C882" s="5"/>
      <c r="D882" s="9" t="s">
        <v>202</v>
      </c>
      <c r="E882" s="9" t="str">
        <f>VLOOKUP(D882,'KATEGORI BARANG'!$B$2:$C$182,2)</f>
        <v>167</v>
      </c>
      <c r="F882" s="5"/>
      <c r="G882" s="5"/>
      <c r="H882" s="5"/>
      <c r="I882" s="9" t="s">
        <v>16</v>
      </c>
      <c r="J882" s="5"/>
      <c r="K882" s="5" t="s">
        <v>347</v>
      </c>
      <c r="L882" s="10"/>
    </row>
    <row r="883" spans="1:12" ht="18.75" hidden="1" customHeight="1">
      <c r="A883" s="5">
        <v>246</v>
      </c>
      <c r="B883" s="5" t="str">
        <f>CONCATENATE("EKB","/",E883,"/",IF(COUNTIFS($D$2:D883,D883)&lt;10,"00",IF(COUNTIFS($D$2:D883,D883)&gt;=10,"0",FALSE)),COUNTIFS($D$2:D883,D883))</f>
        <v>EKB/167/004</v>
      </c>
      <c r="C883" s="5"/>
      <c r="D883" s="9" t="s">
        <v>202</v>
      </c>
      <c r="E883" s="9" t="str">
        <f>VLOOKUP(D883,'KATEGORI BARANG'!$B$2:$C$182,2)</f>
        <v>167</v>
      </c>
      <c r="F883" s="5"/>
      <c r="G883" s="5"/>
      <c r="H883" s="5"/>
      <c r="I883" s="9" t="s">
        <v>16</v>
      </c>
      <c r="J883" s="5"/>
      <c r="K883" s="5" t="s">
        <v>347</v>
      </c>
      <c r="L883" s="10"/>
    </row>
    <row r="884" spans="1:12" ht="18.75" hidden="1" customHeight="1">
      <c r="A884" s="5">
        <v>246</v>
      </c>
      <c r="B884" s="5" t="str">
        <f>CONCATENATE("EKB","/",E884,"/",IF(COUNTIFS($D$2:D884,D884)&lt;10,"00",IF(COUNTIFS($D$2:D884,D884)&gt;=10,"0",FALSE)),COUNTIFS($D$2:D884,D884))</f>
        <v>EKB/167/005</v>
      </c>
      <c r="C884" s="5"/>
      <c r="D884" s="9" t="s">
        <v>202</v>
      </c>
      <c r="E884" s="9" t="str">
        <f>VLOOKUP(D884,'KATEGORI BARANG'!$B$2:$C$182,2)</f>
        <v>167</v>
      </c>
      <c r="F884" s="5"/>
      <c r="G884" s="5"/>
      <c r="H884" s="5"/>
      <c r="I884" s="9" t="s">
        <v>16</v>
      </c>
      <c r="J884" s="5"/>
      <c r="K884" s="5" t="s">
        <v>347</v>
      </c>
      <c r="L884" s="10"/>
    </row>
    <row r="885" spans="1:12" ht="18.75" hidden="1" customHeight="1">
      <c r="A885" s="5">
        <v>246</v>
      </c>
      <c r="B885" s="5" t="str">
        <f>CONCATENATE("EKB","/",E885,"/",IF(COUNTIFS($D$2:D885,D885)&lt;10,"00",IF(COUNTIFS($D$2:D885,D885)&gt;=10,"0",FALSE)),COUNTIFS($D$2:D885,D885))</f>
        <v>EKB/167/006</v>
      </c>
      <c r="C885" s="5"/>
      <c r="D885" s="9" t="s">
        <v>202</v>
      </c>
      <c r="E885" s="9" t="str">
        <f>VLOOKUP(D885,'KATEGORI BARANG'!$B$2:$C$182,2)</f>
        <v>167</v>
      </c>
      <c r="F885" s="5"/>
      <c r="G885" s="5"/>
      <c r="H885" s="5"/>
      <c r="I885" s="9" t="s">
        <v>16</v>
      </c>
      <c r="J885" s="5"/>
      <c r="K885" s="5" t="s">
        <v>347</v>
      </c>
      <c r="L885" s="10"/>
    </row>
    <row r="886" spans="1:12" ht="18.75" hidden="1" customHeight="1">
      <c r="A886" s="5">
        <v>246</v>
      </c>
      <c r="B886" s="5" t="str">
        <f>CONCATENATE("EKB","/",E886,"/",IF(COUNTIFS($D$2:D886,D886)&lt;10,"00",IF(COUNTIFS($D$2:D886,D886)&gt;=10,"0",FALSE)),COUNTIFS($D$2:D886,D886))</f>
        <v>EKB/167/007</v>
      </c>
      <c r="C886" s="5"/>
      <c r="D886" s="9" t="s">
        <v>202</v>
      </c>
      <c r="E886" s="9" t="str">
        <f>VLOOKUP(D886,'KATEGORI BARANG'!$B$2:$C$182,2)</f>
        <v>167</v>
      </c>
      <c r="F886" s="5"/>
      <c r="G886" s="5"/>
      <c r="H886" s="5"/>
      <c r="I886" s="9" t="s">
        <v>16</v>
      </c>
      <c r="J886" s="5"/>
      <c r="K886" s="5" t="s">
        <v>347</v>
      </c>
      <c r="L886" s="10"/>
    </row>
    <row r="887" spans="1:12" ht="18.75" hidden="1" customHeight="1">
      <c r="A887" s="5">
        <v>246</v>
      </c>
      <c r="B887" s="5" t="str">
        <f>CONCATENATE("EKB","/",E887,"/",IF(COUNTIFS($D$2:D887,D887)&lt;10,"00",IF(COUNTIFS($D$2:D887,D887)&gt;=10,"0",FALSE)),COUNTIFS($D$2:D887,D887))</f>
        <v>EKB/167/008</v>
      </c>
      <c r="C887" s="5"/>
      <c r="D887" s="9" t="s">
        <v>202</v>
      </c>
      <c r="E887" s="9" t="str">
        <f>VLOOKUP(D887,'KATEGORI BARANG'!$B$2:$C$182,2)</f>
        <v>167</v>
      </c>
      <c r="F887" s="5"/>
      <c r="G887" s="5"/>
      <c r="H887" s="5"/>
      <c r="I887" s="9" t="s">
        <v>16</v>
      </c>
      <c r="J887" s="5"/>
      <c r="K887" s="5" t="s">
        <v>347</v>
      </c>
      <c r="L887" s="10"/>
    </row>
    <row r="888" spans="1:12" ht="18.75" hidden="1" customHeight="1">
      <c r="A888" s="5">
        <v>246</v>
      </c>
      <c r="B888" s="5" t="str">
        <f>CONCATENATE("EKB","/",E888,"/",IF(COUNTIFS($D$2:D888,D888)&lt;10,"00",IF(COUNTIFS($D$2:D888,D888)&gt;=10,"0",FALSE)),COUNTIFS($D$2:D888,D888))</f>
        <v>EKB/167/009</v>
      </c>
      <c r="C888" s="5"/>
      <c r="D888" s="9" t="s">
        <v>202</v>
      </c>
      <c r="E888" s="9" t="str">
        <f>VLOOKUP(D888,'KATEGORI BARANG'!$B$2:$C$182,2)</f>
        <v>167</v>
      </c>
      <c r="F888" s="5"/>
      <c r="G888" s="5"/>
      <c r="H888" s="5"/>
      <c r="I888" s="9" t="s">
        <v>16</v>
      </c>
      <c r="J888" s="5"/>
      <c r="K888" s="5" t="s">
        <v>347</v>
      </c>
      <c r="L888" s="10"/>
    </row>
    <row r="889" spans="1:12" ht="18.75" hidden="1" customHeight="1">
      <c r="A889" s="5">
        <v>246</v>
      </c>
      <c r="B889" s="5" t="str">
        <f>CONCATENATE("EKB","/",E889,"/",IF(COUNTIFS($D$2:D889,D889)&lt;10,"00",IF(COUNTIFS($D$2:D889,D889)&gt;=10,"0",FALSE)),COUNTIFS($D$2:D889,D889))</f>
        <v>EKB/167/010</v>
      </c>
      <c r="C889" s="5"/>
      <c r="D889" s="9" t="s">
        <v>202</v>
      </c>
      <c r="E889" s="9" t="str">
        <f>VLOOKUP(D889,'KATEGORI BARANG'!$B$2:$C$182,2)</f>
        <v>167</v>
      </c>
      <c r="F889" s="5"/>
      <c r="G889" s="5"/>
      <c r="H889" s="5"/>
      <c r="I889" s="9" t="s">
        <v>16</v>
      </c>
      <c r="J889" s="5"/>
      <c r="K889" s="5" t="s">
        <v>347</v>
      </c>
      <c r="L889" s="10"/>
    </row>
    <row r="890" spans="1:12" ht="18.75" hidden="1" customHeight="1">
      <c r="A890" s="5">
        <v>246</v>
      </c>
      <c r="B890" s="5" t="str">
        <f>CONCATENATE("EKB","/",E890,"/",IF(COUNTIFS($D$2:D890,D890)&lt;10,"00",IF(COUNTIFS($D$2:D890,D890)&gt;=10,"0",FALSE)),COUNTIFS($D$2:D890,D890))</f>
        <v>EKB/168/001</v>
      </c>
      <c r="C890" s="5"/>
      <c r="D890" s="9" t="s">
        <v>203</v>
      </c>
      <c r="E890" s="9" t="str">
        <f>VLOOKUP(D890,'KATEGORI BARANG'!$B$2:$C$182,2)</f>
        <v>168</v>
      </c>
      <c r="F890" s="5"/>
      <c r="G890" s="5"/>
      <c r="H890" s="5"/>
      <c r="I890" s="9" t="s">
        <v>9</v>
      </c>
      <c r="J890" s="5"/>
      <c r="K890" s="5" t="s">
        <v>347</v>
      </c>
      <c r="L890" s="10"/>
    </row>
    <row r="891" spans="1:12" ht="18.75" hidden="1" customHeight="1">
      <c r="A891" s="5">
        <v>246</v>
      </c>
      <c r="B891" s="5" t="str">
        <f>CONCATENATE("EKB","/",E891,"/",IF(COUNTIFS($D$2:D891,D891)&lt;10,"00",IF(COUNTIFS($D$2:D891,D891)&gt;=10,"0",FALSE)),COUNTIFS($D$2:D891,D891))</f>
        <v>EKB/169/001</v>
      </c>
      <c r="C891" s="5"/>
      <c r="D891" s="9" t="s">
        <v>204</v>
      </c>
      <c r="E891" s="9" t="str">
        <f>VLOOKUP(D891,'KATEGORI BARANG'!$B$2:$C$182,2)</f>
        <v>169</v>
      </c>
      <c r="F891" s="5"/>
      <c r="G891" s="5"/>
      <c r="H891" s="5"/>
      <c r="I891" s="9" t="s">
        <v>16</v>
      </c>
      <c r="J891" s="5"/>
      <c r="K891" s="5" t="s">
        <v>347</v>
      </c>
      <c r="L891" s="10"/>
    </row>
    <row r="892" spans="1:12" ht="18.75" hidden="1" customHeight="1">
      <c r="A892" s="5">
        <v>246</v>
      </c>
      <c r="B892" s="5" t="str">
        <f>CONCATENATE("EKB","/",E892,"/",IF(COUNTIFS($D$2:D892,D892)&lt;10,"00",IF(COUNTIFS($D$2:D892,D892)&gt;=10,"0",FALSE)),COUNTIFS($D$2:D892,D892))</f>
        <v>EKB/170/001</v>
      </c>
      <c r="C892" s="5"/>
      <c r="D892" s="9" t="s">
        <v>205</v>
      </c>
      <c r="E892" s="9" t="str">
        <f>VLOOKUP(D892,'KATEGORI BARANG'!$B$2:$C$182,2)</f>
        <v>170</v>
      </c>
      <c r="F892" s="5"/>
      <c r="G892" s="5"/>
      <c r="H892" s="5"/>
      <c r="I892" s="9" t="s">
        <v>0</v>
      </c>
      <c r="J892" s="5"/>
      <c r="K892" s="5" t="s">
        <v>347</v>
      </c>
      <c r="L892" s="10"/>
    </row>
    <row r="893" spans="1:12" ht="18.75" hidden="1" customHeight="1">
      <c r="A893" s="5">
        <v>246</v>
      </c>
      <c r="B893" s="5" t="str">
        <f>CONCATENATE("EKB","/",E893,"/",IF(COUNTIFS($D$2:D893,D893)&lt;10,"00",IF(COUNTIFS($D$2:D893,D893)&gt;=10,"0",FALSE)),COUNTIFS($D$2:D893,D893))</f>
        <v>EKB/170/002</v>
      </c>
      <c r="C893" s="5"/>
      <c r="D893" s="9" t="s">
        <v>205</v>
      </c>
      <c r="E893" s="9" t="str">
        <f>VLOOKUP(D893,'KATEGORI BARANG'!$B$2:$C$182,2)</f>
        <v>170</v>
      </c>
      <c r="F893" s="5"/>
      <c r="G893" s="5"/>
      <c r="H893" s="5"/>
      <c r="I893" s="9" t="s">
        <v>0</v>
      </c>
      <c r="J893" s="5"/>
      <c r="K893" s="5" t="s">
        <v>347</v>
      </c>
      <c r="L893" s="10"/>
    </row>
    <row r="894" spans="1:12" ht="18.75" hidden="1" customHeight="1">
      <c r="A894" s="5">
        <v>246</v>
      </c>
      <c r="B894" s="5" t="str">
        <f>CONCATENATE("EKB","/",E894,"/",IF(COUNTIFS($D$2:D894,D894)&lt;10,"00",IF(COUNTIFS($D$2:D894,D894)&gt;=10,"0",FALSE)),COUNTIFS($D$2:D894,D894))</f>
        <v>EKB/170/003</v>
      </c>
      <c r="C894" s="5"/>
      <c r="D894" s="9" t="s">
        <v>205</v>
      </c>
      <c r="E894" s="9" t="str">
        <f>VLOOKUP(D894,'KATEGORI BARANG'!$B$2:$C$182,2)</f>
        <v>170</v>
      </c>
      <c r="F894" s="5"/>
      <c r="G894" s="5"/>
      <c r="H894" s="5"/>
      <c r="I894" s="9" t="s">
        <v>2</v>
      </c>
      <c r="J894" s="5"/>
      <c r="K894" s="5" t="s">
        <v>347</v>
      </c>
      <c r="L894" s="10"/>
    </row>
    <row r="895" spans="1:12" ht="18.75" hidden="1" customHeight="1">
      <c r="A895" s="5">
        <v>246</v>
      </c>
      <c r="B895" s="5" t="str">
        <f>CONCATENATE("EKB","/",E895,"/",IF(COUNTIFS($D$2:D895,D895)&lt;10,"00",IF(COUNTIFS($D$2:D895,D895)&gt;=10,"0",FALSE)),COUNTIFS($D$2:D895,D895))</f>
        <v>EKB/170/004</v>
      </c>
      <c r="C895" s="5"/>
      <c r="D895" s="9" t="s">
        <v>205</v>
      </c>
      <c r="E895" s="9" t="str">
        <f>VLOOKUP(D895,'KATEGORI BARANG'!$B$2:$C$182,2)</f>
        <v>170</v>
      </c>
      <c r="F895" s="5"/>
      <c r="G895" s="5"/>
      <c r="H895" s="5"/>
      <c r="I895" s="9" t="s">
        <v>2</v>
      </c>
      <c r="J895" s="5"/>
      <c r="K895" s="5" t="s">
        <v>347</v>
      </c>
      <c r="L895" s="10"/>
    </row>
    <row r="896" spans="1:12" ht="18.75" hidden="1" customHeight="1">
      <c r="A896" s="5">
        <v>246</v>
      </c>
      <c r="B896" s="5" t="str">
        <f>CONCATENATE("EKB","/",E896,"/",IF(COUNTIFS($D$2:D896,D896)&lt;10,"00",IF(COUNTIFS($D$2:D896,D896)&gt;=10,"0",FALSE)),COUNTIFS($D$2:D896,D896))</f>
        <v>EKB/170/005</v>
      </c>
      <c r="C896" s="5"/>
      <c r="D896" s="9" t="s">
        <v>205</v>
      </c>
      <c r="E896" s="9" t="str">
        <f>VLOOKUP(D896,'KATEGORI BARANG'!$B$2:$C$182,2)</f>
        <v>170</v>
      </c>
      <c r="F896" s="5"/>
      <c r="G896" s="5"/>
      <c r="H896" s="5"/>
      <c r="I896" s="9" t="s">
        <v>3</v>
      </c>
      <c r="J896" s="5"/>
      <c r="K896" s="5" t="s">
        <v>347</v>
      </c>
      <c r="L896" s="10"/>
    </row>
    <row r="897" spans="1:12" ht="18.75" hidden="1" customHeight="1">
      <c r="A897" s="5">
        <v>246</v>
      </c>
      <c r="B897" s="5" t="str">
        <f>CONCATENATE("EKB","/",E897,"/",IF(COUNTIFS($D$2:D897,D897)&lt;10,"00",IF(COUNTIFS($D$2:D897,D897)&gt;=10,"0",FALSE)),COUNTIFS($D$2:D897,D897))</f>
        <v>EKB/170/006</v>
      </c>
      <c r="C897" s="5"/>
      <c r="D897" s="9" t="s">
        <v>205</v>
      </c>
      <c r="E897" s="9" t="str">
        <f>VLOOKUP(D897,'KATEGORI BARANG'!$B$2:$C$182,2)</f>
        <v>170</v>
      </c>
      <c r="F897" s="5"/>
      <c r="G897" s="5"/>
      <c r="H897" s="5"/>
      <c r="I897" s="9" t="s">
        <v>7</v>
      </c>
      <c r="J897" s="5"/>
      <c r="K897" s="5" t="s">
        <v>347</v>
      </c>
      <c r="L897" s="10"/>
    </row>
    <row r="898" spans="1:12" ht="18.75" hidden="1" customHeight="1">
      <c r="A898" s="5">
        <v>246</v>
      </c>
      <c r="B898" s="5" t="str">
        <f>CONCATENATE("EKB","/",E898,"/",IF(COUNTIFS($D$2:D898,D898)&lt;10,"00",IF(COUNTIFS($D$2:D898,D898)&gt;=10,"0",FALSE)),COUNTIFS($D$2:D898,D898))</f>
        <v>EKB/170/007</v>
      </c>
      <c r="C898" s="5"/>
      <c r="D898" s="9" t="s">
        <v>205</v>
      </c>
      <c r="E898" s="9" t="str">
        <f>VLOOKUP(D898,'KATEGORI BARANG'!$B$2:$C$182,2)</f>
        <v>170</v>
      </c>
      <c r="F898" s="5"/>
      <c r="G898" s="5"/>
      <c r="H898" s="5"/>
      <c r="I898" s="9" t="s">
        <v>9</v>
      </c>
      <c r="J898" s="5"/>
      <c r="K898" s="5" t="s">
        <v>347</v>
      </c>
      <c r="L898" s="10"/>
    </row>
    <row r="899" spans="1:12" ht="18.75" hidden="1" customHeight="1">
      <c r="A899" s="5">
        <v>246</v>
      </c>
      <c r="B899" s="5" t="str">
        <f>CONCATENATE("EKB","/",E899,"/",IF(COUNTIFS($D$2:D899,D899)&lt;10,"00",IF(COUNTIFS($D$2:D899,D899)&gt;=10,"0",FALSE)),COUNTIFS($D$2:D899,D899))</f>
        <v>EKB/170/008</v>
      </c>
      <c r="C899" s="5"/>
      <c r="D899" s="9" t="s">
        <v>205</v>
      </c>
      <c r="E899" s="9" t="str">
        <f>VLOOKUP(D899,'KATEGORI BARANG'!$B$2:$C$182,2)</f>
        <v>170</v>
      </c>
      <c r="F899" s="5"/>
      <c r="G899" s="5"/>
      <c r="H899" s="5"/>
      <c r="I899" s="9" t="s">
        <v>9</v>
      </c>
      <c r="J899" s="5"/>
      <c r="K899" s="5" t="s">
        <v>347</v>
      </c>
      <c r="L899" s="10"/>
    </row>
    <row r="900" spans="1:12" ht="18.75" hidden="1" customHeight="1">
      <c r="A900" s="5">
        <v>246</v>
      </c>
      <c r="B900" s="5" t="str">
        <f>CONCATENATE("EKB","/",E900,"/",IF(COUNTIFS($D$2:D900,D900)&lt;10,"00",IF(COUNTIFS($D$2:D900,D900)&gt;=10,"0",FALSE)),COUNTIFS($D$2:D900,D900))</f>
        <v>EKB/170/009</v>
      </c>
      <c r="C900" s="5"/>
      <c r="D900" s="9" t="s">
        <v>205</v>
      </c>
      <c r="E900" s="9" t="str">
        <f>VLOOKUP(D900,'KATEGORI BARANG'!$B$2:$C$182,2)</f>
        <v>170</v>
      </c>
      <c r="F900" s="5"/>
      <c r="G900" s="5"/>
      <c r="H900" s="5"/>
      <c r="I900" s="9" t="s">
        <v>10</v>
      </c>
      <c r="J900" s="5"/>
      <c r="K900" s="5" t="s">
        <v>347</v>
      </c>
      <c r="L900" s="10"/>
    </row>
    <row r="901" spans="1:12" ht="18.75" hidden="1" customHeight="1">
      <c r="A901" s="5">
        <v>246</v>
      </c>
      <c r="B901" s="5" t="str">
        <f>CONCATENATE("EKB","/",E901,"/",IF(COUNTIFS($D$2:D901,D901)&lt;10,"00",IF(COUNTIFS($D$2:D901,D901)&gt;=10,"0",FALSE)),COUNTIFS($D$2:D901,D901))</f>
        <v>EKB/170/010</v>
      </c>
      <c r="C901" s="5"/>
      <c r="D901" s="9" t="s">
        <v>205</v>
      </c>
      <c r="E901" s="9" t="str">
        <f>VLOOKUP(D901,'KATEGORI BARANG'!$B$2:$C$182,2)</f>
        <v>170</v>
      </c>
      <c r="F901" s="5"/>
      <c r="G901" s="5"/>
      <c r="H901" s="5"/>
      <c r="I901" s="9" t="s">
        <v>10</v>
      </c>
      <c r="J901" s="5"/>
      <c r="K901" s="5" t="s">
        <v>347</v>
      </c>
      <c r="L901" s="10"/>
    </row>
    <row r="902" spans="1:12" ht="18.75" hidden="1" customHeight="1">
      <c r="A902" s="5">
        <v>246</v>
      </c>
      <c r="B902" s="5" t="str">
        <f>CONCATENATE("EKB","/",E902,"/",IF(COUNTIFS($D$2:D902,D902)&lt;10,"00",IF(COUNTIFS($D$2:D902,D902)&gt;=10,"0",FALSE)),COUNTIFS($D$2:D902,D902))</f>
        <v>EKB/170/011</v>
      </c>
      <c r="C902" s="5"/>
      <c r="D902" s="9" t="s">
        <v>205</v>
      </c>
      <c r="E902" s="9" t="str">
        <f>VLOOKUP(D902,'KATEGORI BARANG'!$B$2:$C$182,2)</f>
        <v>170</v>
      </c>
      <c r="F902" s="5"/>
      <c r="G902" s="5"/>
      <c r="H902" s="5"/>
      <c r="I902" s="9" t="s">
        <v>373</v>
      </c>
      <c r="J902" s="5"/>
      <c r="K902" s="5" t="s">
        <v>347</v>
      </c>
      <c r="L902" s="10"/>
    </row>
    <row r="903" spans="1:12" ht="18.75" hidden="1" customHeight="1">
      <c r="A903" s="5">
        <v>246</v>
      </c>
      <c r="B903" s="5" t="str">
        <f>CONCATENATE("EKB","/",E903,"/",IF(COUNTIFS($D$2:D903,D903)&lt;10,"00",IF(COUNTIFS($D$2:D903,D903)&gt;=10,"0",FALSE)),COUNTIFS($D$2:D903,D903))</f>
        <v>EKB/170/012</v>
      </c>
      <c r="C903" s="5"/>
      <c r="D903" s="9" t="s">
        <v>205</v>
      </c>
      <c r="E903" s="9" t="str">
        <f>VLOOKUP(D903,'KATEGORI BARANG'!$B$2:$C$182,2)</f>
        <v>170</v>
      </c>
      <c r="F903" s="5"/>
      <c r="G903" s="5"/>
      <c r="H903" s="5"/>
      <c r="I903" s="9" t="s">
        <v>318</v>
      </c>
      <c r="J903" s="5"/>
      <c r="K903" s="5" t="s">
        <v>347</v>
      </c>
      <c r="L903" s="10"/>
    </row>
    <row r="904" spans="1:12" ht="18.75" hidden="1" customHeight="1">
      <c r="A904" s="5">
        <v>246</v>
      </c>
      <c r="B904" s="5" t="str">
        <f>CONCATENATE("EKB","/",E904,"/",IF(COUNTIFS($D$2:D904,D904)&lt;10,"00",IF(COUNTIFS($D$2:D904,D904)&gt;=10,"0",FALSE)),COUNTIFS($D$2:D904,D904))</f>
        <v>EKB/170/013</v>
      </c>
      <c r="C904" s="5"/>
      <c r="D904" s="9" t="s">
        <v>205</v>
      </c>
      <c r="E904" s="9" t="str">
        <f>VLOOKUP(D904,'KATEGORI BARANG'!$B$2:$C$182,2)</f>
        <v>170</v>
      </c>
      <c r="F904" s="5"/>
      <c r="G904" s="5"/>
      <c r="H904" s="5"/>
      <c r="I904" s="9" t="s">
        <v>560</v>
      </c>
      <c r="J904" s="5"/>
      <c r="K904" s="5" t="s">
        <v>347</v>
      </c>
      <c r="L904" s="10"/>
    </row>
    <row r="905" spans="1:12" ht="18.75" hidden="1" customHeight="1">
      <c r="A905" s="5">
        <v>246</v>
      </c>
      <c r="B905" s="5" t="str">
        <f>CONCATENATE("EKB","/",E905,"/",IF(COUNTIFS($D$2:D905,D905)&lt;10,"00",IF(COUNTIFS($D$2:D905,D905)&gt;=10,"0",FALSE)),COUNTIFS($D$2:D905,D905))</f>
        <v>EKB/170/014</v>
      </c>
      <c r="C905" s="5"/>
      <c r="D905" s="9" t="s">
        <v>205</v>
      </c>
      <c r="E905" s="9" t="str">
        <f>VLOOKUP(D905,'KATEGORI BARANG'!$B$2:$C$182,2)</f>
        <v>170</v>
      </c>
      <c r="F905" s="5"/>
      <c r="G905" s="5"/>
      <c r="H905" s="5"/>
      <c r="I905" s="9" t="s">
        <v>12</v>
      </c>
      <c r="J905" s="5"/>
      <c r="K905" s="5" t="s">
        <v>347</v>
      </c>
      <c r="L905" s="10"/>
    </row>
    <row r="906" spans="1:12" ht="18.75" hidden="1" customHeight="1">
      <c r="A906" s="5">
        <v>246</v>
      </c>
      <c r="B906" s="5" t="str">
        <f>CONCATENATE("EKB","/",E906,"/",IF(COUNTIFS($D$2:D906,D906)&lt;10,"00",IF(COUNTIFS($D$2:D906,D906)&gt;=10,"0",FALSE)),COUNTIFS($D$2:D906,D906))</f>
        <v>EKB/170/015</v>
      </c>
      <c r="C906" s="5"/>
      <c r="D906" s="9" t="s">
        <v>205</v>
      </c>
      <c r="E906" s="9" t="str">
        <f>VLOOKUP(D906,'KATEGORI BARANG'!$B$2:$C$182,2)</f>
        <v>170</v>
      </c>
      <c r="F906" s="5"/>
      <c r="G906" s="5"/>
      <c r="H906" s="5"/>
      <c r="I906" s="9" t="s">
        <v>12</v>
      </c>
      <c r="J906" s="5"/>
      <c r="K906" s="5" t="s">
        <v>347</v>
      </c>
      <c r="L906" s="10"/>
    </row>
    <row r="907" spans="1:12" ht="18.75" hidden="1" customHeight="1">
      <c r="A907" s="5">
        <v>246</v>
      </c>
      <c r="B907" s="5" t="str">
        <f>CONCATENATE("EKB","/",E907,"/",IF(COUNTIFS($D$2:D907,D907)&lt;10,"00",IF(COUNTIFS($D$2:D907,D907)&gt;=10,"0",FALSE)),COUNTIFS($D$2:D907,D907))</f>
        <v>EKB/170/016</v>
      </c>
      <c r="C907" s="5"/>
      <c r="D907" s="9" t="s">
        <v>205</v>
      </c>
      <c r="E907" s="9" t="str">
        <f>VLOOKUP(D907,'KATEGORI BARANG'!$B$2:$C$182,2)</f>
        <v>170</v>
      </c>
      <c r="F907" s="5"/>
      <c r="G907" s="5"/>
      <c r="H907" s="5"/>
      <c r="I907" s="9" t="s">
        <v>13</v>
      </c>
      <c r="J907" s="5"/>
      <c r="K907" s="5" t="s">
        <v>347</v>
      </c>
      <c r="L907" s="10"/>
    </row>
    <row r="908" spans="1:12" ht="18.75" hidden="1" customHeight="1">
      <c r="A908" s="5">
        <v>246</v>
      </c>
      <c r="B908" s="5" t="str">
        <f>CONCATENATE("EKB","/",E908,"/",IF(COUNTIFS($D$2:D908,D908)&lt;10,"00",IF(COUNTIFS($D$2:D908,D908)&gt;=10,"0",FALSE)),COUNTIFS($D$2:D908,D908))</f>
        <v>EKB/170/017</v>
      </c>
      <c r="C908" s="5"/>
      <c r="D908" s="9" t="s">
        <v>205</v>
      </c>
      <c r="E908" s="9" t="str">
        <f>VLOOKUP(D908,'KATEGORI BARANG'!$B$2:$C$182,2)</f>
        <v>170</v>
      </c>
      <c r="F908" s="5"/>
      <c r="G908" s="5"/>
      <c r="H908" s="5"/>
      <c r="I908" s="9" t="s">
        <v>13</v>
      </c>
      <c r="J908" s="5"/>
      <c r="K908" s="5" t="s">
        <v>347</v>
      </c>
      <c r="L908" s="10"/>
    </row>
    <row r="909" spans="1:12" ht="18.75" hidden="1" customHeight="1">
      <c r="A909" s="5">
        <v>246</v>
      </c>
      <c r="B909" s="5" t="str">
        <f>CONCATENATE("EKB","/",E909,"/",IF(COUNTIFS($D$2:D909,D909)&lt;10,"00",IF(COUNTIFS($D$2:D909,D909)&gt;=10,"0",FALSE)),COUNTIFS($D$2:D909,D909))</f>
        <v>EKB/170/018</v>
      </c>
      <c r="C909" s="5"/>
      <c r="D909" s="9" t="s">
        <v>205</v>
      </c>
      <c r="E909" s="9" t="str">
        <f>VLOOKUP(D909,'KATEGORI BARANG'!$B$2:$C$182,2)</f>
        <v>170</v>
      </c>
      <c r="F909" s="5"/>
      <c r="G909" s="5"/>
      <c r="H909" s="5"/>
      <c r="I909" s="9" t="s">
        <v>13</v>
      </c>
      <c r="J909" s="5"/>
      <c r="K909" s="5" t="s">
        <v>347</v>
      </c>
      <c r="L909" s="10"/>
    </row>
    <row r="910" spans="1:12" ht="18.75" hidden="1" customHeight="1">
      <c r="A910" s="5">
        <v>246</v>
      </c>
      <c r="B910" s="5" t="str">
        <f>CONCATENATE("EKB","/",E910,"/",IF(COUNTIFS($D$2:D910,D910)&lt;10,"00",IF(COUNTIFS($D$2:D910,D910)&gt;=10,"0",FALSE)),COUNTIFS($D$2:D910,D910))</f>
        <v>EKB/170/019</v>
      </c>
      <c r="C910" s="5"/>
      <c r="D910" s="9" t="s">
        <v>205</v>
      </c>
      <c r="E910" s="9" t="str">
        <f>VLOOKUP(D910,'KATEGORI BARANG'!$B$2:$C$182,2)</f>
        <v>170</v>
      </c>
      <c r="F910" s="5"/>
      <c r="G910" s="5"/>
      <c r="H910" s="5"/>
      <c r="I910" s="9" t="s">
        <v>13</v>
      </c>
      <c r="J910" s="5"/>
      <c r="K910" s="5" t="s">
        <v>347</v>
      </c>
      <c r="L910" s="10"/>
    </row>
    <row r="911" spans="1:12" ht="18.75" hidden="1" customHeight="1">
      <c r="A911" s="5">
        <v>246</v>
      </c>
      <c r="B911" s="5" t="str">
        <f>CONCATENATE("EKB","/",E911,"/",IF(COUNTIFS($D$2:D911,D911)&lt;10,"00",IF(COUNTIFS($D$2:D911,D911)&gt;=10,"0",FALSE)),COUNTIFS($D$2:D911,D911))</f>
        <v>EKB/170/020</v>
      </c>
      <c r="C911" s="5"/>
      <c r="D911" s="9" t="s">
        <v>205</v>
      </c>
      <c r="E911" s="9" t="str">
        <f>VLOOKUP(D911,'KATEGORI BARANG'!$B$2:$C$182,2)</f>
        <v>170</v>
      </c>
      <c r="F911" s="5"/>
      <c r="G911" s="5"/>
      <c r="H911" s="5"/>
      <c r="I911" s="9" t="s">
        <v>13</v>
      </c>
      <c r="J911" s="5"/>
      <c r="K911" s="5" t="s">
        <v>347</v>
      </c>
      <c r="L911" s="10"/>
    </row>
    <row r="912" spans="1:12" ht="18.75" hidden="1" customHeight="1">
      <c r="A912" s="5">
        <v>246</v>
      </c>
      <c r="B912" s="5" t="str">
        <f>CONCATENATE("EKB","/",E912,"/",IF(COUNTIFS($D$2:D912,D912)&lt;10,"00",IF(COUNTIFS($D$2:D912,D912)&gt;=10,"0",FALSE)),COUNTIFS($D$2:D912,D912))</f>
        <v>EKB/170/021</v>
      </c>
      <c r="C912" s="5"/>
      <c r="D912" s="9" t="s">
        <v>205</v>
      </c>
      <c r="E912" s="9" t="str">
        <f>VLOOKUP(D912,'KATEGORI BARANG'!$B$2:$C$182,2)</f>
        <v>170</v>
      </c>
      <c r="F912" s="5"/>
      <c r="G912" s="5"/>
      <c r="H912" s="5"/>
      <c r="I912" s="9" t="s">
        <v>13</v>
      </c>
      <c r="J912" s="5"/>
      <c r="K912" s="5" t="s">
        <v>347</v>
      </c>
      <c r="L912" s="10"/>
    </row>
    <row r="913" spans="1:12" ht="18.75" hidden="1" customHeight="1">
      <c r="A913" s="5">
        <v>246</v>
      </c>
      <c r="B913" s="5" t="str">
        <f>CONCATENATE("EKB","/",E913,"/",IF(COUNTIFS($D$2:D913,D913)&lt;10,"00",IF(COUNTIFS($D$2:D913,D913)&gt;=10,"0",FALSE)),COUNTIFS($D$2:D913,D913))</f>
        <v>EKB/170/022</v>
      </c>
      <c r="C913" s="5"/>
      <c r="D913" s="9" t="s">
        <v>205</v>
      </c>
      <c r="E913" s="9" t="str">
        <f>VLOOKUP(D913,'KATEGORI BARANG'!$B$2:$C$182,2)</f>
        <v>170</v>
      </c>
      <c r="F913" s="5"/>
      <c r="G913" s="5"/>
      <c r="H913" s="5"/>
      <c r="I913" s="9" t="s">
        <v>13</v>
      </c>
      <c r="J913" s="5"/>
      <c r="K913" s="5" t="s">
        <v>347</v>
      </c>
      <c r="L913" s="10"/>
    </row>
    <row r="914" spans="1:12" ht="18.75" hidden="1" customHeight="1">
      <c r="A914" s="5">
        <v>246</v>
      </c>
      <c r="B914" s="5" t="str">
        <f>CONCATENATE("EKB","/",E914,"/",IF(COUNTIFS($D$2:D914,D914)&lt;10,"00",IF(COUNTIFS($D$2:D914,D914)&gt;=10,"0",FALSE)),COUNTIFS($D$2:D914,D914))</f>
        <v>EKB/170/023</v>
      </c>
      <c r="C914" s="5"/>
      <c r="D914" s="9" t="s">
        <v>205</v>
      </c>
      <c r="E914" s="9" t="str">
        <f>VLOOKUP(D914,'KATEGORI BARANG'!$B$2:$C$182,2)</f>
        <v>170</v>
      </c>
      <c r="F914" s="5"/>
      <c r="G914" s="5"/>
      <c r="H914" s="5"/>
      <c r="I914" s="9" t="s">
        <v>13</v>
      </c>
      <c r="J914" s="5"/>
      <c r="K914" s="5" t="s">
        <v>347</v>
      </c>
      <c r="L914" s="10"/>
    </row>
    <row r="915" spans="1:12" ht="18.75" hidden="1" customHeight="1">
      <c r="A915" s="5">
        <v>246</v>
      </c>
      <c r="B915" s="5" t="str">
        <f>CONCATENATE("EKB","/",E915,"/",IF(COUNTIFS($D$2:D915,D915)&lt;10,"00",IF(COUNTIFS($D$2:D915,D915)&gt;=10,"0",FALSE)),COUNTIFS($D$2:D915,D915))</f>
        <v>EKB/170/024</v>
      </c>
      <c r="C915" s="5"/>
      <c r="D915" s="9" t="s">
        <v>205</v>
      </c>
      <c r="E915" s="9" t="str">
        <f>VLOOKUP(D915,'KATEGORI BARANG'!$B$2:$C$182,2)</f>
        <v>170</v>
      </c>
      <c r="F915" s="5"/>
      <c r="G915" s="5"/>
      <c r="H915" s="5"/>
      <c r="I915" s="9" t="s">
        <v>13</v>
      </c>
      <c r="J915" s="5"/>
      <c r="K915" s="5" t="s">
        <v>347</v>
      </c>
      <c r="L915" s="10"/>
    </row>
    <row r="916" spans="1:12" ht="18.75" hidden="1" customHeight="1">
      <c r="A916" s="5">
        <v>246</v>
      </c>
      <c r="B916" s="5" t="str">
        <f>CONCATENATE("EKB","/",E916,"/",IF(COUNTIFS($D$2:D916,D916)&lt;10,"00",IF(COUNTIFS($D$2:D916,D916)&gt;=10,"0",FALSE)),COUNTIFS($D$2:D916,D916))</f>
        <v>EKB/170/025</v>
      </c>
      <c r="C916" s="5"/>
      <c r="D916" s="9" t="s">
        <v>205</v>
      </c>
      <c r="E916" s="9" t="str">
        <f>VLOOKUP(D916,'KATEGORI BARANG'!$B$2:$C$182,2)</f>
        <v>170</v>
      </c>
      <c r="F916" s="5"/>
      <c r="G916" s="5"/>
      <c r="H916" s="5"/>
      <c r="I916" s="9" t="s">
        <v>13</v>
      </c>
      <c r="J916" s="5"/>
      <c r="K916" s="5" t="s">
        <v>347</v>
      </c>
      <c r="L916" s="10"/>
    </row>
    <row r="917" spans="1:12" ht="18.75" hidden="1" customHeight="1">
      <c r="A917" s="5">
        <v>246</v>
      </c>
      <c r="B917" s="5" t="str">
        <f>CONCATENATE("EKB","/",E917,"/",IF(COUNTIFS($D$2:D917,D917)&lt;10,"00",IF(COUNTIFS($D$2:D917,D917)&gt;=10,"0",FALSE)),COUNTIFS($D$2:D917,D917))</f>
        <v>EKB/170/026</v>
      </c>
      <c r="C917" s="5"/>
      <c r="D917" s="9" t="s">
        <v>205</v>
      </c>
      <c r="E917" s="9" t="str">
        <f>VLOOKUP(D917,'KATEGORI BARANG'!$B$2:$C$182,2)</f>
        <v>170</v>
      </c>
      <c r="F917" s="5"/>
      <c r="G917" s="5"/>
      <c r="H917" s="5"/>
      <c r="I917" s="9" t="s">
        <v>14</v>
      </c>
      <c r="J917" s="5"/>
      <c r="K917" s="5" t="s">
        <v>347</v>
      </c>
      <c r="L917" s="10"/>
    </row>
    <row r="918" spans="1:12" ht="18.75" hidden="1" customHeight="1">
      <c r="A918" s="5">
        <v>246</v>
      </c>
      <c r="B918" s="5" t="str">
        <f>CONCATENATE("EKB","/",E918,"/",IF(COUNTIFS($D$2:D918,D918)&lt;10,"00",IF(COUNTIFS($D$2:D918,D918)&gt;=10,"0",FALSE)),COUNTIFS($D$2:D918,D918))</f>
        <v>EKB/170/027</v>
      </c>
      <c r="C918" s="5"/>
      <c r="D918" s="9" t="s">
        <v>205</v>
      </c>
      <c r="E918" s="9" t="str">
        <f>VLOOKUP(D918,'KATEGORI BARANG'!$B$2:$C$182,2)</f>
        <v>170</v>
      </c>
      <c r="F918" s="5"/>
      <c r="G918" s="5"/>
      <c r="H918" s="5"/>
      <c r="I918" s="9" t="s">
        <v>14</v>
      </c>
      <c r="J918" s="5"/>
      <c r="K918" s="5" t="s">
        <v>347</v>
      </c>
      <c r="L918" s="10"/>
    </row>
    <row r="919" spans="1:12" ht="18.75" hidden="1" customHeight="1">
      <c r="A919" s="5">
        <v>246</v>
      </c>
      <c r="B919" s="5" t="str">
        <f>CONCATENATE("EKB","/",E919,"/",IF(COUNTIFS($D$2:D919,D919)&lt;10,"00",IF(COUNTIFS($D$2:D919,D919)&gt;=10,"0",FALSE)),COUNTIFS($D$2:D919,D919))</f>
        <v>EKB/170/028</v>
      </c>
      <c r="C919" s="5"/>
      <c r="D919" s="9" t="s">
        <v>205</v>
      </c>
      <c r="E919" s="9" t="str">
        <f>VLOOKUP(D919,'KATEGORI BARANG'!$B$2:$C$182,2)</f>
        <v>170</v>
      </c>
      <c r="F919" s="5"/>
      <c r="G919" s="5"/>
      <c r="H919" s="5"/>
      <c r="I919" s="9" t="s">
        <v>14</v>
      </c>
      <c r="J919" s="5"/>
      <c r="K919" s="5" t="s">
        <v>347</v>
      </c>
      <c r="L919" s="10"/>
    </row>
    <row r="920" spans="1:12" ht="18.75" hidden="1" customHeight="1">
      <c r="A920" s="5">
        <v>246</v>
      </c>
      <c r="B920" s="5" t="str">
        <f>CONCATENATE("EKB","/",E920,"/",IF(COUNTIFS($D$2:D920,D920)&lt;10,"00",IF(COUNTIFS($D$2:D920,D920)&gt;=10,"0",FALSE)),COUNTIFS($D$2:D920,D920))</f>
        <v>EKB/170/029</v>
      </c>
      <c r="C920" s="5"/>
      <c r="D920" s="9" t="s">
        <v>205</v>
      </c>
      <c r="E920" s="9" t="str">
        <f>VLOOKUP(D920,'KATEGORI BARANG'!$B$2:$C$182,2)</f>
        <v>170</v>
      </c>
      <c r="F920" s="5"/>
      <c r="G920" s="5"/>
      <c r="H920" s="5"/>
      <c r="I920" s="9" t="s">
        <v>14</v>
      </c>
      <c r="J920" s="5"/>
      <c r="K920" s="5" t="s">
        <v>347</v>
      </c>
      <c r="L920" s="10"/>
    </row>
    <row r="921" spans="1:12" ht="18.75" hidden="1" customHeight="1">
      <c r="A921" s="5">
        <v>246</v>
      </c>
      <c r="B921" s="5" t="str">
        <f>CONCATENATE("EKB","/",E921,"/",IF(COUNTIFS($D$2:D921,D921)&lt;10,"00",IF(COUNTIFS($D$2:D921,D921)&gt;=10,"0",FALSE)),COUNTIFS($D$2:D921,D921))</f>
        <v>EKB/170/030</v>
      </c>
      <c r="C921" s="5"/>
      <c r="D921" s="9" t="s">
        <v>205</v>
      </c>
      <c r="E921" s="9" t="str">
        <f>VLOOKUP(D921,'KATEGORI BARANG'!$B$2:$C$182,2)</f>
        <v>170</v>
      </c>
      <c r="F921" s="5"/>
      <c r="G921" s="5"/>
      <c r="H921" s="5"/>
      <c r="I921" s="9" t="s">
        <v>317</v>
      </c>
      <c r="J921" s="5"/>
      <c r="K921" s="5" t="s">
        <v>347</v>
      </c>
      <c r="L921" s="10"/>
    </row>
    <row r="922" spans="1:12" ht="18.75" hidden="1" customHeight="1">
      <c r="A922" s="5">
        <v>246</v>
      </c>
      <c r="B922" s="5" t="str">
        <f>CONCATENATE("EKB","/",E922,"/",IF(COUNTIFS($D$2:D922,D922)&lt;10,"00",IF(COUNTIFS($D$2:D922,D922)&gt;=10,"0",FALSE)),COUNTIFS($D$2:D922,D922))</f>
        <v>EKB/170/031</v>
      </c>
      <c r="C922" s="5"/>
      <c r="D922" s="9" t="s">
        <v>205</v>
      </c>
      <c r="E922" s="9" t="str">
        <f>VLOOKUP(D922,'KATEGORI BARANG'!$B$2:$C$182,2)</f>
        <v>170</v>
      </c>
      <c r="F922" s="5"/>
      <c r="G922" s="5"/>
      <c r="H922" s="5"/>
      <c r="I922" s="9" t="s">
        <v>15</v>
      </c>
      <c r="J922" s="5"/>
      <c r="K922" s="5" t="s">
        <v>347</v>
      </c>
      <c r="L922" s="10"/>
    </row>
    <row r="923" spans="1:12" ht="18.75" hidden="1" customHeight="1">
      <c r="A923" s="5">
        <v>246</v>
      </c>
      <c r="B923" s="5" t="str">
        <f>CONCATENATE("EKB","/",E923,"/",IF(COUNTIFS($D$2:D923,D923)&lt;10,"00",IF(COUNTIFS($D$2:D923,D923)&gt;=10,"0",FALSE)),COUNTIFS($D$2:D923,D923))</f>
        <v>EKB/170/032</v>
      </c>
      <c r="C923" s="5"/>
      <c r="D923" s="9" t="s">
        <v>205</v>
      </c>
      <c r="E923" s="9" t="str">
        <f>VLOOKUP(D923,'KATEGORI BARANG'!$B$2:$C$182,2)</f>
        <v>170</v>
      </c>
      <c r="F923" s="5"/>
      <c r="G923" s="5"/>
      <c r="H923" s="5"/>
      <c r="I923" s="9" t="s">
        <v>16</v>
      </c>
      <c r="J923" s="5"/>
      <c r="K923" s="5" t="s">
        <v>347</v>
      </c>
      <c r="L923" s="10"/>
    </row>
    <row r="924" spans="1:12" ht="18.75" hidden="1" customHeight="1">
      <c r="A924" s="5">
        <v>246</v>
      </c>
      <c r="B924" s="5" t="str">
        <f>CONCATENATE("EKB","/",E924,"/",IF(COUNTIFS($D$2:D924,D924)&lt;10,"00",IF(COUNTIFS($D$2:D924,D924)&gt;=10,"0",FALSE)),COUNTIFS($D$2:D924,D924))</f>
        <v>EKB/170/033</v>
      </c>
      <c r="C924" s="5"/>
      <c r="D924" s="9" t="s">
        <v>205</v>
      </c>
      <c r="E924" s="9" t="str">
        <f>VLOOKUP(D924,'KATEGORI BARANG'!$B$2:$C$182,2)</f>
        <v>170</v>
      </c>
      <c r="F924" s="5"/>
      <c r="G924" s="5"/>
      <c r="H924" s="5"/>
      <c r="I924" s="9" t="s">
        <v>16</v>
      </c>
      <c r="J924" s="5"/>
      <c r="K924" s="5" t="s">
        <v>347</v>
      </c>
      <c r="L924" s="10"/>
    </row>
    <row r="925" spans="1:12" ht="18.75" hidden="1" customHeight="1">
      <c r="A925" s="5">
        <v>246</v>
      </c>
      <c r="B925" s="5" t="str">
        <f>CONCATENATE("EKB","/",E925,"/",IF(COUNTIFS($D$2:D925,D925)&lt;10,"00",IF(COUNTIFS($D$2:D925,D925)&gt;=10,"0",FALSE)),COUNTIFS($D$2:D925,D925))</f>
        <v>EKB/171/001</v>
      </c>
      <c r="C925" s="5"/>
      <c r="D925" s="10" t="s">
        <v>206</v>
      </c>
      <c r="E925" s="9" t="str">
        <f>VLOOKUP(D925,'KATEGORI BARANG'!$B$2:$C$182,2)</f>
        <v>171</v>
      </c>
      <c r="F925" s="5"/>
      <c r="G925" s="5"/>
      <c r="H925" s="5"/>
      <c r="I925" s="9" t="s">
        <v>346</v>
      </c>
      <c r="J925" s="5"/>
      <c r="K925" s="5" t="s">
        <v>347</v>
      </c>
      <c r="L925" s="10"/>
    </row>
    <row r="926" spans="1:12" ht="18.75" hidden="1" customHeight="1">
      <c r="A926" s="5">
        <v>246</v>
      </c>
      <c r="B926" s="5" t="str">
        <f>CONCATENATE("EKB","/",E926,"/",IF(COUNTIFS($D$2:D926,D926)&lt;10,"00",IF(COUNTIFS($D$2:D926,D926)&gt;=10,"0",FALSE)),COUNTIFS($D$2:D926,D926))</f>
        <v>EKB/171/002</v>
      </c>
      <c r="C926" s="5"/>
      <c r="D926" s="9" t="s">
        <v>206</v>
      </c>
      <c r="E926" s="9" t="str">
        <f>VLOOKUP(D926,'KATEGORI BARANG'!$B$2:$C$182,2)</f>
        <v>171</v>
      </c>
      <c r="F926" s="5"/>
      <c r="G926" s="5"/>
      <c r="H926" s="5"/>
      <c r="I926" s="9" t="s">
        <v>346</v>
      </c>
      <c r="J926" s="5"/>
      <c r="K926" s="5" t="s">
        <v>347</v>
      </c>
      <c r="L926" s="10"/>
    </row>
    <row r="927" spans="1:12" ht="18.75" hidden="1" customHeight="1">
      <c r="A927" s="5">
        <v>246</v>
      </c>
      <c r="B927" s="5" t="str">
        <f>CONCATENATE("EKB","/",E927,"/",IF(COUNTIFS($D$2:D927,D927)&lt;10,"00",IF(COUNTIFS($D$2:D927,D927)&gt;=10,"0",FALSE)),COUNTIFS($D$2:D927,D927))</f>
        <v>EKB/172/001</v>
      </c>
      <c r="C927" s="5"/>
      <c r="D927" s="9" t="s">
        <v>207</v>
      </c>
      <c r="E927" s="9" t="str">
        <f>VLOOKUP(D927,'KATEGORI BARANG'!$B$2:$C$182,2)</f>
        <v>172</v>
      </c>
      <c r="F927" s="5"/>
      <c r="G927" s="5"/>
      <c r="H927" s="5"/>
      <c r="I927" s="9" t="s">
        <v>9</v>
      </c>
      <c r="J927" s="5"/>
      <c r="K927" s="5" t="s">
        <v>347</v>
      </c>
      <c r="L927" s="10"/>
    </row>
    <row r="928" spans="1:12" ht="18.75" hidden="1" customHeight="1">
      <c r="A928" s="5">
        <v>246</v>
      </c>
      <c r="B928" s="5" t="str">
        <f>CONCATENATE("EKB","/",E928,"/",IF(COUNTIFS($D$2:D928,D928)&lt;10,"00",IF(COUNTIFS($D$2:D928,D928)&gt;=10,"0",FALSE)),COUNTIFS($D$2:D928,D928))</f>
        <v>EKB/172/002</v>
      </c>
      <c r="C928" s="5"/>
      <c r="D928" s="9" t="s">
        <v>207</v>
      </c>
      <c r="E928" s="9" t="str">
        <f>VLOOKUP(D928,'KATEGORI BARANG'!$B$2:$C$182,2)</f>
        <v>172</v>
      </c>
      <c r="F928" s="5"/>
      <c r="G928" s="5"/>
      <c r="H928" s="5"/>
      <c r="I928" s="9" t="s">
        <v>10</v>
      </c>
      <c r="J928" s="5"/>
      <c r="K928" s="5" t="s">
        <v>347</v>
      </c>
      <c r="L928" s="10"/>
    </row>
    <row r="929" spans="1:12" ht="18.75" hidden="1" customHeight="1">
      <c r="A929" s="5">
        <v>246</v>
      </c>
      <c r="B929" s="5" t="str">
        <f>CONCATENATE("EKB","/",E929,"/",IF(COUNTIFS($D$2:D929,D929)&lt;10,"00",IF(COUNTIFS($D$2:D929,D929)&gt;=10,"0",FALSE)),COUNTIFS($D$2:D929,D929))</f>
        <v>EKB/172/003</v>
      </c>
      <c r="C929" s="5"/>
      <c r="D929" s="9" t="s">
        <v>207</v>
      </c>
      <c r="E929" s="9" t="str">
        <f>VLOOKUP(D929,'KATEGORI BARANG'!$B$2:$C$182,2)</f>
        <v>172</v>
      </c>
      <c r="F929" s="5"/>
      <c r="G929" s="5"/>
      <c r="H929" s="5"/>
      <c r="I929" s="9" t="s">
        <v>15</v>
      </c>
      <c r="J929" s="5"/>
      <c r="K929" s="5" t="s">
        <v>347</v>
      </c>
      <c r="L929" s="10"/>
    </row>
    <row r="930" spans="1:12" ht="18.75" hidden="1" customHeight="1">
      <c r="A930" s="5">
        <v>246</v>
      </c>
      <c r="B930" s="5" t="str">
        <f>CONCATENATE("EKB","/",E930,"/",IF(COUNTIFS($D$2:D930,D930)&lt;10,"00",IF(COUNTIFS($D$2:D930,D930)&gt;=10,"0",FALSE)),COUNTIFS($D$2:D930,D930))</f>
        <v>EKB/172/004</v>
      </c>
      <c r="C930" s="5"/>
      <c r="D930" s="9" t="s">
        <v>207</v>
      </c>
      <c r="E930" s="9" t="str">
        <f>VLOOKUP(D930,'KATEGORI BARANG'!$B$2:$C$182,2)</f>
        <v>172</v>
      </c>
      <c r="F930" s="5"/>
      <c r="G930" s="5"/>
      <c r="H930" s="5"/>
      <c r="I930" s="9" t="s">
        <v>15</v>
      </c>
      <c r="J930" s="5"/>
      <c r="K930" s="5" t="s">
        <v>347</v>
      </c>
      <c r="L930" s="10"/>
    </row>
    <row r="931" spans="1:12" ht="18.75" hidden="1" customHeight="1">
      <c r="A931" s="5">
        <v>246</v>
      </c>
      <c r="B931" s="5" t="str">
        <f>CONCATENATE("EKB","/",E931,"/",IF(COUNTIFS($D$2:D931,D931)&lt;10,"00",IF(COUNTIFS($D$2:D931,D931)&gt;=10,"0",FALSE)),COUNTIFS($D$2:D931,D931))</f>
        <v>EKB/172/005</v>
      </c>
      <c r="C931" s="5"/>
      <c r="D931" s="9" t="s">
        <v>207</v>
      </c>
      <c r="E931" s="9" t="str">
        <f>VLOOKUP(D931,'KATEGORI BARANG'!$B$2:$C$182,2)</f>
        <v>172</v>
      </c>
      <c r="F931" s="5"/>
      <c r="G931" s="5"/>
      <c r="H931" s="5"/>
      <c r="I931" s="9" t="s">
        <v>16</v>
      </c>
      <c r="J931" s="5"/>
      <c r="K931" s="5" t="s">
        <v>347</v>
      </c>
      <c r="L931" s="10"/>
    </row>
    <row r="932" spans="1:12" ht="18.75" hidden="1" customHeight="1">
      <c r="A932" s="5">
        <v>246</v>
      </c>
      <c r="B932" s="5" t="str">
        <f>CONCATENATE("EKB","/",E932,"/",IF(COUNTIFS($D$2:D932,D932)&lt;10,"00",IF(COUNTIFS($D$2:D932,D932)&gt;=10,"0",FALSE)),COUNTIFS($D$2:D932,D932))</f>
        <v>EKB/173/001</v>
      </c>
      <c r="C932" s="5"/>
      <c r="D932" s="9" t="s">
        <v>208</v>
      </c>
      <c r="E932" s="9" t="str">
        <f>VLOOKUP(D932,'KATEGORI BARANG'!$B$2:$C$182,2)</f>
        <v>173</v>
      </c>
      <c r="F932" s="5"/>
      <c r="G932" s="5"/>
      <c r="H932" s="5"/>
      <c r="I932" s="9" t="s">
        <v>373</v>
      </c>
      <c r="J932" s="5"/>
      <c r="K932" s="5" t="s">
        <v>347</v>
      </c>
      <c r="L932" s="10"/>
    </row>
    <row r="933" spans="1:12" ht="18.75" hidden="1" customHeight="1">
      <c r="A933" s="5">
        <v>246</v>
      </c>
      <c r="B933" s="5" t="str">
        <f>CONCATENATE("EKB","/",E933,"/",IF(COUNTIFS($D$2:D933,D933)&lt;10,"00",IF(COUNTIFS($D$2:D933,D933)&gt;=10,"0",FALSE)),COUNTIFS($D$2:D933,D933))</f>
        <v>EKB/173/002</v>
      </c>
      <c r="C933" s="5"/>
      <c r="D933" s="9" t="s">
        <v>208</v>
      </c>
      <c r="E933" s="9" t="str">
        <f>VLOOKUP(D933,'KATEGORI BARANG'!$B$2:$C$182,2)</f>
        <v>173</v>
      </c>
      <c r="F933" s="5"/>
      <c r="G933" s="5"/>
      <c r="H933" s="5"/>
      <c r="I933" s="9" t="s">
        <v>373</v>
      </c>
      <c r="J933" s="5"/>
      <c r="K933" s="5" t="s">
        <v>347</v>
      </c>
      <c r="L933" s="10"/>
    </row>
    <row r="934" spans="1:12" ht="18.75" hidden="1" customHeight="1">
      <c r="A934" s="5">
        <v>246</v>
      </c>
      <c r="B934" s="5" t="str">
        <f>CONCATENATE("EKB","/",E934,"/",IF(COUNTIFS($D$2:D934,D934)&lt;10,"00",IF(COUNTIFS($D$2:D934,D934)&gt;=10,"0",FALSE)),COUNTIFS($D$2:D934,D934))</f>
        <v>EKB/174/001</v>
      </c>
      <c r="C934" s="5"/>
      <c r="D934" s="9" t="s">
        <v>209</v>
      </c>
      <c r="E934" s="9" t="str">
        <f>VLOOKUP(D934,'KATEGORI BARANG'!$B$2:$C$182,2)</f>
        <v>174</v>
      </c>
      <c r="F934" s="5"/>
      <c r="G934" s="5"/>
      <c r="H934" s="5"/>
      <c r="I934" s="9" t="s">
        <v>8</v>
      </c>
      <c r="J934" s="5"/>
      <c r="K934" s="5" t="s">
        <v>347</v>
      </c>
      <c r="L934" s="10"/>
    </row>
    <row r="935" spans="1:12" ht="18.75" hidden="1" customHeight="1">
      <c r="A935" s="5">
        <v>246</v>
      </c>
      <c r="B935" s="5" t="str">
        <f>CONCATENATE("EKB","/",E935,"/",IF(COUNTIFS($D$2:D935,D935)&lt;10,"00",IF(COUNTIFS($D$2:D935,D935)&gt;=10,"0",FALSE)),COUNTIFS($D$2:D935,D935))</f>
        <v>EKB/175/001</v>
      </c>
      <c r="C935" s="5"/>
      <c r="D935" s="9" t="s">
        <v>210</v>
      </c>
      <c r="E935" s="9" t="str">
        <f>VLOOKUP(D935,'KATEGORI BARANG'!$B$2:$C$182,2)</f>
        <v>175</v>
      </c>
      <c r="F935" s="5"/>
      <c r="G935" s="5"/>
      <c r="H935" s="5"/>
      <c r="I935" s="9" t="s">
        <v>10</v>
      </c>
      <c r="J935" s="5"/>
      <c r="K935" s="5" t="s">
        <v>347</v>
      </c>
      <c r="L935" s="10"/>
    </row>
    <row r="936" spans="1:12" ht="18.75" hidden="1" customHeight="1">
      <c r="A936" s="5">
        <v>246</v>
      </c>
      <c r="B936" s="5" t="str">
        <f>CONCATENATE("EKB","/",E936,"/",IF(COUNTIFS($D$2:D936,D936)&lt;10,"00",IF(COUNTIFS($D$2:D936,D936)&gt;=10,"0",FALSE)),COUNTIFS($D$2:D936,D936))</f>
        <v>EKB/176/001</v>
      </c>
      <c r="C936" s="5"/>
      <c r="D936" s="9" t="s">
        <v>211</v>
      </c>
      <c r="E936" s="9" t="str">
        <f>VLOOKUP(D936,'KATEGORI BARANG'!$B$2:$C$182,2)</f>
        <v>176</v>
      </c>
      <c r="F936" s="5"/>
      <c r="G936" s="5"/>
      <c r="H936" s="5"/>
      <c r="I936" s="9" t="s">
        <v>8</v>
      </c>
      <c r="J936" s="5"/>
      <c r="K936" s="5" t="s">
        <v>347</v>
      </c>
      <c r="L936" s="10"/>
    </row>
    <row r="937" spans="1:12" ht="18.75" hidden="1" customHeight="1">
      <c r="A937" s="5">
        <v>246</v>
      </c>
      <c r="B937" s="5" t="str">
        <f>CONCATENATE("EKB","/",E937,"/",IF(COUNTIFS($D$2:D937,D937)&lt;10,"00",IF(COUNTIFS($D$2:D937,D937)&gt;=10,"0",FALSE)),COUNTIFS($D$2:D937,D937))</f>
        <v>EKB/177/001</v>
      </c>
      <c r="C937" s="5"/>
      <c r="D937" s="9" t="s">
        <v>212</v>
      </c>
      <c r="E937" s="9" t="str">
        <f>VLOOKUP(D937,'KATEGORI BARANG'!$B$2:$C$182,2)</f>
        <v>177</v>
      </c>
      <c r="F937" s="5"/>
      <c r="G937" s="5"/>
      <c r="H937" s="5"/>
      <c r="I937" s="9" t="s">
        <v>15</v>
      </c>
      <c r="J937" s="5"/>
      <c r="K937" s="5" t="s">
        <v>347</v>
      </c>
      <c r="L937" s="10"/>
    </row>
    <row r="938" spans="1:12" ht="18.75" hidden="1" customHeight="1">
      <c r="A938" s="5">
        <v>246</v>
      </c>
      <c r="B938" s="5" t="str">
        <f>CONCATENATE("EKB","/",E938,"/",IF(COUNTIFS($D$2:D938,D938)&lt;10,"00",IF(COUNTIFS($D$2:D938,D938)&gt;=10,"0",FALSE)),COUNTIFS($D$2:D938,D938))</f>
        <v>EKB/177/002</v>
      </c>
      <c r="C938" s="5"/>
      <c r="D938" s="9" t="s">
        <v>212</v>
      </c>
      <c r="E938" s="9" t="str">
        <f>VLOOKUP(D938,'KATEGORI BARANG'!$B$2:$C$182,2)</f>
        <v>177</v>
      </c>
      <c r="F938" s="5"/>
      <c r="G938" s="5"/>
      <c r="H938" s="5"/>
      <c r="I938" s="9" t="s">
        <v>15</v>
      </c>
      <c r="J938" s="5"/>
      <c r="K938" s="5" t="s">
        <v>347</v>
      </c>
      <c r="L938" s="10"/>
    </row>
    <row r="939" spans="1:12" ht="18.75" hidden="1" customHeight="1">
      <c r="A939" s="5">
        <v>246</v>
      </c>
      <c r="B939" s="5" t="str">
        <f>CONCATENATE("EKB","/",E939,"/",IF(COUNTIFS($D$2:D939,D939)&lt;10,"00",IF(COUNTIFS($D$2:D939,D939)&gt;=10,"0",FALSE)),COUNTIFS($D$2:D939,D939))</f>
        <v>EKB/178/001</v>
      </c>
      <c r="C939" s="5"/>
      <c r="D939" s="9" t="s">
        <v>213</v>
      </c>
      <c r="E939" s="9" t="str">
        <f>VLOOKUP(D939,'KATEGORI BARANG'!$B$2:$C$182,2)</f>
        <v>178</v>
      </c>
      <c r="F939" s="5"/>
      <c r="G939" s="5"/>
      <c r="H939" s="5"/>
      <c r="I939" s="9" t="s">
        <v>0</v>
      </c>
      <c r="J939" s="5"/>
      <c r="K939" s="5" t="s">
        <v>347</v>
      </c>
      <c r="L939" s="10"/>
    </row>
    <row r="940" spans="1:12" ht="18.75" hidden="1" customHeight="1">
      <c r="A940" s="5">
        <v>246</v>
      </c>
      <c r="B940" s="5" t="str">
        <f>CONCATENATE("EKB","/",E940,"/",IF(COUNTIFS($D$2:D940,D940)&lt;10,"00",IF(COUNTIFS($D$2:D940,D940)&gt;=10,"0",FALSE)),COUNTIFS($D$2:D940,D940))</f>
        <v>EKB/178/002</v>
      </c>
      <c r="C940" s="5"/>
      <c r="D940" s="9" t="s">
        <v>213</v>
      </c>
      <c r="E940" s="9" t="str">
        <f>VLOOKUP(D940,'KATEGORI BARANG'!$B$2:$C$182,2)</f>
        <v>178</v>
      </c>
      <c r="F940" s="5"/>
      <c r="G940" s="5"/>
      <c r="H940" s="5"/>
      <c r="I940" s="9" t="s">
        <v>0</v>
      </c>
      <c r="J940" s="5"/>
      <c r="K940" s="5" t="s">
        <v>347</v>
      </c>
      <c r="L940" s="10"/>
    </row>
    <row r="941" spans="1:12" ht="18.75" customHeight="1">
      <c r="A941" s="5">
        <v>246</v>
      </c>
      <c r="B941" s="5" t="str">
        <f>CONCATENATE("EKB","/",E941,"/",IF(COUNTIFS($D$2:D941,D941)&lt;10,"00",IF(COUNTIFS($D$2:D941,D941)&gt;=10,"0",FALSE)),COUNTIFS($D$2:D941,D941))</f>
        <v>EKB/178/003</v>
      </c>
      <c r="C941" s="5"/>
      <c r="D941" s="9" t="s">
        <v>213</v>
      </c>
      <c r="E941" s="9" t="str">
        <f>VLOOKUP(D941,'KATEGORI BARANG'!$B$2:$C$182,2)</f>
        <v>178</v>
      </c>
      <c r="F941" s="5"/>
      <c r="G941" s="5"/>
      <c r="H941" s="5"/>
      <c r="I941" s="9" t="s">
        <v>6</v>
      </c>
      <c r="J941" s="5"/>
      <c r="K941" s="5" t="s">
        <v>347</v>
      </c>
      <c r="L941" s="10"/>
    </row>
    <row r="942" spans="1:12" ht="18.75" customHeight="1">
      <c r="A942" s="5">
        <v>246</v>
      </c>
      <c r="B942" s="5" t="str">
        <f>CONCATENATE("EKB","/",E942,"/",IF(COUNTIFS($D$2:D942,D942)&lt;10,"00",IF(COUNTIFS($D$2:D942,D942)&gt;=10,"0",FALSE)),COUNTIFS($D$2:D942,D942))</f>
        <v>EKB/178/004</v>
      </c>
      <c r="C942" s="5"/>
      <c r="D942" s="9" t="s">
        <v>213</v>
      </c>
      <c r="E942" s="9" t="str">
        <f>VLOOKUP(D942,'KATEGORI BARANG'!$B$2:$C$182,2)</f>
        <v>178</v>
      </c>
      <c r="F942" s="5"/>
      <c r="G942" s="5"/>
      <c r="H942" s="5"/>
      <c r="I942" s="9" t="s">
        <v>6</v>
      </c>
      <c r="J942" s="5"/>
      <c r="K942" s="5" t="s">
        <v>347</v>
      </c>
      <c r="L942" s="10"/>
    </row>
    <row r="943" spans="1:12" ht="18.75" customHeight="1">
      <c r="A943" s="5">
        <v>246</v>
      </c>
      <c r="B943" s="5" t="str">
        <f>CONCATENATE("EKB","/",E943,"/",IF(COUNTIFS($D$2:D943,D943)&lt;10,"00",IF(COUNTIFS($D$2:D943,D943)&gt;=10,"0",FALSE)),COUNTIFS($D$2:D943,D943))</f>
        <v>EKB/178/005</v>
      </c>
      <c r="C943" s="5"/>
      <c r="D943" s="9" t="s">
        <v>213</v>
      </c>
      <c r="E943" s="9" t="str">
        <f>VLOOKUP(D943,'KATEGORI BARANG'!$B$2:$C$182,2)</f>
        <v>178</v>
      </c>
      <c r="F943" s="5"/>
      <c r="G943" s="5"/>
      <c r="H943" s="5"/>
      <c r="I943" s="9" t="s">
        <v>6</v>
      </c>
      <c r="J943" s="5"/>
      <c r="K943" s="5" t="s">
        <v>347</v>
      </c>
      <c r="L943" s="10"/>
    </row>
    <row r="944" spans="1:12" ht="18.75" customHeight="1">
      <c r="A944" s="5">
        <v>246</v>
      </c>
      <c r="B944" s="5" t="str">
        <f>CONCATENATE("EKB","/",E944,"/",IF(COUNTIFS($D$2:D944,D944)&lt;10,"00",IF(COUNTIFS($D$2:D944,D944)&gt;=10,"0",FALSE)),COUNTIFS($D$2:D944,D944))</f>
        <v>EKB/178/006</v>
      </c>
      <c r="C944" s="5"/>
      <c r="D944" s="9" t="s">
        <v>213</v>
      </c>
      <c r="E944" s="9" t="str">
        <f>VLOOKUP(D944,'KATEGORI BARANG'!$B$2:$C$182,2)</f>
        <v>178</v>
      </c>
      <c r="F944" s="5"/>
      <c r="G944" s="5"/>
      <c r="H944" s="5"/>
      <c r="I944" s="9" t="s">
        <v>6</v>
      </c>
      <c r="J944" s="5"/>
      <c r="K944" s="5" t="s">
        <v>347</v>
      </c>
      <c r="L944" s="10"/>
    </row>
    <row r="945" spans="1:12" ht="18.75" customHeight="1">
      <c r="A945" s="5">
        <v>246</v>
      </c>
      <c r="B945" s="5" t="str">
        <f>CONCATENATE("EKB","/",E945,"/",IF(COUNTIFS($D$2:D945,D945)&lt;10,"00",IF(COUNTIFS($D$2:D945,D945)&gt;=10,"0",FALSE)),COUNTIFS($D$2:D945,D945))</f>
        <v>EKB/178/007</v>
      </c>
      <c r="C945" s="5"/>
      <c r="D945" s="9" t="s">
        <v>213</v>
      </c>
      <c r="E945" s="9" t="str">
        <f>VLOOKUP(D945,'KATEGORI BARANG'!$B$2:$C$182,2)</f>
        <v>178</v>
      </c>
      <c r="F945" s="5"/>
      <c r="G945" s="5"/>
      <c r="H945" s="5"/>
      <c r="I945" s="9" t="s">
        <v>6</v>
      </c>
      <c r="J945" s="5"/>
      <c r="K945" s="5" t="s">
        <v>347</v>
      </c>
      <c r="L945" s="10"/>
    </row>
    <row r="946" spans="1:12" ht="18.75" hidden="1" customHeight="1">
      <c r="A946" s="5">
        <v>246</v>
      </c>
      <c r="B946" s="5" t="str">
        <f>CONCATENATE("EKB","/",E946,"/",IF(COUNTIFS($D$2:D946,D946)&lt;10,"00",IF(COUNTIFS($D$2:D946,D946)&gt;=10,"0",FALSE)),COUNTIFS($D$2:D946,D946))</f>
        <v>EKB/178/008</v>
      </c>
      <c r="C946" s="5"/>
      <c r="D946" s="9" t="s">
        <v>213</v>
      </c>
      <c r="E946" s="9" t="str">
        <f>VLOOKUP(D946,'KATEGORI BARANG'!$B$2:$C$182,2)</f>
        <v>178</v>
      </c>
      <c r="F946" s="5"/>
      <c r="G946" s="5"/>
      <c r="H946" s="5"/>
      <c r="I946" s="9" t="s">
        <v>7</v>
      </c>
      <c r="J946" s="5"/>
      <c r="K946" s="5" t="s">
        <v>347</v>
      </c>
      <c r="L946" s="10"/>
    </row>
    <row r="947" spans="1:12" ht="18.75" hidden="1" customHeight="1">
      <c r="A947" s="5">
        <v>246</v>
      </c>
      <c r="B947" s="5" t="str">
        <f>CONCATENATE("EKB","/",E947,"/",IF(COUNTIFS($D$2:D947,D947)&lt;10,"00",IF(COUNTIFS($D$2:D947,D947)&gt;=10,"0",FALSE)),COUNTIFS($D$2:D947,D947))</f>
        <v>EKB/178/009</v>
      </c>
      <c r="C947" s="5"/>
      <c r="D947" s="9" t="s">
        <v>213</v>
      </c>
      <c r="E947" s="9" t="str">
        <f>VLOOKUP(D947,'KATEGORI BARANG'!$B$2:$C$182,2)</f>
        <v>178</v>
      </c>
      <c r="F947" s="5"/>
      <c r="G947" s="5"/>
      <c r="H947" s="5"/>
      <c r="I947" s="9" t="s">
        <v>13</v>
      </c>
      <c r="J947" s="5"/>
      <c r="K947" s="5" t="s">
        <v>347</v>
      </c>
      <c r="L947" s="10"/>
    </row>
    <row r="948" spans="1:12" ht="18.75" hidden="1" customHeight="1">
      <c r="A948" s="5">
        <v>246</v>
      </c>
      <c r="B948" s="5" t="str">
        <f>CONCATENATE("EKB","/",E948,"/",IF(COUNTIFS($D$2:D948,D948)&lt;10,"00",IF(COUNTIFS($D$2:D948,D948)&gt;=10,"0",FALSE)),COUNTIFS($D$2:D948,D948))</f>
        <v>EKB/178/010</v>
      </c>
      <c r="C948" s="5"/>
      <c r="D948" s="9" t="s">
        <v>213</v>
      </c>
      <c r="E948" s="9" t="str">
        <f>VLOOKUP(D948,'KATEGORI BARANG'!$B$2:$C$182,2)</f>
        <v>178</v>
      </c>
      <c r="F948" s="5"/>
      <c r="G948" s="5"/>
      <c r="H948" s="5"/>
      <c r="I948" s="9" t="s">
        <v>13</v>
      </c>
      <c r="J948" s="5"/>
      <c r="K948" s="5" t="s">
        <v>347</v>
      </c>
      <c r="L948" s="10"/>
    </row>
    <row r="949" spans="1:12" ht="18.75" hidden="1" customHeight="1">
      <c r="A949" s="5">
        <v>246</v>
      </c>
      <c r="B949" s="5" t="str">
        <f>CONCATENATE("EKB","/",E949,"/",IF(COUNTIFS($D$2:D949,D949)&lt;10,"00",IF(COUNTIFS($D$2:D949,D949)&gt;=10,"0",FALSE)),COUNTIFS($D$2:D949,D949))</f>
        <v>EKB/178/011</v>
      </c>
      <c r="C949" s="5"/>
      <c r="D949" s="9" t="s">
        <v>213</v>
      </c>
      <c r="E949" s="9" t="str">
        <f>VLOOKUP(D949,'KATEGORI BARANG'!$B$2:$C$182,2)</f>
        <v>178</v>
      </c>
      <c r="F949" s="5"/>
      <c r="G949" s="5"/>
      <c r="H949" s="5"/>
      <c r="I949" s="9" t="s">
        <v>13</v>
      </c>
      <c r="J949" s="5"/>
      <c r="K949" s="5" t="s">
        <v>347</v>
      </c>
      <c r="L949" s="10"/>
    </row>
    <row r="950" spans="1:12" ht="18.75" hidden="1" customHeight="1">
      <c r="A950" s="5">
        <v>246</v>
      </c>
      <c r="B950" s="5" t="str">
        <f>CONCATENATE("EKB","/",E950,"/",IF(COUNTIFS($D$2:D950,D950)&lt;10,"00",IF(COUNTIFS($D$2:D950,D950)&gt;=10,"0",FALSE)),COUNTIFS($D$2:D950,D950))</f>
        <v>EKB/178/012</v>
      </c>
      <c r="C950" s="5"/>
      <c r="D950" s="9" t="s">
        <v>213</v>
      </c>
      <c r="E950" s="9" t="str">
        <f>VLOOKUP(D950,'KATEGORI BARANG'!$B$2:$C$182,2)</f>
        <v>178</v>
      </c>
      <c r="F950" s="5"/>
      <c r="G950" s="5"/>
      <c r="H950" s="5"/>
      <c r="I950" s="9" t="s">
        <v>13</v>
      </c>
      <c r="J950" s="5"/>
      <c r="K950" s="5" t="s">
        <v>347</v>
      </c>
      <c r="L950" s="10"/>
    </row>
    <row r="951" spans="1:12" ht="18.75" hidden="1" customHeight="1">
      <c r="A951" s="5">
        <v>246</v>
      </c>
      <c r="B951" s="5" t="str">
        <f>CONCATENATE("EKB","/",E951,"/",IF(COUNTIFS($D$2:D951,D951)&lt;10,"00",IF(COUNTIFS($D$2:D951,D951)&gt;=10,"0",FALSE)),COUNTIFS($D$2:D951,D951))</f>
        <v>EKB/178/013</v>
      </c>
      <c r="C951" s="5"/>
      <c r="D951" s="9" t="s">
        <v>213</v>
      </c>
      <c r="E951" s="9" t="str">
        <f>VLOOKUP(D951,'KATEGORI BARANG'!$B$2:$C$182,2)</f>
        <v>178</v>
      </c>
      <c r="F951" s="5"/>
      <c r="G951" s="5"/>
      <c r="H951" s="5"/>
      <c r="I951" s="9" t="s">
        <v>14</v>
      </c>
      <c r="J951" s="5"/>
      <c r="K951" s="5" t="s">
        <v>347</v>
      </c>
      <c r="L951" s="10"/>
    </row>
    <row r="952" spans="1:12" ht="18.75" hidden="1" customHeight="1">
      <c r="A952" s="5">
        <v>246</v>
      </c>
      <c r="B952" s="5" t="str">
        <f>CONCATENATE("EKB","/",E952,"/",IF(COUNTIFS($D$2:D952,D952)&lt;10,"00",IF(COUNTIFS($D$2:D952,D952)&gt;=10,"0",FALSE)),COUNTIFS($D$2:D952,D952))</f>
        <v>EKB/179/001</v>
      </c>
      <c r="C952" s="5"/>
      <c r="D952" s="9" t="s">
        <v>214</v>
      </c>
      <c r="E952" s="9" t="str">
        <f>VLOOKUP(D952,'KATEGORI BARANG'!$B$2:$C$182,2)</f>
        <v>179</v>
      </c>
      <c r="F952" s="5"/>
      <c r="G952" s="5"/>
      <c r="H952" s="5"/>
      <c r="I952" s="9" t="s">
        <v>16</v>
      </c>
      <c r="J952" s="5"/>
      <c r="K952" s="5" t="s">
        <v>347</v>
      </c>
      <c r="L952" s="10"/>
    </row>
    <row r="953" spans="1:12" ht="18.75" hidden="1" customHeight="1">
      <c r="A953" s="5">
        <v>246</v>
      </c>
      <c r="B953" s="5" t="str">
        <f>CONCATENATE("EKB","/",E953,"/",IF(COUNTIFS($D$2:D953,D953)&lt;10,"00",IF(COUNTIFS($D$2:D953,D953)&gt;=10,"0",FALSE)),COUNTIFS($D$2:D953,D953))</f>
        <v>EKB/179/002</v>
      </c>
      <c r="C953" s="5"/>
      <c r="D953" s="9" t="s">
        <v>214</v>
      </c>
      <c r="E953" s="9" t="str">
        <f>VLOOKUP(D953,'KATEGORI BARANG'!$B$2:$C$182,2)</f>
        <v>179</v>
      </c>
      <c r="F953" s="5"/>
      <c r="G953" s="5"/>
      <c r="H953" s="5"/>
      <c r="I953" s="9" t="s">
        <v>16</v>
      </c>
      <c r="J953" s="5"/>
      <c r="K953" s="5" t="s">
        <v>347</v>
      </c>
      <c r="L953" s="10"/>
    </row>
    <row r="954" spans="1:12" ht="18.75" hidden="1" customHeight="1">
      <c r="A954" s="5">
        <v>246</v>
      </c>
      <c r="B954" s="5" t="str">
        <f>CONCATENATE("EKB","/",E954,"/",IF(COUNTIFS($D$2:D954,D954)&lt;10,"00",IF(COUNTIFS($D$2:D954,D954)&gt;=10,"0",FALSE)),COUNTIFS($D$2:D954,D954))</f>
        <v>EKB/180/001</v>
      </c>
      <c r="C954" s="5"/>
      <c r="D954" s="9" t="s">
        <v>215</v>
      </c>
      <c r="E954" s="9" t="str">
        <f>VLOOKUP(D954,'KATEGORI BARANG'!$B$2:$C$182,2)</f>
        <v>180</v>
      </c>
      <c r="F954" s="5"/>
      <c r="G954" s="5"/>
      <c r="H954" s="5"/>
      <c r="I954" s="9" t="s">
        <v>373</v>
      </c>
      <c r="J954" s="5"/>
      <c r="K954" s="5" t="s">
        <v>347</v>
      </c>
      <c r="L954" s="10"/>
    </row>
    <row r="955" spans="1:12" ht="18.75" hidden="1" customHeight="1">
      <c r="A955" s="5">
        <v>246</v>
      </c>
      <c r="B955" s="5" t="str">
        <f>CONCATENATE("EKB","/",E955,"/",IF(COUNTIFS($D$2:D955,D955)&lt;10,"00",IF(COUNTIFS($D$2:D955,D955)&gt;=10,"0",FALSE)),COUNTIFS($D$2:D955,D955))</f>
        <v>EKB/180/002</v>
      </c>
      <c r="C955" s="5"/>
      <c r="D955" s="9" t="s">
        <v>215</v>
      </c>
      <c r="E955" s="9" t="str">
        <f>VLOOKUP(D955,'KATEGORI BARANG'!$B$2:$C$182,2)</f>
        <v>180</v>
      </c>
      <c r="F955" s="5"/>
      <c r="G955" s="5"/>
      <c r="H955" s="5"/>
      <c r="I955" s="9" t="s">
        <v>346</v>
      </c>
      <c r="J955" s="5"/>
      <c r="K955" s="5" t="s">
        <v>347</v>
      </c>
      <c r="L955" s="10"/>
    </row>
    <row r="956" spans="1:12" ht="18.75" hidden="1" customHeight="1">
      <c r="A956" s="5">
        <v>246</v>
      </c>
      <c r="B956" s="5" t="str">
        <f>CONCATENATE("EKB","/",E956,"/",IF(COUNTIFS($D$2:D956,D956)&lt;10,"00",IF(COUNTIFS($D$2:D956,D956)&gt;=10,"0",FALSE)),COUNTIFS($D$2:D956,D956))</f>
        <v>EKB/181/001</v>
      </c>
      <c r="C956" s="5"/>
      <c r="D956" s="9" t="s">
        <v>216</v>
      </c>
      <c r="E956" s="9" t="str">
        <f>VLOOKUP(D956,'KATEGORI BARANG'!$B$2:$C$182,2)</f>
        <v>181</v>
      </c>
      <c r="F956" s="5"/>
      <c r="G956" s="5"/>
      <c r="H956" s="5"/>
      <c r="I956" s="9" t="s">
        <v>0</v>
      </c>
      <c r="J956" s="5"/>
      <c r="K956" s="5" t="s">
        <v>347</v>
      </c>
      <c r="L956" s="10"/>
    </row>
    <row r="957" spans="1:12" ht="18.75" hidden="1" customHeight="1">
      <c r="A957" s="5">
        <v>246</v>
      </c>
      <c r="B957" s="5" t="str">
        <f>CONCATENATE("EKB","/",E957,"/",IF(COUNTIFS($D$2:D957,D957)&lt;10,"00",IF(COUNTIFS($D$2:D957,D957)&gt;=10,"0",FALSE)),COUNTIFS($D$2:D957,D957))</f>
        <v>EKB/181/002</v>
      </c>
      <c r="C957" s="5"/>
      <c r="D957" s="9" t="s">
        <v>216</v>
      </c>
      <c r="E957" s="9" t="str">
        <f>VLOOKUP(D957,'KATEGORI BARANG'!$B$2:$C$182,2)</f>
        <v>181</v>
      </c>
      <c r="F957" s="5"/>
      <c r="G957" s="5"/>
      <c r="H957" s="5"/>
      <c r="I957" s="9" t="s">
        <v>374</v>
      </c>
      <c r="J957" s="5"/>
      <c r="K957" s="5" t="s">
        <v>347</v>
      </c>
      <c r="L957" s="10"/>
    </row>
    <row r="958" spans="1:12" ht="18.75" hidden="1" customHeight="1">
      <c r="A958" s="5">
        <v>246</v>
      </c>
      <c r="B958" s="5" t="str">
        <f>CONCATENATE("EKB","/",E958,"/",IF(COUNTIFS($D$2:D958,D958)&lt;10,"00",IF(COUNTIFS($D$2:D958,D958)&gt;=10,"0",FALSE)),COUNTIFS($D$2:D958,D958))</f>
        <v>EKB/181/003</v>
      </c>
      <c r="C958" s="5"/>
      <c r="D958" s="9" t="s">
        <v>216</v>
      </c>
      <c r="E958" s="9" t="str">
        <f>VLOOKUP(D958,'KATEGORI BARANG'!$B$2:$C$182,2)</f>
        <v>181</v>
      </c>
      <c r="F958" s="5"/>
      <c r="G958" s="5"/>
      <c r="H958" s="5"/>
      <c r="I958" s="9" t="s">
        <v>0</v>
      </c>
      <c r="J958" s="5"/>
      <c r="K958" s="5" t="s">
        <v>347</v>
      </c>
      <c r="L958" s="10"/>
    </row>
    <row r="959" spans="1:12" ht="18.75" hidden="1" customHeight="1">
      <c r="A959" s="5">
        <v>246</v>
      </c>
      <c r="B959" s="5" t="str">
        <f>CONCATENATE("EKB","/",E959,"/",IF(COUNTIFS($D$2:D959,D959)&lt;10,"00",IF(COUNTIFS($D$2:D959,D959)&gt;=10,"0",FALSE)),COUNTIFS($D$2:D959,D959))</f>
        <v>EKB/181/004</v>
      </c>
      <c r="C959" s="5"/>
      <c r="D959" s="9" t="s">
        <v>216</v>
      </c>
      <c r="E959" s="9" t="str">
        <f>VLOOKUP(D959,'KATEGORI BARANG'!$B$2:$C$182,2)</f>
        <v>181</v>
      </c>
      <c r="F959" s="5"/>
      <c r="G959" s="5"/>
      <c r="H959" s="5"/>
      <c r="I959" s="9" t="s">
        <v>0</v>
      </c>
      <c r="J959" s="5"/>
      <c r="K959" s="5" t="s">
        <v>347</v>
      </c>
      <c r="L959" s="10"/>
    </row>
    <row r="960" spans="1:12" ht="18.75" hidden="1" customHeight="1">
      <c r="A960" s="5">
        <v>246</v>
      </c>
      <c r="B960" s="5" t="str">
        <f>CONCATENATE("EKB","/",E960,"/",IF(COUNTIFS($D$2:D960,D960)&lt;10,"00",IF(COUNTIFS($D$2:D960,D960)&gt;=10,"0",FALSE)),COUNTIFS($D$2:D960,D960))</f>
        <v>EKB/181/005</v>
      </c>
      <c r="C960" s="5"/>
      <c r="D960" s="9" t="s">
        <v>216</v>
      </c>
      <c r="E960" s="9" t="str">
        <f>VLOOKUP(D960,'KATEGORI BARANG'!$B$2:$C$182,2)</f>
        <v>181</v>
      </c>
      <c r="F960" s="5"/>
      <c r="G960" s="5"/>
      <c r="H960" s="5"/>
      <c r="I960" s="9" t="s">
        <v>0</v>
      </c>
      <c r="J960" s="5"/>
      <c r="K960" s="5" t="s">
        <v>347</v>
      </c>
      <c r="L960" s="10"/>
    </row>
  </sheetData>
  <autoFilter ref="A1:L960">
    <filterColumn colId="8">
      <filters>
        <filter val="Accounting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2"/>
  <sheetViews>
    <sheetView workbookViewId="0">
      <pane ySplit="1" topLeftCell="A62" activePane="bottomLeft" state="frozen"/>
      <selection pane="bottomLeft" activeCell="I99" sqref="I99"/>
    </sheetView>
  </sheetViews>
  <sheetFormatPr defaultRowHeight="16.5" customHeight="1"/>
  <cols>
    <col min="1" max="1" width="7.42578125" style="6" customWidth="1"/>
    <col min="2" max="2" width="29.7109375" customWidth="1"/>
    <col min="3" max="3" width="10.5703125" customWidth="1"/>
    <col min="4" max="4" width="9" style="7" customWidth="1"/>
    <col min="5" max="5" width="15" customWidth="1"/>
  </cols>
  <sheetData>
    <row r="1" spans="1:5" s="2" customFormat="1" ht="33.75" customHeight="1" thickBot="1">
      <c r="A1" s="14" t="s">
        <v>17</v>
      </c>
      <c r="B1" s="14" t="s">
        <v>375</v>
      </c>
      <c r="C1" s="14" t="s">
        <v>18</v>
      </c>
      <c r="D1" s="23" t="s">
        <v>376</v>
      </c>
      <c r="E1" s="14" t="s">
        <v>31</v>
      </c>
    </row>
    <row r="2" spans="1:5" ht="16.5" customHeight="1" thickTop="1">
      <c r="A2" s="19">
        <v>1</v>
      </c>
      <c r="B2" s="12" t="s">
        <v>34</v>
      </c>
      <c r="C2" s="20" t="s">
        <v>377</v>
      </c>
      <c r="D2" s="21">
        <f>COUNTIF(DATA!$D$2:$D$960,'KATEGORI BARANG'!B2)</f>
        <v>22</v>
      </c>
      <c r="E2" s="22"/>
    </row>
    <row r="3" spans="1:5" ht="16.5" customHeight="1">
      <c r="A3" s="15">
        <v>2</v>
      </c>
      <c r="B3" s="9" t="s">
        <v>20</v>
      </c>
      <c r="C3" s="16" t="s">
        <v>378</v>
      </c>
      <c r="D3" s="17">
        <f>COUNTIF(DATA!$D$2:$D$960,'KATEGORI BARANG'!B3)</f>
        <v>1</v>
      </c>
      <c r="E3" s="18"/>
    </row>
    <row r="4" spans="1:5" ht="16.5" customHeight="1">
      <c r="A4" s="15">
        <v>3</v>
      </c>
      <c r="B4" s="9" t="s">
        <v>35</v>
      </c>
      <c r="C4" s="16" t="s">
        <v>379</v>
      </c>
      <c r="D4" s="17">
        <f>COUNTIF(DATA!$D$2:$D$960,'KATEGORI BARANG'!B4)</f>
        <v>1</v>
      </c>
      <c r="E4" s="18"/>
    </row>
    <row r="5" spans="1:5" ht="16.5" customHeight="1">
      <c r="A5" s="15">
        <v>4</v>
      </c>
      <c r="B5" s="9" t="s">
        <v>22</v>
      </c>
      <c r="C5" s="16" t="s">
        <v>380</v>
      </c>
      <c r="D5" s="17">
        <f>COUNTIF(DATA!$D$2:$D$960,'KATEGORI BARANG'!B5)</f>
        <v>1</v>
      </c>
      <c r="E5" s="18"/>
    </row>
    <row r="6" spans="1:5" ht="16.5" customHeight="1">
      <c r="A6" s="15">
        <v>5</v>
      </c>
      <c r="B6" s="9" t="s">
        <v>37</v>
      </c>
      <c r="C6" s="16" t="s">
        <v>381</v>
      </c>
      <c r="D6" s="17">
        <f>COUNTIF(DATA!$D$2:$D$960,'KATEGORI BARANG'!B6)</f>
        <v>3</v>
      </c>
      <c r="E6" s="18"/>
    </row>
    <row r="7" spans="1:5" ht="16.5" customHeight="1">
      <c r="A7" s="15">
        <v>6</v>
      </c>
      <c r="B7" s="9" t="s">
        <v>38</v>
      </c>
      <c r="C7" s="16" t="s">
        <v>382</v>
      </c>
      <c r="D7" s="17">
        <f>COUNTIF(DATA!$D$2:$D$960,'KATEGORI BARANG'!B7)</f>
        <v>5</v>
      </c>
      <c r="E7" s="18"/>
    </row>
    <row r="8" spans="1:5" ht="16.5" customHeight="1">
      <c r="A8" s="15">
        <v>7</v>
      </c>
      <c r="B8" s="9" t="s">
        <v>40</v>
      </c>
      <c r="C8" s="16" t="s">
        <v>383</v>
      </c>
      <c r="D8" s="17">
        <f>COUNTIF(DATA!$D$2:$D$960,'KATEGORI BARANG'!B8)</f>
        <v>1</v>
      </c>
      <c r="E8" s="18"/>
    </row>
    <row r="9" spans="1:5" ht="16.5" customHeight="1">
      <c r="A9" s="15">
        <v>8</v>
      </c>
      <c r="B9" s="9" t="s">
        <v>44</v>
      </c>
      <c r="C9" s="16" t="s">
        <v>384</v>
      </c>
      <c r="D9" s="17">
        <f>COUNTIF(DATA!$D$2:$D$960,'KATEGORI BARANG'!B9)</f>
        <v>1</v>
      </c>
      <c r="E9" s="18"/>
    </row>
    <row r="10" spans="1:5" ht="16.5" customHeight="1">
      <c r="A10" s="15">
        <v>9</v>
      </c>
      <c r="B10" s="9" t="s">
        <v>46</v>
      </c>
      <c r="C10" s="16" t="s">
        <v>385</v>
      </c>
      <c r="D10" s="17">
        <f>COUNTIF(DATA!$D$2:$D$960,'KATEGORI BARANG'!B10)</f>
        <v>1</v>
      </c>
      <c r="E10" s="18"/>
    </row>
    <row r="11" spans="1:5" ht="16.5" customHeight="1">
      <c r="A11" s="15">
        <v>10</v>
      </c>
      <c r="B11" s="9" t="s">
        <v>48</v>
      </c>
      <c r="C11" s="16" t="s">
        <v>386</v>
      </c>
      <c r="D11" s="17">
        <f>COUNTIF(DATA!$D$2:$D$960,'KATEGORI BARANG'!B11)</f>
        <v>1</v>
      </c>
      <c r="E11" s="18"/>
    </row>
    <row r="12" spans="1:5" ht="16.5" customHeight="1">
      <c r="A12" s="15">
        <v>11</v>
      </c>
      <c r="B12" s="9" t="s">
        <v>49</v>
      </c>
      <c r="C12" s="16" t="s">
        <v>387</v>
      </c>
      <c r="D12" s="17">
        <f>COUNTIF(DATA!$D$2:$D$960,'KATEGORI BARANG'!B12)</f>
        <v>2</v>
      </c>
      <c r="E12" s="18"/>
    </row>
    <row r="13" spans="1:5" ht="16.5" customHeight="1">
      <c r="A13" s="15">
        <v>12</v>
      </c>
      <c r="B13" s="9" t="s">
        <v>50</v>
      </c>
      <c r="C13" s="16" t="s">
        <v>388</v>
      </c>
      <c r="D13" s="17">
        <f>COUNTIF(DATA!$D$2:$D$960,'KATEGORI BARANG'!B13)</f>
        <v>32</v>
      </c>
      <c r="E13" s="18"/>
    </row>
    <row r="14" spans="1:5" ht="16.5" customHeight="1">
      <c r="A14" s="15">
        <v>13</v>
      </c>
      <c r="B14" s="9" t="s">
        <v>51</v>
      </c>
      <c r="C14" s="16" t="s">
        <v>389</v>
      </c>
      <c r="D14" s="17">
        <f>COUNTIF(DATA!$D$2:$D$960,'KATEGORI BARANG'!B14)</f>
        <v>1</v>
      </c>
      <c r="E14" s="18"/>
    </row>
    <row r="15" spans="1:5" ht="16.5" customHeight="1">
      <c r="A15" s="15">
        <v>14</v>
      </c>
      <c r="B15" s="9" t="s">
        <v>52</v>
      </c>
      <c r="C15" s="16" t="s">
        <v>390</v>
      </c>
      <c r="D15" s="17">
        <f>COUNTIF(DATA!$D$2:$D$960,'KATEGORI BARANG'!B15)</f>
        <v>7</v>
      </c>
      <c r="E15" s="18"/>
    </row>
    <row r="16" spans="1:5" ht="16.5" customHeight="1">
      <c r="A16" s="15">
        <v>15</v>
      </c>
      <c r="B16" s="9" t="s">
        <v>53</v>
      </c>
      <c r="C16" s="16" t="s">
        <v>391</v>
      </c>
      <c r="D16" s="17">
        <f>COUNTIF(DATA!$D$2:$D$960,'KATEGORI BARANG'!B16)</f>
        <v>1</v>
      </c>
      <c r="E16" s="18"/>
    </row>
    <row r="17" spans="1:5" ht="16.5" customHeight="1">
      <c r="A17" s="15">
        <v>16</v>
      </c>
      <c r="B17" s="9" t="s">
        <v>54</v>
      </c>
      <c r="C17" s="16" t="s">
        <v>392</v>
      </c>
      <c r="D17" s="17">
        <f>COUNTIF(DATA!$D$2:$D$960,'KATEGORI BARANG'!B17)</f>
        <v>4</v>
      </c>
      <c r="E17" s="18"/>
    </row>
    <row r="18" spans="1:5" ht="16.5" customHeight="1">
      <c r="A18" s="15">
        <v>17</v>
      </c>
      <c r="B18" s="9" t="s">
        <v>55</v>
      </c>
      <c r="C18" s="16" t="s">
        <v>393</v>
      </c>
      <c r="D18" s="17">
        <f>COUNTIF(DATA!$D$2:$D$960,'KATEGORI BARANG'!B18)</f>
        <v>1</v>
      </c>
      <c r="E18" s="18"/>
    </row>
    <row r="19" spans="1:5" ht="16.5" customHeight="1">
      <c r="A19" s="15">
        <v>18</v>
      </c>
      <c r="B19" s="9" t="s">
        <v>56</v>
      </c>
      <c r="C19" s="16" t="s">
        <v>394</v>
      </c>
      <c r="D19" s="17">
        <f>COUNTIF(DATA!$D$2:$D$960,'KATEGORI BARANG'!B19)</f>
        <v>18</v>
      </c>
      <c r="E19" s="18"/>
    </row>
    <row r="20" spans="1:5" ht="16.5" customHeight="1">
      <c r="A20" s="15">
        <v>19</v>
      </c>
      <c r="B20" s="9" t="s">
        <v>57</v>
      </c>
      <c r="C20" s="16" t="s">
        <v>395</v>
      </c>
      <c r="D20" s="17">
        <f>COUNTIF(DATA!$D$2:$D$960,'KATEGORI BARANG'!B20)</f>
        <v>8</v>
      </c>
      <c r="E20" s="18"/>
    </row>
    <row r="21" spans="1:5" ht="16.5" customHeight="1">
      <c r="A21" s="15">
        <v>20</v>
      </c>
      <c r="B21" s="9" t="s">
        <v>58</v>
      </c>
      <c r="C21" s="16" t="s">
        <v>396</v>
      </c>
      <c r="D21" s="17">
        <f>COUNTIF(DATA!$D$2:$D$960,'KATEGORI BARANG'!B21)</f>
        <v>11</v>
      </c>
      <c r="E21" s="18"/>
    </row>
    <row r="22" spans="1:5" ht="16.5" customHeight="1">
      <c r="A22" s="15">
        <v>21</v>
      </c>
      <c r="B22" s="9" t="s">
        <v>59</v>
      </c>
      <c r="C22" s="16" t="s">
        <v>397</v>
      </c>
      <c r="D22" s="17">
        <f>COUNTIF(DATA!$D$2:$D$960,'KATEGORI BARANG'!B22)</f>
        <v>2</v>
      </c>
      <c r="E22" s="18"/>
    </row>
    <row r="23" spans="1:5" ht="16.5" customHeight="1">
      <c r="A23" s="15">
        <v>22</v>
      </c>
      <c r="B23" s="9" t="s">
        <v>60</v>
      </c>
      <c r="C23" s="16" t="s">
        <v>398</v>
      </c>
      <c r="D23" s="17">
        <f>COUNTIF(DATA!$D$2:$D$960,'KATEGORI BARANG'!B23)</f>
        <v>3</v>
      </c>
      <c r="E23" s="18"/>
    </row>
    <row r="24" spans="1:5" ht="16.5" customHeight="1">
      <c r="A24" s="15">
        <v>23</v>
      </c>
      <c r="B24" s="9" t="s">
        <v>61</v>
      </c>
      <c r="C24" s="16" t="s">
        <v>399</v>
      </c>
      <c r="D24" s="17">
        <f>COUNTIF(DATA!$D$2:$D$960,'KATEGORI BARANG'!B24)</f>
        <v>3</v>
      </c>
      <c r="E24" s="18"/>
    </row>
    <row r="25" spans="1:5" ht="16.5" customHeight="1">
      <c r="A25" s="15">
        <v>24</v>
      </c>
      <c r="B25" s="9" t="s">
        <v>62</v>
      </c>
      <c r="C25" s="16" t="s">
        <v>400</v>
      </c>
      <c r="D25" s="17">
        <f>COUNTIF(DATA!$D$2:$D$960,'KATEGORI BARANG'!B25)</f>
        <v>8</v>
      </c>
      <c r="E25" s="18"/>
    </row>
    <row r="26" spans="1:5" ht="16.5" customHeight="1">
      <c r="A26" s="15">
        <v>25</v>
      </c>
      <c r="B26" s="9" t="s">
        <v>63</v>
      </c>
      <c r="C26" s="16" t="s">
        <v>401</v>
      </c>
      <c r="D26" s="17">
        <f>COUNTIF(DATA!$D$2:$D$960,'KATEGORI BARANG'!B26)</f>
        <v>10</v>
      </c>
      <c r="E26" s="18"/>
    </row>
    <row r="27" spans="1:5" ht="16.5" customHeight="1">
      <c r="A27" s="15">
        <v>26</v>
      </c>
      <c r="B27" s="9" t="s">
        <v>349</v>
      </c>
      <c r="C27" s="16" t="s">
        <v>402</v>
      </c>
      <c r="D27" s="17">
        <f>COUNTIF(DATA!$D$2:$D$960,'KATEGORI BARANG'!B27)</f>
        <v>12</v>
      </c>
      <c r="E27" s="18"/>
    </row>
    <row r="28" spans="1:5" ht="16.5" customHeight="1">
      <c r="A28" s="15">
        <v>27</v>
      </c>
      <c r="B28" s="9" t="s">
        <v>64</v>
      </c>
      <c r="C28" s="16" t="s">
        <v>403</v>
      </c>
      <c r="D28" s="17">
        <f>COUNTIF(DATA!$D$2:$D$960,'KATEGORI BARANG'!B28)</f>
        <v>9</v>
      </c>
      <c r="E28" s="18"/>
    </row>
    <row r="29" spans="1:5" ht="16.5" customHeight="1">
      <c r="A29" s="15">
        <v>28</v>
      </c>
      <c r="B29" s="9" t="s">
        <v>65</v>
      </c>
      <c r="C29" s="16" t="s">
        <v>404</v>
      </c>
      <c r="D29" s="17">
        <f>COUNTIF(DATA!$D$2:$D$960,'KATEGORI BARANG'!B29)</f>
        <v>7</v>
      </c>
      <c r="E29" s="18"/>
    </row>
    <row r="30" spans="1:5" ht="16.5" customHeight="1">
      <c r="A30" s="15">
        <v>29</v>
      </c>
      <c r="B30" s="9" t="s">
        <v>66</v>
      </c>
      <c r="C30" s="16" t="s">
        <v>405</v>
      </c>
      <c r="D30" s="17">
        <f>COUNTIF(DATA!$D$2:$D$960,'KATEGORI BARANG'!B30)</f>
        <v>2</v>
      </c>
      <c r="E30" s="18"/>
    </row>
    <row r="31" spans="1:5" ht="16.5" customHeight="1">
      <c r="A31" s="15">
        <v>30</v>
      </c>
      <c r="B31" s="9" t="s">
        <v>67</v>
      </c>
      <c r="C31" s="16" t="s">
        <v>406</v>
      </c>
      <c r="D31" s="17">
        <f>COUNTIF(DATA!$D$2:$D$960,'KATEGORI BARANG'!B31)</f>
        <v>4</v>
      </c>
      <c r="E31" s="18"/>
    </row>
    <row r="32" spans="1:5" ht="16.5" customHeight="1">
      <c r="A32" s="15">
        <v>31</v>
      </c>
      <c r="B32" s="9" t="s">
        <v>68</v>
      </c>
      <c r="C32" s="16" t="s">
        <v>407</v>
      </c>
      <c r="D32" s="17">
        <f>COUNTIF(DATA!$D$2:$D$960,'KATEGORI BARANG'!B32)</f>
        <v>4</v>
      </c>
      <c r="E32" s="18"/>
    </row>
    <row r="33" spans="1:5" ht="16.5" customHeight="1">
      <c r="A33" s="15">
        <v>32</v>
      </c>
      <c r="B33" s="9" t="s">
        <v>69</v>
      </c>
      <c r="C33" s="16" t="s">
        <v>408</v>
      </c>
      <c r="D33" s="17">
        <f>COUNTIF(DATA!$D$2:$D$960,'KATEGORI BARANG'!B33)</f>
        <v>1</v>
      </c>
      <c r="E33" s="18"/>
    </row>
    <row r="34" spans="1:5" ht="16.5" customHeight="1">
      <c r="A34" s="15">
        <v>33</v>
      </c>
      <c r="B34" s="9" t="s">
        <v>70</v>
      </c>
      <c r="C34" s="16" t="s">
        <v>409</v>
      </c>
      <c r="D34" s="17">
        <f>COUNTIF(DATA!$D$2:$D$960,'KATEGORI BARANG'!B34)</f>
        <v>10</v>
      </c>
      <c r="E34" s="18"/>
    </row>
    <row r="35" spans="1:5" ht="16.5" customHeight="1">
      <c r="A35" s="15">
        <v>34</v>
      </c>
      <c r="B35" s="9" t="s">
        <v>71</v>
      </c>
      <c r="C35" s="16" t="s">
        <v>410</v>
      </c>
      <c r="D35" s="17">
        <f>COUNTIF(DATA!$D$2:$D$960,'KATEGORI BARANG'!B35)</f>
        <v>1</v>
      </c>
      <c r="E35" s="18"/>
    </row>
    <row r="36" spans="1:5" ht="16.5" customHeight="1">
      <c r="A36" s="15">
        <v>35</v>
      </c>
      <c r="B36" s="9" t="s">
        <v>72</v>
      </c>
      <c r="C36" s="16" t="s">
        <v>411</v>
      </c>
      <c r="D36" s="17">
        <f>COUNTIF(DATA!$D$2:$D$960,'KATEGORI BARANG'!B36)</f>
        <v>4</v>
      </c>
      <c r="E36" s="18"/>
    </row>
    <row r="37" spans="1:5" ht="16.5" customHeight="1">
      <c r="A37" s="15">
        <v>36</v>
      </c>
      <c r="B37" s="9" t="s">
        <v>356</v>
      </c>
      <c r="C37" s="16" t="s">
        <v>412</v>
      </c>
      <c r="D37" s="17">
        <f>COUNTIF(DATA!$D$2:$D$960,'KATEGORI BARANG'!B37)</f>
        <v>6</v>
      </c>
      <c r="E37" s="18"/>
    </row>
    <row r="38" spans="1:5" ht="16.5" customHeight="1">
      <c r="A38" s="15">
        <v>37</v>
      </c>
      <c r="B38" s="9" t="s">
        <v>241</v>
      </c>
      <c r="C38" s="16" t="s">
        <v>413</v>
      </c>
      <c r="D38" s="17">
        <f>COUNTIF(DATA!$D$2:$D$960,'KATEGORI BARANG'!B38)</f>
        <v>1</v>
      </c>
      <c r="E38" s="18"/>
    </row>
    <row r="39" spans="1:5" ht="16.5" customHeight="1">
      <c r="A39" s="15">
        <v>38</v>
      </c>
      <c r="B39" s="9" t="s">
        <v>73</v>
      </c>
      <c r="C39" s="16" t="s">
        <v>414</v>
      </c>
      <c r="D39" s="17">
        <f>COUNTIF(DATA!$D$2:$D$960,'KATEGORI BARANG'!B39)</f>
        <v>2</v>
      </c>
      <c r="E39" s="18"/>
    </row>
    <row r="40" spans="1:5" ht="16.5" customHeight="1">
      <c r="A40" s="15">
        <v>39</v>
      </c>
      <c r="B40" s="9" t="s">
        <v>74</v>
      </c>
      <c r="C40" s="16" t="s">
        <v>415</v>
      </c>
      <c r="D40" s="17">
        <f>COUNTIF(DATA!$D$2:$D$960,'KATEGORI BARANG'!B40)</f>
        <v>2</v>
      </c>
      <c r="E40" s="18"/>
    </row>
    <row r="41" spans="1:5" ht="16.5" customHeight="1">
      <c r="A41" s="15">
        <v>40</v>
      </c>
      <c r="B41" s="9" t="s">
        <v>75</v>
      </c>
      <c r="C41" s="16" t="s">
        <v>416</v>
      </c>
      <c r="D41" s="17">
        <f>COUNTIF(DATA!$D$2:$D$960,'KATEGORI BARANG'!B41)</f>
        <v>15</v>
      </c>
      <c r="E41" s="18"/>
    </row>
    <row r="42" spans="1:5" ht="16.5" customHeight="1">
      <c r="A42" s="15">
        <v>41</v>
      </c>
      <c r="B42" s="9" t="s">
        <v>76</v>
      </c>
      <c r="C42" s="16" t="s">
        <v>417</v>
      </c>
      <c r="D42" s="17">
        <f>COUNTIF(DATA!$D$2:$D$960,'KATEGORI BARANG'!B42)</f>
        <v>18</v>
      </c>
      <c r="E42" s="18"/>
    </row>
    <row r="43" spans="1:5" ht="16.5" customHeight="1">
      <c r="A43" s="15">
        <v>42</v>
      </c>
      <c r="B43" s="9" t="s">
        <v>77</v>
      </c>
      <c r="C43" s="16" t="s">
        <v>418</v>
      </c>
      <c r="D43" s="17">
        <f>COUNTIF(DATA!$D$2:$D$960,'KATEGORI BARANG'!B43)</f>
        <v>1</v>
      </c>
      <c r="E43" s="18"/>
    </row>
    <row r="44" spans="1:5" ht="16.5" customHeight="1">
      <c r="A44" s="15">
        <v>43</v>
      </c>
      <c r="B44" s="9" t="s">
        <v>78</v>
      </c>
      <c r="C44" s="16" t="s">
        <v>419</v>
      </c>
      <c r="D44" s="17">
        <f>COUNTIF(DATA!$D$2:$D$960,'KATEGORI BARANG'!B44)</f>
        <v>1</v>
      </c>
      <c r="E44" s="18"/>
    </row>
    <row r="45" spans="1:5" ht="16.5" customHeight="1">
      <c r="A45" s="15">
        <v>44</v>
      </c>
      <c r="B45" s="9" t="s">
        <v>79</v>
      </c>
      <c r="C45" s="16" t="s">
        <v>420</v>
      </c>
      <c r="D45" s="17">
        <f>COUNTIF(DATA!$D$2:$D$960,'KATEGORI BARANG'!B45)</f>
        <v>1</v>
      </c>
      <c r="E45" s="18"/>
    </row>
    <row r="46" spans="1:5" ht="16.5" customHeight="1">
      <c r="A46" s="15">
        <v>45</v>
      </c>
      <c r="B46" s="9" t="s">
        <v>80</v>
      </c>
      <c r="C46" s="16" t="s">
        <v>421</v>
      </c>
      <c r="D46" s="17">
        <f>COUNTIF(DATA!$D$2:$D$960,'KATEGORI BARANG'!B46)</f>
        <v>1</v>
      </c>
      <c r="E46" s="18"/>
    </row>
    <row r="47" spans="1:5" ht="16.5" customHeight="1">
      <c r="A47" s="15">
        <v>46</v>
      </c>
      <c r="B47" s="9" t="s">
        <v>81</v>
      </c>
      <c r="C47" s="16" t="s">
        <v>422</v>
      </c>
      <c r="D47" s="17">
        <f>COUNTIF(DATA!$D$2:$D$960,'KATEGORI BARANG'!B47)</f>
        <v>1</v>
      </c>
      <c r="E47" s="18"/>
    </row>
    <row r="48" spans="1:5" ht="16.5" customHeight="1">
      <c r="A48" s="15">
        <v>47</v>
      </c>
      <c r="B48" s="9" t="s">
        <v>82</v>
      </c>
      <c r="C48" s="16" t="s">
        <v>423</v>
      </c>
      <c r="D48" s="17">
        <f>COUNTIF(DATA!$D$2:$D$960,'KATEGORI BARANG'!B48)</f>
        <v>2</v>
      </c>
      <c r="E48" s="18"/>
    </row>
    <row r="49" spans="1:5" ht="16.5" customHeight="1">
      <c r="A49" s="15">
        <v>48</v>
      </c>
      <c r="B49" s="9" t="s">
        <v>83</v>
      </c>
      <c r="C49" s="16" t="s">
        <v>424</v>
      </c>
      <c r="D49" s="17">
        <f>COUNTIF(DATA!$D$2:$D$960,'KATEGORI BARANG'!B49)</f>
        <v>5</v>
      </c>
      <c r="E49" s="18"/>
    </row>
    <row r="50" spans="1:5" ht="16.5" customHeight="1">
      <c r="A50" s="15">
        <v>49</v>
      </c>
      <c r="B50" s="9" t="s">
        <v>84</v>
      </c>
      <c r="C50" s="16" t="s">
        <v>425</v>
      </c>
      <c r="D50" s="17">
        <f>COUNTIF(DATA!$D$2:$D$960,'KATEGORI BARANG'!B50)</f>
        <v>10</v>
      </c>
      <c r="E50" s="18"/>
    </row>
    <row r="51" spans="1:5" ht="16.5" customHeight="1">
      <c r="A51" s="15">
        <v>50</v>
      </c>
      <c r="B51" s="9" t="s">
        <v>85</v>
      </c>
      <c r="C51" s="16" t="s">
        <v>426</v>
      </c>
      <c r="D51" s="17">
        <f>COUNTIF(DATA!$D$2:$D$960,'KATEGORI BARANG'!B51)</f>
        <v>1</v>
      </c>
      <c r="E51" s="18"/>
    </row>
    <row r="52" spans="1:5" ht="16.5" customHeight="1">
      <c r="A52" s="15">
        <v>51</v>
      </c>
      <c r="B52" s="9" t="s">
        <v>86</v>
      </c>
      <c r="C52" s="16" t="s">
        <v>427</v>
      </c>
      <c r="D52" s="17">
        <f>COUNTIF(DATA!$D$2:$D$960,'KATEGORI BARANG'!B52)</f>
        <v>39</v>
      </c>
      <c r="E52" s="18"/>
    </row>
    <row r="53" spans="1:5" ht="16.5" customHeight="1">
      <c r="A53" s="15">
        <v>52</v>
      </c>
      <c r="B53" s="9" t="s">
        <v>87</v>
      </c>
      <c r="C53" s="16" t="s">
        <v>428</v>
      </c>
      <c r="D53" s="17">
        <f>COUNTIF(DATA!$D$2:$D$960,'KATEGORI BARANG'!B53)</f>
        <v>3</v>
      </c>
      <c r="E53" s="18"/>
    </row>
    <row r="54" spans="1:5" ht="16.5" customHeight="1">
      <c r="A54" s="15">
        <v>53</v>
      </c>
      <c r="B54" s="9" t="s">
        <v>88</v>
      </c>
      <c r="C54" s="16" t="s">
        <v>429</v>
      </c>
      <c r="D54" s="17">
        <f>COUNTIF(DATA!$D$2:$D$960,'KATEGORI BARANG'!B54)</f>
        <v>2</v>
      </c>
      <c r="E54" s="18"/>
    </row>
    <row r="55" spans="1:5" ht="16.5" customHeight="1">
      <c r="A55" s="15">
        <v>54</v>
      </c>
      <c r="B55" s="9" t="s">
        <v>89</v>
      </c>
      <c r="C55" s="16" t="s">
        <v>430</v>
      </c>
      <c r="D55" s="17">
        <f>COUNTIF(DATA!$D$2:$D$960,'KATEGORI BARANG'!B55)</f>
        <v>5</v>
      </c>
      <c r="E55" s="18"/>
    </row>
    <row r="56" spans="1:5" ht="16.5" customHeight="1">
      <c r="A56" s="15">
        <v>55</v>
      </c>
      <c r="B56" s="9" t="s">
        <v>90</v>
      </c>
      <c r="C56" s="16" t="s">
        <v>431</v>
      </c>
      <c r="D56" s="17">
        <f>COUNTIF(DATA!$D$2:$D$960,'KATEGORI BARANG'!B56)</f>
        <v>2</v>
      </c>
      <c r="E56" s="18"/>
    </row>
    <row r="57" spans="1:5" ht="16.5" customHeight="1">
      <c r="A57" s="15">
        <v>56</v>
      </c>
      <c r="B57" s="9" t="s">
        <v>91</v>
      </c>
      <c r="C57" s="16" t="s">
        <v>432</v>
      </c>
      <c r="D57" s="17">
        <f>COUNTIF(DATA!$D$2:$D$960,'KATEGORI BARANG'!B57)</f>
        <v>1</v>
      </c>
      <c r="E57" s="18"/>
    </row>
    <row r="58" spans="1:5" ht="16.5" customHeight="1">
      <c r="A58" s="15">
        <v>57</v>
      </c>
      <c r="B58" s="9" t="s">
        <v>92</v>
      </c>
      <c r="C58" s="16" t="s">
        <v>433</v>
      </c>
      <c r="D58" s="17">
        <f>COUNTIF(DATA!$D$2:$D$960,'KATEGORI BARANG'!B58)</f>
        <v>4</v>
      </c>
      <c r="E58" s="18"/>
    </row>
    <row r="59" spans="1:5" ht="16.5" customHeight="1">
      <c r="A59" s="15">
        <v>58</v>
      </c>
      <c r="B59" s="9" t="s">
        <v>93</v>
      </c>
      <c r="C59" s="16" t="s">
        <v>434</v>
      </c>
      <c r="D59" s="17">
        <f>COUNTIF(DATA!$D$2:$D$960,'KATEGORI BARANG'!B59)</f>
        <v>6</v>
      </c>
      <c r="E59" s="18"/>
    </row>
    <row r="60" spans="1:5" ht="16.5" customHeight="1">
      <c r="A60" s="15">
        <v>59</v>
      </c>
      <c r="B60" s="9" t="s">
        <v>94</v>
      </c>
      <c r="C60" s="16" t="s">
        <v>435</v>
      </c>
      <c r="D60" s="17">
        <f>COUNTIF(DATA!$D$2:$D$960,'KATEGORI BARANG'!B60)</f>
        <v>8</v>
      </c>
      <c r="E60" s="18"/>
    </row>
    <row r="61" spans="1:5" ht="16.5" customHeight="1">
      <c r="A61" s="15">
        <v>60</v>
      </c>
      <c r="B61" s="9" t="s">
        <v>95</v>
      </c>
      <c r="C61" s="16" t="s">
        <v>436</v>
      </c>
      <c r="D61" s="17">
        <f>COUNTIF(DATA!$D$2:$D$960,'KATEGORI BARANG'!B61)</f>
        <v>1</v>
      </c>
      <c r="E61" s="18"/>
    </row>
    <row r="62" spans="1:5" ht="16.5" customHeight="1">
      <c r="A62" s="15">
        <v>61</v>
      </c>
      <c r="B62" s="9" t="s">
        <v>96</v>
      </c>
      <c r="C62" s="16" t="s">
        <v>437</v>
      </c>
      <c r="D62" s="17">
        <f>COUNTIF(DATA!$D$2:$D$960,'KATEGORI BARANG'!B62)</f>
        <v>6</v>
      </c>
      <c r="E62" s="18"/>
    </row>
    <row r="63" spans="1:5" ht="16.5" customHeight="1">
      <c r="A63" s="15">
        <v>62</v>
      </c>
      <c r="B63" s="9" t="s">
        <v>97</v>
      </c>
      <c r="C63" s="16" t="s">
        <v>438</v>
      </c>
      <c r="D63" s="17">
        <f>COUNTIF(DATA!$D$2:$D$960,'KATEGORI BARANG'!B63)</f>
        <v>76</v>
      </c>
      <c r="E63" s="18"/>
    </row>
    <row r="64" spans="1:5" ht="16.5" customHeight="1">
      <c r="A64" s="15">
        <v>63</v>
      </c>
      <c r="B64" s="9" t="s">
        <v>98</v>
      </c>
      <c r="C64" s="16" t="s">
        <v>439</v>
      </c>
      <c r="D64" s="17">
        <f>COUNTIF(DATA!$D$2:$D$960,'KATEGORI BARANG'!B64)</f>
        <v>2</v>
      </c>
      <c r="E64" s="18"/>
    </row>
    <row r="65" spans="1:5" ht="16.5" customHeight="1">
      <c r="A65" s="15">
        <v>64</v>
      </c>
      <c r="B65" s="9" t="s">
        <v>99</v>
      </c>
      <c r="C65" s="16" t="s">
        <v>440</v>
      </c>
      <c r="D65" s="17">
        <f>COUNTIF(DATA!$D$2:$D$960,'KATEGORI BARANG'!B65)</f>
        <v>1</v>
      </c>
      <c r="E65" s="18"/>
    </row>
    <row r="66" spans="1:5" ht="16.5" customHeight="1">
      <c r="A66" s="15">
        <v>65</v>
      </c>
      <c r="B66" s="9" t="s">
        <v>100</v>
      </c>
      <c r="C66" s="16" t="s">
        <v>441</v>
      </c>
      <c r="D66" s="17">
        <f>COUNTIF(DATA!$D$2:$D$960,'KATEGORI BARANG'!B66)</f>
        <v>37</v>
      </c>
      <c r="E66" s="18"/>
    </row>
    <row r="67" spans="1:5" ht="16.5" customHeight="1">
      <c r="A67" s="15">
        <v>66</v>
      </c>
      <c r="B67" s="9" t="s">
        <v>101</v>
      </c>
      <c r="C67" s="16" t="s">
        <v>442</v>
      </c>
      <c r="D67" s="17">
        <f>COUNTIF(DATA!$D$2:$D$960,'KATEGORI BARANG'!B67)</f>
        <v>6</v>
      </c>
      <c r="E67" s="18"/>
    </row>
    <row r="68" spans="1:5" ht="16.5" customHeight="1">
      <c r="A68" s="15">
        <v>67</v>
      </c>
      <c r="B68" s="9" t="s">
        <v>102</v>
      </c>
      <c r="C68" s="16" t="s">
        <v>443</v>
      </c>
      <c r="D68" s="17">
        <f>COUNTIF(DATA!$D$2:$D$960,'KATEGORI BARANG'!B68)</f>
        <v>5</v>
      </c>
      <c r="E68" s="18"/>
    </row>
    <row r="69" spans="1:5" ht="16.5" customHeight="1">
      <c r="A69" s="15">
        <v>68</v>
      </c>
      <c r="B69" s="9" t="s">
        <v>103</v>
      </c>
      <c r="C69" s="16" t="s">
        <v>444</v>
      </c>
      <c r="D69" s="17">
        <f>COUNTIF(DATA!$D$2:$D$960,'KATEGORI BARANG'!B69)</f>
        <v>6</v>
      </c>
      <c r="E69" s="18"/>
    </row>
    <row r="70" spans="1:5" ht="16.5" customHeight="1">
      <c r="A70" s="15">
        <v>69</v>
      </c>
      <c r="B70" s="9" t="s">
        <v>104</v>
      </c>
      <c r="C70" s="16" t="s">
        <v>445</v>
      </c>
      <c r="D70" s="17">
        <f>COUNTIF(DATA!$D$2:$D$960,'KATEGORI BARANG'!B70)</f>
        <v>6</v>
      </c>
      <c r="E70" s="18"/>
    </row>
    <row r="71" spans="1:5" ht="16.5" customHeight="1">
      <c r="A71" s="15">
        <v>70</v>
      </c>
      <c r="B71" s="9" t="s">
        <v>105</v>
      </c>
      <c r="C71" s="16" t="s">
        <v>446</v>
      </c>
      <c r="D71" s="17">
        <f>COUNTIF(DATA!$D$2:$D$960,'KATEGORI BARANG'!B71)</f>
        <v>1</v>
      </c>
      <c r="E71" s="18"/>
    </row>
    <row r="72" spans="1:5" ht="16.5" customHeight="1">
      <c r="A72" s="15">
        <v>71</v>
      </c>
      <c r="B72" s="9" t="s">
        <v>106</v>
      </c>
      <c r="C72" s="16" t="s">
        <v>447</v>
      </c>
      <c r="D72" s="17">
        <f>COUNTIF(DATA!$D$2:$D$960,'KATEGORI BARANG'!B72)</f>
        <v>1</v>
      </c>
      <c r="E72" s="18"/>
    </row>
    <row r="73" spans="1:5" ht="16.5" customHeight="1">
      <c r="A73" s="15">
        <v>72</v>
      </c>
      <c r="B73" s="9" t="s">
        <v>107</v>
      </c>
      <c r="C73" s="16" t="s">
        <v>448</v>
      </c>
      <c r="D73" s="17">
        <f>COUNTIF(DATA!$D$2:$D$960,'KATEGORI BARANG'!B73)</f>
        <v>1</v>
      </c>
      <c r="E73" s="18"/>
    </row>
    <row r="74" spans="1:5" ht="16.5" customHeight="1">
      <c r="A74" s="15">
        <v>73</v>
      </c>
      <c r="B74" s="9" t="s">
        <v>108</v>
      </c>
      <c r="C74" s="16" t="s">
        <v>449</v>
      </c>
      <c r="D74" s="17">
        <f>COUNTIF(DATA!$D$2:$D$960,'KATEGORI BARANG'!B74)</f>
        <v>4</v>
      </c>
      <c r="E74" s="18"/>
    </row>
    <row r="75" spans="1:5" ht="16.5" customHeight="1">
      <c r="A75" s="15">
        <v>74</v>
      </c>
      <c r="B75" s="9" t="s">
        <v>109</v>
      </c>
      <c r="C75" s="16" t="s">
        <v>450</v>
      </c>
      <c r="D75" s="17">
        <f>COUNTIF(DATA!$D$2:$D$960,'KATEGORI BARANG'!B75)</f>
        <v>1</v>
      </c>
      <c r="E75" s="18"/>
    </row>
    <row r="76" spans="1:5" ht="16.5" customHeight="1">
      <c r="A76" s="15">
        <v>75</v>
      </c>
      <c r="B76" s="9" t="s">
        <v>110</v>
      </c>
      <c r="C76" s="16" t="s">
        <v>451</v>
      </c>
      <c r="D76" s="17">
        <f>COUNTIF(DATA!$D$2:$D$960,'KATEGORI BARANG'!B76)</f>
        <v>1</v>
      </c>
      <c r="E76" s="18"/>
    </row>
    <row r="77" spans="1:5" ht="16.5" customHeight="1">
      <c r="A77" s="15">
        <v>76</v>
      </c>
      <c r="B77" s="9" t="s">
        <v>111</v>
      </c>
      <c r="C77" s="16" t="s">
        <v>452</v>
      </c>
      <c r="D77" s="17">
        <f>COUNTIF(DATA!$D$2:$D$960,'KATEGORI BARANG'!B77)</f>
        <v>1</v>
      </c>
      <c r="E77" s="18"/>
    </row>
    <row r="78" spans="1:5" ht="16.5" customHeight="1">
      <c r="A78" s="15">
        <v>77</v>
      </c>
      <c r="B78" s="9" t="s">
        <v>112</v>
      </c>
      <c r="C78" s="16" t="s">
        <v>453</v>
      </c>
      <c r="D78" s="17">
        <f>COUNTIF(DATA!$D$2:$D$960,'KATEGORI BARANG'!B78)</f>
        <v>2</v>
      </c>
      <c r="E78" s="18"/>
    </row>
    <row r="79" spans="1:5" ht="16.5" customHeight="1">
      <c r="A79" s="15">
        <v>78</v>
      </c>
      <c r="B79" s="9" t="s">
        <v>113</v>
      </c>
      <c r="C79" s="16" t="s">
        <v>454</v>
      </c>
      <c r="D79" s="17">
        <f>COUNTIF(DATA!$D$2:$D$960,'KATEGORI BARANG'!B79)</f>
        <v>4</v>
      </c>
      <c r="E79" s="18"/>
    </row>
    <row r="80" spans="1:5" ht="16.5" customHeight="1">
      <c r="A80" s="15">
        <v>79</v>
      </c>
      <c r="B80" s="9" t="s">
        <v>114</v>
      </c>
      <c r="C80" s="16" t="s">
        <v>455</v>
      </c>
      <c r="D80" s="17">
        <f>COUNTIF(DATA!$D$2:$D$960,'KATEGORI BARANG'!B80)</f>
        <v>3</v>
      </c>
      <c r="E80" s="18"/>
    </row>
    <row r="81" spans="1:5" ht="16.5" customHeight="1">
      <c r="A81" s="15">
        <v>80</v>
      </c>
      <c r="B81" s="9" t="s">
        <v>115</v>
      </c>
      <c r="C81" s="16" t="s">
        <v>456</v>
      </c>
      <c r="D81" s="17">
        <f>COUNTIF(DATA!$D$2:$D$960,'KATEGORI BARANG'!B81)</f>
        <v>1</v>
      </c>
      <c r="E81" s="18"/>
    </row>
    <row r="82" spans="1:5" ht="16.5" customHeight="1">
      <c r="A82" s="15">
        <v>81</v>
      </c>
      <c r="B82" s="9" t="s">
        <v>116</v>
      </c>
      <c r="C82" s="16" t="s">
        <v>457</v>
      </c>
      <c r="D82" s="17">
        <f>COUNTIF(DATA!$D$2:$D$960,'KATEGORI BARANG'!B82)</f>
        <v>1</v>
      </c>
      <c r="E82" s="18"/>
    </row>
    <row r="83" spans="1:5" ht="16.5" customHeight="1">
      <c r="A83" s="15">
        <v>82</v>
      </c>
      <c r="B83" s="9" t="s">
        <v>117</v>
      </c>
      <c r="C83" s="16" t="s">
        <v>458</v>
      </c>
      <c r="D83" s="17">
        <f>COUNTIF(DATA!$D$2:$D$960,'KATEGORI BARANG'!B83)</f>
        <v>1</v>
      </c>
      <c r="E83" s="18"/>
    </row>
    <row r="84" spans="1:5" ht="16.5" customHeight="1">
      <c r="A84" s="15">
        <v>83</v>
      </c>
      <c r="B84" s="9" t="s">
        <v>118</v>
      </c>
      <c r="C84" s="16" t="s">
        <v>459</v>
      </c>
      <c r="D84" s="17">
        <f>COUNTIF(DATA!$D$2:$D$960,'KATEGORI BARANG'!B84)</f>
        <v>1</v>
      </c>
      <c r="E84" s="18"/>
    </row>
    <row r="85" spans="1:5" ht="16.5" customHeight="1">
      <c r="A85" s="15">
        <v>84</v>
      </c>
      <c r="B85" s="9" t="s">
        <v>119</v>
      </c>
      <c r="C85" s="16" t="s">
        <v>460</v>
      </c>
      <c r="D85" s="17">
        <f>COUNTIF(DATA!$D$2:$D$960,'KATEGORI BARANG'!B85)</f>
        <v>1</v>
      </c>
      <c r="E85" s="18"/>
    </row>
    <row r="86" spans="1:5" ht="16.5" customHeight="1">
      <c r="A86" s="15">
        <v>85</v>
      </c>
      <c r="B86" s="9" t="s">
        <v>120</v>
      </c>
      <c r="C86" s="16" t="s">
        <v>461</v>
      </c>
      <c r="D86" s="17">
        <f>COUNTIF(DATA!$D$2:$D$960,'KATEGORI BARANG'!B86)</f>
        <v>1</v>
      </c>
      <c r="E86" s="18"/>
    </row>
    <row r="87" spans="1:5" ht="16.5" customHeight="1">
      <c r="A87" s="15">
        <v>86</v>
      </c>
      <c r="B87" s="9" t="s">
        <v>121</v>
      </c>
      <c r="C87" s="16" t="s">
        <v>462</v>
      </c>
      <c r="D87" s="17">
        <f>COUNTIF(DATA!$D$2:$D$960,'KATEGORI BARANG'!B87)</f>
        <v>2</v>
      </c>
      <c r="E87" s="18"/>
    </row>
    <row r="88" spans="1:5" ht="16.5" customHeight="1">
      <c r="A88" s="15">
        <v>87</v>
      </c>
      <c r="B88" s="9" t="s">
        <v>122</v>
      </c>
      <c r="C88" s="16" t="s">
        <v>463</v>
      </c>
      <c r="D88" s="17">
        <f>COUNTIF(DATA!$D$2:$D$960,'KATEGORI BARANG'!B88)</f>
        <v>46</v>
      </c>
      <c r="E88" s="18"/>
    </row>
    <row r="89" spans="1:5" ht="16.5" customHeight="1">
      <c r="A89" s="15">
        <v>88</v>
      </c>
      <c r="B89" s="9" t="s">
        <v>123</v>
      </c>
      <c r="C89" s="16" t="s">
        <v>464</v>
      </c>
      <c r="D89" s="17">
        <f>COUNTIF(DATA!$D$2:$D$960,'KATEGORI BARANG'!B89)</f>
        <v>2</v>
      </c>
      <c r="E89" s="18"/>
    </row>
    <row r="90" spans="1:5" ht="16.5" customHeight="1">
      <c r="A90" s="15">
        <v>89</v>
      </c>
      <c r="B90" s="9" t="s">
        <v>124</v>
      </c>
      <c r="C90" s="16" t="s">
        <v>465</v>
      </c>
      <c r="D90" s="17">
        <f>COUNTIF(DATA!$D$2:$D$960,'KATEGORI BARANG'!B90)</f>
        <v>1</v>
      </c>
      <c r="E90" s="18"/>
    </row>
    <row r="91" spans="1:5" ht="16.5" customHeight="1">
      <c r="A91" s="15">
        <v>90</v>
      </c>
      <c r="B91" s="9" t="s">
        <v>125</v>
      </c>
      <c r="C91" s="16" t="s">
        <v>466</v>
      </c>
      <c r="D91" s="17">
        <f>COUNTIF(DATA!$D$2:$D$960,'KATEGORI BARANG'!B91)</f>
        <v>3</v>
      </c>
      <c r="E91" s="18"/>
    </row>
    <row r="92" spans="1:5" ht="16.5" customHeight="1">
      <c r="A92" s="15">
        <v>91</v>
      </c>
      <c r="B92" s="9" t="s">
        <v>126</v>
      </c>
      <c r="C92" s="16" t="s">
        <v>467</v>
      </c>
      <c r="D92" s="17">
        <f>COUNTIF(DATA!$D$2:$D$960,'KATEGORI BARANG'!B92)</f>
        <v>2</v>
      </c>
      <c r="E92" s="18"/>
    </row>
    <row r="93" spans="1:5" ht="16.5" customHeight="1">
      <c r="A93" s="15">
        <v>92</v>
      </c>
      <c r="B93" s="9" t="s">
        <v>127</v>
      </c>
      <c r="C93" s="16" t="s">
        <v>468</v>
      </c>
      <c r="D93" s="17">
        <f>COUNTIF(DATA!$D$2:$D$960,'KATEGORI BARANG'!B93)</f>
        <v>1</v>
      </c>
      <c r="E93" s="18"/>
    </row>
    <row r="94" spans="1:5" ht="16.5" customHeight="1">
      <c r="A94" s="15">
        <v>93</v>
      </c>
      <c r="B94" s="9" t="s">
        <v>128</v>
      </c>
      <c r="C94" s="16" t="s">
        <v>469</v>
      </c>
      <c r="D94" s="17">
        <f>COUNTIF(DATA!$D$2:$D$960,'KATEGORI BARANG'!B94)</f>
        <v>1</v>
      </c>
      <c r="E94" s="18"/>
    </row>
    <row r="95" spans="1:5" ht="16.5" customHeight="1">
      <c r="A95" s="15">
        <v>94</v>
      </c>
      <c r="B95" s="9" t="s">
        <v>129</v>
      </c>
      <c r="C95" s="16" t="s">
        <v>470</v>
      </c>
      <c r="D95" s="17">
        <f>COUNTIF(DATA!$D$2:$D$960,'KATEGORI BARANG'!B95)</f>
        <v>1</v>
      </c>
      <c r="E95" s="18"/>
    </row>
    <row r="96" spans="1:5" ht="16.5" customHeight="1">
      <c r="A96" s="15">
        <v>95</v>
      </c>
      <c r="B96" s="9" t="s">
        <v>130</v>
      </c>
      <c r="C96" s="16" t="s">
        <v>471</v>
      </c>
      <c r="D96" s="17">
        <f>COUNTIF(DATA!$D$2:$D$960,'KATEGORI BARANG'!B96)</f>
        <v>2</v>
      </c>
      <c r="E96" s="18"/>
    </row>
    <row r="97" spans="1:5" ht="16.5" customHeight="1">
      <c r="A97" s="15">
        <v>96</v>
      </c>
      <c r="B97" s="9" t="s">
        <v>131</v>
      </c>
      <c r="C97" s="16" t="s">
        <v>472</v>
      </c>
      <c r="D97" s="17">
        <f>COUNTIF(DATA!$D$2:$D$960,'KATEGORI BARANG'!B97)</f>
        <v>15</v>
      </c>
      <c r="E97" s="18"/>
    </row>
    <row r="98" spans="1:5" ht="16.5" customHeight="1">
      <c r="A98" s="15">
        <v>97</v>
      </c>
      <c r="B98" s="9" t="s">
        <v>132</v>
      </c>
      <c r="C98" s="16" t="s">
        <v>473</v>
      </c>
      <c r="D98" s="17">
        <f>COUNTIF(DATA!$D$2:$D$960,'KATEGORI BARANG'!B98)</f>
        <v>21</v>
      </c>
      <c r="E98" s="18"/>
    </row>
    <row r="99" spans="1:5" ht="16.5" customHeight="1">
      <c r="A99" s="15">
        <v>98</v>
      </c>
      <c r="B99" s="9" t="s">
        <v>133</v>
      </c>
      <c r="C99" s="16" t="s">
        <v>474</v>
      </c>
      <c r="D99" s="17">
        <f>COUNTIF(DATA!$D$2:$D$960,'KATEGORI BARANG'!B99)</f>
        <v>1</v>
      </c>
      <c r="E99" s="18"/>
    </row>
    <row r="100" spans="1:5" ht="16.5" customHeight="1">
      <c r="A100" s="15">
        <v>99</v>
      </c>
      <c r="B100" s="9" t="s">
        <v>134</v>
      </c>
      <c r="C100" s="16" t="s">
        <v>475</v>
      </c>
      <c r="D100" s="17">
        <f>COUNTIF(DATA!$D$2:$D$960,'KATEGORI BARANG'!B100)</f>
        <v>2</v>
      </c>
      <c r="E100" s="18"/>
    </row>
    <row r="101" spans="1:5" ht="16.5" customHeight="1">
      <c r="A101" s="15">
        <v>100</v>
      </c>
      <c r="B101" s="9" t="s">
        <v>135</v>
      </c>
      <c r="C101" s="16" t="s">
        <v>476</v>
      </c>
      <c r="D101" s="17">
        <f>COUNTIF(DATA!$D$2:$D$960,'KATEGORI BARANG'!B101)</f>
        <v>1</v>
      </c>
      <c r="E101" s="18"/>
    </row>
    <row r="102" spans="1:5" ht="16.5" customHeight="1">
      <c r="A102" s="15">
        <v>101</v>
      </c>
      <c r="B102" s="9" t="s">
        <v>136</v>
      </c>
      <c r="C102" s="16" t="s">
        <v>477</v>
      </c>
      <c r="D102" s="17">
        <f>COUNTIF(DATA!$D$2:$D$960,'KATEGORI BARANG'!B102)</f>
        <v>1</v>
      </c>
      <c r="E102" s="18"/>
    </row>
    <row r="103" spans="1:5" ht="16.5" customHeight="1">
      <c r="A103" s="15">
        <v>102</v>
      </c>
      <c r="B103" s="9" t="s">
        <v>137</v>
      </c>
      <c r="C103" s="16" t="s">
        <v>478</v>
      </c>
      <c r="D103" s="17">
        <f>COUNTIF(DATA!$D$2:$D$960,'KATEGORI BARANG'!B103)</f>
        <v>1</v>
      </c>
      <c r="E103" s="18"/>
    </row>
    <row r="104" spans="1:5" ht="16.5" customHeight="1">
      <c r="A104" s="15">
        <v>103</v>
      </c>
      <c r="B104" s="9" t="s">
        <v>138</v>
      </c>
      <c r="C104" s="16" t="s">
        <v>479</v>
      </c>
      <c r="D104" s="17">
        <f>COUNTIF(DATA!$D$2:$D$960,'KATEGORI BARANG'!B104)</f>
        <v>6</v>
      </c>
      <c r="E104" s="18"/>
    </row>
    <row r="105" spans="1:5" ht="16.5" customHeight="1">
      <c r="A105" s="15">
        <v>104</v>
      </c>
      <c r="B105" s="9" t="s">
        <v>139</v>
      </c>
      <c r="C105" s="16" t="s">
        <v>480</v>
      </c>
      <c r="D105" s="17">
        <f>COUNTIF(DATA!$D$2:$D$960,'KATEGORI BARANG'!B105)</f>
        <v>15</v>
      </c>
      <c r="E105" s="18"/>
    </row>
    <row r="106" spans="1:5" ht="16.5" customHeight="1">
      <c r="A106" s="15">
        <v>105</v>
      </c>
      <c r="B106" s="9" t="s">
        <v>140</v>
      </c>
      <c r="C106" s="16" t="s">
        <v>481</v>
      </c>
      <c r="D106" s="17">
        <f>COUNTIF(DATA!$D$2:$D$960,'KATEGORI BARANG'!B106)</f>
        <v>1</v>
      </c>
      <c r="E106" s="18"/>
    </row>
    <row r="107" spans="1:5" ht="16.5" customHeight="1">
      <c r="A107" s="15">
        <v>106</v>
      </c>
      <c r="B107" s="9" t="s">
        <v>141</v>
      </c>
      <c r="C107" s="16" t="s">
        <v>482</v>
      </c>
      <c r="D107" s="17">
        <f>COUNTIF(DATA!$D$2:$D$960,'KATEGORI BARANG'!B107)</f>
        <v>1</v>
      </c>
      <c r="E107" s="18"/>
    </row>
    <row r="108" spans="1:5" ht="16.5" customHeight="1">
      <c r="A108" s="15">
        <v>107</v>
      </c>
      <c r="B108" s="9" t="s">
        <v>142</v>
      </c>
      <c r="C108" s="16" t="s">
        <v>483</v>
      </c>
      <c r="D108" s="17">
        <f>COUNTIF(DATA!$D$2:$D$960,'KATEGORI BARANG'!B108)</f>
        <v>1</v>
      </c>
      <c r="E108" s="18"/>
    </row>
    <row r="109" spans="1:5" ht="16.5" customHeight="1">
      <c r="A109" s="15">
        <v>108</v>
      </c>
      <c r="B109" s="9" t="s">
        <v>143</v>
      </c>
      <c r="C109" s="16" t="s">
        <v>484</v>
      </c>
      <c r="D109" s="17">
        <f>COUNTIF(DATA!$D$2:$D$960,'KATEGORI BARANG'!B109)</f>
        <v>1</v>
      </c>
      <c r="E109" s="18"/>
    </row>
    <row r="110" spans="1:5" ht="16.5" customHeight="1">
      <c r="A110" s="15">
        <v>109</v>
      </c>
      <c r="B110" s="9" t="s">
        <v>144</v>
      </c>
      <c r="C110" s="16" t="s">
        <v>485</v>
      </c>
      <c r="D110" s="17">
        <f>COUNTIF(DATA!$D$2:$D$960,'KATEGORI BARANG'!B110)</f>
        <v>1</v>
      </c>
      <c r="E110" s="18"/>
    </row>
    <row r="111" spans="1:5" ht="16.5" customHeight="1">
      <c r="A111" s="15">
        <v>110</v>
      </c>
      <c r="B111" s="9" t="s">
        <v>145</v>
      </c>
      <c r="C111" s="16" t="s">
        <v>486</v>
      </c>
      <c r="D111" s="17">
        <f>COUNTIF(DATA!$D$2:$D$960,'KATEGORI BARANG'!B111)</f>
        <v>7</v>
      </c>
      <c r="E111" s="18"/>
    </row>
    <row r="112" spans="1:5" ht="16.5" customHeight="1">
      <c r="A112" s="15">
        <v>111</v>
      </c>
      <c r="B112" s="9" t="s">
        <v>146</v>
      </c>
      <c r="C112" s="16" t="s">
        <v>487</v>
      </c>
      <c r="D112" s="17">
        <f>COUNTIF(DATA!$D$2:$D$960,'KATEGORI BARANG'!B112)</f>
        <v>9</v>
      </c>
      <c r="E112" s="18"/>
    </row>
    <row r="113" spans="1:5" ht="16.5" customHeight="1">
      <c r="A113" s="15">
        <v>112</v>
      </c>
      <c r="B113" s="9" t="s">
        <v>147</v>
      </c>
      <c r="C113" s="16" t="s">
        <v>488</v>
      </c>
      <c r="D113" s="17">
        <f>COUNTIF(DATA!$D$2:$D$960,'KATEGORI BARANG'!B113)</f>
        <v>1</v>
      </c>
      <c r="E113" s="18"/>
    </row>
    <row r="114" spans="1:5" ht="16.5" customHeight="1">
      <c r="A114" s="15">
        <v>113</v>
      </c>
      <c r="B114" s="9" t="s">
        <v>148</v>
      </c>
      <c r="C114" s="16" t="s">
        <v>489</v>
      </c>
      <c r="D114" s="17">
        <f>COUNTIF(DATA!$D$2:$D$960,'KATEGORI BARANG'!B114)</f>
        <v>24</v>
      </c>
      <c r="E114" s="18"/>
    </row>
    <row r="115" spans="1:5" ht="16.5" customHeight="1">
      <c r="A115" s="15">
        <v>114</v>
      </c>
      <c r="B115" s="9" t="s">
        <v>149</v>
      </c>
      <c r="C115" s="16" t="s">
        <v>490</v>
      </c>
      <c r="D115" s="17">
        <f>COUNTIF(DATA!$D$2:$D$960,'KATEGORI BARANG'!B115)</f>
        <v>1</v>
      </c>
      <c r="E115" s="18"/>
    </row>
    <row r="116" spans="1:5" ht="16.5" customHeight="1">
      <c r="A116" s="15">
        <v>115</v>
      </c>
      <c r="B116" s="9" t="s">
        <v>150</v>
      </c>
      <c r="C116" s="16" t="s">
        <v>491</v>
      </c>
      <c r="D116" s="17">
        <f>COUNTIF(DATA!$D$2:$D$960,'KATEGORI BARANG'!B116)</f>
        <v>5</v>
      </c>
      <c r="E116" s="18"/>
    </row>
    <row r="117" spans="1:5" ht="16.5" customHeight="1">
      <c r="A117" s="15">
        <v>116</v>
      </c>
      <c r="B117" s="9" t="s">
        <v>151</v>
      </c>
      <c r="C117" s="16" t="s">
        <v>492</v>
      </c>
      <c r="D117" s="17">
        <f>COUNTIF(DATA!$D$2:$D$960,'KATEGORI BARANG'!B117)</f>
        <v>4</v>
      </c>
      <c r="E117" s="18"/>
    </row>
    <row r="118" spans="1:5" ht="16.5" customHeight="1">
      <c r="A118" s="15">
        <v>117</v>
      </c>
      <c r="B118" s="9" t="s">
        <v>152</v>
      </c>
      <c r="C118" s="16" t="s">
        <v>493</v>
      </c>
      <c r="D118" s="17">
        <f>COUNTIF(DATA!$D$2:$D$960,'KATEGORI BARANG'!B118)</f>
        <v>5</v>
      </c>
      <c r="E118" s="18"/>
    </row>
    <row r="119" spans="1:5" ht="16.5" customHeight="1">
      <c r="A119" s="15">
        <v>118</v>
      </c>
      <c r="B119" s="9" t="s">
        <v>153</v>
      </c>
      <c r="C119" s="16" t="s">
        <v>494</v>
      </c>
      <c r="D119" s="17">
        <f>COUNTIF(DATA!$D$2:$D$960,'KATEGORI BARANG'!B119)</f>
        <v>1</v>
      </c>
      <c r="E119" s="18"/>
    </row>
    <row r="120" spans="1:5" ht="16.5" customHeight="1">
      <c r="A120" s="15">
        <v>119</v>
      </c>
      <c r="B120" s="10" t="s">
        <v>154</v>
      </c>
      <c r="C120" s="16" t="s">
        <v>495</v>
      </c>
      <c r="D120" s="17">
        <f>COUNTIF(DATA!$D$2:$D$960,'KATEGORI BARANG'!B120)</f>
        <v>2</v>
      </c>
      <c r="E120" s="18"/>
    </row>
    <row r="121" spans="1:5" ht="16.5" customHeight="1">
      <c r="A121" s="15">
        <v>120</v>
      </c>
      <c r="B121" s="9" t="s">
        <v>155</v>
      </c>
      <c r="C121" s="16" t="s">
        <v>496</v>
      </c>
      <c r="D121" s="17">
        <f>COUNTIF(DATA!$D$2:$D$960,'KATEGORI BARANG'!B121)</f>
        <v>2</v>
      </c>
      <c r="E121" s="18"/>
    </row>
    <row r="122" spans="1:5" ht="16.5" customHeight="1">
      <c r="A122" s="15">
        <v>121</v>
      </c>
      <c r="B122" s="9" t="s">
        <v>156</v>
      </c>
      <c r="C122" s="16" t="s">
        <v>497</v>
      </c>
      <c r="D122" s="17">
        <f>COUNTIF(DATA!$D$2:$D$960,'KATEGORI BARANG'!B122)</f>
        <v>1</v>
      </c>
      <c r="E122" s="18"/>
    </row>
    <row r="123" spans="1:5" ht="16.5" customHeight="1">
      <c r="A123" s="15">
        <v>122</v>
      </c>
      <c r="B123" s="9" t="s">
        <v>157</v>
      </c>
      <c r="C123" s="16" t="s">
        <v>498</v>
      </c>
      <c r="D123" s="17">
        <f>COUNTIF(DATA!$D$2:$D$960,'KATEGORI BARANG'!B123)</f>
        <v>1</v>
      </c>
      <c r="E123" s="18"/>
    </row>
    <row r="124" spans="1:5" ht="16.5" customHeight="1">
      <c r="A124" s="15">
        <v>123</v>
      </c>
      <c r="B124" s="9" t="s">
        <v>158</v>
      </c>
      <c r="C124" s="16" t="s">
        <v>499</v>
      </c>
      <c r="D124" s="17">
        <f>COUNTIF(DATA!$D$2:$D$960,'KATEGORI BARANG'!B124)</f>
        <v>3</v>
      </c>
      <c r="E124" s="18"/>
    </row>
    <row r="125" spans="1:5" ht="16.5" customHeight="1">
      <c r="A125" s="15">
        <v>124</v>
      </c>
      <c r="B125" s="9" t="s">
        <v>159</v>
      </c>
      <c r="C125" s="16" t="s">
        <v>500</v>
      </c>
      <c r="D125" s="17">
        <f>COUNTIF(DATA!$D$2:$D$960,'KATEGORI BARANG'!B125)</f>
        <v>3</v>
      </c>
      <c r="E125" s="18"/>
    </row>
    <row r="126" spans="1:5" ht="16.5" customHeight="1">
      <c r="A126" s="15">
        <v>125</v>
      </c>
      <c r="B126" s="10" t="s">
        <v>160</v>
      </c>
      <c r="C126" s="16" t="s">
        <v>501</v>
      </c>
      <c r="D126" s="17">
        <f>COUNTIF(DATA!$D$2:$D$960,'KATEGORI BARANG'!B126)</f>
        <v>2</v>
      </c>
      <c r="E126" s="18"/>
    </row>
    <row r="127" spans="1:5" ht="16.5" customHeight="1">
      <c r="A127" s="15">
        <v>126</v>
      </c>
      <c r="B127" s="9" t="s">
        <v>161</v>
      </c>
      <c r="C127" s="16" t="s">
        <v>502</v>
      </c>
      <c r="D127" s="17">
        <f>COUNTIF(DATA!$D$2:$D$960,'KATEGORI BARANG'!B127)</f>
        <v>1</v>
      </c>
      <c r="E127" s="18"/>
    </row>
    <row r="128" spans="1:5" ht="16.5" customHeight="1">
      <c r="A128" s="15">
        <v>127</v>
      </c>
      <c r="B128" s="9" t="s">
        <v>162</v>
      </c>
      <c r="C128" s="16" t="s">
        <v>503</v>
      </c>
      <c r="D128" s="17">
        <f>COUNTIF(DATA!$D$2:$D$960,'KATEGORI BARANG'!B128)</f>
        <v>1</v>
      </c>
      <c r="E128" s="18"/>
    </row>
    <row r="129" spans="1:5" ht="16.5" customHeight="1">
      <c r="A129" s="15">
        <v>128</v>
      </c>
      <c r="B129" s="9" t="s">
        <v>163</v>
      </c>
      <c r="C129" s="16" t="s">
        <v>504</v>
      </c>
      <c r="D129" s="17">
        <f>COUNTIF(DATA!$D$2:$D$960,'KATEGORI BARANG'!B129)</f>
        <v>1</v>
      </c>
      <c r="E129" s="18"/>
    </row>
    <row r="130" spans="1:5" ht="16.5" customHeight="1">
      <c r="A130" s="15">
        <v>129</v>
      </c>
      <c r="B130" s="9" t="s">
        <v>164</v>
      </c>
      <c r="C130" s="16" t="s">
        <v>505</v>
      </c>
      <c r="D130" s="17">
        <f>COUNTIF(DATA!$D$2:$D$960,'KATEGORI BARANG'!B130)</f>
        <v>4</v>
      </c>
      <c r="E130" s="18"/>
    </row>
    <row r="131" spans="1:5" ht="16.5" customHeight="1">
      <c r="A131" s="15">
        <v>130</v>
      </c>
      <c r="B131" s="9" t="s">
        <v>165</v>
      </c>
      <c r="C131" s="16" t="s">
        <v>506</v>
      </c>
      <c r="D131" s="17">
        <f>COUNTIF(DATA!$D$2:$D$960,'KATEGORI BARANG'!B131)</f>
        <v>1</v>
      </c>
      <c r="E131" s="18"/>
    </row>
    <row r="132" spans="1:5" ht="16.5" customHeight="1">
      <c r="A132" s="15">
        <v>131</v>
      </c>
      <c r="B132" s="9" t="s">
        <v>166</v>
      </c>
      <c r="C132" s="16" t="s">
        <v>507</v>
      </c>
      <c r="D132" s="17">
        <f>COUNTIF(DATA!$D$2:$D$960,'KATEGORI BARANG'!B132)</f>
        <v>2</v>
      </c>
      <c r="E132" s="18"/>
    </row>
    <row r="133" spans="1:5" ht="16.5" customHeight="1">
      <c r="A133" s="15">
        <v>132</v>
      </c>
      <c r="B133" s="9" t="s">
        <v>167</v>
      </c>
      <c r="C133" s="16" t="s">
        <v>508</v>
      </c>
      <c r="D133" s="17">
        <f>COUNTIF(DATA!$D$2:$D$960,'KATEGORI BARANG'!B133)</f>
        <v>2</v>
      </c>
      <c r="E133" s="18"/>
    </row>
    <row r="134" spans="1:5" ht="16.5" customHeight="1">
      <c r="A134" s="15">
        <v>133</v>
      </c>
      <c r="B134" s="9" t="s">
        <v>168</v>
      </c>
      <c r="C134" s="16" t="s">
        <v>509</v>
      </c>
      <c r="D134" s="17">
        <f>COUNTIF(DATA!$D$2:$D$960,'KATEGORI BARANG'!B134)</f>
        <v>1</v>
      </c>
      <c r="E134" s="18"/>
    </row>
    <row r="135" spans="1:5" ht="16.5" customHeight="1">
      <c r="A135" s="15">
        <v>134</v>
      </c>
      <c r="B135" s="9" t="s">
        <v>169</v>
      </c>
      <c r="C135" s="16" t="s">
        <v>510</v>
      </c>
      <c r="D135" s="17">
        <f>COUNTIF(DATA!$D$2:$D$960,'KATEGORI BARANG'!B135)</f>
        <v>4</v>
      </c>
      <c r="E135" s="18"/>
    </row>
    <row r="136" spans="1:5" ht="16.5" customHeight="1">
      <c r="A136" s="15">
        <v>135</v>
      </c>
      <c r="B136" s="9" t="s">
        <v>170</v>
      </c>
      <c r="C136" s="16" t="s">
        <v>511</v>
      </c>
      <c r="D136" s="17">
        <f>COUNTIF(DATA!$D$2:$D$960,'KATEGORI BARANG'!B136)</f>
        <v>1</v>
      </c>
      <c r="E136" s="18"/>
    </row>
    <row r="137" spans="1:5" ht="16.5" customHeight="1">
      <c r="A137" s="15">
        <v>136</v>
      </c>
      <c r="B137" s="9" t="s">
        <v>171</v>
      </c>
      <c r="C137" s="16" t="s">
        <v>512</v>
      </c>
      <c r="D137" s="17">
        <f>COUNTIF(DATA!$D$2:$D$960,'KATEGORI BARANG'!B137)</f>
        <v>1</v>
      </c>
      <c r="E137" s="18"/>
    </row>
    <row r="138" spans="1:5" ht="16.5" customHeight="1">
      <c r="A138" s="15">
        <v>137</v>
      </c>
      <c r="B138" s="9" t="s">
        <v>172</v>
      </c>
      <c r="C138" s="16" t="s">
        <v>513</v>
      </c>
      <c r="D138" s="17">
        <f>COUNTIF(DATA!$D$2:$D$960,'KATEGORI BARANG'!B138)</f>
        <v>13</v>
      </c>
      <c r="E138" s="18"/>
    </row>
    <row r="139" spans="1:5" ht="16.5" customHeight="1">
      <c r="A139" s="15">
        <v>138</v>
      </c>
      <c r="B139" s="9" t="s">
        <v>173</v>
      </c>
      <c r="C139" s="16" t="s">
        <v>514</v>
      </c>
      <c r="D139" s="17">
        <f>COUNTIF(DATA!$D$2:$D$960,'KATEGORI BARANG'!B139)</f>
        <v>1</v>
      </c>
      <c r="E139" s="18"/>
    </row>
    <row r="140" spans="1:5" ht="16.5" customHeight="1">
      <c r="A140" s="15">
        <v>139</v>
      </c>
      <c r="B140" s="9" t="s">
        <v>174</v>
      </c>
      <c r="C140" s="16" t="s">
        <v>515</v>
      </c>
      <c r="D140" s="17">
        <f>COUNTIF(DATA!$D$2:$D$960,'KATEGORI BARANG'!B140)</f>
        <v>2</v>
      </c>
      <c r="E140" s="18"/>
    </row>
    <row r="141" spans="1:5" ht="16.5" customHeight="1">
      <c r="A141" s="15">
        <v>140</v>
      </c>
      <c r="B141" s="9" t="s">
        <v>175</v>
      </c>
      <c r="C141" s="16" t="s">
        <v>516</v>
      </c>
      <c r="D141" s="17">
        <f>COUNTIF(DATA!$D$2:$D$960,'KATEGORI BARANG'!B141)</f>
        <v>1</v>
      </c>
      <c r="E141" s="18"/>
    </row>
    <row r="142" spans="1:5" ht="16.5" customHeight="1">
      <c r="A142" s="15">
        <v>141</v>
      </c>
      <c r="B142" s="9" t="s">
        <v>176</v>
      </c>
      <c r="C142" s="16" t="s">
        <v>517</v>
      </c>
      <c r="D142" s="17">
        <f>COUNTIF(DATA!$D$2:$D$960,'KATEGORI BARANG'!B142)</f>
        <v>10</v>
      </c>
      <c r="E142" s="18"/>
    </row>
    <row r="143" spans="1:5" ht="16.5" customHeight="1">
      <c r="A143" s="15">
        <v>142</v>
      </c>
      <c r="B143" s="9" t="s">
        <v>177</v>
      </c>
      <c r="C143" s="16" t="s">
        <v>518</v>
      </c>
      <c r="D143" s="17">
        <f>COUNTIF(DATA!$D$2:$D$960,'KATEGORI BARANG'!B143)</f>
        <v>1</v>
      </c>
      <c r="E143" s="18"/>
    </row>
    <row r="144" spans="1:5" ht="16.5" customHeight="1">
      <c r="A144" s="15">
        <v>143</v>
      </c>
      <c r="B144" s="9" t="s">
        <v>178</v>
      </c>
      <c r="C144" s="16" t="s">
        <v>519</v>
      </c>
      <c r="D144" s="17">
        <f>COUNTIF(DATA!$D$2:$D$960,'KATEGORI BARANG'!B144)</f>
        <v>3</v>
      </c>
      <c r="E144" s="18"/>
    </row>
    <row r="145" spans="1:5" ht="16.5" customHeight="1">
      <c r="A145" s="15">
        <v>144</v>
      </c>
      <c r="B145" s="9" t="s">
        <v>179</v>
      </c>
      <c r="C145" s="16" t="s">
        <v>520</v>
      </c>
      <c r="D145" s="17">
        <f>COUNTIF(DATA!$D$2:$D$960,'KATEGORI BARANG'!B145)</f>
        <v>10</v>
      </c>
      <c r="E145" s="18"/>
    </row>
    <row r="146" spans="1:5" ht="16.5" customHeight="1">
      <c r="A146" s="15">
        <v>145</v>
      </c>
      <c r="B146" s="9" t="s">
        <v>180</v>
      </c>
      <c r="C146" s="16" t="s">
        <v>521</v>
      </c>
      <c r="D146" s="17">
        <f>COUNTIF(DATA!$D$2:$D$960,'KATEGORI BARANG'!B146)</f>
        <v>2</v>
      </c>
      <c r="E146" s="18"/>
    </row>
    <row r="147" spans="1:5" ht="16.5" customHeight="1">
      <c r="A147" s="15">
        <v>146</v>
      </c>
      <c r="B147" s="9" t="s">
        <v>181</v>
      </c>
      <c r="C147" s="16" t="s">
        <v>522</v>
      </c>
      <c r="D147" s="17">
        <f>COUNTIF(DATA!$D$2:$D$960,'KATEGORI BARANG'!B147)</f>
        <v>1</v>
      </c>
      <c r="E147" s="18"/>
    </row>
    <row r="148" spans="1:5" ht="16.5" customHeight="1">
      <c r="A148" s="15">
        <v>147</v>
      </c>
      <c r="B148" s="9" t="s">
        <v>182</v>
      </c>
      <c r="C148" s="16" t="s">
        <v>523</v>
      </c>
      <c r="D148" s="17">
        <f>COUNTIF(DATA!$D$2:$D$960,'KATEGORI BARANG'!B148)</f>
        <v>5</v>
      </c>
      <c r="E148" s="18"/>
    </row>
    <row r="149" spans="1:5" ht="16.5" customHeight="1">
      <c r="A149" s="15">
        <v>148</v>
      </c>
      <c r="B149" s="9" t="s">
        <v>183</v>
      </c>
      <c r="C149" s="16" t="s">
        <v>524</v>
      </c>
      <c r="D149" s="17">
        <f>COUNTIF(DATA!$D$2:$D$960,'KATEGORI BARANG'!B149)</f>
        <v>2</v>
      </c>
      <c r="E149" s="18"/>
    </row>
    <row r="150" spans="1:5" ht="16.5" customHeight="1">
      <c r="A150" s="15">
        <v>149</v>
      </c>
      <c r="B150" s="9" t="s">
        <v>184</v>
      </c>
      <c r="C150" s="16" t="s">
        <v>525</v>
      </c>
      <c r="D150" s="17">
        <f>COUNTIF(DATA!$D$2:$D$960,'KATEGORI BARANG'!B150)</f>
        <v>1</v>
      </c>
      <c r="E150" s="18"/>
    </row>
    <row r="151" spans="1:5" ht="16.5" customHeight="1">
      <c r="A151" s="15">
        <v>150</v>
      </c>
      <c r="B151" s="9" t="s">
        <v>185</v>
      </c>
      <c r="C151" s="16" t="s">
        <v>526</v>
      </c>
      <c r="D151" s="17">
        <f>COUNTIF(DATA!$D$2:$D$960,'KATEGORI BARANG'!B151)</f>
        <v>1</v>
      </c>
      <c r="E151" s="18"/>
    </row>
    <row r="152" spans="1:5" ht="16.5" customHeight="1">
      <c r="A152" s="15">
        <v>151</v>
      </c>
      <c r="B152" s="9" t="s">
        <v>186</v>
      </c>
      <c r="C152" s="16" t="s">
        <v>527</v>
      </c>
      <c r="D152" s="17">
        <f>COUNTIF(DATA!$D$2:$D$960,'KATEGORI BARANG'!B152)</f>
        <v>4</v>
      </c>
      <c r="E152" s="18"/>
    </row>
    <row r="153" spans="1:5" ht="16.5" customHeight="1">
      <c r="A153" s="15">
        <v>152</v>
      </c>
      <c r="B153" s="9" t="s">
        <v>187</v>
      </c>
      <c r="C153" s="16" t="s">
        <v>528</v>
      </c>
      <c r="D153" s="17">
        <f>COUNTIF(DATA!$D$2:$D$960,'KATEGORI BARANG'!B153)</f>
        <v>3</v>
      </c>
      <c r="E153" s="18"/>
    </row>
    <row r="154" spans="1:5" ht="16.5" customHeight="1">
      <c r="A154" s="15">
        <v>153</v>
      </c>
      <c r="B154" s="9" t="s">
        <v>188</v>
      </c>
      <c r="C154" s="16" t="s">
        <v>529</v>
      </c>
      <c r="D154" s="17">
        <f>COUNTIF(DATA!$D$2:$D$960,'KATEGORI BARANG'!B154)</f>
        <v>3</v>
      </c>
      <c r="E154" s="18"/>
    </row>
    <row r="155" spans="1:5" ht="16.5" customHeight="1">
      <c r="A155" s="15">
        <v>154</v>
      </c>
      <c r="B155" s="9" t="s">
        <v>189</v>
      </c>
      <c r="C155" s="16" t="s">
        <v>530</v>
      </c>
      <c r="D155" s="17">
        <f>COUNTIF(DATA!$D$2:$D$960,'KATEGORI BARANG'!B155)</f>
        <v>1</v>
      </c>
      <c r="E155" s="18"/>
    </row>
    <row r="156" spans="1:5" ht="16.5" customHeight="1">
      <c r="A156" s="15">
        <v>155</v>
      </c>
      <c r="B156" s="9" t="s">
        <v>190</v>
      </c>
      <c r="C156" s="16" t="s">
        <v>531</v>
      </c>
      <c r="D156" s="17">
        <f>COUNTIF(DATA!$D$2:$D$960,'KATEGORI BARANG'!B156)</f>
        <v>8</v>
      </c>
      <c r="E156" s="18"/>
    </row>
    <row r="157" spans="1:5" ht="16.5" customHeight="1">
      <c r="A157" s="15">
        <v>156</v>
      </c>
      <c r="B157" s="9" t="s">
        <v>191</v>
      </c>
      <c r="C157" s="16" t="s">
        <v>532</v>
      </c>
      <c r="D157" s="17">
        <f>COUNTIF(DATA!$D$2:$D$960,'KATEGORI BARANG'!B157)</f>
        <v>50</v>
      </c>
      <c r="E157" s="18"/>
    </row>
    <row r="158" spans="1:5" ht="16.5" customHeight="1">
      <c r="A158" s="15">
        <v>157</v>
      </c>
      <c r="B158" s="9" t="s">
        <v>192</v>
      </c>
      <c r="C158" s="16" t="s">
        <v>533</v>
      </c>
      <c r="D158" s="17">
        <f>COUNTIF(DATA!$D$2:$D$960,'KATEGORI BARANG'!B158)</f>
        <v>5</v>
      </c>
      <c r="E158" s="18"/>
    </row>
    <row r="159" spans="1:5" ht="16.5" customHeight="1">
      <c r="A159" s="15">
        <v>158</v>
      </c>
      <c r="B159" s="9" t="s">
        <v>193</v>
      </c>
      <c r="C159" s="16" t="s">
        <v>534</v>
      </c>
      <c r="D159" s="17">
        <f>COUNTIF(DATA!$D$2:$D$960,'KATEGORI BARANG'!B159)</f>
        <v>7</v>
      </c>
      <c r="E159" s="18"/>
    </row>
    <row r="160" spans="1:5" ht="16.5" customHeight="1">
      <c r="A160" s="15">
        <v>159</v>
      </c>
      <c r="B160" s="9" t="s">
        <v>194</v>
      </c>
      <c r="C160" s="16" t="s">
        <v>535</v>
      </c>
      <c r="D160" s="17">
        <f>COUNTIF(DATA!$D$2:$D$960,'KATEGORI BARANG'!B160)</f>
        <v>3</v>
      </c>
      <c r="E160" s="18"/>
    </row>
    <row r="161" spans="1:5" ht="16.5" customHeight="1">
      <c r="A161" s="15">
        <v>160</v>
      </c>
      <c r="B161" s="9" t="s">
        <v>195</v>
      </c>
      <c r="C161" s="16" t="s">
        <v>536</v>
      </c>
      <c r="D161" s="17">
        <f>COUNTIF(DATA!$D$2:$D$960,'KATEGORI BARANG'!B161)</f>
        <v>1</v>
      </c>
      <c r="E161" s="18"/>
    </row>
    <row r="162" spans="1:5" ht="16.5" customHeight="1">
      <c r="A162" s="15">
        <v>161</v>
      </c>
      <c r="B162" s="9" t="s">
        <v>196</v>
      </c>
      <c r="C162" s="16" t="s">
        <v>537</v>
      </c>
      <c r="D162" s="17">
        <f>COUNTIF(DATA!$D$2:$D$960,'KATEGORI BARANG'!B162)</f>
        <v>1</v>
      </c>
      <c r="E162" s="18"/>
    </row>
    <row r="163" spans="1:5" ht="16.5" customHeight="1">
      <c r="A163" s="15">
        <v>162</v>
      </c>
      <c r="B163" s="9" t="s">
        <v>197</v>
      </c>
      <c r="C163" s="16" t="s">
        <v>538</v>
      </c>
      <c r="D163" s="17">
        <f>COUNTIF(DATA!$D$2:$D$960,'KATEGORI BARANG'!B163)</f>
        <v>3</v>
      </c>
      <c r="E163" s="18"/>
    </row>
    <row r="164" spans="1:5" ht="16.5" customHeight="1">
      <c r="A164" s="15">
        <v>163</v>
      </c>
      <c r="B164" s="9" t="s">
        <v>198</v>
      </c>
      <c r="C164" s="16" t="s">
        <v>539</v>
      </c>
      <c r="D164" s="17">
        <f>COUNTIF(DATA!$D$2:$D$960,'KATEGORI BARANG'!B164)</f>
        <v>1</v>
      </c>
      <c r="E164" s="18"/>
    </row>
    <row r="165" spans="1:5" ht="16.5" customHeight="1">
      <c r="A165" s="15">
        <v>164</v>
      </c>
      <c r="B165" s="9" t="s">
        <v>199</v>
      </c>
      <c r="C165" s="16" t="s">
        <v>540</v>
      </c>
      <c r="D165" s="17">
        <f>COUNTIF(DATA!$D$2:$D$960,'KATEGORI BARANG'!B165)</f>
        <v>1</v>
      </c>
      <c r="E165" s="18"/>
    </row>
    <row r="166" spans="1:5" ht="16.5" customHeight="1">
      <c r="A166" s="15">
        <v>165</v>
      </c>
      <c r="B166" s="9" t="s">
        <v>200</v>
      </c>
      <c r="C166" s="16" t="s">
        <v>541</v>
      </c>
      <c r="D166" s="17">
        <f>COUNTIF(DATA!$D$2:$D$960,'KATEGORI BARANG'!B166)</f>
        <v>1</v>
      </c>
      <c r="E166" s="18"/>
    </row>
    <row r="167" spans="1:5" ht="16.5" customHeight="1">
      <c r="A167" s="15">
        <v>166</v>
      </c>
      <c r="B167" s="9" t="s">
        <v>201</v>
      </c>
      <c r="C167" s="16" t="s">
        <v>542</v>
      </c>
      <c r="D167" s="17">
        <f>COUNTIF(DATA!$D$2:$D$960,'KATEGORI BARANG'!B167)</f>
        <v>4</v>
      </c>
      <c r="E167" s="18"/>
    </row>
    <row r="168" spans="1:5" ht="16.5" customHeight="1">
      <c r="A168" s="15">
        <v>167</v>
      </c>
      <c r="B168" s="9" t="s">
        <v>202</v>
      </c>
      <c r="C168" s="16" t="s">
        <v>543</v>
      </c>
      <c r="D168" s="17">
        <f>COUNTIF(DATA!$D$2:$D$960,'KATEGORI BARANG'!B168)</f>
        <v>10</v>
      </c>
      <c r="E168" s="18"/>
    </row>
    <row r="169" spans="1:5" ht="16.5" customHeight="1">
      <c r="A169" s="15">
        <v>168</v>
      </c>
      <c r="B169" s="9" t="s">
        <v>203</v>
      </c>
      <c r="C169" s="16" t="s">
        <v>544</v>
      </c>
      <c r="D169" s="17">
        <f>COUNTIF(DATA!$D$2:$D$960,'KATEGORI BARANG'!B169)</f>
        <v>1</v>
      </c>
      <c r="E169" s="18"/>
    </row>
    <row r="170" spans="1:5" ht="16.5" customHeight="1">
      <c r="A170" s="15">
        <v>169</v>
      </c>
      <c r="B170" s="9" t="s">
        <v>204</v>
      </c>
      <c r="C170" s="16" t="s">
        <v>545</v>
      </c>
      <c r="D170" s="17">
        <f>COUNTIF(DATA!$D$2:$D$960,'KATEGORI BARANG'!B170)</f>
        <v>1</v>
      </c>
      <c r="E170" s="18"/>
    </row>
    <row r="171" spans="1:5" ht="16.5" customHeight="1">
      <c r="A171" s="15">
        <v>170</v>
      </c>
      <c r="B171" s="9" t="s">
        <v>205</v>
      </c>
      <c r="C171" s="16" t="s">
        <v>546</v>
      </c>
      <c r="D171" s="17">
        <f>COUNTIF(DATA!$D$2:$D$960,'KATEGORI BARANG'!B171)</f>
        <v>33</v>
      </c>
      <c r="E171" s="18"/>
    </row>
    <row r="172" spans="1:5" ht="16.5" customHeight="1">
      <c r="A172" s="15">
        <v>171</v>
      </c>
      <c r="B172" s="10" t="s">
        <v>206</v>
      </c>
      <c r="C172" s="16" t="s">
        <v>547</v>
      </c>
      <c r="D172" s="17">
        <f>COUNTIF(DATA!$D$2:$D$960,'KATEGORI BARANG'!B172)</f>
        <v>2</v>
      </c>
      <c r="E172" s="18"/>
    </row>
    <row r="173" spans="1:5" ht="16.5" customHeight="1">
      <c r="A173" s="15">
        <v>172</v>
      </c>
      <c r="B173" s="9" t="s">
        <v>207</v>
      </c>
      <c r="C173" s="16" t="s">
        <v>548</v>
      </c>
      <c r="D173" s="17">
        <f>COUNTIF(DATA!$D$2:$D$960,'KATEGORI BARANG'!B173)</f>
        <v>5</v>
      </c>
      <c r="E173" s="18"/>
    </row>
    <row r="174" spans="1:5" ht="16.5" customHeight="1">
      <c r="A174" s="15">
        <v>173</v>
      </c>
      <c r="B174" s="9" t="s">
        <v>208</v>
      </c>
      <c r="C174" s="16" t="s">
        <v>549</v>
      </c>
      <c r="D174" s="17">
        <f>COUNTIF(DATA!$D$2:$D$960,'KATEGORI BARANG'!B174)</f>
        <v>2</v>
      </c>
      <c r="E174" s="18"/>
    </row>
    <row r="175" spans="1:5" ht="16.5" customHeight="1">
      <c r="A175" s="15">
        <v>174</v>
      </c>
      <c r="B175" s="9" t="s">
        <v>209</v>
      </c>
      <c r="C175" s="16" t="s">
        <v>550</v>
      </c>
      <c r="D175" s="17">
        <f>COUNTIF(DATA!$D$2:$D$960,'KATEGORI BARANG'!B175)</f>
        <v>1</v>
      </c>
      <c r="E175" s="18"/>
    </row>
    <row r="176" spans="1:5" ht="16.5" customHeight="1">
      <c r="A176" s="15">
        <v>175</v>
      </c>
      <c r="B176" s="9" t="s">
        <v>210</v>
      </c>
      <c r="C176" s="16" t="s">
        <v>551</v>
      </c>
      <c r="D176" s="17">
        <f>COUNTIF(DATA!$D$2:$D$960,'KATEGORI BARANG'!B176)</f>
        <v>1</v>
      </c>
      <c r="E176" s="18"/>
    </row>
    <row r="177" spans="1:5" ht="16.5" customHeight="1">
      <c r="A177" s="15">
        <v>176</v>
      </c>
      <c r="B177" s="9" t="s">
        <v>211</v>
      </c>
      <c r="C177" s="16" t="s">
        <v>552</v>
      </c>
      <c r="D177" s="17">
        <f>COUNTIF(DATA!$D$2:$D$960,'KATEGORI BARANG'!B177)</f>
        <v>1</v>
      </c>
      <c r="E177" s="18"/>
    </row>
    <row r="178" spans="1:5" ht="16.5" customHeight="1">
      <c r="A178" s="15">
        <v>177</v>
      </c>
      <c r="B178" s="9" t="s">
        <v>212</v>
      </c>
      <c r="C178" s="16" t="s">
        <v>553</v>
      </c>
      <c r="D178" s="17">
        <f>COUNTIF(DATA!$D$2:$D$960,'KATEGORI BARANG'!B178)</f>
        <v>2</v>
      </c>
      <c r="E178" s="18"/>
    </row>
    <row r="179" spans="1:5" ht="16.5" customHeight="1">
      <c r="A179" s="15">
        <v>178</v>
      </c>
      <c r="B179" s="9" t="s">
        <v>213</v>
      </c>
      <c r="C179" s="16" t="s">
        <v>554</v>
      </c>
      <c r="D179" s="17">
        <f>COUNTIF(DATA!$D$2:$D$960,'KATEGORI BARANG'!B179)</f>
        <v>13</v>
      </c>
      <c r="E179" s="18"/>
    </row>
    <row r="180" spans="1:5" ht="16.5" customHeight="1">
      <c r="A180" s="15">
        <v>179</v>
      </c>
      <c r="B180" s="9" t="s">
        <v>214</v>
      </c>
      <c r="C180" s="16" t="s">
        <v>555</v>
      </c>
      <c r="D180" s="17">
        <f>COUNTIF(DATA!$D$2:$D$960,'KATEGORI BARANG'!B180)</f>
        <v>2</v>
      </c>
      <c r="E180" s="18"/>
    </row>
    <row r="181" spans="1:5" ht="16.5" customHeight="1">
      <c r="A181" s="15">
        <v>180</v>
      </c>
      <c r="B181" s="9" t="s">
        <v>215</v>
      </c>
      <c r="C181" s="16" t="s">
        <v>556</v>
      </c>
      <c r="D181" s="17">
        <f>COUNTIF(DATA!$D$2:$D$960,'KATEGORI BARANG'!B181)</f>
        <v>2</v>
      </c>
      <c r="E181" s="18"/>
    </row>
    <row r="182" spans="1:5" ht="16.5" customHeight="1">
      <c r="A182" s="15">
        <v>181</v>
      </c>
      <c r="B182" s="9" t="s">
        <v>216</v>
      </c>
      <c r="C182" s="16" t="s">
        <v>557</v>
      </c>
      <c r="D182" s="17">
        <f>COUNTIF(DATA!$D$2:$D$960,'KATEGORI BARANG'!B182)</f>
        <v>5</v>
      </c>
      <c r="E182" s="18"/>
    </row>
  </sheetData>
  <pageMargins left="0.7" right="0.7" top="0.75" bottom="0.75" header="0.3" footer="0.3"/>
  <pageSetup orientation="portrait" horizontalDpi="0" verticalDpi="0" r:id="rId1"/>
  <ignoredErrors>
    <ignoredError sqref="C2:C18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L19"/>
  <sheetViews>
    <sheetView topLeftCell="A2" workbookViewId="0">
      <selection activeCell="I3" sqref="I3"/>
    </sheetView>
  </sheetViews>
  <sheetFormatPr defaultRowHeight="15"/>
  <cols>
    <col min="1" max="1" width="21.85546875" customWidth="1"/>
    <col min="9" max="9" width="38.85546875" bestFit="1" customWidth="1"/>
  </cols>
  <sheetData>
    <row r="2" spans="1:12">
      <c r="A2" t="str">
        <f>CONCATENATE("NO.,")</f>
        <v>NO.,</v>
      </c>
      <c r="B2">
        <v>1</v>
      </c>
      <c r="C2">
        <v>2</v>
      </c>
      <c r="D2">
        <v>3</v>
      </c>
      <c r="E2">
        <v>4</v>
      </c>
      <c r="I2" t="str">
        <f>CONCATENATE("EKB","/""001")</f>
        <v>EKB/"001</v>
      </c>
    </row>
    <row r="3" spans="1:12">
      <c r="I3" t="str">
        <f>CONCATENATE("EKB","/","001","/","002","/","003","/","004","/","005")</f>
        <v>EKB/001/002/003/004/005</v>
      </c>
    </row>
    <row r="4" spans="1:12">
      <c r="D4" s="8"/>
    </row>
    <row r="5" spans="1:12">
      <c r="I5" t="str">
        <f>CONCATENATE("EKB","/","001")</f>
        <v>EKB/001</v>
      </c>
    </row>
    <row r="7" spans="1:12">
      <c r="I7" t="str">
        <f>CONCATENATE("EKB","/","001","/","002")</f>
        <v>EKB/001/002</v>
      </c>
    </row>
    <row r="9" spans="1:12">
      <c r="I9" t="str">
        <f>CONCATENATE("NAMA SAYA"," LUKMAN")</f>
        <v>NAMA SAYA LUKMAN</v>
      </c>
    </row>
    <row r="12" spans="1:12">
      <c r="I12" t="str">
        <f>CONCATENATE("NAMA SAYA LUKMAN")</f>
        <v>NAMA SAYA LUKMAN</v>
      </c>
      <c r="K12" t="s">
        <v>558</v>
      </c>
      <c r="L12" t="s">
        <v>559</v>
      </c>
    </row>
    <row r="14" spans="1:12">
      <c r="I14" t="str">
        <f>CONCATENATE("NAMA SAYA ","LUKMAN")</f>
        <v>NAMA SAYA LUKMAN</v>
      </c>
    </row>
    <row r="16" spans="1:12">
      <c r="I16" t="str">
        <f>CONCATENATE("NAMA SAYA"," LUKMAN"," BELAJAR EXCEL")</f>
        <v>NAMA SAYA LUKMAN BELAJAR EXCEL</v>
      </c>
    </row>
    <row r="17" spans="9:9">
      <c r="I17" t="str">
        <f>CONCATENATE("NAMA SAYA ",K12,"BELAJAR",L12)</f>
        <v>NAMA SAYA LUKMANBELAJAREXCEL</v>
      </c>
    </row>
    <row r="18" spans="9:9">
      <c r="I18" t="str">
        <f>CONCATENATE("NAMA SAYA",K12,"BELAJAR",L12)</f>
        <v>NAMA SAYALUKMANBELAJAREXCEL</v>
      </c>
    </row>
    <row r="19" spans="9:9">
      <c r="I19" t="str">
        <f>CONCATENATE("NAMA SAYA ",K12," .BELAJAR", L12)</f>
        <v>NAMA SAYA LUKMAN .BELAJAREXCEL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KATEGORI BARANG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acc09</dc:creator>
  <cp:lastModifiedBy>s07</cp:lastModifiedBy>
  <dcterms:created xsi:type="dcterms:W3CDTF">2020-05-29T02:31:24Z</dcterms:created>
  <dcterms:modified xsi:type="dcterms:W3CDTF">2020-06-08T09:07:59Z</dcterms:modified>
</cp:coreProperties>
</file>