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24226"/>
  <xr:revisionPtr revIDLastSave="0" documentId="13_ncr:1_{0DAB2C3A-3900-437A-BC5B-440D8A146990}" xr6:coauthVersionLast="47" xr6:coauthVersionMax="47" xr10:uidLastSave="{00000000-0000-0000-0000-000000000000}"/>
  <bookViews>
    <workbookView xWindow="-120" yWindow="-120" windowWidth="19440" windowHeight="15150" xr2:uid="{00000000-000D-0000-FFFF-FFFF00000000}"/>
  </bookViews>
  <sheets>
    <sheet name="MemoCancel" sheetId="1" r:id="rId1"/>
    <sheet name="Sheet1" sheetId="2" r:id="rId2"/>
  </sheets>
  <externalReferences>
    <externalReference r:id="rId3"/>
  </externalReferences>
  <definedNames>
    <definedName name="_xlnm._FilterDatabase" localSheetId="0" hidden="1">MemoCancel!$A$1:$BJ$785</definedName>
    <definedName name="_xlnm._FilterDatabase" localSheetId="1" hidden="1">Sheet1!$A$1:$C$133</definedName>
    <definedName name="RPP">[1]PP!$B$4:$DF$34</definedName>
  </definedNames>
  <calcPr calcId="181029"/>
</workbook>
</file>

<file path=xl/calcChain.xml><?xml version="1.0" encoding="utf-8"?>
<calcChain xmlns="http://schemas.openxmlformats.org/spreadsheetml/2006/main">
  <c r="AD40" i="1" l="1"/>
  <c r="AE40" i="1" s="1"/>
  <c r="L40" i="1"/>
  <c r="K40" i="1"/>
  <c r="AO39" i="1" l="1"/>
  <c r="A33" i="1" l="1"/>
  <c r="A34" i="1" s="1"/>
  <c r="AE30" i="1" l="1"/>
  <c r="P28" i="1" l="1"/>
  <c r="AJ29" i="1" l="1"/>
  <c r="N29" i="1"/>
  <c r="L29" i="1"/>
  <c r="AD20" i="1" l="1"/>
  <c r="L20" i="1"/>
  <c r="K20" i="1"/>
  <c r="AJ26" i="1" l="1"/>
  <c r="Q26" i="1" l="1"/>
  <c r="P26" i="1"/>
  <c r="O26" i="1"/>
  <c r="N26" i="1"/>
  <c r="L26" i="1"/>
  <c r="AJ23" i="1" l="1"/>
  <c r="Q23" i="1" l="1"/>
  <c r="P23" i="1"/>
  <c r="O23" i="1"/>
  <c r="N23" i="1"/>
  <c r="L23" i="1"/>
  <c r="AF21" i="1" l="1"/>
  <c r="AH21" i="1"/>
  <c r="AJ22" i="1"/>
  <c r="AE22" i="1"/>
  <c r="Q22" i="1"/>
  <c r="P22" i="1"/>
  <c r="O22" i="1"/>
  <c r="N22" i="1"/>
  <c r="L22" i="1"/>
  <c r="AK22" i="1" l="1"/>
  <c r="AJ21" i="1"/>
  <c r="P21" i="1" l="1"/>
  <c r="Q21" i="1"/>
  <c r="O21" i="1"/>
  <c r="L21" i="1"/>
  <c r="N21" i="1"/>
  <c r="AN21" i="1"/>
  <c r="AI21" i="1"/>
  <c r="AE21" i="1"/>
  <c r="AK21" i="1" s="1"/>
  <c r="AG21" i="1" l="1"/>
  <c r="AL21" i="1" s="1"/>
  <c r="AO21" i="1"/>
  <c r="AP21" i="1" s="1"/>
  <c r="AJ20" i="1"/>
  <c r="AH20" i="1"/>
  <c r="AI20" i="1" s="1"/>
  <c r="AF20" i="1"/>
  <c r="Q20" i="1"/>
  <c r="P20" i="1"/>
  <c r="AE20" i="1"/>
  <c r="AN20" i="1"/>
  <c r="O20" i="1"/>
  <c r="AK20" i="1" l="1"/>
  <c r="AG20" i="1"/>
  <c r="AO20" i="1"/>
  <c r="AP20" i="1" s="1"/>
  <c r="N20" i="1"/>
  <c r="AL20" i="1" l="1"/>
  <c r="AD18" i="1"/>
  <c r="Q18" i="1" l="1"/>
  <c r="P18" i="1"/>
  <c r="O18" i="1"/>
  <c r="N18" i="1"/>
  <c r="L18" i="1"/>
  <c r="K18" i="1"/>
  <c r="AD17" i="1" l="1"/>
  <c r="L17" i="1" l="1"/>
  <c r="L16" i="1" l="1"/>
  <c r="N10" i="1" l="1"/>
  <c r="N9" i="1"/>
  <c r="N8" i="1"/>
  <c r="N7" i="1"/>
  <c r="N4" i="1"/>
  <c r="Q10" i="1"/>
  <c r="P10" i="1"/>
  <c r="O10" i="1"/>
  <c r="Q9" i="1"/>
  <c r="P9" i="1"/>
  <c r="O9" i="1"/>
  <c r="Q8" i="1"/>
  <c r="P8" i="1"/>
  <c r="O8" i="1"/>
  <c r="Q7" i="1"/>
  <c r="P7" i="1"/>
  <c r="O7" i="1"/>
  <c r="Q4" i="1"/>
  <c r="P4" i="1"/>
  <c r="O4" i="1"/>
  <c r="L10" i="1"/>
  <c r="L9" i="1"/>
  <c r="L8" i="1"/>
  <c r="L7" i="1"/>
  <c r="L4" i="1"/>
  <c r="AN13" i="1" l="1"/>
  <c r="AO13" i="1" s="1"/>
  <c r="AP13" i="1" s="1"/>
  <c r="AJ14" i="1"/>
  <c r="AH14" i="1"/>
  <c r="AI14" i="1" s="1"/>
  <c r="AF14" i="1"/>
  <c r="AD14" i="1"/>
  <c r="AE14" i="1" s="1"/>
  <c r="Q14" i="1"/>
  <c r="P14" i="1"/>
  <c r="O14" i="1"/>
  <c r="N14" i="1"/>
  <c r="L14" i="1"/>
  <c r="K14" i="1"/>
  <c r="AJ13" i="1"/>
  <c r="AH13" i="1"/>
  <c r="AI13" i="1" s="1"/>
  <c r="AF13" i="1"/>
  <c r="AD13" i="1"/>
  <c r="AE13" i="1" s="1"/>
  <c r="Q13" i="1"/>
  <c r="P13" i="1"/>
  <c r="O13" i="1"/>
  <c r="N13" i="1"/>
  <c r="L13" i="1"/>
  <c r="K13" i="1"/>
  <c r="Q120" i="1"/>
  <c r="P120" i="1"/>
  <c r="O120" i="1"/>
  <c r="N120" i="1"/>
  <c r="Q119" i="1"/>
  <c r="P119" i="1"/>
  <c r="O119" i="1"/>
  <c r="N119" i="1"/>
  <c r="Q118" i="1"/>
  <c r="P118" i="1"/>
  <c r="O118" i="1"/>
  <c r="N118" i="1"/>
  <c r="Q117" i="1"/>
  <c r="P117" i="1"/>
  <c r="O117" i="1"/>
  <c r="N117" i="1"/>
  <c r="Q116" i="1"/>
  <c r="P116" i="1"/>
  <c r="O116" i="1"/>
  <c r="N116" i="1"/>
  <c r="Q115" i="1"/>
  <c r="P115" i="1"/>
  <c r="O115" i="1"/>
  <c r="N115" i="1"/>
  <c r="Q114" i="1"/>
  <c r="P114" i="1"/>
  <c r="O114" i="1"/>
  <c r="N114" i="1"/>
  <c r="Q113" i="1"/>
  <c r="P113" i="1"/>
  <c r="O113" i="1"/>
  <c r="N113" i="1"/>
  <c r="Q112" i="1"/>
  <c r="P112" i="1"/>
  <c r="O112" i="1"/>
  <c r="N112" i="1"/>
  <c r="Q111" i="1"/>
  <c r="P111" i="1"/>
  <c r="O111" i="1"/>
  <c r="N111" i="1"/>
  <c r="Q110" i="1"/>
  <c r="P110" i="1"/>
  <c r="O110" i="1"/>
  <c r="N110" i="1"/>
  <c r="Q109" i="1"/>
  <c r="P109" i="1"/>
  <c r="O109" i="1"/>
  <c r="N109" i="1"/>
  <c r="Q108" i="1"/>
  <c r="P108" i="1"/>
  <c r="O108" i="1"/>
  <c r="N108" i="1"/>
  <c r="Q107" i="1"/>
  <c r="P107" i="1"/>
  <c r="O107" i="1"/>
  <c r="N107" i="1"/>
  <c r="Q106" i="1"/>
  <c r="P106" i="1"/>
  <c r="O106" i="1"/>
  <c r="N106" i="1"/>
  <c r="Q105" i="1"/>
  <c r="P105" i="1"/>
  <c r="O105" i="1"/>
  <c r="N105" i="1"/>
  <c r="Q104" i="1"/>
  <c r="P104" i="1"/>
  <c r="O104" i="1"/>
  <c r="N104" i="1"/>
  <c r="Q103" i="1"/>
  <c r="P103" i="1"/>
  <c r="O103" i="1"/>
  <c r="N103" i="1"/>
  <c r="Q102" i="1"/>
  <c r="P102" i="1"/>
  <c r="O102" i="1"/>
  <c r="N102" i="1"/>
  <c r="Q101" i="1"/>
  <c r="P101" i="1"/>
  <c r="O101" i="1"/>
  <c r="N101" i="1"/>
  <c r="Q100" i="1"/>
  <c r="P100" i="1"/>
  <c r="O100" i="1"/>
  <c r="N100" i="1"/>
  <c r="Q99" i="1"/>
  <c r="P99" i="1"/>
  <c r="O99" i="1"/>
  <c r="N99" i="1"/>
  <c r="Q98" i="1"/>
  <c r="P98" i="1"/>
  <c r="O98" i="1"/>
  <c r="N98" i="1"/>
  <c r="Q97" i="1"/>
  <c r="P97" i="1"/>
  <c r="O97" i="1"/>
  <c r="N97" i="1"/>
  <c r="Q96" i="1"/>
  <c r="P96" i="1"/>
  <c r="O96" i="1"/>
  <c r="N96" i="1"/>
  <c r="Q95" i="1"/>
  <c r="P95" i="1"/>
  <c r="O95" i="1"/>
  <c r="N95" i="1"/>
  <c r="Q94" i="1"/>
  <c r="P94" i="1"/>
  <c r="O94" i="1"/>
  <c r="N94" i="1"/>
  <c r="Q93" i="1"/>
  <c r="P93" i="1"/>
  <c r="O93" i="1"/>
  <c r="N93" i="1"/>
  <c r="Q92" i="1"/>
  <c r="P92" i="1"/>
  <c r="O92" i="1"/>
  <c r="N92" i="1"/>
  <c r="Q91" i="1"/>
  <c r="P91" i="1"/>
  <c r="O91" i="1"/>
  <c r="N91" i="1"/>
  <c r="Q90" i="1"/>
  <c r="P90" i="1"/>
  <c r="O90" i="1"/>
  <c r="N90" i="1"/>
  <c r="Q89" i="1"/>
  <c r="P89" i="1"/>
  <c r="O89" i="1"/>
  <c r="N89" i="1"/>
  <c r="Q88" i="1"/>
  <c r="P88" i="1"/>
  <c r="O88" i="1"/>
  <c r="N88" i="1"/>
  <c r="Q87" i="1"/>
  <c r="P87" i="1"/>
  <c r="O87" i="1"/>
  <c r="N87" i="1"/>
  <c r="Q86" i="1"/>
  <c r="P86" i="1"/>
  <c r="O86" i="1"/>
  <c r="N86" i="1"/>
  <c r="Q85" i="1"/>
  <c r="P85" i="1"/>
  <c r="O85" i="1"/>
  <c r="N85" i="1"/>
  <c r="Q84" i="1"/>
  <c r="P84" i="1"/>
  <c r="O84" i="1"/>
  <c r="N84" i="1"/>
  <c r="Q83" i="1"/>
  <c r="P83" i="1"/>
  <c r="O83" i="1"/>
  <c r="N83" i="1"/>
  <c r="Q82" i="1"/>
  <c r="P82" i="1"/>
  <c r="O82" i="1"/>
  <c r="N82" i="1"/>
  <c r="Q81" i="1"/>
  <c r="P81" i="1"/>
  <c r="O81" i="1"/>
  <c r="N81" i="1"/>
  <c r="Q80" i="1"/>
  <c r="P80" i="1"/>
  <c r="O80" i="1"/>
  <c r="N80" i="1"/>
  <c r="Q79" i="1"/>
  <c r="P79" i="1"/>
  <c r="O79" i="1"/>
  <c r="N79" i="1"/>
  <c r="Q78" i="1"/>
  <c r="P78" i="1"/>
  <c r="O78" i="1"/>
  <c r="N78" i="1"/>
  <c r="Q77" i="1"/>
  <c r="P77" i="1"/>
  <c r="O77" i="1"/>
  <c r="N77" i="1"/>
  <c r="Q76" i="1"/>
  <c r="P76" i="1"/>
  <c r="O76" i="1"/>
  <c r="N76" i="1"/>
  <c r="Q75" i="1"/>
  <c r="P75" i="1"/>
  <c r="O75" i="1"/>
  <c r="N75" i="1"/>
  <c r="Q74" i="1"/>
  <c r="P74" i="1"/>
  <c r="O74" i="1"/>
  <c r="N74" i="1"/>
  <c r="Q73" i="1"/>
  <c r="P73" i="1"/>
  <c r="O73" i="1"/>
  <c r="N73" i="1"/>
  <c r="Q72" i="1"/>
  <c r="P72" i="1"/>
  <c r="O72" i="1"/>
  <c r="N72" i="1"/>
  <c r="Q71" i="1"/>
  <c r="P71" i="1"/>
  <c r="O71" i="1"/>
  <c r="N71" i="1"/>
  <c r="Q70" i="1"/>
  <c r="P70" i="1"/>
  <c r="O70" i="1"/>
  <c r="N70" i="1"/>
  <c r="Q69" i="1"/>
  <c r="P69" i="1"/>
  <c r="O69" i="1"/>
  <c r="N69" i="1"/>
  <c r="Q68" i="1"/>
  <c r="P68" i="1"/>
  <c r="O68" i="1"/>
  <c r="N68" i="1"/>
  <c r="Q67" i="1"/>
  <c r="P67" i="1"/>
  <c r="O67" i="1"/>
  <c r="N67" i="1"/>
  <c r="Q66" i="1"/>
  <c r="P66" i="1"/>
  <c r="O66" i="1"/>
  <c r="N66" i="1"/>
  <c r="Q65" i="1"/>
  <c r="P65" i="1"/>
  <c r="O65" i="1"/>
  <c r="N65" i="1"/>
  <c r="Q64" i="1"/>
  <c r="P64" i="1"/>
  <c r="O64" i="1"/>
  <c r="N64" i="1"/>
  <c r="Q63" i="1"/>
  <c r="P63" i="1"/>
  <c r="O63" i="1"/>
  <c r="N63" i="1"/>
  <c r="Q62" i="1"/>
  <c r="P62" i="1"/>
  <c r="O62" i="1"/>
  <c r="N62" i="1"/>
  <c r="Q61" i="1"/>
  <c r="P61" i="1"/>
  <c r="O61" i="1"/>
  <c r="N61" i="1"/>
  <c r="Q60" i="1"/>
  <c r="P60" i="1"/>
  <c r="O60" i="1"/>
  <c r="N60" i="1"/>
  <c r="Q59" i="1"/>
  <c r="P59" i="1"/>
  <c r="O59" i="1"/>
  <c r="N59" i="1"/>
  <c r="Q58" i="1"/>
  <c r="P58" i="1"/>
  <c r="O58" i="1"/>
  <c r="N58" i="1"/>
  <c r="Q57" i="1"/>
  <c r="P57" i="1"/>
  <c r="O57" i="1"/>
  <c r="N57" i="1"/>
  <c r="Q56" i="1"/>
  <c r="P56" i="1"/>
  <c r="O56" i="1"/>
  <c r="N56" i="1"/>
  <c r="Q55" i="1"/>
  <c r="P55" i="1"/>
  <c r="O55" i="1"/>
  <c r="N55" i="1"/>
  <c r="Q54" i="1"/>
  <c r="P54" i="1"/>
  <c r="O54" i="1"/>
  <c r="N54" i="1"/>
  <c r="Q53" i="1"/>
  <c r="P53" i="1"/>
  <c r="O53" i="1"/>
  <c r="N53" i="1"/>
  <c r="Q52" i="1"/>
  <c r="P52" i="1"/>
  <c r="O52" i="1"/>
  <c r="N52" i="1"/>
  <c r="Q51" i="1"/>
  <c r="P51" i="1"/>
  <c r="O51" i="1"/>
  <c r="N51" i="1"/>
  <c r="Q50" i="1"/>
  <c r="P50" i="1"/>
  <c r="O50" i="1"/>
  <c r="N50" i="1"/>
  <c r="Q49" i="1"/>
  <c r="P49" i="1"/>
  <c r="O49" i="1"/>
  <c r="N49" i="1"/>
  <c r="Q48" i="1"/>
  <c r="P48" i="1"/>
  <c r="O48" i="1"/>
  <c r="N48" i="1"/>
  <c r="Q47" i="1"/>
  <c r="P47" i="1"/>
  <c r="O47" i="1"/>
  <c r="N47" i="1"/>
  <c r="Q46" i="1"/>
  <c r="P46" i="1"/>
  <c r="O46" i="1"/>
  <c r="N46" i="1"/>
  <c r="Q45" i="1"/>
  <c r="P45" i="1"/>
  <c r="O45" i="1"/>
  <c r="N45" i="1"/>
  <c r="Q44" i="1"/>
  <c r="P44" i="1"/>
  <c r="O44" i="1"/>
  <c r="N44" i="1"/>
  <c r="Q43" i="1"/>
  <c r="P43" i="1"/>
  <c r="O43" i="1"/>
  <c r="N43" i="1"/>
  <c r="Q42" i="1"/>
  <c r="P42" i="1"/>
  <c r="O42" i="1"/>
  <c r="N42" i="1"/>
  <c r="Q41" i="1"/>
  <c r="P41" i="1"/>
  <c r="O41" i="1"/>
  <c r="N41" i="1"/>
  <c r="Q40" i="1"/>
  <c r="P40" i="1"/>
  <c r="O40" i="1"/>
  <c r="N40" i="1"/>
  <c r="Q38" i="1"/>
  <c r="P38" i="1"/>
  <c r="O38" i="1"/>
  <c r="Q37" i="1"/>
  <c r="P37" i="1"/>
  <c r="O37" i="1"/>
  <c r="Q35" i="1"/>
  <c r="P35" i="1"/>
  <c r="O35" i="1"/>
  <c r="N35" i="1"/>
  <c r="Q32" i="1"/>
  <c r="P32" i="1"/>
  <c r="O32" i="1"/>
  <c r="Q31" i="1"/>
  <c r="P31" i="1"/>
  <c r="O31" i="1"/>
  <c r="Q30" i="1"/>
  <c r="P30" i="1"/>
  <c r="O30" i="1"/>
  <c r="Q28" i="1"/>
  <c r="O28" i="1"/>
  <c r="Q27" i="1"/>
  <c r="P27" i="1"/>
  <c r="O27" i="1"/>
  <c r="N27" i="1"/>
  <c r="Q19" i="1"/>
  <c r="P19" i="1"/>
  <c r="O19" i="1"/>
  <c r="N19" i="1"/>
  <c r="Q17" i="1"/>
  <c r="P17" i="1"/>
  <c r="O17" i="1"/>
  <c r="N17" i="1"/>
  <c r="Q16" i="1"/>
  <c r="P16" i="1"/>
  <c r="O16" i="1"/>
  <c r="N16" i="1"/>
  <c r="Q15" i="1"/>
  <c r="P15" i="1"/>
  <c r="O15" i="1"/>
  <c r="N15" i="1"/>
  <c r="L15" i="1"/>
  <c r="K15" i="1"/>
  <c r="AD15" i="1"/>
  <c r="AJ15" i="1"/>
  <c r="AH15" i="1"/>
  <c r="AI15" i="1" s="1"/>
  <c r="AF15" i="1"/>
  <c r="AF16" i="1"/>
  <c r="AD16" i="1"/>
  <c r="AG14" i="1" l="1"/>
  <c r="AK14" i="1"/>
  <c r="AK13" i="1"/>
  <c r="AG13" i="1"/>
  <c r="AL13" i="1" l="1"/>
  <c r="AL14" i="1"/>
  <c r="K2" i="1"/>
  <c r="K3" i="1"/>
  <c r="K4" i="1"/>
  <c r="K5" i="1"/>
  <c r="K6" i="1"/>
  <c r="K7" i="1"/>
  <c r="K8" i="1"/>
  <c r="K9" i="1"/>
  <c r="K10" i="1"/>
  <c r="K11" i="1"/>
  <c r="K12" i="1"/>
  <c r="K19" i="1"/>
  <c r="K27" i="1"/>
  <c r="K35"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L2" i="1"/>
  <c r="N2" i="1"/>
  <c r="O2" i="1"/>
  <c r="P2" i="1"/>
  <c r="Q2" i="1"/>
  <c r="L3" i="1"/>
  <c r="N3" i="1"/>
  <c r="O3" i="1"/>
  <c r="P3" i="1"/>
  <c r="Q3" i="1"/>
  <c r="L5" i="1"/>
  <c r="N5" i="1"/>
  <c r="O5" i="1"/>
  <c r="P5" i="1"/>
  <c r="Q5" i="1"/>
  <c r="L6" i="1"/>
  <c r="N6" i="1"/>
  <c r="O6" i="1"/>
  <c r="P6" i="1"/>
  <c r="Q6" i="1"/>
  <c r="Q12" i="1" l="1"/>
  <c r="P12" i="1"/>
  <c r="O12" i="1"/>
  <c r="Q11" i="1"/>
  <c r="P11" i="1"/>
  <c r="O11" i="1"/>
  <c r="AJ120" i="1" l="1"/>
  <c r="AK120" i="1" s="1"/>
  <c r="AJ119" i="1"/>
  <c r="AK119" i="1" s="1"/>
  <c r="AJ118" i="1"/>
  <c r="AK118" i="1" s="1"/>
  <c r="AJ117" i="1"/>
  <c r="AK117" i="1" s="1"/>
  <c r="AJ116" i="1"/>
  <c r="AK116" i="1" s="1"/>
  <c r="AJ115" i="1"/>
  <c r="AK115" i="1" s="1"/>
  <c r="AJ114" i="1"/>
  <c r="AK114" i="1" s="1"/>
  <c r="AJ113" i="1"/>
  <c r="AK113" i="1" s="1"/>
  <c r="AJ112" i="1"/>
  <c r="AK112" i="1" s="1"/>
  <c r="AJ111" i="1"/>
  <c r="AK111" i="1" s="1"/>
  <c r="AJ110" i="1"/>
  <c r="AK110" i="1" s="1"/>
  <c r="AJ109" i="1"/>
  <c r="AK109" i="1" s="1"/>
  <c r="AJ108" i="1"/>
  <c r="AK108" i="1" s="1"/>
  <c r="AJ107" i="1"/>
  <c r="AK107" i="1" s="1"/>
  <c r="AJ106" i="1"/>
  <c r="AK106" i="1" s="1"/>
  <c r="AJ105" i="1"/>
  <c r="AK105" i="1" s="1"/>
  <c r="AJ104" i="1"/>
  <c r="AK104" i="1" s="1"/>
  <c r="AJ103" i="1"/>
  <c r="AK103" i="1" s="1"/>
  <c r="AJ102" i="1"/>
  <c r="AK102" i="1" s="1"/>
  <c r="AJ101" i="1"/>
  <c r="AK101" i="1" s="1"/>
  <c r="AJ100" i="1"/>
  <c r="AK100" i="1" s="1"/>
  <c r="AJ99" i="1"/>
  <c r="AK99" i="1" s="1"/>
  <c r="AJ98" i="1"/>
  <c r="AK98" i="1" s="1"/>
  <c r="AJ97" i="1"/>
  <c r="AK97" i="1" s="1"/>
  <c r="AJ96" i="1"/>
  <c r="AK96" i="1" s="1"/>
  <c r="AJ95" i="1"/>
  <c r="AK95" i="1" s="1"/>
  <c r="AJ94" i="1"/>
  <c r="AK94" i="1" s="1"/>
  <c r="AJ93" i="1"/>
  <c r="AK93" i="1" s="1"/>
  <c r="AJ92" i="1"/>
  <c r="AK92" i="1" s="1"/>
  <c r="AJ91" i="1"/>
  <c r="AK91" i="1" s="1"/>
  <c r="AJ90" i="1"/>
  <c r="AK90" i="1" s="1"/>
  <c r="AJ89" i="1"/>
  <c r="AK89" i="1" s="1"/>
  <c r="AJ88" i="1"/>
  <c r="AK88" i="1" s="1"/>
  <c r="AJ87" i="1"/>
  <c r="AK87" i="1" s="1"/>
  <c r="AJ86" i="1"/>
  <c r="AK86" i="1" s="1"/>
  <c r="AJ85" i="1"/>
  <c r="AK85" i="1" s="1"/>
  <c r="AJ84" i="1"/>
  <c r="AK84" i="1" s="1"/>
  <c r="AJ83" i="1"/>
  <c r="AK83" i="1" s="1"/>
  <c r="AJ82" i="1"/>
  <c r="AK82" i="1" s="1"/>
  <c r="AJ81" i="1"/>
  <c r="AK81" i="1" s="1"/>
  <c r="AJ80" i="1"/>
  <c r="AK80" i="1" s="1"/>
  <c r="AJ79" i="1"/>
  <c r="AK79" i="1" s="1"/>
  <c r="AJ78" i="1"/>
  <c r="AK78" i="1" s="1"/>
  <c r="AJ77" i="1"/>
  <c r="AK77" i="1" s="1"/>
  <c r="AJ76" i="1"/>
  <c r="AK76" i="1" s="1"/>
  <c r="AJ75" i="1"/>
  <c r="AK75" i="1" s="1"/>
  <c r="AJ74" i="1"/>
  <c r="AK74" i="1" s="1"/>
  <c r="AJ73" i="1"/>
  <c r="AK73" i="1" s="1"/>
  <c r="AJ72" i="1"/>
  <c r="AK72" i="1" s="1"/>
  <c r="AJ71" i="1"/>
  <c r="AK71" i="1" s="1"/>
  <c r="AJ70" i="1"/>
  <c r="AK70" i="1" s="1"/>
  <c r="AJ69" i="1"/>
  <c r="AK69" i="1" s="1"/>
  <c r="AJ68" i="1"/>
  <c r="AK68" i="1" s="1"/>
  <c r="AJ67" i="1"/>
  <c r="AK67" i="1" s="1"/>
  <c r="AJ66" i="1"/>
  <c r="AK66" i="1" s="1"/>
  <c r="AJ65" i="1"/>
  <c r="AK65" i="1" s="1"/>
  <c r="AJ64" i="1"/>
  <c r="AK64" i="1" s="1"/>
  <c r="AJ63" i="1"/>
  <c r="AK63" i="1" s="1"/>
  <c r="AJ62" i="1"/>
  <c r="AK62" i="1" s="1"/>
  <c r="AJ61" i="1"/>
  <c r="AK61" i="1" s="1"/>
  <c r="AJ60" i="1"/>
  <c r="AK60" i="1" s="1"/>
  <c r="AJ59" i="1"/>
  <c r="AK59" i="1" s="1"/>
  <c r="AJ58" i="1"/>
  <c r="AK58" i="1" s="1"/>
  <c r="AJ57" i="1"/>
  <c r="AK57" i="1" s="1"/>
  <c r="AJ56" i="1"/>
  <c r="AK56" i="1" s="1"/>
  <c r="AJ55" i="1"/>
  <c r="AK55" i="1" s="1"/>
  <c r="AJ54" i="1"/>
  <c r="AK54" i="1" s="1"/>
  <c r="AJ53" i="1"/>
  <c r="AK53" i="1" s="1"/>
  <c r="AJ52" i="1"/>
  <c r="AK52" i="1" s="1"/>
  <c r="AJ51" i="1"/>
  <c r="AK51" i="1" s="1"/>
  <c r="AJ50" i="1"/>
  <c r="AK50" i="1" s="1"/>
  <c r="AJ49" i="1"/>
  <c r="AJ48" i="1"/>
  <c r="AJ47" i="1"/>
  <c r="AJ46" i="1"/>
  <c r="AJ45" i="1"/>
  <c r="AJ44" i="1"/>
  <c r="AJ43" i="1"/>
  <c r="AJ42" i="1"/>
  <c r="AJ41" i="1"/>
  <c r="AJ40" i="1"/>
  <c r="AJ38" i="1"/>
  <c r="AJ37" i="1"/>
  <c r="AJ36" i="1"/>
  <c r="AJ35" i="1"/>
  <c r="AJ32" i="1"/>
  <c r="AJ27" i="1"/>
  <c r="AJ25" i="1"/>
  <c r="AJ19" i="1"/>
  <c r="AJ18" i="1"/>
  <c r="AJ17" i="1"/>
  <c r="AJ16" i="1"/>
  <c r="AJ12" i="1"/>
  <c r="AJ11" i="1"/>
  <c r="AJ10" i="1"/>
  <c r="AJ9" i="1"/>
  <c r="AJ8" i="1"/>
  <c r="AJ7" i="1"/>
  <c r="AJ6" i="1"/>
  <c r="AJ5" i="1"/>
  <c r="AJ4" i="1"/>
  <c r="AJ3" i="1"/>
  <c r="AJ2"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2" i="1"/>
  <c r="AH31" i="1"/>
  <c r="AH30" i="1"/>
  <c r="AH29" i="1"/>
  <c r="AH28" i="1"/>
  <c r="AH27" i="1"/>
  <c r="AH26" i="1"/>
  <c r="AH25" i="1"/>
  <c r="AH23" i="1"/>
  <c r="AH22" i="1"/>
  <c r="AH19" i="1"/>
  <c r="AH18" i="1"/>
  <c r="AH17" i="1"/>
  <c r="AH16" i="1"/>
  <c r="AH12" i="1"/>
  <c r="AH11" i="1"/>
  <c r="AH10" i="1"/>
  <c r="AH9" i="1"/>
  <c r="AH8" i="1"/>
  <c r="AH7" i="1"/>
  <c r="AH6" i="1"/>
  <c r="AH5" i="1"/>
  <c r="AH4" i="1"/>
  <c r="AH3"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0" i="1"/>
  <c r="AF29" i="1"/>
  <c r="AF28" i="1"/>
  <c r="AF27" i="1"/>
  <c r="AF26" i="1"/>
  <c r="AF23" i="1"/>
  <c r="AF22" i="1"/>
  <c r="AF19" i="1"/>
  <c r="AF18" i="1"/>
  <c r="AF17" i="1"/>
  <c r="AF12" i="1"/>
  <c r="AF11" i="1"/>
  <c r="AF10" i="1"/>
  <c r="AF9" i="1"/>
  <c r="AF8" i="1"/>
  <c r="AF7" i="1"/>
  <c r="AF6" i="1"/>
  <c r="AF5" i="1"/>
  <c r="AF4" i="1"/>
  <c r="AF3" i="1"/>
  <c r="AF2" i="1"/>
  <c r="AD49" i="1"/>
  <c r="AD48" i="1"/>
  <c r="AD47" i="1"/>
  <c r="AD46" i="1"/>
  <c r="AD45" i="1"/>
  <c r="AD44" i="1"/>
  <c r="AD43" i="1"/>
  <c r="AD42" i="1"/>
  <c r="AD41" i="1"/>
  <c r="AD39" i="1"/>
  <c r="AD35" i="1"/>
  <c r="AD27" i="1"/>
  <c r="AD19" i="1"/>
  <c r="AD10" i="1"/>
  <c r="AD9" i="1"/>
  <c r="AD8" i="1"/>
  <c r="AD7" i="1"/>
  <c r="AD6" i="1"/>
  <c r="AD5" i="1"/>
  <c r="AD4" i="1"/>
  <c r="AD3" i="1"/>
  <c r="AD2" i="1"/>
  <c r="A3" i="1" l="1"/>
  <c r="A4" i="1" s="1"/>
  <c r="A5" i="1" s="1"/>
  <c r="A6" i="1" s="1"/>
  <c r="A7" i="1" s="1"/>
  <c r="A8" i="1" s="1"/>
  <c r="A9" i="1" s="1"/>
  <c r="A10" i="1" s="1"/>
  <c r="A11" i="1" s="1"/>
  <c r="A12" i="1" s="1"/>
  <c r="A13" i="1" s="1"/>
  <c r="A14" i="1" s="1"/>
  <c r="AN120" i="1" l="1"/>
  <c r="AP120" i="1" s="1"/>
  <c r="AN119" i="1"/>
  <c r="AN118" i="1"/>
  <c r="AO118" i="1" s="1"/>
  <c r="AN117" i="1"/>
  <c r="AP117" i="1" s="1"/>
  <c r="AN116" i="1"/>
  <c r="AP116" i="1" s="1"/>
  <c r="AN115" i="1"/>
  <c r="AO115" i="1" s="1"/>
  <c r="AN114" i="1"/>
  <c r="AP114" i="1" s="1"/>
  <c r="AN113" i="1"/>
  <c r="AP113" i="1" s="1"/>
  <c r="AN112" i="1"/>
  <c r="AP112" i="1" s="1"/>
  <c r="AN111" i="1"/>
  <c r="AO111" i="1" s="1"/>
  <c r="AN110" i="1"/>
  <c r="AN109" i="1"/>
  <c r="AP109" i="1" s="1"/>
  <c r="AN108" i="1"/>
  <c r="AP108" i="1" s="1"/>
  <c r="AN107" i="1"/>
  <c r="AN106" i="1"/>
  <c r="AN105" i="1"/>
  <c r="AP105" i="1" s="1"/>
  <c r="AN104" i="1"/>
  <c r="AP104" i="1" s="1"/>
  <c r="AN103" i="1"/>
  <c r="AN102" i="1"/>
  <c r="AO102" i="1" s="1"/>
  <c r="AN101" i="1"/>
  <c r="AP101" i="1" s="1"/>
  <c r="AN100" i="1"/>
  <c r="AP100" i="1" s="1"/>
  <c r="AN99" i="1"/>
  <c r="AO99" i="1" s="1"/>
  <c r="AN98" i="1"/>
  <c r="AO98" i="1" s="1"/>
  <c r="AN97" i="1"/>
  <c r="AP97" i="1" s="1"/>
  <c r="AN96" i="1"/>
  <c r="AP96" i="1" s="1"/>
  <c r="AN95" i="1"/>
  <c r="AO95" i="1" s="1"/>
  <c r="AN94" i="1"/>
  <c r="AP94" i="1" s="1"/>
  <c r="AN93" i="1"/>
  <c r="AP93" i="1" s="1"/>
  <c r="AN92" i="1"/>
  <c r="AP92" i="1" s="1"/>
  <c r="AN91" i="1"/>
  <c r="AO91" i="1" s="1"/>
  <c r="AN90" i="1"/>
  <c r="AN89" i="1"/>
  <c r="AP89" i="1" s="1"/>
  <c r="AN88" i="1"/>
  <c r="AP88" i="1" s="1"/>
  <c r="AN87" i="1"/>
  <c r="AN86" i="1"/>
  <c r="AP86" i="1" s="1"/>
  <c r="AN85" i="1"/>
  <c r="AP85" i="1" s="1"/>
  <c r="AN84" i="1"/>
  <c r="AP84" i="1" s="1"/>
  <c r="AN83" i="1"/>
  <c r="AO83" i="1" s="1"/>
  <c r="AN82" i="1"/>
  <c r="AP82" i="1" s="1"/>
  <c r="AN81" i="1"/>
  <c r="AP81" i="1" s="1"/>
  <c r="AN80" i="1"/>
  <c r="AP80" i="1" s="1"/>
  <c r="AN79" i="1"/>
  <c r="AO79" i="1" s="1"/>
  <c r="AN78" i="1"/>
  <c r="AP78" i="1" s="1"/>
  <c r="AN77" i="1"/>
  <c r="AP77" i="1" s="1"/>
  <c r="AN76" i="1"/>
  <c r="AP76" i="1" s="1"/>
  <c r="AN75" i="1"/>
  <c r="AO75" i="1" s="1"/>
  <c r="AN74" i="1"/>
  <c r="AN73" i="1"/>
  <c r="AP73" i="1" s="1"/>
  <c r="AN72" i="1"/>
  <c r="AP72" i="1" s="1"/>
  <c r="AN71" i="1"/>
  <c r="AN70" i="1"/>
  <c r="AP70" i="1" s="1"/>
  <c r="AN69" i="1"/>
  <c r="AP69" i="1" s="1"/>
  <c r="AN68" i="1"/>
  <c r="AP68" i="1" s="1"/>
  <c r="AN67" i="1"/>
  <c r="AO67" i="1" s="1"/>
  <c r="AN66" i="1"/>
  <c r="AO66" i="1" s="1"/>
  <c r="AN65" i="1"/>
  <c r="AP65" i="1" s="1"/>
  <c r="AN64" i="1"/>
  <c r="AP64" i="1" s="1"/>
  <c r="AN63" i="1"/>
  <c r="AO63" i="1" s="1"/>
  <c r="AN62" i="1"/>
  <c r="AN61" i="1"/>
  <c r="AP61" i="1" s="1"/>
  <c r="AN60" i="1"/>
  <c r="AP60" i="1" s="1"/>
  <c r="AN59" i="1"/>
  <c r="AN58" i="1"/>
  <c r="AN57" i="1"/>
  <c r="AP57" i="1" s="1"/>
  <c r="AN56" i="1"/>
  <c r="AP56" i="1" s="1"/>
  <c r="AN55" i="1"/>
  <c r="AN54" i="1"/>
  <c r="AO54" i="1" s="1"/>
  <c r="AN53" i="1"/>
  <c r="AP53" i="1" s="1"/>
  <c r="AN52" i="1"/>
  <c r="AP52" i="1" s="1"/>
  <c r="AN51" i="1"/>
  <c r="AO51" i="1" s="1"/>
  <c r="AN50" i="1"/>
  <c r="AO50" i="1" s="1"/>
  <c r="AN49" i="1"/>
  <c r="AP49" i="1" s="1"/>
  <c r="AN48" i="1"/>
  <c r="AP48" i="1" s="1"/>
  <c r="AN47" i="1"/>
  <c r="AO47" i="1" s="1"/>
  <c r="AN46" i="1"/>
  <c r="AP46" i="1" s="1"/>
  <c r="AN45" i="1"/>
  <c r="AP45" i="1" s="1"/>
  <c r="AN44" i="1"/>
  <c r="AP44" i="1" s="1"/>
  <c r="AN43" i="1"/>
  <c r="AO43" i="1" s="1"/>
  <c r="AN42" i="1"/>
  <c r="AN41" i="1"/>
  <c r="AP41" i="1" s="1"/>
  <c r="AN40" i="1"/>
  <c r="AN38" i="1"/>
  <c r="AO38" i="1" s="1"/>
  <c r="AN37" i="1"/>
  <c r="AN35" i="1"/>
  <c r="AO35" i="1" s="1"/>
  <c r="AN34" i="1"/>
  <c r="AO34" i="1" s="1"/>
  <c r="AN33" i="1"/>
  <c r="AN32" i="1"/>
  <c r="AN31" i="1"/>
  <c r="AO31" i="1" s="1"/>
  <c r="AN30" i="1"/>
  <c r="AN29" i="1"/>
  <c r="AN28" i="1"/>
  <c r="AN27" i="1"/>
  <c r="AN26" i="1"/>
  <c r="AN25" i="1"/>
  <c r="AN24" i="1"/>
  <c r="AN23" i="1"/>
  <c r="AN22" i="1"/>
  <c r="AO22" i="1" s="1"/>
  <c r="AN19" i="1"/>
  <c r="AO19" i="1" s="1"/>
  <c r="AN18" i="1"/>
  <c r="AO18" i="1" s="1"/>
  <c r="AN17" i="1"/>
  <c r="AN16" i="1"/>
  <c r="AN15" i="1"/>
  <c r="AO15" i="1" s="1"/>
  <c r="AN14" i="1"/>
  <c r="AN12" i="1"/>
  <c r="AN11" i="1"/>
  <c r="AO11" i="1" s="1"/>
  <c r="AN10" i="1"/>
  <c r="AN9" i="1"/>
  <c r="AN8" i="1"/>
  <c r="AN7" i="1"/>
  <c r="AN6" i="1"/>
  <c r="AN5" i="1"/>
  <c r="AN4" i="1"/>
  <c r="AN3" i="1"/>
  <c r="AO3" i="1" s="1"/>
  <c r="AN2" i="1"/>
  <c r="AI120" i="1"/>
  <c r="AL120" i="1" s="1"/>
  <c r="AI119" i="1"/>
  <c r="AL119" i="1" s="1"/>
  <c r="AI118" i="1"/>
  <c r="AL118" i="1" s="1"/>
  <c r="AI117" i="1"/>
  <c r="AL117" i="1" s="1"/>
  <c r="AI116" i="1"/>
  <c r="AL116" i="1" s="1"/>
  <c r="AI115" i="1"/>
  <c r="AL115" i="1" s="1"/>
  <c r="AI114" i="1"/>
  <c r="AL114" i="1" s="1"/>
  <c r="AI113" i="1"/>
  <c r="AL113" i="1" s="1"/>
  <c r="AI112" i="1"/>
  <c r="AL112" i="1" s="1"/>
  <c r="AI111" i="1"/>
  <c r="AL111" i="1" s="1"/>
  <c r="AI110" i="1"/>
  <c r="AL110" i="1" s="1"/>
  <c r="AI109" i="1"/>
  <c r="AL109" i="1" s="1"/>
  <c r="AI108" i="1"/>
  <c r="AL108" i="1" s="1"/>
  <c r="AI107" i="1"/>
  <c r="AL107" i="1" s="1"/>
  <c r="AI106" i="1"/>
  <c r="AL106" i="1" s="1"/>
  <c r="AI105" i="1"/>
  <c r="AL105" i="1" s="1"/>
  <c r="AI104" i="1"/>
  <c r="AL104" i="1" s="1"/>
  <c r="AI103" i="1"/>
  <c r="AL103" i="1" s="1"/>
  <c r="AI102" i="1"/>
  <c r="AL102" i="1" s="1"/>
  <c r="AI101" i="1"/>
  <c r="AL101" i="1" s="1"/>
  <c r="AI100" i="1"/>
  <c r="AL100" i="1" s="1"/>
  <c r="AI99" i="1"/>
  <c r="AL99" i="1" s="1"/>
  <c r="AI98" i="1"/>
  <c r="AL98" i="1" s="1"/>
  <c r="AI97" i="1"/>
  <c r="AL97" i="1" s="1"/>
  <c r="AI96" i="1"/>
  <c r="AL96" i="1" s="1"/>
  <c r="AI95" i="1"/>
  <c r="AL95" i="1" s="1"/>
  <c r="AI94" i="1"/>
  <c r="AL94" i="1" s="1"/>
  <c r="AI93" i="1"/>
  <c r="AL93" i="1" s="1"/>
  <c r="AI92" i="1"/>
  <c r="AL92" i="1" s="1"/>
  <c r="AI91" i="1"/>
  <c r="AL91" i="1" s="1"/>
  <c r="AI90" i="1"/>
  <c r="AL90" i="1" s="1"/>
  <c r="AI89" i="1"/>
  <c r="AL89" i="1" s="1"/>
  <c r="AI88" i="1"/>
  <c r="AL88" i="1" s="1"/>
  <c r="AI87" i="1"/>
  <c r="AL87" i="1" s="1"/>
  <c r="AI86" i="1"/>
  <c r="AL86" i="1" s="1"/>
  <c r="AI85" i="1"/>
  <c r="AL85" i="1" s="1"/>
  <c r="AI84" i="1"/>
  <c r="AL84" i="1" s="1"/>
  <c r="AI83" i="1"/>
  <c r="AL83" i="1" s="1"/>
  <c r="AI82" i="1"/>
  <c r="AL82" i="1" s="1"/>
  <c r="AI81" i="1"/>
  <c r="AL81" i="1" s="1"/>
  <c r="AI80" i="1"/>
  <c r="AL80" i="1" s="1"/>
  <c r="AI79" i="1"/>
  <c r="AL79" i="1" s="1"/>
  <c r="AI78" i="1"/>
  <c r="AL78" i="1" s="1"/>
  <c r="AI77" i="1"/>
  <c r="AL77" i="1" s="1"/>
  <c r="AI76" i="1"/>
  <c r="AL76" i="1" s="1"/>
  <c r="AI75" i="1"/>
  <c r="AL75" i="1" s="1"/>
  <c r="AI74" i="1"/>
  <c r="AL74" i="1" s="1"/>
  <c r="AI73" i="1"/>
  <c r="AL73" i="1" s="1"/>
  <c r="AI72" i="1"/>
  <c r="AL72" i="1" s="1"/>
  <c r="AI71" i="1"/>
  <c r="AL71" i="1" s="1"/>
  <c r="AI70" i="1"/>
  <c r="AL70" i="1" s="1"/>
  <c r="AI69" i="1"/>
  <c r="AL69" i="1" s="1"/>
  <c r="AI68" i="1"/>
  <c r="AL68" i="1" s="1"/>
  <c r="AI67" i="1"/>
  <c r="AL67" i="1" s="1"/>
  <c r="AI66" i="1"/>
  <c r="AL66" i="1" s="1"/>
  <c r="AI65" i="1"/>
  <c r="AL65" i="1" s="1"/>
  <c r="AI64" i="1"/>
  <c r="AL64" i="1" s="1"/>
  <c r="AI63" i="1"/>
  <c r="AL63" i="1" s="1"/>
  <c r="AI62" i="1"/>
  <c r="AL62" i="1" s="1"/>
  <c r="AI61" i="1"/>
  <c r="AL61" i="1" s="1"/>
  <c r="AI60" i="1"/>
  <c r="AL60" i="1" s="1"/>
  <c r="AI59" i="1"/>
  <c r="AL59" i="1" s="1"/>
  <c r="AI58" i="1"/>
  <c r="AL58" i="1" s="1"/>
  <c r="AI57" i="1"/>
  <c r="AL57" i="1" s="1"/>
  <c r="AI56" i="1"/>
  <c r="AL56" i="1" s="1"/>
  <c r="AI55" i="1"/>
  <c r="AL55" i="1" s="1"/>
  <c r="AI54" i="1"/>
  <c r="AL54" i="1" s="1"/>
  <c r="AI53" i="1"/>
  <c r="AL53" i="1" s="1"/>
  <c r="AI52" i="1"/>
  <c r="AL52" i="1" s="1"/>
  <c r="AI51" i="1"/>
  <c r="AL51" i="1" s="1"/>
  <c r="AI50" i="1"/>
  <c r="AL50" i="1" s="1"/>
  <c r="AI49" i="1"/>
  <c r="AL49" i="1" s="1"/>
  <c r="AI48" i="1"/>
  <c r="AL48" i="1" s="1"/>
  <c r="AI47" i="1"/>
  <c r="AL47" i="1" s="1"/>
  <c r="AI46" i="1"/>
  <c r="AL46" i="1" s="1"/>
  <c r="AI45" i="1"/>
  <c r="AL45" i="1" s="1"/>
  <c r="AI44" i="1"/>
  <c r="AL44" i="1" s="1"/>
  <c r="AI43" i="1"/>
  <c r="AL43" i="1" s="1"/>
  <c r="AI42" i="1"/>
  <c r="AL42" i="1" s="1"/>
  <c r="AI41" i="1"/>
  <c r="AI40" i="1"/>
  <c r="AI39" i="1"/>
  <c r="AI38" i="1"/>
  <c r="AI37" i="1"/>
  <c r="AI36" i="1"/>
  <c r="AI35" i="1"/>
  <c r="AI34" i="1"/>
  <c r="AK34" i="1" s="1"/>
  <c r="AI33" i="1"/>
  <c r="AK33" i="1" s="1"/>
  <c r="AI32" i="1"/>
  <c r="AI31" i="1"/>
  <c r="AI30" i="1"/>
  <c r="AI29" i="1"/>
  <c r="AI28" i="1"/>
  <c r="AI27" i="1"/>
  <c r="AI26" i="1"/>
  <c r="AI25" i="1"/>
  <c r="AI23" i="1"/>
  <c r="AI22" i="1"/>
  <c r="AI19" i="1"/>
  <c r="AI18" i="1"/>
  <c r="AI17" i="1"/>
  <c r="AI16" i="1"/>
  <c r="AI12" i="1"/>
  <c r="AI11" i="1"/>
  <c r="AI10" i="1"/>
  <c r="AI9" i="1"/>
  <c r="AI8" i="1"/>
  <c r="AI7" i="1"/>
  <c r="AI6" i="1"/>
  <c r="AI5" i="1"/>
  <c r="AI4" i="1"/>
  <c r="AI3"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E49" i="1"/>
  <c r="AK49" i="1" s="1"/>
  <c r="AE48" i="1"/>
  <c r="AK48" i="1" s="1"/>
  <c r="AE47" i="1"/>
  <c r="AK47" i="1" s="1"/>
  <c r="AE46" i="1"/>
  <c r="AK46" i="1" s="1"/>
  <c r="AE45" i="1"/>
  <c r="AK45" i="1" s="1"/>
  <c r="AE44" i="1"/>
  <c r="AK44" i="1" s="1"/>
  <c r="AE43" i="1"/>
  <c r="AK43" i="1" s="1"/>
  <c r="AE42" i="1"/>
  <c r="AK42" i="1" s="1"/>
  <c r="AE41" i="1"/>
  <c r="AK41" i="1" s="1"/>
  <c r="AK40" i="1"/>
  <c r="AE39" i="1"/>
  <c r="AK39" i="1" s="1"/>
  <c r="AE38" i="1"/>
  <c r="AK38" i="1" s="1"/>
  <c r="AE37" i="1"/>
  <c r="AK37" i="1" s="1"/>
  <c r="AE36" i="1"/>
  <c r="AK36" i="1" s="1"/>
  <c r="AE35" i="1"/>
  <c r="AK35" i="1" s="1"/>
  <c r="AE34" i="1"/>
  <c r="AE33" i="1"/>
  <c r="AE32" i="1"/>
  <c r="AK32" i="1" s="1"/>
  <c r="AE31" i="1"/>
  <c r="AK31" i="1" s="1"/>
  <c r="AK30" i="1"/>
  <c r="AE29" i="1"/>
  <c r="AK29" i="1" s="1"/>
  <c r="AE28" i="1"/>
  <c r="AK28" i="1" s="1"/>
  <c r="AE27" i="1"/>
  <c r="AK27" i="1" s="1"/>
  <c r="AE26" i="1"/>
  <c r="AK26" i="1" s="1"/>
  <c r="AK25" i="1"/>
  <c r="AK24" i="1"/>
  <c r="AE23" i="1"/>
  <c r="AK23" i="1" s="1"/>
  <c r="AE19" i="1"/>
  <c r="AK19" i="1" s="1"/>
  <c r="AE18" i="1"/>
  <c r="AK18" i="1" s="1"/>
  <c r="AE17" i="1"/>
  <c r="AK17" i="1" s="1"/>
  <c r="AE16" i="1"/>
  <c r="AK16" i="1" s="1"/>
  <c r="AE15" i="1"/>
  <c r="AE12" i="1"/>
  <c r="AK12" i="1" s="1"/>
  <c r="AE11" i="1"/>
  <c r="AK11" i="1" s="1"/>
  <c r="AE10" i="1"/>
  <c r="AK10" i="1" s="1"/>
  <c r="AE9" i="1"/>
  <c r="AK9" i="1" s="1"/>
  <c r="AE8" i="1"/>
  <c r="AE7" i="1"/>
  <c r="AK7" i="1" s="1"/>
  <c r="AE6" i="1"/>
  <c r="AK6" i="1" s="1"/>
  <c r="AE5" i="1"/>
  <c r="AK5" i="1" s="1"/>
  <c r="AE4" i="1"/>
  <c r="AE3"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35" i="1"/>
  <c r="L27" i="1"/>
  <c r="L19" i="1"/>
  <c r="N12" i="1"/>
  <c r="L12" i="1"/>
  <c r="N11" i="1"/>
  <c r="L11" i="1"/>
  <c r="AK15" i="1" l="1"/>
  <c r="AG15" i="1"/>
  <c r="AK8" i="1"/>
  <c r="AP50" i="1"/>
  <c r="AP111" i="1"/>
  <c r="AO114" i="1"/>
  <c r="AP75" i="1"/>
  <c r="AO78" i="1"/>
  <c r="AO6" i="1"/>
  <c r="AP6" i="1" s="1"/>
  <c r="AO86" i="1"/>
  <c r="AK3" i="1"/>
  <c r="AP66" i="1"/>
  <c r="AG5" i="1"/>
  <c r="AL5" i="1" s="1"/>
  <c r="AG9" i="1"/>
  <c r="AL9" i="1" s="1"/>
  <c r="AG17" i="1"/>
  <c r="AL17" i="1" s="1"/>
  <c r="AG25" i="1"/>
  <c r="AL25" i="1" s="1"/>
  <c r="AG29" i="1"/>
  <c r="AL29" i="1" s="1"/>
  <c r="AG33" i="1"/>
  <c r="AL33" i="1" s="1"/>
  <c r="AG37" i="1"/>
  <c r="AL37" i="1" s="1"/>
  <c r="AG41" i="1"/>
  <c r="AL41" i="1" s="1"/>
  <c r="AG45" i="1"/>
  <c r="AG49" i="1"/>
  <c r="AP18" i="1"/>
  <c r="AP98" i="1"/>
  <c r="AG6" i="1"/>
  <c r="AL6" i="1" s="1"/>
  <c r="AG10" i="1"/>
  <c r="AL10" i="1" s="1"/>
  <c r="AG18" i="1"/>
  <c r="AL18" i="1" s="1"/>
  <c r="AG22" i="1"/>
  <c r="AL22" i="1" s="1"/>
  <c r="AG26" i="1"/>
  <c r="AL26" i="1" s="1"/>
  <c r="AG30" i="1"/>
  <c r="AL30" i="1" s="1"/>
  <c r="AG34" i="1"/>
  <c r="AL34" i="1" s="1"/>
  <c r="AG38" i="1"/>
  <c r="AL38" i="1" s="1"/>
  <c r="AG42" i="1"/>
  <c r="AG46" i="1"/>
  <c r="AP34" i="1"/>
  <c r="AK4" i="1"/>
  <c r="AP22" i="1"/>
  <c r="AP38" i="1"/>
  <c r="AP54" i="1"/>
  <c r="AO70" i="1"/>
  <c r="AP102" i="1"/>
  <c r="AP118" i="1"/>
  <c r="AP79" i="1"/>
  <c r="AO82" i="1"/>
  <c r="AG4" i="1"/>
  <c r="AG8" i="1"/>
  <c r="AG12" i="1"/>
  <c r="AL12" i="1" s="1"/>
  <c r="AG16" i="1"/>
  <c r="AL16" i="1" s="1"/>
  <c r="AL24" i="1"/>
  <c r="AG28" i="1"/>
  <c r="AL28" i="1" s="1"/>
  <c r="AG32" i="1"/>
  <c r="AL32" i="1" s="1"/>
  <c r="AG36" i="1"/>
  <c r="AL36" i="1" s="1"/>
  <c r="AG40" i="1"/>
  <c r="AL40" i="1" s="1"/>
  <c r="AG44" i="1"/>
  <c r="AG48" i="1"/>
  <c r="AP15" i="1"/>
  <c r="AP31" i="1"/>
  <c r="AP47" i="1"/>
  <c r="AP63" i="1"/>
  <c r="AP95" i="1"/>
  <c r="AO30" i="1"/>
  <c r="AP30" i="1" s="1"/>
  <c r="AO23" i="1"/>
  <c r="AP23" i="1" s="1"/>
  <c r="AO27" i="1"/>
  <c r="AP27" i="1" s="1"/>
  <c r="AO55" i="1"/>
  <c r="AP55" i="1"/>
  <c r="AO59" i="1"/>
  <c r="AP59" i="1"/>
  <c r="AO103" i="1"/>
  <c r="AP103" i="1"/>
  <c r="AO107" i="1"/>
  <c r="AP107" i="1"/>
  <c r="AP62" i="1"/>
  <c r="AO62" i="1"/>
  <c r="AP110" i="1"/>
  <c r="AO110" i="1"/>
  <c r="AO10" i="1"/>
  <c r="AP10" i="1" s="1"/>
  <c r="AP42" i="1"/>
  <c r="AO42" i="1"/>
  <c r="AO7" i="1"/>
  <c r="AP7" i="1" s="1"/>
  <c r="AP39" i="1"/>
  <c r="AP74" i="1"/>
  <c r="AO74" i="1"/>
  <c r="AO87" i="1"/>
  <c r="AP87" i="1"/>
  <c r="AO119" i="1"/>
  <c r="AP119" i="1"/>
  <c r="AP90" i="1"/>
  <c r="AO90" i="1"/>
  <c r="AG3" i="1"/>
  <c r="AG7" i="1"/>
  <c r="AL7" i="1" s="1"/>
  <c r="AG11" i="1"/>
  <c r="AL11" i="1" s="1"/>
  <c r="AG19" i="1"/>
  <c r="AL19" i="1" s="1"/>
  <c r="AG23" i="1"/>
  <c r="AL23" i="1" s="1"/>
  <c r="AG27" i="1"/>
  <c r="AL27" i="1" s="1"/>
  <c r="AG31" i="1"/>
  <c r="AL31" i="1" s="1"/>
  <c r="AG35" i="1"/>
  <c r="AL35" i="1" s="1"/>
  <c r="AG39" i="1"/>
  <c r="AL39" i="1" s="1"/>
  <c r="AG43" i="1"/>
  <c r="AG47" i="1"/>
  <c r="AP11" i="1"/>
  <c r="AO14" i="1"/>
  <c r="AP14" i="1" s="1"/>
  <c r="AO26" i="1"/>
  <c r="AP26" i="1" s="1"/>
  <c r="AP43" i="1"/>
  <c r="AO46" i="1"/>
  <c r="AP58" i="1"/>
  <c r="AO58" i="1"/>
  <c r="AO71" i="1"/>
  <c r="AP71" i="1"/>
  <c r="AP91" i="1"/>
  <c r="AO94" i="1"/>
  <c r="AP106" i="1"/>
  <c r="AO106" i="1"/>
  <c r="AP19" i="1"/>
  <c r="AP35" i="1"/>
  <c r="AP51" i="1"/>
  <c r="AP67" i="1"/>
  <c r="AP83" i="1"/>
  <c r="AP99" i="1"/>
  <c r="AP115" i="1"/>
  <c r="AP3" i="1"/>
  <c r="AO5" i="1"/>
  <c r="AP5" i="1" s="1"/>
  <c r="AO9" i="1"/>
  <c r="AP9" i="1" s="1"/>
  <c r="AO17" i="1"/>
  <c r="AP17" i="1" s="1"/>
  <c r="AO25" i="1"/>
  <c r="AP25" i="1" s="1"/>
  <c r="AO29" i="1"/>
  <c r="AP29" i="1" s="1"/>
  <c r="AO33" i="1"/>
  <c r="AP33" i="1" s="1"/>
  <c r="AO37" i="1"/>
  <c r="AP37" i="1" s="1"/>
  <c r="AO41" i="1"/>
  <c r="AO45" i="1"/>
  <c r="AO49" i="1"/>
  <c r="AO53" i="1"/>
  <c r="AO57" i="1"/>
  <c r="AO61" i="1"/>
  <c r="AO65" i="1"/>
  <c r="AO69" i="1"/>
  <c r="AO73" i="1"/>
  <c r="AO77" i="1"/>
  <c r="AO81" i="1"/>
  <c r="AO85" i="1"/>
  <c r="AO89" i="1"/>
  <c r="AO93" i="1"/>
  <c r="AO97" i="1"/>
  <c r="AO101" i="1"/>
  <c r="AO105" i="1"/>
  <c r="AO109" i="1"/>
  <c r="AO113" i="1"/>
  <c r="AO117" i="1"/>
  <c r="AO4" i="1"/>
  <c r="AP4" i="1" s="1"/>
  <c r="AO8" i="1"/>
  <c r="AP8" i="1" s="1"/>
  <c r="AO12" i="1"/>
  <c r="AP12" i="1" s="1"/>
  <c r="AO16" i="1"/>
  <c r="AP16" i="1" s="1"/>
  <c r="AO24" i="1"/>
  <c r="AP24" i="1" s="1"/>
  <c r="AO28" i="1"/>
  <c r="AP28" i="1" s="1"/>
  <c r="AO32" i="1"/>
  <c r="AP32" i="1" s="1"/>
  <c r="AO36" i="1"/>
  <c r="AP36" i="1" s="1"/>
  <c r="AO40" i="1"/>
  <c r="AP40" i="1" s="1"/>
  <c r="AO44" i="1"/>
  <c r="AO48" i="1"/>
  <c r="AO52" i="1"/>
  <c r="AO56" i="1"/>
  <c r="AO60" i="1"/>
  <c r="AO64" i="1"/>
  <c r="AO68" i="1"/>
  <c r="AO72" i="1"/>
  <c r="AO76" i="1"/>
  <c r="AO80" i="1"/>
  <c r="AO84" i="1"/>
  <c r="AO88" i="1"/>
  <c r="AO92" i="1"/>
  <c r="AO96" i="1"/>
  <c r="AO100" i="1"/>
  <c r="AO104" i="1"/>
  <c r="AO108" i="1"/>
  <c r="AO112" i="1"/>
  <c r="AO116" i="1"/>
  <c r="AO120" i="1"/>
  <c r="AI2" i="1"/>
  <c r="AL15" i="1" l="1"/>
  <c r="AL3" i="1"/>
  <c r="AL8" i="1"/>
  <c r="AL4" i="1"/>
  <c r="AE2" i="1"/>
  <c r="AO2" i="1" l="1"/>
  <c r="AP2" i="1" s="1"/>
  <c r="AG2" i="1"/>
  <c r="AK2" i="1"/>
  <c r="AL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H73" authorId="0" shapeId="0" xr:uid="{00000000-0006-0000-0000-000001000000}">
      <text>
        <r>
          <rPr>
            <b/>
            <sz val="9"/>
            <color indexed="81"/>
            <rFont val="Tahoma"/>
            <family val="2"/>
          </rPr>
          <t>Author:</t>
        </r>
        <r>
          <rPr>
            <sz val="9"/>
            <color indexed="81"/>
            <rFont val="Tahoma"/>
            <family val="2"/>
          </rPr>
          <t xml:space="preserve">
cancel hanya untuk pencatatan di finance</t>
        </r>
      </text>
    </comment>
    <comment ref="BI73" authorId="0" shapeId="0" xr:uid="{00000000-0006-0000-0000-000002000000}">
      <text>
        <r>
          <rPr>
            <b/>
            <sz val="9"/>
            <color indexed="81"/>
            <rFont val="Tahoma"/>
            <family val="2"/>
          </rPr>
          <t>Author:</t>
        </r>
        <r>
          <rPr>
            <sz val="9"/>
            <color indexed="81"/>
            <rFont val="Tahoma"/>
            <family val="2"/>
          </rPr>
          <t xml:space="preserve">
cancel hanya untuk pencatatan di finance</t>
        </r>
      </text>
    </comment>
    <comment ref="BH248" authorId="0" shapeId="0" xr:uid="{00000000-0006-0000-0000-000003000000}">
      <text>
        <r>
          <rPr>
            <b/>
            <sz val="9"/>
            <color indexed="81"/>
            <rFont val="Tahoma"/>
            <family val="2"/>
          </rPr>
          <t xml:space="preserve">Aisyah Aini: CANCEL, TIDAK JADI MASUK
</t>
        </r>
      </text>
    </comment>
    <comment ref="BI248" authorId="0" shapeId="0" xr:uid="{00000000-0006-0000-0000-000004000000}">
      <text>
        <r>
          <rPr>
            <b/>
            <sz val="9"/>
            <color indexed="81"/>
            <rFont val="Tahoma"/>
            <family val="2"/>
          </rPr>
          <t xml:space="preserve">Aisyah Aini: CANCEL, TIDAK JADI MASUK
</t>
        </r>
      </text>
    </comment>
    <comment ref="BH268" authorId="0" shapeId="0" xr:uid="{00000000-0006-0000-0000-000005000000}">
      <text>
        <r>
          <rPr>
            <b/>
            <sz val="9"/>
            <color indexed="81"/>
            <rFont val="Tahoma"/>
            <family val="2"/>
          </rPr>
          <t>Author:</t>
        </r>
        <r>
          <rPr>
            <sz val="9"/>
            <color indexed="81"/>
            <rFont val="Tahoma"/>
            <family val="2"/>
          </rPr>
          <t xml:space="preserve">
include pph 2%</t>
        </r>
      </text>
    </comment>
    <comment ref="BI268" authorId="0" shapeId="0" xr:uid="{00000000-0006-0000-0000-000006000000}">
      <text>
        <r>
          <rPr>
            <b/>
            <sz val="9"/>
            <color indexed="81"/>
            <rFont val="Tahoma"/>
            <family val="2"/>
          </rPr>
          <t>Author:</t>
        </r>
        <r>
          <rPr>
            <sz val="9"/>
            <color indexed="81"/>
            <rFont val="Tahoma"/>
            <family val="2"/>
          </rPr>
          <t xml:space="preserve">
include pph 2%</t>
        </r>
      </text>
    </comment>
    <comment ref="BH270" authorId="0" shapeId="0" xr:uid="{00000000-0006-0000-0000-000007000000}">
      <text>
        <r>
          <rPr>
            <b/>
            <sz val="9"/>
            <color indexed="81"/>
            <rFont val="Tahoma"/>
            <family val="2"/>
          </rPr>
          <t>Author:</t>
        </r>
        <r>
          <rPr>
            <sz val="9"/>
            <color indexed="81"/>
            <rFont val="Tahoma"/>
            <family val="2"/>
          </rPr>
          <t xml:space="preserve">
include pph 2%</t>
        </r>
      </text>
    </comment>
    <comment ref="BI270" authorId="0" shapeId="0" xr:uid="{00000000-0006-0000-0000-000008000000}">
      <text>
        <r>
          <rPr>
            <b/>
            <sz val="9"/>
            <color indexed="81"/>
            <rFont val="Tahoma"/>
            <family val="2"/>
          </rPr>
          <t>Author:</t>
        </r>
        <r>
          <rPr>
            <sz val="9"/>
            <color indexed="81"/>
            <rFont val="Tahoma"/>
            <family val="2"/>
          </rPr>
          <t xml:space="preserve">
include pph 2%</t>
        </r>
      </text>
    </comment>
    <comment ref="BH271" authorId="0" shapeId="0" xr:uid="{00000000-0006-0000-0000-000009000000}">
      <text>
        <r>
          <rPr>
            <b/>
            <sz val="9"/>
            <color indexed="81"/>
            <rFont val="Tahoma"/>
            <family val="2"/>
          </rPr>
          <t>Author:</t>
        </r>
        <r>
          <rPr>
            <sz val="9"/>
            <color indexed="81"/>
            <rFont val="Tahoma"/>
            <family val="2"/>
          </rPr>
          <t xml:space="preserve">
include pph 2%</t>
        </r>
      </text>
    </comment>
    <comment ref="BI271" authorId="0" shapeId="0" xr:uid="{00000000-0006-0000-0000-00000A000000}">
      <text>
        <r>
          <rPr>
            <b/>
            <sz val="9"/>
            <color indexed="81"/>
            <rFont val="Tahoma"/>
            <family val="2"/>
          </rPr>
          <t>Author:</t>
        </r>
        <r>
          <rPr>
            <sz val="9"/>
            <color indexed="81"/>
            <rFont val="Tahoma"/>
            <family val="2"/>
          </rPr>
          <t xml:space="preserve">
include pph 2%</t>
        </r>
      </text>
    </comment>
    <comment ref="BH273" authorId="0" shapeId="0" xr:uid="{00000000-0006-0000-0000-00000B000000}">
      <text>
        <r>
          <rPr>
            <b/>
            <sz val="9"/>
            <color indexed="81"/>
            <rFont val="Tahoma"/>
            <family val="2"/>
          </rPr>
          <t>Author:</t>
        </r>
        <r>
          <rPr>
            <sz val="9"/>
            <color indexed="81"/>
            <rFont val="Tahoma"/>
            <family val="2"/>
          </rPr>
          <t xml:space="preserve">
include pph 2%</t>
        </r>
      </text>
    </comment>
    <comment ref="BI273" authorId="0" shapeId="0" xr:uid="{00000000-0006-0000-0000-00000C000000}">
      <text>
        <r>
          <rPr>
            <b/>
            <sz val="9"/>
            <color indexed="81"/>
            <rFont val="Tahoma"/>
            <family val="2"/>
          </rPr>
          <t>Author:</t>
        </r>
        <r>
          <rPr>
            <sz val="9"/>
            <color indexed="81"/>
            <rFont val="Tahoma"/>
            <family val="2"/>
          </rPr>
          <t xml:space="preserve">
include pph 2%</t>
        </r>
      </text>
    </comment>
  </commentList>
</comments>
</file>

<file path=xl/sharedStrings.xml><?xml version="1.0" encoding="utf-8"?>
<sst xmlns="http://schemas.openxmlformats.org/spreadsheetml/2006/main" count="939" uniqueCount="667">
  <si>
    <t>No.</t>
  </si>
  <si>
    <t>Bulan</t>
  </si>
  <si>
    <t>Tgl_Cancel</t>
  </si>
  <si>
    <t>No_Polis</t>
  </si>
  <si>
    <t>Pemegang_Polis</t>
  </si>
  <si>
    <t>Cabang</t>
  </si>
  <si>
    <t>Jml_diskon</t>
  </si>
  <si>
    <t>Fee</t>
  </si>
  <si>
    <t>Jml_Handling Fee</t>
  </si>
  <si>
    <t>Refund</t>
  </si>
  <si>
    <t>Tgl_Update_Database</t>
  </si>
  <si>
    <t>Ket</t>
  </si>
  <si>
    <t>Tgl_Pngjuan_Email</t>
  </si>
  <si>
    <t>020/UW-M-CNCL/AJRI/VII/2015</t>
  </si>
  <si>
    <t>103-15060000561-038</t>
  </si>
  <si>
    <t>021/UW-M-CNCL/AJRI/VII/2015</t>
  </si>
  <si>
    <t>103-15060000640-038</t>
  </si>
  <si>
    <t>022/UW-M-CNCL/AJRI/VII/2015</t>
  </si>
  <si>
    <t>103-15070001012-038</t>
  </si>
  <si>
    <t>025/UW-M-CNCL/AJRI/VIII/2015</t>
  </si>
  <si>
    <t>103-15060000391-038</t>
  </si>
  <si>
    <t>026/UW-M-CNCL/AJRI/VIII/2015</t>
  </si>
  <si>
    <t>103-15080001230-038</t>
  </si>
  <si>
    <t>027/UW-M-CNCL/AJRI/VIII/2015</t>
  </si>
  <si>
    <t>103-15050000312-038</t>
  </si>
  <si>
    <t>028/UW-M-CNCL/AJRI/VIII/2015</t>
  </si>
  <si>
    <t>029/UW-M-CNCL/AJRI/VIII/2015</t>
  </si>
  <si>
    <t>103-15050000156-038</t>
  </si>
  <si>
    <t>103-15060000359-038</t>
  </si>
  <si>
    <t>032/UW-M-CNCL/AJRI/IX/2015</t>
  </si>
  <si>
    <t>034/UW-M-CNCL/AJRI/IX/2015</t>
  </si>
  <si>
    <t>035/UW-M-CNCL/AJRI/IX/2015</t>
  </si>
  <si>
    <t>036/UW-M-CNCL/AJRI/IX/2015</t>
  </si>
  <si>
    <t>037/UW-M-CNCL/AJRI/IX/2015</t>
  </si>
  <si>
    <t>038/UW-M-CNCL/AJRI/IX/2015</t>
  </si>
  <si>
    <t>039/UW-M-CNCL/AJRI/IX/2015</t>
  </si>
  <si>
    <t>040/UW-M-CNCL/AJRI/IX/2015</t>
  </si>
  <si>
    <t>043/UW-M-CNCL/AJRI/IX/2015</t>
  </si>
  <si>
    <t>046/UW-M-CNCL/AJRI/IX/2015</t>
  </si>
  <si>
    <t>047/UW-M-CNCL/AJRI/IX/2015</t>
  </si>
  <si>
    <t>049/UW-M-CNCL/AJRI/IX/2015</t>
  </si>
  <si>
    <t>103-15090001557-038</t>
  </si>
  <si>
    <t>103-15090001572-038</t>
  </si>
  <si>
    <t>103-15070000843-038</t>
  </si>
  <si>
    <t>103-15080001337-038</t>
  </si>
  <si>
    <t>103-15090001707-038</t>
  </si>
  <si>
    <t>103-15080001484-038</t>
  </si>
  <si>
    <t>103-15090001767-038</t>
  </si>
  <si>
    <t>103-15050000104-038</t>
  </si>
  <si>
    <t>103-15090001737-038</t>
  </si>
  <si>
    <t>103-15090001788-038</t>
  </si>
  <si>
    <t>103-15060000710-038</t>
  </si>
  <si>
    <t>103-15060000728-038</t>
  </si>
  <si>
    <t>048/UW-M-CNCL/AJRI/IX/2015</t>
  </si>
  <si>
    <t>103-15050000282-038</t>
  </si>
  <si>
    <t>052/UW-M-CNCL/AJRI/X/2015</t>
  </si>
  <si>
    <t>103-15090001904-038</t>
  </si>
  <si>
    <t>103-15050000275-038</t>
  </si>
  <si>
    <t>053/UW-M-CNCL/AJRI/X/2015</t>
  </si>
  <si>
    <t>054/UW-M-CNCL/AJRI/X/2015</t>
  </si>
  <si>
    <t>103-15050000106-038</t>
  </si>
  <si>
    <t>055/UW-M-CNCL/AJRI/X/2015</t>
  </si>
  <si>
    <t>103-15090001625-038</t>
  </si>
  <si>
    <t>056/UW-M-CNCL/AJRI/X/2015</t>
  </si>
  <si>
    <t>103-15050000194-038</t>
  </si>
  <si>
    <t>057/UW-M-CNCL/AJRI/X/2015</t>
  </si>
  <si>
    <t>103-15100002008-038</t>
  </si>
  <si>
    <t>058/UW-M-CNCL/AJRI/X/2015</t>
  </si>
  <si>
    <t>103-15050000219-038</t>
  </si>
  <si>
    <t>060/UW-M-CNCL/AJRI/X/2015</t>
  </si>
  <si>
    <t>103-15100002037-038</t>
  </si>
  <si>
    <t>061/UW-M-CNCL/AJRI/X/2015</t>
  </si>
  <si>
    <t>103-15070001009-038</t>
  </si>
  <si>
    <t>062/UW-M-CNCL/AJRI/X/2015</t>
  </si>
  <si>
    <t>103-15080001196-038</t>
  </si>
  <si>
    <t>063/UW-M-CNCL/AJRI/X/2015</t>
  </si>
  <si>
    <t>103-15100002110-038</t>
  </si>
  <si>
    <t>064/UW-M-CNCL/AJRI/X/2015</t>
  </si>
  <si>
    <t>103-15100002195-038</t>
  </si>
  <si>
    <t>065/UW-M-CNCL/AJRI/XI/2015</t>
  </si>
  <si>
    <t>103-15070001017-038</t>
  </si>
  <si>
    <t>066/UW-M-CNCL/AJRI/XI/2015</t>
  </si>
  <si>
    <t>103-15080001326-038</t>
  </si>
  <si>
    <t>071/UW-M-CNCL/AJRI/XI/2015</t>
  </si>
  <si>
    <t>103-15070000850-038</t>
  </si>
  <si>
    <t>072/UW-M-CNCL/AJRI/XI/2015</t>
  </si>
  <si>
    <t>103-15110002277-038</t>
  </si>
  <si>
    <t>103-15100002210-038</t>
  </si>
  <si>
    <t>073/UW-M-CNCL/AJRI/XI/2015</t>
  </si>
  <si>
    <t>074/UW-M-CNCL/AJRI/XI/2015</t>
  </si>
  <si>
    <t>103-15100002160-038</t>
  </si>
  <si>
    <t>075/UW-M-CNCL/AJRI/XI/2015</t>
  </si>
  <si>
    <t>103-15110002238-038</t>
  </si>
  <si>
    <t>076/UW-M-CNCL/AJRI/XI/2015</t>
  </si>
  <si>
    <t>103-15110002376-038</t>
  </si>
  <si>
    <t>077/UW-M-CNCL/AJRI/XI/2015</t>
  </si>
  <si>
    <t>103-15100002096-038</t>
  </si>
  <si>
    <t>078/UW-M-CNCL/AJRI/XI/2015</t>
  </si>
  <si>
    <t>103-15110002293-038</t>
  </si>
  <si>
    <t>1031503038/000041/AJRI-FD/XI/2015</t>
  </si>
  <si>
    <t>1031503038/000042/AJRI-FD/XI/2015</t>
  </si>
  <si>
    <t>1031503038/000045/AJRI-FD/XI/2015</t>
  </si>
  <si>
    <t>1031503038/000046/AJRI-FD/XI/2015</t>
  </si>
  <si>
    <t>1031503038/000048/AJRI-FD/XI/2015</t>
  </si>
  <si>
    <t>1031503038/000052/AJRI-FD/XI/2015</t>
  </si>
  <si>
    <t>1031503038/000053/AJRI-FD/XI/2015</t>
  </si>
  <si>
    <t>1031503038/000054/AJRI-FD/XI/2015</t>
  </si>
  <si>
    <t>1031503038/000055/AJRI-FD/XI/2015</t>
  </si>
  <si>
    <t>1031503038/000056/AJRI-FD/XI/2015</t>
  </si>
  <si>
    <t>082/UW-M-CNCL/AJRI/XII/2015</t>
  </si>
  <si>
    <t>103-15050000228-038</t>
  </si>
  <si>
    <t>085/UW-M-CNCL/AJRI/XII/2015</t>
  </si>
  <si>
    <t>103-15080001258-038</t>
  </si>
  <si>
    <t>087/UW-M-CNCL/AJRI/XII/2015</t>
  </si>
  <si>
    <t>103-15060000713-038</t>
  </si>
  <si>
    <t>088/UW-M-CNCL/AJRI/XII/2015</t>
  </si>
  <si>
    <t>103-15110002263-038</t>
  </si>
  <si>
    <t>089/UW-M-CNCL/AJRI/XII/2015</t>
  </si>
  <si>
    <t>103-15050000232-038</t>
  </si>
  <si>
    <t>Data sudah maturity</t>
  </si>
  <si>
    <t>098/UW-M-CNCL/AJRI/XII/2015</t>
  </si>
  <si>
    <t>103-15060000597-038</t>
  </si>
  <si>
    <t>100/UW-M-CNCL/AJRI/I/2016</t>
  </si>
  <si>
    <t>103-151200002644-038</t>
  </si>
  <si>
    <t>101/UW-M-CNCL/AJRI/I/2016</t>
  </si>
  <si>
    <t>103-15120002581-038</t>
  </si>
  <si>
    <t>102/UW-M-CNCL/AJRI/I/2016</t>
  </si>
  <si>
    <t>103-15060000719-038</t>
  </si>
  <si>
    <t>1031503038/000060/AJRI-FD/XII/2015</t>
  </si>
  <si>
    <t>1031503038/000061/AJRI-FD/XII/2015</t>
  </si>
  <si>
    <t>1031503038/000062/AJRI-FD/XII/2015</t>
  </si>
  <si>
    <t>1031503038/000063/AJRI-FD/XII/2015</t>
  </si>
  <si>
    <t>1031503038/000066/AJRI-FD/XII/2015</t>
  </si>
  <si>
    <t>1031503038/000059/AJRI-FD/XII/2015</t>
  </si>
  <si>
    <t>103/UW-M-CNCL/AJRI/I/2016</t>
  </si>
  <si>
    <t>103-15040000016-038</t>
  </si>
  <si>
    <t>106/UW-M-CNCL/AJRI/I/2016</t>
  </si>
  <si>
    <t>103-15090001759-038</t>
  </si>
  <si>
    <t>115/UW-M-CNCL/AJRI/I/2016</t>
  </si>
  <si>
    <t>103-15060000417-038</t>
  </si>
  <si>
    <t>117/UW-M-CNCL/AJRI/I/2016</t>
  </si>
  <si>
    <t>103-16010002831-038</t>
  </si>
  <si>
    <t>118/UW-M-CNCL/AJRI/II/2016</t>
  </si>
  <si>
    <t>103-16010002789-038</t>
  </si>
  <si>
    <t>No. 1031503038/000007/FD-AJRI/VIII/2015</t>
  </si>
  <si>
    <t>No. 1031503038/000034/FD-AJRI/X/2015</t>
  </si>
  <si>
    <t>122/UW-M-CNCL/AJRI/II/2016</t>
  </si>
  <si>
    <t>103-15110002336-038</t>
  </si>
  <si>
    <t>123/UW-M-CNCL/AJRI/II/2016</t>
  </si>
  <si>
    <t>103-15070000956-038</t>
  </si>
  <si>
    <t>124/UW-M-CNCL/AJRI/II/2016</t>
  </si>
  <si>
    <t>103-15040000010-038</t>
  </si>
  <si>
    <t>125/UW-M-CNCL/AJRI/II/2016</t>
  </si>
  <si>
    <t>103-15040000015-038</t>
  </si>
  <si>
    <t>128/UW-M-CNCL/AJRI/III/2016</t>
  </si>
  <si>
    <t>103-16010002832-038</t>
  </si>
  <si>
    <t>129/UW-M-CNCL/AJRI/III/2016</t>
  </si>
  <si>
    <t>103-16020002984-038</t>
  </si>
  <si>
    <t>133/UW-M-CNCL/AJRI/III/2016</t>
  </si>
  <si>
    <t>103-16020003054-038</t>
  </si>
  <si>
    <t>103-16030003181-038</t>
  </si>
  <si>
    <t>135/UW-M-CNCL/AJRI/III/2016</t>
  </si>
  <si>
    <t>136/UW-M-CNCL/AJRI/IV/2016</t>
  </si>
  <si>
    <t>103-16030003247-038</t>
  </si>
  <si>
    <t>137/UW-M-CNCL/AJRI/IV/2016</t>
  </si>
  <si>
    <t>103-15080001142-038</t>
  </si>
  <si>
    <t>141/UW-M-CNCL/AJRI/IV/2016</t>
  </si>
  <si>
    <t>103-16020003057-038</t>
  </si>
  <si>
    <t>143/UW-M-CNCL/AJRI/IV/2016</t>
  </si>
  <si>
    <t>103-16040003383-038</t>
  </si>
  <si>
    <t>145/UW-M-CNCL/AJRI/V/2016</t>
  </si>
  <si>
    <t>103-16040003436-038</t>
  </si>
  <si>
    <t>146/UW-M-CNCL/AJRI/V/2016</t>
  </si>
  <si>
    <t>103-16050003598-038</t>
  </si>
  <si>
    <t>155/UW-M-CNCL/AJRI/V/2016</t>
  </si>
  <si>
    <t>103-15060000396-038</t>
  </si>
  <si>
    <t>156/UW-M-CNCL/AJRI/V/2016</t>
  </si>
  <si>
    <t>103-16050003636-038</t>
  </si>
  <si>
    <t>163/UW-M-CNCL/AJRI/VI/2016</t>
  </si>
  <si>
    <t>103-16050003775-038</t>
  </si>
  <si>
    <t>User Akseptasi</t>
  </si>
  <si>
    <t>169/UW-M-CNCL/AJRI/VI/2016</t>
  </si>
  <si>
    <t>103-16060004029-038</t>
  </si>
  <si>
    <t>170/UW-M-CNCL/AJRI/VI/2016</t>
  </si>
  <si>
    <t>103-16060004014-038</t>
  </si>
  <si>
    <t>171/UW-M-CNCL/AJRI/VI/2016</t>
  </si>
  <si>
    <t>103-16060003971-038</t>
  </si>
  <si>
    <t>176/UW-M-CNCL/AJRI/VII/2016</t>
  </si>
  <si>
    <t>103-16040003582-038</t>
  </si>
  <si>
    <t>180/UW-M-CNCL/AJRI/VII/2016</t>
  </si>
  <si>
    <t>103-16060004214-038</t>
  </si>
  <si>
    <t>182/UW-M-CNCL/AJRI/VII/2016</t>
  </si>
  <si>
    <t>103-15100002158-038</t>
  </si>
  <si>
    <t>184/UW-M-CNCL/AJRI/VIII/2016</t>
  </si>
  <si>
    <t>103-15060000601-038</t>
  </si>
  <si>
    <t>188/UW-M-CNCL/AJRI/VIII/2016</t>
  </si>
  <si>
    <t>103-16040003415-038</t>
  </si>
  <si>
    <t>189/UW-M-CNCL/AJRI/VIII/2016</t>
  </si>
  <si>
    <t>103-16070004389-038</t>
  </si>
  <si>
    <t>190/UW-M-CNCL/AJRI/VIII/2016</t>
  </si>
  <si>
    <t>103-16050003609-038</t>
  </si>
  <si>
    <t>193/UW-M-CNCL/AJRI/VIII/2016</t>
  </si>
  <si>
    <t>103-16040003490-038</t>
  </si>
  <si>
    <t>198/UW-M-CNCL/AJRI/VIII/2016</t>
  </si>
  <si>
    <t>103-16080004527-038</t>
  </si>
  <si>
    <t>200/UW-M-CNCL/AJRI/VIII/2016</t>
  </si>
  <si>
    <t>103-15080001515-038</t>
  </si>
  <si>
    <t>202/UW-M-CNCL/AJRI/VIII/2016</t>
  </si>
  <si>
    <t>103-16080004538-038</t>
  </si>
  <si>
    <t>203/UW-M-CNCL/AJRI/VIII/2016</t>
  </si>
  <si>
    <t>103-16080004457-038</t>
  </si>
  <si>
    <t>204/UW-M-CNCL/AJRI/VIII/2016</t>
  </si>
  <si>
    <t>103-16040003579-038</t>
  </si>
  <si>
    <t>103-16080004561-038</t>
  </si>
  <si>
    <t>205/UW-M-CNCL/AJRI/IX/2016</t>
  </si>
  <si>
    <t>206/UW-M-CNCL/AJRI/IX/2016</t>
  </si>
  <si>
    <t>103-16040003419-038</t>
  </si>
  <si>
    <t>207/UW-M-CNCL/AJRI/IX/2016</t>
  </si>
  <si>
    <t>103-16020003047-038</t>
  </si>
  <si>
    <t>210/UW-M-CNCL/AJRI/IX/2016</t>
  </si>
  <si>
    <t>103-16090004659-038</t>
  </si>
  <si>
    <t>213/UW-M-CNCL/AJRI/IX/2016</t>
  </si>
  <si>
    <t>103-15050000318-038</t>
  </si>
  <si>
    <t>215/UW-M-CNCL/AJRI/IX/2016</t>
  </si>
  <si>
    <t>103-15060000605-038</t>
  </si>
  <si>
    <t>216/UW-M-CNCL/AJRI/IX/2016</t>
  </si>
  <si>
    <t>103-15110002450-038</t>
  </si>
  <si>
    <t>218/UW-M-CNCL/AJRI/X/2016</t>
  </si>
  <si>
    <t>103-16090004767-038</t>
  </si>
  <si>
    <t>220/UW-M-CNCL/AJRI/X/2016</t>
  </si>
  <si>
    <t>103-16090004726-038</t>
  </si>
  <si>
    <t>222/UW-M-CNCL/AJRI/X/2016</t>
  </si>
  <si>
    <t>103-15100002015-038</t>
  </si>
  <si>
    <t>224/UW-M-CNCL/AJRI/X/2016</t>
  </si>
  <si>
    <t>103-16090004761-038</t>
  </si>
  <si>
    <t>225/UW-M-CNCL/AJRI/X/2016</t>
  </si>
  <si>
    <t>103-15090001870-038</t>
  </si>
  <si>
    <t>227/UW-M-CNCL/AJRI/X/2016</t>
  </si>
  <si>
    <t>103-16100004947-038</t>
  </si>
  <si>
    <t>228/UW-M-CNCL/AJRI/X/2016</t>
  </si>
  <si>
    <t>103-15090001889-038</t>
  </si>
  <si>
    <t>233/UW-M-CNCL/AJRI/X/2016</t>
  </si>
  <si>
    <t>103-16100004910-038</t>
  </si>
  <si>
    <t>103-15060000577-038</t>
  </si>
  <si>
    <t>235/UW-M-CNCL/AJRI/XI/2016</t>
  </si>
  <si>
    <t>236/UW-M-CNCL/AJRI/XI/2016</t>
  </si>
  <si>
    <t>103-16090004729-038</t>
  </si>
  <si>
    <t>238/UW-M-CNCL/AJRI/XI/2016</t>
  </si>
  <si>
    <t>103-16100004946-038</t>
  </si>
  <si>
    <t>242/UW-M-CNCL/AJRI/XI/2016</t>
  </si>
  <si>
    <t>103-15090001808-038</t>
  </si>
  <si>
    <t>244/UW-M-CNCL/AJRI/XII/2016</t>
  </si>
  <si>
    <t>103-15080001551-038</t>
  </si>
  <si>
    <t>246/UW-M-CNCL/AJRI/XII/2016</t>
  </si>
  <si>
    <t>103-16100004962-038</t>
  </si>
  <si>
    <t>247/UW-M-CNCL/AJRI/XII/2016</t>
  </si>
  <si>
    <t>103-16120005115-038</t>
  </si>
  <si>
    <t>248/UW-M-CNCL/AJRI/XII/2016</t>
  </si>
  <si>
    <t>103-15060000514-038</t>
  </si>
  <si>
    <t>251/UW-M-CNCL/AJRI/XII/2016</t>
  </si>
  <si>
    <t>103-15090001811-038</t>
  </si>
  <si>
    <t>253/UW-M-CNCL/AJRI/I/2017</t>
  </si>
  <si>
    <t>103-15050000236-038</t>
  </si>
  <si>
    <t>255/UW-M-CNCL/AJRI/I/2017</t>
  </si>
  <si>
    <t>103-16120005210-038</t>
  </si>
  <si>
    <t>257/UW-M-CNCL/AJRI/I/2017</t>
  </si>
  <si>
    <t>103-15100002193-038</t>
  </si>
  <si>
    <t>261/UW-M-CNCL/AJRI/I/2017</t>
  </si>
  <si>
    <t>103-15050000179-038</t>
  </si>
  <si>
    <t>264/UW-M-CNCL/AJRI/II/2017</t>
  </si>
  <si>
    <t>103-15100002040-038</t>
  </si>
  <si>
    <t>Alamat</t>
  </si>
  <si>
    <t>TUJUAN PEMBAYARAN</t>
  </si>
  <si>
    <t>BANK</t>
  </si>
  <si>
    <t>NO. REKENING</t>
  </si>
  <si>
    <t>Pph</t>
  </si>
  <si>
    <t>Jml_Pph</t>
  </si>
  <si>
    <t>Grace_Periode</t>
  </si>
  <si>
    <t>269/UW-M-CNCL/AJRI/II/2017</t>
  </si>
  <si>
    <t>103-15090001877-038</t>
  </si>
  <si>
    <t>271/UW-M-CNCL/AJRI/III/2017</t>
  </si>
  <si>
    <t>103-17020005429-038</t>
  </si>
  <si>
    <t>272/UW-M-CNCL/AJRI/III/2017</t>
  </si>
  <si>
    <t>103-17020005546-038</t>
  </si>
  <si>
    <t>273/UW-M-CNCL/AJRI/III/2017</t>
  </si>
  <si>
    <t>103-15100002161-038</t>
  </si>
  <si>
    <t>274/UW-M-CNCL/AJRI/III/2017</t>
  </si>
  <si>
    <t>103-15070001130-038</t>
  </si>
  <si>
    <t>277/UW-M-CNCL/AJRI/III/2017</t>
  </si>
  <si>
    <t>103-17020005524-038</t>
  </si>
  <si>
    <t>278/UW-M-CNCL/AJRI/III/2017</t>
  </si>
  <si>
    <t>103-15070000892-038</t>
  </si>
  <si>
    <t>279/UW-M-CNCL/AJRI/III/2017</t>
  </si>
  <si>
    <t>103-17030005607-038</t>
  </si>
  <si>
    <t>281/UW-M-CNCL/AJRI/III/2017</t>
  </si>
  <si>
    <t>103-15070001034-038</t>
  </si>
  <si>
    <t>282/UW-M-CNCL/AJRI/III/2017</t>
  </si>
  <si>
    <t>103-17030005676-038</t>
  </si>
  <si>
    <t>283/UW-M-CNCL/AJRI/IV/2017</t>
  </si>
  <si>
    <t>103-17030005603-038</t>
  </si>
  <si>
    <t>287/UW-M-CNCL/AJRI/IV/2017</t>
  </si>
  <si>
    <t>103-17040005762-038</t>
  </si>
  <si>
    <t>289/UW-M-CNCL/AJRI/IV/2017</t>
  </si>
  <si>
    <t>103-17020005514-038</t>
  </si>
  <si>
    <t>1031503038/000019/AJRI-FD/I/2017</t>
  </si>
  <si>
    <t>1031503038/000067/FD-AJRI/I/2016</t>
  </si>
  <si>
    <t>1031503038/0000681/AJRI-FD/I/2016</t>
  </si>
  <si>
    <t>1031503038/0000691/AJRI-FD/I/2016</t>
  </si>
  <si>
    <t>10315030381/000070/AJRI-FD/I/2016</t>
  </si>
  <si>
    <t>1031503038/000005/AJRI-FD/I/2016</t>
  </si>
  <si>
    <t>1031503038/000010/AJRI-FD/I/2016</t>
  </si>
  <si>
    <t>1031503038/000011/AJRI-FD/I/2016</t>
  </si>
  <si>
    <t>1031503038/000014/AJRI-FD/II/2016</t>
  </si>
  <si>
    <t>1031503038/000017/AJRI-FD/II/2016</t>
  </si>
  <si>
    <t>1031503038/000018/AJRI-FD/II/2016</t>
  </si>
  <si>
    <t>1031503038/000018/FD-AJRI/II/2016</t>
  </si>
  <si>
    <t>1031503038/000019/FD-AJRI/II/2016</t>
  </si>
  <si>
    <t>1031503038/000024/FD-AJRI/III/2016</t>
  </si>
  <si>
    <t>1031503038/000025/AJRI-FD/III/2016</t>
  </si>
  <si>
    <t>1031503038/000030/AJRI-FD/III/2016</t>
  </si>
  <si>
    <t>1031503038/000036/AJRI-FD/III/2016</t>
  </si>
  <si>
    <t>1031503038/000037/AJRI-FD/IV/2016</t>
  </si>
  <si>
    <t>1031503038/000040/AJRI-FD/IV/2016</t>
  </si>
  <si>
    <t>1031503038/000041/AJRI-FD/IV/2016</t>
  </si>
  <si>
    <t>1031503038/000045/AJRI-FD/IV/2016</t>
  </si>
  <si>
    <t>1031503038/000048/FD-AJRI/V/2016</t>
  </si>
  <si>
    <t>1031503038/000050/AJRI-FD/V/2016</t>
  </si>
  <si>
    <t>1031503038/000055/AJRI-FD/V/2016</t>
  </si>
  <si>
    <t>1031503038/000056/AJRI-FD/V/2016</t>
  </si>
  <si>
    <t>1031503038/000067/AJRI-FD/VI/2016</t>
  </si>
  <si>
    <t>1031503038/000078/AJRI-FD/VI/2016</t>
  </si>
  <si>
    <t>1031503038/000081/AJRI-FD/VI/2016</t>
  </si>
  <si>
    <t>1031503038/000084/AJRI-FD/VI/2016</t>
  </si>
  <si>
    <t>1031503038/000085/AJRI-FD/VII/2016</t>
  </si>
  <si>
    <t>1031503038/000089/AJRI-FD/VII/2016</t>
  </si>
  <si>
    <t>1031503038/000090/AJRI-FD/VII/2016</t>
  </si>
  <si>
    <t>1031503038/000093/FD-AJRI/VII/2016</t>
  </si>
  <si>
    <t>1031503038/000098/AJRI-FD/VIII/2016</t>
  </si>
  <si>
    <t>1031503038/000100/AJRI-FD/VIII/2016</t>
  </si>
  <si>
    <t>1031503038/000101/AJRI-FD/VIII/2016</t>
  </si>
  <si>
    <t>1031503038/000105/AJRI-FD/VIII/2016</t>
  </si>
  <si>
    <t>1031503038/000111/AJRI-FD/VIII/2016</t>
  </si>
  <si>
    <t>1031503038/000114/AJRI-FD/VIII/2016</t>
  </si>
  <si>
    <t>1031503038/000117/AJRI-FD/VIII/2016</t>
  </si>
  <si>
    <t>1031503038/000119/AJRI-FD/VIII/2016</t>
  </si>
  <si>
    <t>1031503038/000122/AJRI-FD/IX/2016</t>
  </si>
  <si>
    <t>1031503038/000125/AJRI-FD/IX/2016</t>
  </si>
  <si>
    <t>1031503038/000128/AJRI-FD/IX/2016</t>
  </si>
  <si>
    <t>1031503038/000133/AJRI-FD/IX/2016</t>
  </si>
  <si>
    <t>1031503038/000136/AJRI-FD/IX/2016</t>
  </si>
  <si>
    <t>1031503038/000138/AJRI-FD/IX/2016</t>
  </si>
  <si>
    <t>1031503038/000139/AJRI-FD/IX/2016</t>
  </si>
  <si>
    <t>1031503038/000141/AJRI-FD/X/2016</t>
  </si>
  <si>
    <t>1031503038/000143/AJRI-FD/X/2016</t>
  </si>
  <si>
    <t>1031503038/000149/AJRI-FD/X/2016</t>
  </si>
  <si>
    <t>1031503038/000151/AJRI-FD/X/2016</t>
  </si>
  <si>
    <t>1031503038/000154/AJRI-FD/X/2016</t>
  </si>
  <si>
    <t>1031503038/000157/AJRI-FD/X/2016</t>
  </si>
  <si>
    <t>1031503038/000159/AJRI-FD/X/2016</t>
  </si>
  <si>
    <t>1031503038/000161/AJRI-FD/X/2016</t>
  </si>
  <si>
    <t>1031503038/000166/AJRI-FD/XI/2016</t>
  </si>
  <si>
    <t>1031503038/000168/AJRI-FD/XI/2016</t>
  </si>
  <si>
    <t>1031503038/000178/AJRI-FD/XI/2016</t>
  </si>
  <si>
    <t>1031503038/000188/AJRI-FD/XII/2016</t>
  </si>
  <si>
    <t>1031503038/000003/AJRI-FD/I/2017</t>
  </si>
  <si>
    <t>1031503038/000006/AJRI-FD/I/2017</t>
  </si>
  <si>
    <t>1031503038/000008/AJRI-FD/I/2017</t>
  </si>
  <si>
    <t>1031503038/000039/AJRI-FD/III/2017</t>
  </si>
  <si>
    <t>1031503038/000042/AJRI-FD/III/2017</t>
  </si>
  <si>
    <t>1031503038/000043/AJRI-FD/III/2017</t>
  </si>
  <si>
    <t>1031503038/000045/AJRI-FD/III/2017</t>
  </si>
  <si>
    <t>1031503038/000049/AJRI-FD/III/2017</t>
  </si>
  <si>
    <t>1031503038/000050/AJRI-FD/III/2017</t>
  </si>
  <si>
    <t>1031503038/000056/AJRI-FD/III/2017</t>
  </si>
  <si>
    <t>1031503038/000057/AJRI-FD/III/2017</t>
  </si>
  <si>
    <t>1031503038/000063/AJRI-FD/III/2017</t>
  </si>
  <si>
    <t>1031503038/000065/AJRI-FD/IV/2017</t>
  </si>
  <si>
    <t>1031503038/000073/AJRI-FD/IV/2017</t>
  </si>
  <si>
    <t>1031503038/000075/AJRI-FD/IV/2017</t>
  </si>
  <si>
    <t>PPN</t>
  </si>
  <si>
    <t>Jml_PPN</t>
  </si>
  <si>
    <t>No_Credit Note</t>
  </si>
  <si>
    <t>sd</t>
  </si>
  <si>
    <t>Terbilang</t>
  </si>
  <si>
    <t>Tgl_Jatuh Tempo</t>
  </si>
  <si>
    <t>No_Kepesertaan_Awal</t>
  </si>
  <si>
    <t>No_Kepeesertaan_Akhir</t>
  </si>
  <si>
    <t>Masa_Awal</t>
  </si>
  <si>
    <t>Manfaat_Cancel</t>
  </si>
  <si>
    <t>Kontribusi_Gross_Cancel</t>
  </si>
  <si>
    <t>Diskon_Kontribusi</t>
  </si>
  <si>
    <t>User_Memo</t>
  </si>
  <si>
    <t>No_Memo</t>
  </si>
  <si>
    <t>Jenis Produk</t>
  </si>
  <si>
    <t>Jml_Kepesertaan</t>
  </si>
  <si>
    <t>Masa_Akhir</t>
  </si>
  <si>
    <t>Jml Kepesertaan Tertunda</t>
  </si>
  <si>
    <t>Jml Manfaat_Kepesertaan_Tertunda</t>
  </si>
  <si>
    <t>Jml_Kontribusi_Kepesertaan_Tertunda</t>
  </si>
  <si>
    <t>No Berkas</t>
  </si>
  <si>
    <t>Ekstra Kontribusi_Cancel</t>
  </si>
  <si>
    <t>Maret</t>
  </si>
  <si>
    <t>Nurulaini</t>
  </si>
  <si>
    <t>001/UW-M-CNCL/AJRIUS/IV/2018</t>
  </si>
  <si>
    <t>-</t>
  </si>
  <si>
    <t>601-18030000080-001</t>
  </si>
  <si>
    <t>tiga belas ribu dua ratus tiga puluh rupiah</t>
  </si>
  <si>
    <t>Juni</t>
  </si>
  <si>
    <t>Ivan Septiawan</t>
  </si>
  <si>
    <t>002/UW-M-CNCL/AJRIUS/VI/2019</t>
  </si>
  <si>
    <t>604-19050000008-003</t>
  </si>
  <si>
    <t>s/d</t>
  </si>
  <si>
    <t>604-19050000021-003</t>
  </si>
  <si>
    <t>Empat puluh sembilan juta enam ratus empat puluh enam ribu enam ratus lima rupiah</t>
  </si>
  <si>
    <t>60419030003/0001/UW-M-CNCL/AJRIUS/VI/2019</t>
  </si>
  <si>
    <t>Agustus</t>
  </si>
  <si>
    <t>Stevi</t>
  </si>
  <si>
    <t>60419030005/0001/UW-M-CNCL/AJRIUS/VIII/2019</t>
  </si>
  <si>
    <t>604-19070003587-005</t>
  </si>
  <si>
    <t>Dua juta sembilan ratus empat puluh enam ribu rupiah</t>
  </si>
  <si>
    <t>001/UW-M-CNCL/AJRIUS/VIII/2019</t>
  </si>
  <si>
    <t>No_Debit Note</t>
  </si>
  <si>
    <t>Tgl_Debit Note</t>
  </si>
  <si>
    <t>Kontribusi _Debit Note</t>
  </si>
  <si>
    <t>60419030005/009/AJRIUS-DN/VII/2019</t>
  </si>
  <si>
    <t>004/UW-M-CNCL/AJRIUS/VIII/2019</t>
  </si>
  <si>
    <t>60419020002/0001/UW-M-CNCL/AJRIUS/VIII/2019</t>
  </si>
  <si>
    <t>604-19050000191-002</t>
  </si>
  <si>
    <t>Enam juta tiga ratus delapan puluh empat ribu rupiah</t>
  </si>
  <si>
    <t>60419020002/005/AJRIUS-DN/V/2019</t>
  </si>
  <si>
    <t>005/UW-M-CNCL/AJRIUS/VIII/2019</t>
  </si>
  <si>
    <t>60419020001/0001/UW-M-CNCL/AJRIUS/VIII/2019</t>
  </si>
  <si>
    <t>604-19080000132-001</t>
  </si>
  <si>
    <t>Satu juta tujuh ratus lima puluh lima ribu seratus lima puluh rupiah</t>
  </si>
  <si>
    <t>60419030003/007/AJRIUS-DN/VII/2019</t>
  </si>
  <si>
    <t>September</t>
  </si>
  <si>
    <t>006/UW-M-CNCL/AJRIUS/IX/2019</t>
  </si>
  <si>
    <t>007/UW-M-CNCL/AJRIUS/IX/2019</t>
  </si>
  <si>
    <t>60419030005/0002/UW-M-CNCL/AJRIUS/IX/2019</t>
  </si>
  <si>
    <t>60419030005/0003/UW-M-CNCL/AJRIUS/IX/2019</t>
  </si>
  <si>
    <t>604-19030000006-005</t>
  </si>
  <si>
    <t>604-19060002358-005</t>
  </si>
  <si>
    <t>Tiga puluh dua juta lima ratus tujuh puluh dua ribu dua ratus lima puluh enam rupiah</t>
  </si>
  <si>
    <t>60419030005/003/AJRIUS-DN/IV/2019</t>
  </si>
  <si>
    <t>604-19070003349-005</t>
  </si>
  <si>
    <t>Tiga juta enam ratus delapan puluh ribu rupiah</t>
  </si>
  <si>
    <t>Oktober</t>
  </si>
  <si>
    <t>008/UW-M-CNCL/AJRIUS/X/2019</t>
  </si>
  <si>
    <t>60419030005/0004/UW-M-CNCL/AJRIUS/X/2019</t>
  </si>
  <si>
    <t>604-19090005873-005</t>
  </si>
  <si>
    <t>604-19090005956-005</t>
  </si>
  <si>
    <t>Enam puluh dua juta tiga ratus dua puluh delapan ribu dua ratus tujuh puluh enam rupiah</t>
  </si>
  <si>
    <t>60419030005/012/AJRIUS-DN/IX/2019</t>
  </si>
  <si>
    <t>Desember</t>
  </si>
  <si>
    <t>Suci Lestari</t>
  </si>
  <si>
    <t>Tahtina</t>
  </si>
  <si>
    <t>009/UW-M-CNCL/AJRIUS/XII/2019</t>
  </si>
  <si>
    <t>60419030005/0005/UW-M-CNCL/AJRIUS/XII/2019</t>
  </si>
  <si>
    <t>604-19110009313-005</t>
  </si>
  <si>
    <t>604-19110009321-005</t>
  </si>
  <si>
    <t>Tiga juta tiga ratus dua puluh dua ribu lima ratus enam puluh rupiah</t>
  </si>
  <si>
    <t>60419030005/017/AJRIUS-DN/XI/2019</t>
  </si>
  <si>
    <t>Tgl_Bayar_Refund</t>
  </si>
  <si>
    <t>Ofsett dg DN Penambahan</t>
  </si>
  <si>
    <t>Januari</t>
  </si>
  <si>
    <t>010/UW-M-CNCL/AJRIUS/I/2020</t>
  </si>
  <si>
    <t>604-19120000001-015</t>
  </si>
  <si>
    <t>604-19120000020-015</t>
  </si>
  <si>
    <t>60419120015/001/AJRIUS-DN/XII/2019</t>
  </si>
  <si>
    <t>011/UW-M-CNCL/AJRIUS/I/2020</t>
  </si>
  <si>
    <t>60419120015/0001/UW-M-CNCL/AJRIUS/I/2020</t>
  </si>
  <si>
    <t>60419120015/0002/UW-M-CNCL/AJRIUS/I/2020</t>
  </si>
  <si>
    <t>604-19120000021-015</t>
  </si>
  <si>
    <t>604-19120000197-015</t>
  </si>
  <si>
    <t>60419120015/002/AJRIUS-DN/XII/2019</t>
  </si>
  <si>
    <t>Satu juta lima ratus lima puluh enam ribu tiga ratus tujuh rupiah</t>
  </si>
  <si>
    <t>Dua puluh empat juta empat ratus lima puluh delapan ribu enam ratus sepuluh rupiah</t>
  </si>
  <si>
    <t>Mei</t>
  </si>
  <si>
    <t>Estikomah</t>
  </si>
  <si>
    <t>012/UW-M-CNCL/AJRIUS/VI/2020</t>
  </si>
  <si>
    <t>60119030006/0001/UW-M-CNCL/AJRIUS/VI/2020</t>
  </si>
  <si>
    <t>601-20020000020-006</t>
  </si>
  <si>
    <t>Tiga puluh empat juta tiga puluh empat ribu rupiah</t>
  </si>
  <si>
    <t>60119030006/006/AJRIUS-DN/II/2020</t>
  </si>
  <si>
    <t>Blm ad pembayaran kontribusi shg membatalkan OS</t>
  </si>
  <si>
    <t>013/UW-M-CNCL/AJRIUS/VI/2020</t>
  </si>
  <si>
    <t>60419030005/0006/UW-M-CNCL/AJRIUS/VI/2020</t>
  </si>
  <si>
    <t>604-20030013658-005</t>
  </si>
  <si>
    <t>Sembilan puluh empat juta tiga ratus tujuh belas ribu enam ratus rupiah</t>
  </si>
  <si>
    <t>60419030005/029/AJRIUS-DN/III/2020</t>
  </si>
  <si>
    <t>017/REAS-IM/AJRI-US/X/2020</t>
  </si>
  <si>
    <t>CN.016.RRS03.US.10.2020</t>
  </si>
  <si>
    <t>014/UW-M-CNCL/AJRIUS/VIII/202Q</t>
  </si>
  <si>
    <t>60419030005/0007/UW-M-CNCL/AJRIUS/VIII/2021</t>
  </si>
  <si>
    <t>604-21030026094-005</t>
  </si>
  <si>
    <t>dua ratus lima puluh ribu dua ratus rupiah</t>
  </si>
  <si>
    <t>60419030005/054/AJRIUS-DN/III/2021</t>
  </si>
  <si>
    <t>015/UW-M-CNCL/AJRIUS/VIII/2021</t>
  </si>
  <si>
    <t>6031907000001/0001/UW-M-CNCL/AJRIUS/VIII/2021</t>
  </si>
  <si>
    <t>PT ASURANSI JASINDO SYARIAH QQ BANK UMUM SYARIAH, BPD SYARIAH, BPR SYARIAH, KOPERASI SYARIAH DAN LEMBAGA KEUANGAN NON BANK SYARIAH</t>
  </si>
  <si>
    <t>603-21040002726-001</t>
  </si>
  <si>
    <t>603-21040003609-001</t>
  </si>
  <si>
    <t>60319070001/027/AJRIUS-DN/IV/2021</t>
  </si>
  <si>
    <t>empat ratus tujuh puluh tujuh ribu empat ratus empat belas rupiah</t>
  </si>
  <si>
    <t>016/UW-M-CNCL/AJRIUS/XII/2021</t>
  </si>
  <si>
    <t>6031907000001/0002/UW-M-CNCL/AJRIUS/XII/2021</t>
  </si>
  <si>
    <t>603-21110004268-001</t>
  </si>
  <si>
    <t>Lima Juta Dua Ratus Dua Puluh Ribu Rupiah</t>
  </si>
  <si>
    <t>60319070001/034/AJRIUS-DN/XI/2021</t>
  </si>
  <si>
    <t>Februari</t>
  </si>
  <si>
    <t>017/UW-M-CNCL/AJRIUS/II/2022</t>
  </si>
  <si>
    <t>60419030005/0008/UW-M-CNCL/AJRIUS/II/2022</t>
  </si>
  <si>
    <t>604-22010041320-005</t>
  </si>
  <si>
    <t>604-22010041387-005</t>
  </si>
  <si>
    <t>Satu Juta Tujuh Ratus Tujuh Ribu Seratus Delapan Puluh Delapan Rupiah</t>
  </si>
  <si>
    <t>60419030005/065/AJRIUS-DN/I/2022</t>
  </si>
  <si>
    <t>018/UW-M-CNCL/AJRIUS/V/2022</t>
  </si>
  <si>
    <t>60118010003/0001/UW-M-CNCL/AJRIUS/V/2022</t>
  </si>
  <si>
    <t>601-22040000003-003</t>
  </si>
  <si>
    <t>601-22040000007-003</t>
  </si>
  <si>
    <t>60118010003/005/AJRIUS-DN/IV/2022</t>
  </si>
  <si>
    <t>Dua Puluh Juta Seratus Sembilan Puluh Tujuh Ribu Enam Ratus Enam Puluh Dua Rupiah</t>
  </si>
  <si>
    <t>019/UW-M-CNCL/AJRIUS/VI/2022</t>
  </si>
  <si>
    <t>60119030007/0001/UW-M-CNCL/AJRIUS/VI/2022</t>
  </si>
  <si>
    <t>601-22040000099-007</t>
  </si>
  <si>
    <t>Seratus Empat Puluh Satu Ribu Tujuh Ratus Lima Puluh Rupiah</t>
  </si>
  <si>
    <t>020/UW-M-CNCL/AJRIUS/VIII/2022</t>
  </si>
  <si>
    <t>60121110014/0001/UW-M-CNCL/AJRIUS/VIII/2022</t>
  </si>
  <si>
    <t>601-22070000291-014</t>
  </si>
  <si>
    <t>601-22070000822-014</t>
  </si>
  <si>
    <t>60121110014/008P/AJRIUS-DN/VII/2022</t>
  </si>
  <si>
    <t>Muhammad Arif</t>
  </si>
  <si>
    <t>Empat Puluh Delapan Juta Delapan Ratus Lima Ribu Enam ratus Sembilan Puluh Tujuh Rupiah Dua Sen</t>
  </si>
  <si>
    <t>021/UW-M-CNCL/AJRIUS/VIII/2022</t>
  </si>
  <si>
    <t>60121110014/0002/UW-M-CNCL/AJRIUS/VIII/2022</t>
  </si>
  <si>
    <t>601-22070000345-014</t>
  </si>
  <si>
    <t>601-22070000632-014</t>
  </si>
  <si>
    <t>Sembilan Juta Tujuh Ratus Dua Puluh Tujuh Ribu Tiga Ratus Empat Puluh Rupiah Sembilan Puluh Dua Sen</t>
  </si>
  <si>
    <t>022/UW-M-CNCL/AJRIUS/IX/2022</t>
  </si>
  <si>
    <t>60121110014/0003/UW-M-CNCL/AJRIUS/IX/2022</t>
  </si>
  <si>
    <t>601-22060000073-014</t>
  </si>
  <si>
    <t>601-22060000151-014</t>
  </si>
  <si>
    <t>Sebelas Juta Delapan Ratus Dua Ribu Seratus Tujuh Belas Rupiah Sembilan Puluh Delapan Sen</t>
  </si>
  <si>
    <t>60121110014/007P/AJRIUS-DN/VI/2022</t>
  </si>
  <si>
    <t>023/UW-M-CNCL/AJRIUS/IX/2022</t>
  </si>
  <si>
    <t>PT ASURANSI JASINDO SYARIAH QQ PT BANK SYARIAH INDONESIA, TBK</t>
  </si>
  <si>
    <t>JL. PINTU BESAR UTARA NO. 4 RT.4 RW.6 PINANGSIA, TAMAN SARI, KOTA JAKARTA BARAT, 11110</t>
  </si>
  <si>
    <t>RELIANCE PEMBIAYAAN NORMAL DEATH SYARIAH</t>
  </si>
  <si>
    <t>PT ASURANSI JASINDO SYARIAH</t>
  </si>
  <si>
    <t>BANK SYARIAH MANDIRI</t>
  </si>
  <si>
    <t>604-22060000188-020</t>
  </si>
  <si>
    <t>604-22060000362-020</t>
  </si>
  <si>
    <t>Lima Juta Dua Ratus Sembilan Puluh Sembilan Ribu Rupiah</t>
  </si>
  <si>
    <t>60422050020/002/AJRIUS-DN/VI/2022</t>
  </si>
  <si>
    <t>60422050020/0001/UW-M-CNCL/AJRIUS/IX/2022</t>
  </si>
  <si>
    <t>024/UW-M-CNCL/AJRIUS/X/2022</t>
  </si>
  <si>
    <t>PT ASURANSI JASINDO SYARIAH QQ BPRS</t>
  </si>
  <si>
    <t>60422040017/0001/UW-M-CNCL/AJRIUS/X/2022</t>
  </si>
  <si>
    <t>604-22080002455-017</t>
  </si>
  <si>
    <t>Tiga Ratus Dua Puluh Ribu Empat Ratus Lima Puluh Rupiah</t>
  </si>
  <si>
    <t>6042204000017/0005/AJRIUS-DN/VIII/2022</t>
  </si>
  <si>
    <t>025/UW-M-CNCL/AJRIUS/X/2022</t>
  </si>
  <si>
    <t>60121110014/0004/UW-M-CNCL/AJRIUS/X/2022</t>
  </si>
  <si>
    <t>PT BANK KB BUKOPIN SYARIAH</t>
  </si>
  <si>
    <t>601-22070000325-014</t>
  </si>
  <si>
    <t>601-22070000816-014</t>
  </si>
  <si>
    <t>Enam Puluh Dua Juta Tiga Ratus Enam Puluh Lima Ribu Sembilan Ratus Sembilan Puluh Dua Rupiah Enam Puluh Tiga Sen</t>
  </si>
  <si>
    <t>November</t>
  </si>
  <si>
    <t>026/UW-M-CNCL/AJRIUS/XI/2022</t>
  </si>
  <si>
    <t>60119030007/0002/UW-M-CNCL/AJRIUS/XI/2022</t>
  </si>
  <si>
    <t>601-22100000339-007</t>
  </si>
  <si>
    <t>Tiga Puluh Enam Ribu Empat Ratus Lima Puluh Rupiah</t>
  </si>
  <si>
    <t>027/UW-M-CNCL/AJRIUS/XI/2022</t>
  </si>
  <si>
    <t>60122060024/0001/UW-M-CNCL/AJRIUS/XI/2022</t>
  </si>
  <si>
    <t>PT. BPRS DANA AMANAH SURAKARTA</t>
  </si>
  <si>
    <t xml:space="preserve">JL.KH.SAMANHUDI NO.162 SONDOKAN, LAWEYAN, SURAKARTA </t>
  </si>
  <si>
    <t>RELIANCE PEMBIAYAAN SYARIAH</t>
  </si>
  <si>
    <t>601-22100000006-024</t>
  </si>
  <si>
    <t>6012206000024/0003/AJRIUS-DN/X/2022</t>
  </si>
  <si>
    <t>6011903000007/0015/AJRIUS-DN/X/2022</t>
  </si>
  <si>
    <t>Satu Juta Delapan Ratus Empat Ribu Lima Ratus Enam Puluh Satu Rupiah Dua Puluh Sembilan Sen</t>
  </si>
  <si>
    <t>60121110014/0005/UW-M-CNCL/AJRIUS/XII/2022</t>
  </si>
  <si>
    <t>601-22070000219-014</t>
  </si>
  <si>
    <t>601-22070000349-014</t>
  </si>
  <si>
    <t>028/UW-M-CNCL/AJRIUS/XII/2022</t>
  </si>
  <si>
    <t>Dua Ratus Delapan Puluh Empat Juta Empat Ratus Tiga Belas Ribu Empat Ratus Tiga Puluh Dua Rupiah Empat Puluh Sembilan Sen</t>
  </si>
  <si>
    <t>BANK BUKOPIN SYARIAH</t>
  </si>
  <si>
    <t>PT JASA ADVISINDO SEJAHTERA</t>
  </si>
  <si>
    <t>029/UW-M-CNCL/AJRIUS/II/2023</t>
  </si>
  <si>
    <t>60122060024/0002/UW-M-CNCL/AJRIUS/II/2023</t>
  </si>
  <si>
    <t>601-22120000007-024</t>
  </si>
  <si>
    <t>Dua Juta Sembilan Ratus Empat Puluh Tiga Ribu Tiga Ratus Sembilan Puluh Rupiah Tujuh Puluh Sen</t>
  </si>
  <si>
    <t>6012206000024/0004/AJRIUS-DN/XII/2022</t>
  </si>
  <si>
    <t>030/UW-M-CNCL/AJRIUS/II/2023</t>
  </si>
  <si>
    <t>KOPERASI WANITA SETIA BHAKTI WANITA JAWA TIMUR</t>
  </si>
  <si>
    <t>60122010016/0001/UW-M-CNCL/AJRIUS/II/2023</t>
  </si>
  <si>
    <t>601-22100000262-016</t>
  </si>
  <si>
    <t>601-22100000265-016</t>
  </si>
  <si>
    <t>Lima Ratus Enam Puluh Sembilan Ribu Tujuh Ratus Tiga Puluh Delapan Rupiah</t>
  </si>
  <si>
    <t>6012201000016/0009/AJRIUS-DN/II/2022</t>
  </si>
  <si>
    <t>Jl. Jemur Andayani No. 55 Surabaya, Jawa Timur 60237</t>
  </si>
  <si>
    <t>April</t>
  </si>
  <si>
    <t>031/UW-M-CNCL/AJRIUS/IV/2023</t>
  </si>
  <si>
    <t>KOPERASI DANA PINJAMAN MANDIRI SEJAHTERA JAWA BARAT CABANG CILODONG</t>
  </si>
  <si>
    <t>JL.Asrama Cilodong No.5 Pabuaran, Cibinong, Bogor, Jawa Barat, 16916</t>
  </si>
  <si>
    <t>601-23030000003-034</t>
  </si>
  <si>
    <t>Satu Juta Dua Puluh Enam Ribu Rupiah</t>
  </si>
  <si>
    <t>60123020034/0001/UW-M-CNCL/AJRIUS/IV/2023</t>
  </si>
  <si>
    <t>032/UW-M-CNCL/AJRIUS/V/2023</t>
  </si>
  <si>
    <t>6012303000036/0001/UW-M-CNCL/AJRIUS/V/2023</t>
  </si>
  <si>
    <t>PT. PROTEKSI ANTAR NUSA QQ PT. BANK RIAU KEPRI SYARIAH (PERSERODA)</t>
  </si>
  <si>
    <t>Bank Riau Kepri Cabang Jakarta</t>
  </si>
  <si>
    <t>PT Proteksi Antar Nusa</t>
  </si>
  <si>
    <t>Jl. Sultan Iskandar Muda  Kebayoran Lama - Jakarta Selatan 12240, Indonesia</t>
  </si>
  <si>
    <t>601-23050000253-036</t>
  </si>
  <si>
    <t>6012303000036/0003/AJRIUS-DN/V/2023</t>
  </si>
  <si>
    <t>Satu Juta Lima Belas Ribu Dua Ratus Rupiah</t>
  </si>
  <si>
    <t>PT. PENJAMINAN KREDIT DAERAH BANTEN</t>
  </si>
  <si>
    <t>Jl. Raya Serang Pandeglang KM.4, No.99 Lingkar. Karundang, Kel. Tembong, Kec. Cipocok Jaya, Serang, Banten - 42126</t>
  </si>
  <si>
    <t>601-22110001201-033</t>
  </si>
  <si>
    <t>601-22110001292-033</t>
  </si>
  <si>
    <t xml:space="preserve"> Dua Puluh Enam Juta Enam Ratus Tujuh Belas Ribu Empat Ratus Tiga Puluh Tiga Rupiah</t>
  </si>
  <si>
    <t>Juli</t>
  </si>
  <si>
    <t>033/UW-M-CNCL/AJRIUS/VII/2023</t>
  </si>
  <si>
    <t>60123030033/0001/UW-M-CNCL/AJRIUS/VII/2023</t>
  </si>
  <si>
    <t>PT PIALANG REASURANSI DEKAI INDONESIA</t>
  </si>
  <si>
    <t>BNI 46</t>
  </si>
  <si>
    <t>6012211000033/0001/AJRIUS-DN/XI/2022</t>
  </si>
  <si>
    <t>offset</t>
  </si>
  <si>
    <t>034/UW-M-CNCL/AJRIUS/VIII/2023</t>
  </si>
  <si>
    <t>60119030007/0003/UW-M-CNCL/AJRIUS/VIII/2022</t>
  </si>
  <si>
    <t>601-23070000731-007</t>
  </si>
  <si>
    <t>&amp;</t>
  </si>
  <si>
    <t>601-23030000626-007</t>
  </si>
  <si>
    <t>Satu Juta Lima Ratus Tiga Puluh Sembilan Ribu Dua Ratus Dua Puluh Lima Rupiah</t>
  </si>
  <si>
    <t>035/UW-M-CNCL/AJRIUS/IX/2023</t>
  </si>
  <si>
    <t>60223040008/0001/UW-M-CNCL/AJRIUS/IX/2023</t>
  </si>
  <si>
    <t>PT. BPR SYARIAH METRO MADANI</t>
  </si>
  <si>
    <t>Jl. AH. Nasution No. 74 Yosorejo, Metro Timur, Kota Metro - 34111</t>
  </si>
  <si>
    <t>601-23090000013-040</t>
  </si>
  <si>
    <t>BSI MTERO</t>
  </si>
  <si>
    <t>PT. BPRS METRO MADANI</t>
  </si>
  <si>
    <t>Seratus Sembilan Puluh Tiga Ribu Seratus Sembilan Puluh Tiga Rupiah</t>
  </si>
  <si>
    <t>6012304000040/0005/AJRIUS-DN/IX/2023</t>
  </si>
  <si>
    <t>15 Hari Kalender</t>
  </si>
  <si>
    <t>036/UW-M-CNCL/AJRIUS/X/2023</t>
  </si>
  <si>
    <t>60123020035/0001/UW-M-CNCL/AJRIUS/IX/2023</t>
  </si>
  <si>
    <t>KOPERASI DANA PINJAMAN MANDIRI SEJAHTERA JAWA BARAT</t>
  </si>
  <si>
    <t>Jl. KH. Abdullah Bin Nuh Ruko No. 46C, Kel. Sindang Barang, Kec. Bogor Barat, Kota Bogor, Prov. Jawa Barat</t>
  </si>
  <si>
    <t>601-23090000039-035</t>
  </si>
  <si>
    <t>Sembilan Ratus Tujuh Puluh Ribu Dua Ratus Rupiah</t>
  </si>
  <si>
    <t>037/UW-M-CNCL/AJRIUS/XI/2023</t>
  </si>
  <si>
    <t>60123020035/0002/UW-M-CNCL/AJRIUS/XI/2023</t>
  </si>
  <si>
    <t>601-23110000050-035</t>
  </si>
  <si>
    <t>Sembilan Ribu Empat Ratus Lima Puluh Rupiah</t>
  </si>
  <si>
    <t>038/UW-M-CNCL/AJRIUS/XI/2023</t>
  </si>
  <si>
    <t>PT. BPRS DANA AMANAH SURAKARTA QQ KPR SYARIAH</t>
  </si>
  <si>
    <t>60123090057/0001/UW-M-CNCL/AJRIUS/XI/2023</t>
  </si>
  <si>
    <t>601-23090000002-057</t>
  </si>
  <si>
    <t>601-23090000010-057</t>
  </si>
  <si>
    <t>Tiga Puluh Delapan Juta Delapan Ratus Lima Puluh Dua Ribu Seratus Tujuh Puluh Tiga Rupiah Enam Belas Sen</t>
  </si>
  <si>
    <t>604-23120047397-005</t>
  </si>
  <si>
    <t>604-23120047429-005</t>
  </si>
  <si>
    <t>Lima Juta  Enam Ratus Tujuh Puluh Ribu Empat Ratus Lima Puluh Rupiah</t>
  </si>
  <si>
    <t>60419030005/086/AJRIUS-DN/XII/2023</t>
  </si>
  <si>
    <t>039/UW-M-CNCL/AJRIUS/I/2024</t>
  </si>
  <si>
    <t>60419030005/0009/UW-M-CNCL/AJRIUS/I/2024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</si>
</sst>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409]d\-mmm\-yy;@"/>
    <numFmt numFmtId="169" formatCode="[$-409]dd\-mmm\-yy;@"/>
    <numFmt numFmtId="170" formatCode="_(* #,##0_);_(* \(#,##0\);_(* &quot;-&quot;??_);_(@_)"/>
    <numFmt numFmtId="171" formatCode="000000000"/>
    <numFmt numFmtId="172" formatCode="0.0%"/>
    <numFmt numFmtId="173" formatCode="0.000000%"/>
    <numFmt numFmtId="174" formatCode="&quot;:&quot;\ #"/>
  </numFmts>
  <fonts count="20" x14ac:knownFonts="1">
    <font>
      <sz val="11"/>
      <color theme="1"/>
      <name val="Calibri"/>
      <family val="2"/>
      <scheme val="minor"/>
    </font>
    <font>
      <sz val="11"/>
      <color theme="1"/>
      <name val="Calibri"/>
      <family val="2"/>
      <charset val="1"/>
      <scheme val="minor"/>
    </font>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rgb="FFFF0000"/>
      <name val="Calibri"/>
      <family val="2"/>
      <scheme val="minor"/>
    </font>
    <font>
      <b/>
      <sz val="9"/>
      <color indexed="81"/>
      <name val="Tahoma"/>
      <family val="2"/>
    </font>
    <font>
      <sz val="9"/>
      <color indexed="81"/>
      <name val="Tahoma"/>
      <family val="2"/>
    </font>
    <font>
      <sz val="10"/>
      <color theme="1"/>
      <name val="Trebuchet MS"/>
      <family val="2"/>
    </font>
    <font>
      <b/>
      <sz val="10"/>
      <color theme="0"/>
      <name val="Calibri"/>
      <family val="2"/>
      <scheme val="minor"/>
    </font>
    <font>
      <sz val="11"/>
      <color rgb="FFFF0000"/>
      <name val="Calibri"/>
      <family val="2"/>
      <scheme val="minor"/>
    </font>
    <font>
      <sz val="10"/>
      <color indexed="8"/>
      <name val="Calibri"/>
      <family val="2"/>
      <scheme val="minor"/>
    </font>
    <font>
      <sz val="9"/>
      <color theme="1"/>
      <name val="Calibri"/>
      <family val="2"/>
      <scheme val="minor"/>
    </font>
    <font>
      <sz val="10"/>
      <color theme="6"/>
      <name val="Calibri"/>
      <family val="2"/>
      <scheme val="minor"/>
    </font>
    <font>
      <sz val="11"/>
      <color theme="6"/>
      <name val="Calibri"/>
      <family val="2"/>
      <scheme val="minor"/>
    </font>
    <font>
      <sz val="11"/>
      <color theme="1"/>
      <name val="Calibri"/>
      <family val="2"/>
      <charset val="1"/>
      <scheme val="minor"/>
    </font>
    <font>
      <sz val="10"/>
      <name val="Arial"/>
      <family val="2"/>
    </font>
    <font>
      <sz val="11"/>
      <name val="Calibri"/>
      <family val="2"/>
      <scheme val="minor"/>
    </font>
    <font>
      <sz val="11"/>
      <color theme="0"/>
      <name val="Calibri"/>
      <family val="2"/>
      <scheme val="minor"/>
    </font>
  </fonts>
  <fills count="15">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4" tint="0.39997558519241921"/>
        <bgColor indexed="64"/>
      </patternFill>
    </fill>
    <fill>
      <patternFill patternType="solid">
        <fgColor theme="3"/>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theme="8" tint="0.39997558519241921"/>
        <bgColor indexed="64"/>
      </patternFill>
    </fill>
  </fills>
  <borders count="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25">
    <xf numFmtId="0" fontId="0" fillId="0" borderId="0"/>
    <xf numFmtId="167" fontId="2" fillId="0" borderId="0" applyFont="0" applyFill="0" applyBorder="0" applyAlignment="0" applyProtection="0"/>
    <xf numFmtId="9" fontId="2" fillId="0" borderId="0" applyFont="0" applyFill="0" applyBorder="0" applyAlignment="0" applyProtection="0"/>
    <xf numFmtId="0" fontId="9" fillId="0" borderId="0"/>
    <xf numFmtId="167" fontId="9"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alignment vertical="top"/>
    </xf>
    <xf numFmtId="0" fontId="17" fillId="0" borderId="0">
      <alignment vertical="top"/>
    </xf>
    <xf numFmtId="0" fontId="17" fillId="0" borderId="0"/>
    <xf numFmtId="0" fontId="16" fillId="0" borderId="0"/>
    <xf numFmtId="165" fontId="16" fillId="0" borderId="0" applyFont="0" applyFill="0" applyBorder="0" applyAlignment="0" applyProtection="0"/>
    <xf numFmtId="167" fontId="9" fillId="0" borderId="0" applyFont="0" applyFill="0" applyBorder="0" applyAlignment="0" applyProtection="0"/>
    <xf numFmtId="9"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0" fontId="1" fillId="0" borderId="0"/>
    <xf numFmtId="41" fontId="1" fillId="0" borderId="0" applyFont="0" applyFill="0" applyBorder="0" applyAlignment="0" applyProtection="0"/>
    <xf numFmtId="43" fontId="9" fillId="0" borderId="0" applyFont="0" applyFill="0" applyBorder="0" applyAlignment="0" applyProtection="0"/>
    <xf numFmtId="41" fontId="2" fillId="0" borderId="0" applyFont="0" applyFill="0" applyBorder="0" applyAlignment="0" applyProtection="0"/>
  </cellStyleXfs>
  <cellXfs count="183">
    <xf numFmtId="0" fontId="0" fillId="0" borderId="0" xfId="0"/>
    <xf numFmtId="0" fontId="5" fillId="0" borderId="0" xfId="0" applyFont="1"/>
    <xf numFmtId="170" fontId="4" fillId="0" borderId="0" xfId="1" applyNumberFormat="1" applyFont="1" applyAlignment="1">
      <alignment horizontal="center" vertical="center"/>
    </xf>
    <xf numFmtId="9" fontId="4" fillId="0" borderId="0" xfId="2" applyFont="1" applyAlignment="1">
      <alignment horizontal="center" vertical="center"/>
    </xf>
    <xf numFmtId="170" fontId="5" fillId="0" borderId="0" xfId="1" applyNumberFormat="1" applyFont="1"/>
    <xf numFmtId="9" fontId="5" fillId="0" borderId="0" xfId="2" quotePrefix="1" applyFont="1"/>
    <xf numFmtId="9" fontId="5" fillId="0" borderId="0" xfId="2" applyFont="1"/>
    <xf numFmtId="9" fontId="4" fillId="0" borderId="0" xfId="2" quotePrefix="1" applyFont="1" applyAlignment="1">
      <alignment horizontal="center" vertical="center"/>
    </xf>
    <xf numFmtId="0" fontId="5" fillId="0" borderId="1" xfId="0" quotePrefix="1" applyFont="1" applyBorder="1"/>
    <xf numFmtId="170" fontId="6" fillId="0" borderId="0" xfId="1" applyNumberFormat="1" applyFont="1"/>
    <xf numFmtId="9" fontId="6" fillId="0" borderId="0" xfId="2" quotePrefix="1" applyFont="1"/>
    <xf numFmtId="0" fontId="11" fillId="0" borderId="0" xfId="0" applyFont="1"/>
    <xf numFmtId="170" fontId="5" fillId="4" borderId="0" xfId="1" applyNumberFormat="1" applyFont="1" applyFill="1"/>
    <xf numFmtId="9" fontId="5" fillId="4" borderId="0" xfId="2" quotePrefix="1" applyFont="1" applyFill="1"/>
    <xf numFmtId="0" fontId="0" fillId="4" borderId="0" xfId="0" applyFill="1"/>
    <xf numFmtId="9" fontId="6" fillId="0" borderId="0" xfId="2" applyFont="1"/>
    <xf numFmtId="170" fontId="5" fillId="5" borderId="0" xfId="1" applyNumberFormat="1" applyFont="1" applyFill="1"/>
    <xf numFmtId="9" fontId="5" fillId="5" borderId="0" xfId="2" applyFont="1" applyFill="1"/>
    <xf numFmtId="0" fontId="0" fillId="5" borderId="0" xfId="0" applyFill="1"/>
    <xf numFmtId="0" fontId="5" fillId="6" borderId="0" xfId="0" applyFont="1" applyFill="1"/>
    <xf numFmtId="0" fontId="5" fillId="3" borderId="0" xfId="0" applyFont="1" applyFill="1"/>
    <xf numFmtId="170" fontId="14" fillId="0" borderId="0" xfId="1" applyNumberFormat="1" applyFont="1"/>
    <xf numFmtId="9" fontId="14" fillId="0" borderId="0" xfId="2" applyFont="1"/>
    <xf numFmtId="0" fontId="15" fillId="0" borderId="0" xfId="0" applyFont="1"/>
    <xf numFmtId="172" fontId="5" fillId="0" borderId="0" xfId="2" applyNumberFormat="1" applyFont="1"/>
    <xf numFmtId="170" fontId="5" fillId="7" borderId="0" xfId="1" applyNumberFormat="1" applyFont="1" applyFill="1"/>
    <xf numFmtId="9" fontId="5" fillId="7" borderId="0" xfId="2" applyFont="1" applyFill="1"/>
    <xf numFmtId="0" fontId="0" fillId="7" borderId="0" xfId="0" applyFill="1"/>
    <xf numFmtId="170" fontId="0" fillId="0" borderId="0" xfId="0" applyNumberFormat="1"/>
    <xf numFmtId="0" fontId="18" fillId="0" borderId="0" xfId="0" applyFont="1"/>
    <xf numFmtId="0" fontId="19" fillId="2" borderId="4" xfId="0" applyFont="1" applyFill="1" applyBorder="1" applyAlignment="1">
      <alignment horizontal="center" vertical="center"/>
    </xf>
    <xf numFmtId="0" fontId="19" fillId="2" borderId="3" xfId="0" applyFont="1" applyFill="1" applyBorder="1" applyAlignment="1">
      <alignment horizontal="center" vertical="center"/>
    </xf>
    <xf numFmtId="167" fontId="3" fillId="9" borderId="2" xfId="1" applyFont="1" applyFill="1" applyBorder="1" applyAlignment="1">
      <alignment horizontal="center" vertical="center" wrapText="1"/>
    </xf>
    <xf numFmtId="9" fontId="10" fillId="2" borderId="2" xfId="2" applyFont="1" applyFill="1" applyBorder="1" applyAlignment="1">
      <alignment horizontal="center" vertical="center"/>
    </xf>
    <xf numFmtId="170" fontId="10" fillId="2" borderId="2" xfId="1" applyNumberFormat="1" applyFont="1" applyFill="1" applyBorder="1" applyAlignment="1">
      <alignment horizontal="center" vertical="center"/>
    </xf>
    <xf numFmtId="0" fontId="10" fillId="10" borderId="2" xfId="1" applyNumberFormat="1" applyFont="1" applyFill="1" applyBorder="1" applyAlignment="1">
      <alignment horizontal="center" vertical="center"/>
    </xf>
    <xf numFmtId="169" fontId="10" fillId="2" borderId="2" xfId="1" applyNumberFormat="1" applyFont="1" applyFill="1" applyBorder="1" applyAlignment="1">
      <alignment horizontal="center" vertical="center" wrapText="1"/>
    </xf>
    <xf numFmtId="169" fontId="10" fillId="11" borderId="2" xfId="0" applyNumberFormat="1" applyFont="1" applyFill="1" applyBorder="1" applyAlignment="1">
      <alignment horizontal="center" vertical="center" wrapText="1"/>
    </xf>
    <xf numFmtId="0" fontId="10" fillId="2" borderId="2" xfId="0" applyFont="1" applyFill="1" applyBorder="1" applyAlignment="1">
      <alignment horizontal="center" vertical="center"/>
    </xf>
    <xf numFmtId="0" fontId="4" fillId="0" borderId="5" xfId="0" applyFont="1" applyBorder="1" applyAlignment="1">
      <alignment horizontal="center"/>
    </xf>
    <xf numFmtId="169"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0" borderId="5" xfId="0" applyNumberFormat="1" applyFont="1" applyBorder="1" applyAlignment="1">
      <alignment horizontal="center"/>
    </xf>
    <xf numFmtId="0" fontId="5" fillId="0" borderId="5" xfId="0" applyFont="1" applyBorder="1"/>
    <xf numFmtId="0" fontId="4" fillId="0" borderId="5" xfId="0" applyFont="1" applyBorder="1"/>
    <xf numFmtId="0" fontId="4" fillId="0" borderId="5" xfId="0" applyFont="1" applyBorder="1" applyAlignment="1">
      <alignment horizontal="left"/>
    </xf>
    <xf numFmtId="170" fontId="5" fillId="0" borderId="5" xfId="1" applyNumberFormat="1" applyFont="1" applyBorder="1"/>
    <xf numFmtId="170" fontId="4" fillId="0" borderId="5" xfId="1" applyNumberFormat="1" applyFont="1" applyBorder="1"/>
    <xf numFmtId="0" fontId="4" fillId="0" borderId="5" xfId="0" quotePrefix="1" applyFont="1" applyBorder="1" applyAlignment="1">
      <alignment horizontal="left"/>
    </xf>
    <xf numFmtId="168" fontId="4" fillId="0" borderId="5" xfId="0" applyNumberFormat="1" applyFont="1" applyBorder="1"/>
    <xf numFmtId="170" fontId="4" fillId="0" borderId="5" xfId="1" applyNumberFormat="1" applyFont="1" applyBorder="1" applyAlignment="1">
      <alignment horizontal="center" vertical="center"/>
    </xf>
    <xf numFmtId="9" fontId="4" fillId="0" borderId="5" xfId="1" applyNumberFormat="1" applyFont="1" applyBorder="1" applyAlignment="1">
      <alignment horizontal="center" vertical="center"/>
    </xf>
    <xf numFmtId="9" fontId="5" fillId="0" borderId="5" xfId="2" applyFont="1" applyBorder="1"/>
    <xf numFmtId="0" fontId="4" fillId="0" borderId="5" xfId="1" applyNumberFormat="1" applyFont="1" applyBorder="1" applyAlignment="1">
      <alignment horizontal="center" vertical="center"/>
    </xf>
    <xf numFmtId="169" fontId="4" fillId="0" borderId="5" xfId="1" applyNumberFormat="1" applyFont="1" applyBorder="1" applyAlignment="1">
      <alignment horizontal="center" vertical="center"/>
    </xf>
    <xf numFmtId="169" fontId="4" fillId="0" borderId="5" xfId="0" applyNumberFormat="1" applyFont="1" applyBorder="1"/>
    <xf numFmtId="0" fontId="6" fillId="0" borderId="5" xfId="0" applyFont="1" applyBorder="1" applyAlignment="1">
      <alignment horizontal="center"/>
    </xf>
    <xf numFmtId="0" fontId="6" fillId="0" borderId="5" xfId="0" applyFont="1" applyBorder="1"/>
    <xf numFmtId="0" fontId="6" fillId="0" borderId="5" xfId="0" applyFont="1" applyBorder="1" applyAlignment="1">
      <alignment horizontal="left"/>
    </xf>
    <xf numFmtId="170" fontId="6" fillId="0" borderId="5" xfId="1" applyNumberFormat="1" applyFont="1" applyBorder="1"/>
    <xf numFmtId="168" fontId="6" fillId="0" borderId="5" xfId="0" applyNumberFormat="1" applyFont="1" applyBorder="1"/>
    <xf numFmtId="170" fontId="6" fillId="0" borderId="5" xfId="1" applyNumberFormat="1" applyFont="1" applyBorder="1" applyAlignment="1">
      <alignment horizontal="center" vertical="center"/>
    </xf>
    <xf numFmtId="169" fontId="6" fillId="0" borderId="5" xfId="1" applyNumberFormat="1" applyFont="1" applyBorder="1" applyAlignment="1">
      <alignment horizontal="center" vertical="center"/>
    </xf>
    <xf numFmtId="169" fontId="5" fillId="0" borderId="5" xfId="0" applyNumberFormat="1" applyFont="1" applyBorder="1"/>
    <xf numFmtId="168" fontId="5" fillId="0" borderId="5" xfId="0" applyNumberFormat="1" applyFont="1" applyBorder="1"/>
    <xf numFmtId="1" fontId="5" fillId="0" borderId="5" xfId="0" applyNumberFormat="1" applyFont="1" applyBorder="1"/>
    <xf numFmtId="10" fontId="5" fillId="0" borderId="5" xfId="2" quotePrefix="1" applyNumberFormat="1" applyFont="1" applyBorder="1"/>
    <xf numFmtId="10" fontId="5" fillId="0" borderId="5" xfId="2" applyNumberFormat="1" applyFont="1" applyBorder="1"/>
    <xf numFmtId="171" fontId="5" fillId="0" borderId="5" xfId="0" applyNumberFormat="1" applyFont="1" applyBorder="1"/>
    <xf numFmtId="169" fontId="6" fillId="0" borderId="5" xfId="0" applyNumberFormat="1" applyFont="1" applyBorder="1"/>
    <xf numFmtId="1" fontId="6" fillId="0" borderId="5" xfId="0" applyNumberFormat="1" applyFont="1" applyBorder="1"/>
    <xf numFmtId="9" fontId="6" fillId="0" borderId="5" xfId="2" applyFont="1" applyBorder="1"/>
    <xf numFmtId="170" fontId="5" fillId="4" borderId="5" xfId="1" applyNumberFormat="1" applyFont="1" applyFill="1" applyBorder="1"/>
    <xf numFmtId="0" fontId="4" fillId="4" borderId="5" xfId="0" applyFont="1" applyFill="1" applyBorder="1" applyAlignment="1">
      <alignment horizontal="center"/>
    </xf>
    <xf numFmtId="0" fontId="5" fillId="4" borderId="5" xfId="0" applyFont="1" applyFill="1" applyBorder="1"/>
    <xf numFmtId="169" fontId="5" fillId="4" borderId="5" xfId="0" applyNumberFormat="1" applyFont="1" applyFill="1" applyBorder="1"/>
    <xf numFmtId="168" fontId="5" fillId="4" borderId="5" xfId="0" applyNumberFormat="1" applyFont="1" applyFill="1" applyBorder="1"/>
    <xf numFmtId="1" fontId="5" fillId="4" borderId="5" xfId="0" applyNumberFormat="1" applyFont="1" applyFill="1" applyBorder="1"/>
    <xf numFmtId="10" fontId="6" fillId="0" borderId="5" xfId="2" applyNumberFormat="1" applyFont="1" applyBorder="1"/>
    <xf numFmtId="170" fontId="5" fillId="5" borderId="5" xfId="1" applyNumberFormat="1" applyFont="1" applyFill="1" applyBorder="1"/>
    <xf numFmtId="10" fontId="5" fillId="5" borderId="5" xfId="2" applyNumberFormat="1" applyFont="1" applyFill="1" applyBorder="1"/>
    <xf numFmtId="0" fontId="5" fillId="5" borderId="5" xfId="0" applyFont="1" applyFill="1" applyBorder="1"/>
    <xf numFmtId="169" fontId="5" fillId="5" borderId="5" xfId="0" applyNumberFormat="1" applyFont="1" applyFill="1" applyBorder="1"/>
    <xf numFmtId="1" fontId="5" fillId="5" borderId="5" xfId="0" applyNumberFormat="1" applyFont="1" applyFill="1" applyBorder="1"/>
    <xf numFmtId="168" fontId="5" fillId="5" borderId="5" xfId="0" applyNumberFormat="1" applyFont="1" applyFill="1" applyBorder="1"/>
    <xf numFmtId="169" fontId="5" fillId="6" borderId="5" xfId="0" applyNumberFormat="1" applyFont="1" applyFill="1" applyBorder="1"/>
    <xf numFmtId="0" fontId="5" fillId="6" borderId="5" xfId="0" applyFont="1" applyFill="1" applyBorder="1"/>
    <xf numFmtId="0" fontId="12" fillId="0" borderId="5" xfId="0" applyFont="1" applyBorder="1" applyAlignment="1">
      <alignment horizontal="center" vertical="center"/>
    </xf>
    <xf numFmtId="171" fontId="5" fillId="0" borderId="5" xfId="0" applyNumberFormat="1" applyFont="1" applyBorder="1" applyAlignment="1">
      <alignment horizontal="center" vertical="center"/>
    </xf>
    <xf numFmtId="15" fontId="12" fillId="0" borderId="5" xfId="0" applyNumberFormat="1" applyFont="1" applyBorder="1" applyAlignment="1">
      <alignment horizontal="center" vertical="center"/>
    </xf>
    <xf numFmtId="0" fontId="6" fillId="6" borderId="5" xfId="0" applyFont="1" applyFill="1" applyBorder="1"/>
    <xf numFmtId="0" fontId="6" fillId="0" borderId="5" xfId="0" applyFont="1" applyBorder="1" applyAlignment="1">
      <alignment horizontal="center" vertical="center"/>
    </xf>
    <xf numFmtId="170" fontId="14" fillId="0" borderId="5" xfId="1" applyNumberFormat="1" applyFont="1" applyBorder="1"/>
    <xf numFmtId="10" fontId="14" fillId="0" borderId="5" xfId="2" applyNumberFormat="1" applyFont="1" applyBorder="1"/>
    <xf numFmtId="0" fontId="14" fillId="0" borderId="5" xfId="0" applyFont="1" applyBorder="1" applyAlignment="1">
      <alignment horizontal="center"/>
    </xf>
    <xf numFmtId="0" fontId="14" fillId="0" borderId="5" xfId="0" applyFont="1" applyBorder="1"/>
    <xf numFmtId="169" fontId="14" fillId="0" borderId="5" xfId="0" applyNumberFormat="1" applyFont="1" applyBorder="1"/>
    <xf numFmtId="168" fontId="14" fillId="0" borderId="5" xfId="0" applyNumberFormat="1" applyFont="1" applyBorder="1"/>
    <xf numFmtId="1" fontId="14" fillId="0" borderId="5" xfId="0" applyNumberFormat="1" applyFont="1" applyBorder="1"/>
    <xf numFmtId="0" fontId="14" fillId="0" borderId="5" xfId="0" applyFont="1" applyBorder="1" applyAlignment="1">
      <alignment horizontal="left"/>
    </xf>
    <xf numFmtId="9" fontId="14" fillId="0" borderId="5" xfId="2" applyFont="1" applyBorder="1"/>
    <xf numFmtId="0" fontId="5" fillId="3" borderId="5" xfId="0" applyFont="1" applyFill="1" applyBorder="1"/>
    <xf numFmtId="170" fontId="5" fillId="7" borderId="5" xfId="1" applyNumberFormat="1" applyFont="1" applyFill="1" applyBorder="1"/>
    <xf numFmtId="10" fontId="5" fillId="7" borderId="5" xfId="2" applyNumberFormat="1" applyFont="1" applyFill="1" applyBorder="1"/>
    <xf numFmtId="0" fontId="4" fillId="7" borderId="5" xfId="0" applyFont="1" applyFill="1" applyBorder="1" applyAlignment="1">
      <alignment horizontal="center"/>
    </xf>
    <xf numFmtId="0" fontId="5" fillId="7" borderId="5" xfId="0" applyFont="1" applyFill="1" applyBorder="1"/>
    <xf numFmtId="169" fontId="5" fillId="7" borderId="5" xfId="0" applyNumberFormat="1" applyFont="1" applyFill="1" applyBorder="1"/>
    <xf numFmtId="168" fontId="5" fillId="7" borderId="5" xfId="0" applyNumberFormat="1" applyFont="1" applyFill="1" applyBorder="1"/>
    <xf numFmtId="1" fontId="5" fillId="7" borderId="5" xfId="0" applyNumberFormat="1" applyFont="1" applyFill="1" applyBorder="1"/>
    <xf numFmtId="0" fontId="4" fillId="7" borderId="5" xfId="0" applyFont="1" applyFill="1" applyBorder="1" applyAlignment="1">
      <alignment horizontal="left"/>
    </xf>
    <xf numFmtId="9" fontId="5" fillId="7" borderId="5" xfId="2" applyFont="1" applyFill="1" applyBorder="1"/>
    <xf numFmtId="0" fontId="5" fillId="0" borderId="5" xfId="1" applyNumberFormat="1" applyFont="1" applyBorder="1"/>
    <xf numFmtId="169" fontId="5" fillId="0" borderId="5" xfId="1" applyNumberFormat="1" applyFont="1" applyBorder="1"/>
    <xf numFmtId="173" fontId="5" fillId="0" borderId="5" xfId="2" applyNumberFormat="1" applyFont="1" applyBorder="1"/>
    <xf numFmtId="10" fontId="4" fillId="0" borderId="5" xfId="2" applyNumberFormat="1" applyFont="1" applyBorder="1"/>
    <xf numFmtId="1" fontId="4" fillId="0" borderId="5" xfId="0" applyNumberFormat="1" applyFont="1" applyBorder="1"/>
    <xf numFmtId="9" fontId="4" fillId="0" borderId="5" xfId="2" applyFont="1" applyBorder="1"/>
    <xf numFmtId="0" fontId="5" fillId="0" borderId="5" xfId="0" applyFont="1" applyBorder="1" applyAlignment="1">
      <alignment horizontal="center" vertical="center"/>
    </xf>
    <xf numFmtId="170" fontId="4" fillId="0" borderId="5" xfId="1" applyNumberFormat="1" applyFont="1" applyBorder="1" applyAlignment="1">
      <alignment horizontal="left"/>
    </xf>
    <xf numFmtId="10" fontId="0" fillId="0" borderId="5" xfId="0" applyNumberFormat="1" applyBorder="1" applyAlignment="1">
      <alignment vertical="center"/>
    </xf>
    <xf numFmtId="0" fontId="6" fillId="0" borderId="5" xfId="1" applyNumberFormat="1" applyFont="1" applyBorder="1" applyAlignment="1">
      <alignment horizontal="center" vertical="center"/>
    </xf>
    <xf numFmtId="0" fontId="4" fillId="0" borderId="5" xfId="0" applyFont="1" applyBorder="1" applyAlignment="1">
      <alignment horizontal="center" vertical="center"/>
    </xf>
    <xf numFmtId="171" fontId="4" fillId="0" borderId="5" xfId="0" quotePrefix="1" applyNumberFormat="1" applyFont="1" applyBorder="1" applyAlignment="1">
      <alignment horizontal="center" vertical="center"/>
    </xf>
    <xf numFmtId="0" fontId="6" fillId="0" borderId="5" xfId="0" applyFont="1" applyBorder="1" applyAlignment="1">
      <alignment horizontal="right"/>
    </xf>
    <xf numFmtId="0" fontId="13" fillId="0" borderId="5" xfId="0" applyFont="1" applyBorder="1" applyAlignment="1">
      <alignment horizontal="center" vertical="center" wrapText="1"/>
    </xf>
    <xf numFmtId="174" fontId="12" fillId="0" borderId="5" xfId="0" quotePrefix="1" applyNumberFormat="1" applyFont="1" applyBorder="1" applyAlignment="1">
      <alignment horizontal="left"/>
    </xf>
    <xf numFmtId="9" fontId="5" fillId="0" borderId="5" xfId="1" applyNumberFormat="1" applyFont="1" applyBorder="1"/>
    <xf numFmtId="0" fontId="5" fillId="0" borderId="5" xfId="0" applyFont="1" applyBorder="1" applyAlignment="1">
      <alignment horizontal="left"/>
    </xf>
    <xf numFmtId="0" fontId="10" fillId="13" borderId="2" xfId="0" applyFont="1" applyFill="1" applyBorder="1" applyAlignment="1">
      <alignment horizontal="center" vertical="center"/>
    </xf>
    <xf numFmtId="0" fontId="10" fillId="13" borderId="2" xfId="0" applyFont="1" applyFill="1" applyBorder="1" applyAlignment="1">
      <alignment horizontal="center" vertical="center" wrapText="1"/>
    </xf>
    <xf numFmtId="169" fontId="10" fillId="13" borderId="2" xfId="0" applyNumberFormat="1" applyFont="1" applyFill="1" applyBorder="1" applyAlignment="1">
      <alignment horizontal="center" vertical="center" wrapText="1"/>
    </xf>
    <xf numFmtId="168" fontId="10" fillId="13" borderId="2" xfId="0" quotePrefix="1" applyNumberFormat="1" applyFont="1" applyFill="1" applyBorder="1" applyAlignment="1">
      <alignment horizontal="center" vertical="center"/>
    </xf>
    <xf numFmtId="1" fontId="10" fillId="13" borderId="2" xfId="0" applyNumberFormat="1" applyFont="1" applyFill="1" applyBorder="1" applyAlignment="1">
      <alignment horizontal="center" vertical="center"/>
    </xf>
    <xf numFmtId="49" fontId="10" fillId="13" borderId="2" xfId="0" applyNumberFormat="1" applyFont="1" applyFill="1" applyBorder="1" applyAlignment="1">
      <alignment horizontal="center" vertical="center"/>
    </xf>
    <xf numFmtId="170" fontId="10" fillId="13" borderId="2" xfId="1" applyNumberFormat="1" applyFont="1" applyFill="1" applyBorder="1" applyAlignment="1">
      <alignment horizontal="center" vertical="center" wrapText="1"/>
    </xf>
    <xf numFmtId="168" fontId="10" fillId="13" borderId="2" xfId="0" applyNumberFormat="1" applyFont="1" applyFill="1" applyBorder="1" applyAlignment="1">
      <alignment horizontal="center" vertical="center"/>
    </xf>
    <xf numFmtId="169" fontId="4" fillId="0" borderId="5" xfId="0" applyNumberFormat="1" applyFont="1" applyBorder="1" applyAlignment="1">
      <alignment horizontal="center" vertical="center"/>
    </xf>
    <xf numFmtId="168" fontId="4" fillId="0" borderId="5" xfId="0" quotePrefix="1" applyNumberFormat="1" applyFont="1" applyBorder="1" applyAlignment="1">
      <alignment horizontal="center" vertical="center"/>
    </xf>
    <xf numFmtId="1" fontId="4" fillId="0" borderId="5" xfId="0" applyNumberFormat="1" applyFont="1" applyBorder="1" applyAlignment="1">
      <alignment horizontal="center" vertical="center"/>
    </xf>
    <xf numFmtId="0" fontId="4" fillId="0" borderId="5" xfId="0" applyFont="1" applyBorder="1" applyAlignment="1">
      <alignment horizontal="left" vertical="center"/>
    </xf>
    <xf numFmtId="168" fontId="4" fillId="0" borderId="5" xfId="0" applyNumberFormat="1" applyFont="1" applyBorder="1" applyAlignment="1">
      <alignment horizontal="center" vertical="center"/>
    </xf>
    <xf numFmtId="10" fontId="10" fillId="2" borderId="2" xfId="2" applyNumberFormat="1" applyFont="1" applyFill="1" applyBorder="1" applyAlignment="1">
      <alignment horizontal="center" vertical="center" wrapText="1"/>
    </xf>
    <xf numFmtId="170" fontId="4" fillId="0" borderId="5" xfId="0" applyNumberFormat="1" applyFont="1" applyBorder="1" applyAlignment="1">
      <alignment horizontal="center" vertical="center"/>
    </xf>
    <xf numFmtId="9" fontId="4" fillId="0" borderId="5" xfId="0" applyNumberFormat="1" applyFont="1" applyBorder="1" applyAlignment="1">
      <alignment horizontal="center" vertical="center"/>
    </xf>
    <xf numFmtId="0" fontId="10" fillId="13" borderId="2" xfId="0" applyFont="1" applyFill="1" applyBorder="1" applyAlignment="1">
      <alignment horizontal="left" vertical="center"/>
    </xf>
    <xf numFmtId="0" fontId="5" fillId="7" borderId="5" xfId="0" applyFont="1" applyFill="1" applyBorder="1" applyAlignment="1">
      <alignment horizontal="left"/>
    </xf>
    <xf numFmtId="170" fontId="18" fillId="0" borderId="0" xfId="0" applyNumberFormat="1" applyFont="1"/>
    <xf numFmtId="169" fontId="10" fillId="14" borderId="2" xfId="0" applyNumberFormat="1" applyFont="1" applyFill="1" applyBorder="1" applyAlignment="1">
      <alignment horizontal="center" vertical="center" wrapText="1"/>
    </xf>
    <xf numFmtId="0" fontId="5" fillId="0" borderId="5" xfId="0" applyFont="1" applyBorder="1" applyAlignment="1">
      <alignment horizontal="center"/>
    </xf>
    <xf numFmtId="0" fontId="5" fillId="4" borderId="5" xfId="0" applyFont="1" applyFill="1" applyBorder="1" applyAlignment="1">
      <alignment horizontal="center"/>
    </xf>
    <xf numFmtId="0" fontId="5" fillId="5" borderId="5" xfId="0" applyFont="1" applyFill="1" applyBorder="1" applyAlignment="1">
      <alignment horizontal="center"/>
    </xf>
    <xf numFmtId="1" fontId="5" fillId="0" borderId="5" xfId="0" applyNumberFormat="1" applyFont="1" applyBorder="1" applyAlignment="1">
      <alignment horizontal="center"/>
    </xf>
    <xf numFmtId="0" fontId="5" fillId="7" borderId="5" xfId="0" applyFont="1" applyFill="1" applyBorder="1" applyAlignment="1">
      <alignment horizontal="center"/>
    </xf>
    <xf numFmtId="168" fontId="5" fillId="0" borderId="5" xfId="0" applyNumberFormat="1" applyFont="1" applyBorder="1" applyAlignment="1">
      <alignment horizontal="center"/>
    </xf>
    <xf numFmtId="168" fontId="6" fillId="0" borderId="5" xfId="0" applyNumberFormat="1" applyFont="1" applyBorder="1" applyAlignment="1">
      <alignment horizontal="center"/>
    </xf>
    <xf numFmtId="168" fontId="5" fillId="4" borderId="5" xfId="0" applyNumberFormat="1" applyFont="1" applyFill="1" applyBorder="1" applyAlignment="1">
      <alignment horizontal="center"/>
    </xf>
    <xf numFmtId="168" fontId="5" fillId="5" borderId="5" xfId="0" applyNumberFormat="1" applyFont="1" applyFill="1" applyBorder="1" applyAlignment="1">
      <alignment horizontal="center"/>
    </xf>
    <xf numFmtId="168" fontId="14" fillId="0" borderId="5" xfId="0" applyNumberFormat="1" applyFont="1" applyBorder="1" applyAlignment="1">
      <alignment horizontal="center"/>
    </xf>
    <xf numFmtId="168" fontId="5" fillId="7" borderId="5" xfId="0" applyNumberFormat="1" applyFont="1" applyFill="1" applyBorder="1" applyAlignment="1">
      <alignment horizontal="center"/>
    </xf>
    <xf numFmtId="169" fontId="10" fillId="2" borderId="2" xfId="0" applyNumberFormat="1" applyFont="1" applyFill="1" applyBorder="1" applyAlignment="1">
      <alignment horizontal="center" vertical="center"/>
    </xf>
    <xf numFmtId="1" fontId="4" fillId="0" borderId="5" xfId="0" applyNumberFormat="1" applyFont="1" applyBorder="1" applyAlignment="1">
      <alignment horizontal="left"/>
    </xf>
    <xf numFmtId="1" fontId="14" fillId="0" borderId="5" xfId="0" applyNumberFormat="1" applyFont="1" applyBorder="1" applyAlignment="1">
      <alignment horizontal="left"/>
    </xf>
    <xf numFmtId="1" fontId="4" fillId="7" borderId="5" xfId="0" applyNumberFormat="1" applyFont="1" applyFill="1" applyBorder="1" applyAlignment="1">
      <alignment horizontal="left"/>
    </xf>
    <xf numFmtId="1" fontId="6" fillId="0" borderId="5" xfId="0" applyNumberFormat="1" applyFont="1" applyBorder="1" applyAlignment="1">
      <alignment horizontal="left"/>
    </xf>
    <xf numFmtId="1" fontId="5" fillId="0" borderId="5" xfId="0" applyNumberFormat="1" applyFont="1" applyBorder="1" applyAlignment="1">
      <alignment horizontal="left"/>
    </xf>
    <xf numFmtId="10" fontId="4" fillId="0" borderId="5" xfId="0" applyNumberFormat="1" applyFont="1" applyBorder="1" applyAlignment="1">
      <alignment horizontal="center" vertical="center"/>
    </xf>
    <xf numFmtId="1" fontId="10" fillId="11" borderId="2" xfId="24" applyNumberFormat="1" applyFont="1" applyFill="1" applyBorder="1" applyAlignment="1">
      <alignment horizontal="center" vertical="center" wrapText="1"/>
    </xf>
    <xf numFmtId="1" fontId="4" fillId="0" borderId="5" xfId="24" applyNumberFormat="1" applyFont="1" applyBorder="1" applyAlignment="1">
      <alignment horizontal="center" vertical="center"/>
    </xf>
    <xf numFmtId="1" fontId="5" fillId="0" borderId="5" xfId="24" applyNumberFormat="1" applyFont="1" applyBorder="1"/>
    <xf numFmtId="1" fontId="6" fillId="0" borderId="5" xfId="24" applyNumberFormat="1" applyFont="1" applyBorder="1"/>
    <xf numFmtId="1" fontId="5" fillId="5" borderId="5" xfId="24" applyNumberFormat="1" applyFont="1" applyFill="1" applyBorder="1"/>
    <xf numFmtId="1" fontId="5" fillId="0" borderId="5" xfId="24" applyNumberFormat="1" applyFont="1" applyBorder="1" applyAlignment="1">
      <alignment vertical="center"/>
    </xf>
    <xf numFmtId="1" fontId="14" fillId="0" borderId="5" xfId="24" applyNumberFormat="1" applyFont="1" applyBorder="1"/>
    <xf numFmtId="1" fontId="5" fillId="7" borderId="5" xfId="24" applyNumberFormat="1" applyFont="1" applyFill="1" applyBorder="1"/>
    <xf numFmtId="1" fontId="5" fillId="4" borderId="5" xfId="24" applyNumberFormat="1" applyFont="1" applyFill="1" applyBorder="1"/>
    <xf numFmtId="1" fontId="5" fillId="0" borderId="6" xfId="24" applyNumberFormat="1" applyFont="1" applyBorder="1" applyAlignment="1">
      <alignment vertical="center"/>
    </xf>
    <xf numFmtId="1" fontId="4" fillId="0" borderId="5" xfId="24" applyNumberFormat="1" applyFont="1" applyBorder="1"/>
    <xf numFmtId="1" fontId="10" fillId="11" borderId="2" xfId="24" applyNumberFormat="1" applyFont="1" applyFill="1" applyBorder="1" applyAlignment="1">
      <alignment horizontal="center" vertical="center"/>
    </xf>
    <xf numFmtId="1" fontId="4" fillId="0" borderId="5" xfId="24" applyNumberFormat="1" applyFont="1" applyBorder="1" applyAlignment="1">
      <alignment horizontal="right"/>
    </xf>
    <xf numFmtId="1" fontId="10" fillId="12" borderId="2" xfId="24" applyNumberFormat="1" applyFont="1" applyFill="1" applyBorder="1" applyAlignment="1">
      <alignment horizontal="center" vertical="center"/>
    </xf>
    <xf numFmtId="1" fontId="6" fillId="0" borderId="5" xfId="24" applyNumberFormat="1" applyFont="1" applyBorder="1" applyAlignment="1">
      <alignment horizontal="center" vertical="center"/>
    </xf>
    <xf numFmtId="1" fontId="10" fillId="8" borderId="2" xfId="24" applyNumberFormat="1" applyFont="1" applyFill="1" applyBorder="1" applyAlignment="1">
      <alignment horizontal="center" vertical="center"/>
    </xf>
    <xf numFmtId="1" fontId="4" fillId="0" borderId="5" xfId="24" applyNumberFormat="1" applyFont="1" applyBorder="1" applyAlignment="1">
      <alignment horizontal="center"/>
    </xf>
  </cellXfs>
  <cellStyles count="25">
    <cellStyle name="Comma" xfId="1" builtinId="3"/>
    <cellStyle name="Comma [0]" xfId="24" builtinId="6"/>
    <cellStyle name="Comma [0] 2" xfId="16" xr:uid="{00000000-0005-0000-0000-000001000000}"/>
    <cellStyle name="Comma [0] 2 2" xfId="22" xr:uid="{00000000-0005-0000-0000-000002000000}"/>
    <cellStyle name="Comma 2" xfId="17" xr:uid="{00000000-0005-0000-0000-000003000000}"/>
    <cellStyle name="Comma 2 2" xfId="23" xr:uid="{00000000-0005-0000-0000-000004000000}"/>
    <cellStyle name="Comma 3" xfId="4" xr:uid="{00000000-0005-0000-0000-000005000000}"/>
    <cellStyle name="Comma 4" xfId="19" xr:uid="{00000000-0005-0000-0000-000006000000}"/>
    <cellStyle name="Comma 5" xfId="20" xr:uid="{00000000-0005-0000-0000-000007000000}"/>
    <cellStyle name="Currency [0] 2" xfId="5" xr:uid="{00000000-0005-0000-0000-000008000000}"/>
    <cellStyle name="Currency [0] 2 2" xfId="6" xr:uid="{00000000-0005-0000-0000-000009000000}"/>
    <cellStyle name="Currency 2 2" xfId="7" xr:uid="{00000000-0005-0000-0000-00000A000000}"/>
    <cellStyle name="Currency 2 3" xfId="8" xr:uid="{00000000-0005-0000-0000-00000B000000}"/>
    <cellStyle name="Currency 2 4" xfId="9" xr:uid="{00000000-0005-0000-0000-00000C000000}"/>
    <cellStyle name="Currency 2 5" xfId="10" xr:uid="{00000000-0005-0000-0000-00000D000000}"/>
    <cellStyle name="Currency 2 6" xfId="11" xr:uid="{00000000-0005-0000-0000-00000E000000}"/>
    <cellStyle name="Normal" xfId="0" builtinId="0"/>
    <cellStyle name="Normal 2" xfId="3" xr:uid="{00000000-0005-0000-0000-000010000000}"/>
    <cellStyle name="Normal 2 2" xfId="13" xr:uid="{00000000-0005-0000-0000-000011000000}"/>
    <cellStyle name="Normal 2 3" xfId="12" xr:uid="{00000000-0005-0000-0000-000012000000}"/>
    <cellStyle name="Normal 3" xfId="15" xr:uid="{00000000-0005-0000-0000-000013000000}"/>
    <cellStyle name="Normal 3 2" xfId="21" xr:uid="{00000000-0005-0000-0000-000014000000}"/>
    <cellStyle name="Normal 32" xfId="14" xr:uid="{00000000-0005-0000-0000-000015000000}"/>
    <cellStyle name="Percent" xfId="2" builtinId="5"/>
    <cellStyle name="Percent 2" xfId="18" xr:uid="{00000000-0005-0000-0000-00001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gister%20Pemegang%20Polis%20SYARIA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P"/>
      <sheetName val="TRIWULAN I 2019"/>
      <sheetName val="BROKER&amp;REAS"/>
      <sheetName val="Sheet2"/>
    </sheetNames>
    <sheetDataSet>
      <sheetData sheetId="0" refreshError="1"/>
      <sheetData sheetId="1" refreshError="1">
        <row r="4">
          <cell r="B4" t="str">
            <v>NO. POLIS</v>
          </cell>
          <cell r="C4" t="str">
            <v>NO. POLIS SISTEM</v>
          </cell>
          <cell r="D4" t="str">
            <v>NAMA PEMEGANG POLIS</v>
          </cell>
          <cell r="E4" t="str">
            <v>ALAMAT</v>
          </cell>
          <cell r="F4" t="str">
            <v>PROVINSI</v>
          </cell>
          <cell r="G4" t="str">
            <v>TERBIT POLIS</v>
          </cell>
          <cell r="H4" t="str">
            <v>THN TERBIT POLIS</v>
          </cell>
          <cell r="I4" t="str">
            <v>SINGKATAN NAMA PRODUK</v>
          </cell>
          <cell r="J4" t="str">
            <v>NAMA PRODUK</v>
          </cell>
          <cell r="K4" t="str">
            <v>KLASIFIKASI</v>
          </cell>
          <cell r="L4" t="str">
            <v>AWAL</v>
          </cell>
          <cell r="M4" t="str">
            <v>AKHIR</v>
          </cell>
          <cell r="N4" t="str">
            <v>KET</v>
          </cell>
          <cell r="O4" t="str">
            <v>STATUS</v>
          </cell>
          <cell r="P4" t="str">
            <v>RATE (‰)</v>
          </cell>
          <cell r="Q4" t="str">
            <v>KODE RATE ACTUARY</v>
          </cell>
          <cell r="R4" t="str">
            <v>MASA LELUASA (GRACE PERIOD)</v>
          </cell>
          <cell r="S4" t="str">
            <v>KELENGKAPAN BERKAS MANFAAT ASURANSI</v>
          </cell>
          <cell r="T4" t="str">
            <v>KADALUARSA KLAIM</v>
          </cell>
          <cell r="U4" t="str">
            <v>PEMULIHAN KEPESERTAAN ASURANSI</v>
          </cell>
          <cell r="V4" t="str">
            <v>PENYELESAIAN PERSELISIHAN</v>
          </cell>
          <cell r="W4" t="str">
            <v>IURAN TABBARU</v>
          </cell>
          <cell r="X4" t="str">
            <v xml:space="preserve">UJRAH ATAS PENGELOLAAN POLIS UNTUK PENGELOLA </v>
          </cell>
          <cell r="Y4" t="str">
            <v>NISBAH HASIL INVESTASI (PESERTA)</v>
          </cell>
          <cell r="Z4" t="str">
            <v>NISBAH HASIL INVESTASI (PEENGELOLA)</v>
          </cell>
          <cell r="AA4" t="str">
            <v>SURPLUS UNDERWRITING (DANA TABBARU)</v>
          </cell>
          <cell r="AB4" t="str">
            <v>SURPLUS UNDERWRITING (PESERTA)</v>
          </cell>
          <cell r="AC4" t="str">
            <v>SURPLUS UNDERWRITING (PENGELOLA)</v>
          </cell>
          <cell r="AD4" t="str">
            <v>USIA MINIAMAL KEPESERTAAN ASURANSI</v>
          </cell>
          <cell r="AE4" t="str">
            <v>USIA MAKSIMAL KEPESERTAAN ASURANSI</v>
          </cell>
          <cell r="AF4" t="str">
            <v>REASURADUR</v>
          </cell>
          <cell r="AG4" t="str">
            <v>TIPE</v>
          </cell>
          <cell r="AH4" t="str">
            <v>MODEL</v>
          </cell>
          <cell r="AI4" t="str">
            <v>RATE (‰)</v>
          </cell>
          <cell r="AJ4" t="str">
            <v>RI COM (%)</v>
          </cell>
          <cell r="AK4" t="str">
            <v>KETENTUAN UWNYA REAS</v>
          </cell>
          <cell r="AL4" t="str">
            <v>STNC</v>
          </cell>
          <cell r="AM4" t="str">
            <v>KADALUARSA REAS</v>
          </cell>
          <cell r="AN4" t="str">
            <v>JATUH TEMPO PEMBAYARAN KONTRIBUSI REAS</v>
          </cell>
          <cell r="AO4" t="str">
            <v>NO PERJANJIAN REAS</v>
          </cell>
          <cell r="AP4" t="str">
            <v>Perkalian Biaya Penutupan</v>
          </cell>
          <cell r="AQ4" t="str">
            <v>POTONG LANGSUNG (%)</v>
          </cell>
          <cell r="AR4" t="str">
            <v>FEE BASE/BROKERAGE</v>
          </cell>
          <cell r="AS4" t="str">
            <v>MAINTENANCE</v>
          </cell>
          <cell r="AT4" t="str">
            <v>ADMIN AGENCY</v>
          </cell>
          <cell r="AU4" t="str">
            <v>AGEN PENUTUP</v>
          </cell>
          <cell r="AV4" t="str">
            <v>OPERASIONAL AGENCY</v>
          </cell>
          <cell r="AW4" t="str">
            <v>UJROH (HANDLING FEE) BROKER</v>
          </cell>
          <cell r="AX4" t="str">
            <v>REFERAL FEE</v>
          </cell>
          <cell r="AY4" t="str">
            <v>PPh</v>
          </cell>
          <cell r="AZ4" t="str">
            <v>PPN</v>
          </cell>
          <cell r="BA4" t="str">
            <v>Tujuan Pembayaran Nota Penutupan</v>
          </cell>
          <cell r="BB4" t="str">
            <v>No.Rek</v>
          </cell>
          <cell r="BC4" t="str">
            <v>BANK</v>
          </cell>
          <cell r="BD4" t="str">
            <v>Tujuan Pembayaran Update</v>
          </cell>
          <cell r="BE4" t="str">
            <v>PKS</v>
          </cell>
          <cell r="BF4" t="str">
            <v>Produksi Kontribusi</v>
          </cell>
          <cell r="BG4" t="str">
            <v>Surat Permohonan Tarif Kontribusi</v>
          </cell>
          <cell r="BH4" t="str">
            <v>Ringkasan Produk</v>
          </cell>
          <cell r="BI4" t="str">
            <v>Tabel Rate Premi</v>
          </cell>
          <cell r="BJ4" t="str">
            <v>SPAJKS (Surat Permohonan Asuransi Jiwa Kumpulan Syariah)</v>
          </cell>
          <cell r="BK4" t="str">
            <v>SPAJKS Sementara</v>
          </cell>
          <cell r="BL4" t="str">
            <v>Copy KTP</v>
          </cell>
          <cell r="BM4" t="str">
            <v>Copy NPWP</v>
          </cell>
          <cell r="BN4" t="str">
            <v>NPWP</v>
          </cell>
          <cell r="BO4" t="str">
            <v>Copy SIUP/No. ijin usaha</v>
          </cell>
          <cell r="BP4" t="str">
            <v>Nota Penutupan</v>
          </cell>
          <cell r="BQ4" t="str">
            <v>TUJUAN PEMBAYARAN/NAMA PENERIMA REFUND</v>
          </cell>
          <cell r="BR4" t="str">
            <v>BANK</v>
          </cell>
          <cell r="BS4" t="str">
            <v>NO. REKENING</v>
          </cell>
          <cell r="BT4" t="str">
            <v>TUJUAN PENGIRIMAN SURAT</v>
          </cell>
          <cell r="BU4" t="str">
            <v xml:space="preserve"> MCU dicover AJRI</v>
          </cell>
          <cell r="BV4" t="str">
            <v>KABUPATEN</v>
          </cell>
          <cell r="BW4" t="str">
            <v>KODE KABUPATEN</v>
          </cell>
          <cell r="BX4" t="str">
            <v>CABANG PEMASARAN</v>
          </cell>
          <cell r="BY4" t="str">
            <v>Ket Diskon/HF di Memo</v>
          </cell>
          <cell r="BZ4" t="str">
            <v>-</v>
          </cell>
          <cell r="CA4" t="str">
            <v>-</v>
          </cell>
          <cell r="CB4" t="str">
            <v>SEKTOR EKONOMI</v>
          </cell>
          <cell r="CC4" t="str">
            <v>MITRA PENGIMBANG (COUNTERPARTY)</v>
          </cell>
          <cell r="CD4" t="str">
            <v>Kerjasama Pemasaran</v>
          </cell>
          <cell r="CE4" t="str">
            <v>Asuransi Mikro</v>
          </cell>
          <cell r="CF4" t="str">
            <v>PIC MARKETING versi MARSUP</v>
          </cell>
          <cell r="CG4" t="str">
            <v>DC AAJI</v>
          </cell>
          <cell r="CH4" t="str">
            <v>DC OJK</v>
          </cell>
          <cell r="CI4" t="str">
            <v>OFFICE</v>
          </cell>
          <cell r="CJ4" t="str">
            <v>CHANNEL</v>
          </cell>
          <cell r="CK4" t="str">
            <v>SEGMENT</v>
          </cell>
          <cell r="CL4" t="str">
            <v>LINE OF BUSINESS</v>
          </cell>
          <cell r="CM4" t="str">
            <v>PRODUCT</v>
          </cell>
          <cell r="CN4" t="str">
            <v>SOURCE OF BUSINESS</v>
          </cell>
          <cell r="CO4" t="str">
            <v>NO NOTA PENUTUPAN</v>
          </cell>
          <cell r="CP4" t="str">
            <v>NO PERJANJIAN KERJASAMA (PKS)</v>
          </cell>
          <cell r="CQ4" t="str">
            <v>PENINJAUAN ULANG</v>
          </cell>
          <cell r="CR4" t="str">
            <v>PEMBAYARAN KLAIM</v>
          </cell>
          <cell r="CS4" t="str">
            <v>Retroaktif</v>
          </cell>
          <cell r="CT4" t="str">
            <v>Waiting Period</v>
          </cell>
          <cell r="CU4" t="str">
            <v>Rate (Single/ Usia)</v>
          </cell>
          <cell r="CV4" t="str">
            <v>TOTAL BP</v>
          </cell>
          <cell r="CW4" t="str">
            <v>NO SB</v>
          </cell>
          <cell r="CX4" t="str">
            <v>UW Limit (x+n≤65)</v>
          </cell>
          <cell r="CY4" t="str">
            <v>Margin rate (min 10%)</v>
          </cell>
          <cell r="CZ4" t="str">
            <v>RI Comm (10% - 15%)</v>
          </cell>
          <cell r="DA4" t="str">
            <v>Waiting periode (6 bulan)</v>
          </cell>
          <cell r="DB4" t="str">
            <v>Share Reinsurance (40:60) (AJRI : Reas)</v>
          </cell>
          <cell r="DC4" t="str">
            <v>Loss ratio (to be review 40% - 50% to gross)</v>
          </cell>
          <cell r="DD4" t="str">
            <v>Profit Margin</v>
          </cell>
          <cell r="DE4" t="str">
            <v xml:space="preserve"> Contingency Margin</v>
          </cell>
          <cell r="DF4" t="str">
            <v>GAE</v>
          </cell>
        </row>
        <row r="5">
          <cell r="B5">
            <v>6011710000001</v>
          </cell>
          <cell r="C5">
            <v>6011710000001</v>
          </cell>
          <cell r="D5" t="str">
            <v>PT. BPR MATAHARI ARTADAYA</v>
          </cell>
          <cell r="E5" t="str">
            <v>JL. OTTO ISKANDAR DINATA 36B CIPUTAT, TANGERANG SELATAN</v>
          </cell>
          <cell r="F5" t="str">
            <v>BANTEN</v>
          </cell>
          <cell r="G5">
            <v>43063</v>
          </cell>
          <cell r="H5" t="str">
            <v>2017</v>
          </cell>
          <cell r="I5" t="str">
            <v>RPS</v>
          </cell>
          <cell r="J5" t="str">
            <v>RELIANCE PEMBIAYAAN SYARIAH</v>
          </cell>
          <cell r="K5" t="str">
            <v>AJK</v>
          </cell>
          <cell r="L5">
            <v>43063</v>
          </cell>
          <cell r="M5">
            <v>2958428</v>
          </cell>
          <cell r="N5" t="str">
            <v>NEW</v>
          </cell>
          <cell r="O5" t="str">
            <v>INFORCE</v>
          </cell>
          <cell r="P5">
            <v>0</v>
          </cell>
          <cell r="Q5"/>
          <cell r="R5" t="str">
            <v>30 Hari Kalender</v>
          </cell>
          <cell r="S5" t="str">
            <v>90 (sembilan puluh) Hari Kalender terhitung sejak tanggal Peserta mengalami musibah</v>
          </cell>
          <cell r="T5" t="str">
            <v>90 (sembilan puluh) hari kalender sejak tanggal Peserta mengalami Musibah</v>
          </cell>
          <cell r="U5" t="str">
            <v>6 (enam) bulan sejak Peserta tidak membayar Kontribusi yang melewati Masa Leluasa</v>
          </cell>
          <cell r="V5" t="str">
            <v>60 (enam puluh) Hari Kalender sejak terjadi perselisihan</v>
          </cell>
          <cell r="W5">
            <v>54</v>
          </cell>
          <cell r="X5">
            <v>46</v>
          </cell>
          <cell r="Y5">
            <v>0.4</v>
          </cell>
          <cell r="Z5">
            <v>0.6</v>
          </cell>
          <cell r="AA5">
            <v>0.4</v>
          </cell>
          <cell r="AB5">
            <v>0.3</v>
          </cell>
          <cell r="AC5">
            <v>0.3</v>
          </cell>
          <cell r="AD5" t="str">
            <v>20 tahun</v>
          </cell>
          <cell r="AE5" t="str">
            <v>60 tahun</v>
          </cell>
          <cell r="AF5" t="str">
            <v>MAREIN SYARIAH</v>
          </cell>
          <cell r="AG5" t="str">
            <v>TREATY</v>
          </cell>
          <cell r="AH5" t="str">
            <v>SURPLUS RP 100,000,000</v>
          </cell>
          <cell r="AI5" t="str">
            <v>SINGLE</v>
          </cell>
          <cell r="AJ5">
            <v>0</v>
          </cell>
          <cell r="AK5" t="str">
            <v>TERLAMPIR</v>
          </cell>
          <cell r="AL5" t="str">
            <v>SESUAI DATA REALISASI</v>
          </cell>
          <cell r="AM5" t="str">
            <v>180 HARI KALENDER</v>
          </cell>
          <cell r="AN5" t="str">
            <v>10 HARI KERJA</v>
          </cell>
          <cell r="AO5" t="str">
            <v>003/DSRJ/TEKNIK/012018</v>
          </cell>
          <cell r="AP5" t="str">
            <v>Kontribusi Gross</v>
          </cell>
          <cell r="AQ5">
            <v>0.1</v>
          </cell>
          <cell r="AR5">
            <v>0</v>
          </cell>
          <cell r="AS5">
            <v>0</v>
          </cell>
          <cell r="AT5">
            <v>0</v>
          </cell>
          <cell r="AU5">
            <v>0.2</v>
          </cell>
          <cell r="AV5">
            <v>0</v>
          </cell>
          <cell r="AW5">
            <v>0</v>
          </cell>
          <cell r="AX5">
            <v>0</v>
          </cell>
          <cell r="AY5">
            <v>0</v>
          </cell>
          <cell r="AZ5">
            <v>0</v>
          </cell>
          <cell r="BA5" t="str">
            <v>NUGROHO</v>
          </cell>
          <cell r="BB5" t="str">
            <v>124.00044.36086</v>
          </cell>
          <cell r="BC5" t="str">
            <v>BANK MANDIRI</v>
          </cell>
          <cell r="BD5"/>
          <cell r="BE5" t="str">
            <v>-</v>
          </cell>
          <cell r="BF5" t="str">
            <v>V</v>
          </cell>
          <cell r="BG5" t="str">
            <v>V</v>
          </cell>
          <cell r="BH5" t="str">
            <v>V</v>
          </cell>
          <cell r="BI5" t="str">
            <v>V</v>
          </cell>
          <cell r="BJ5" t="str">
            <v>V</v>
          </cell>
          <cell r="BK5" t="str">
            <v>-</v>
          </cell>
          <cell r="BL5" t="str">
            <v>-</v>
          </cell>
          <cell r="BM5" t="str">
            <v>-</v>
          </cell>
          <cell r="BN5" t="str">
            <v>01.484.260.3-411.000</v>
          </cell>
          <cell r="BO5" t="str">
            <v>-</v>
          </cell>
          <cell r="BP5" t="str">
            <v>V</v>
          </cell>
          <cell r="BQ5" t="str">
            <v>PT. BPR MATAHARI ARTADAYA</v>
          </cell>
          <cell r="BR5" t="str">
            <v>BANK MANDIRI</v>
          </cell>
          <cell r="BS5" t="str">
            <v>101.000.207.8309</v>
          </cell>
          <cell r="BT5"/>
          <cell r="BU5" t="str">
            <v>-</v>
          </cell>
          <cell r="BV5" t="str">
            <v>TANGERANG SELATAN</v>
          </cell>
          <cell r="BW5" t="str">
            <v>36.74</v>
          </cell>
          <cell r="BX5" t="str">
            <v>DKI Jakarta</v>
          </cell>
          <cell r="BY5" t="str">
            <v>Diskon</v>
          </cell>
          <cell r="BZ5"/>
          <cell r="CA5"/>
          <cell r="CB5" t="str">
            <v>Jasa keuangan dan asuransi</v>
          </cell>
          <cell r="CC5" t="str">
            <v>Korporasi Finansial</v>
          </cell>
          <cell r="CD5" t="str">
            <v>Lainnya (BPR. Koperasi. dll)</v>
          </cell>
          <cell r="CE5" t="str">
            <v>-</v>
          </cell>
          <cell r="CF5" t="str">
            <v>SONNY SJACHLAN</v>
          </cell>
          <cell r="CG5" t="str">
            <v>KEAGENAN</v>
          </cell>
          <cell r="CH5" t="str">
            <v>AGEN</v>
          </cell>
          <cell r="CI5" t="str">
            <v>HEAD</v>
          </cell>
          <cell r="CJ5" t="str">
            <v>AGENCY</v>
          </cell>
          <cell r="CK5" t="str">
            <v>GROUP</v>
          </cell>
          <cell r="CL5" t="str">
            <v>JANGKAWARSA</v>
          </cell>
          <cell r="CM5" t="str">
            <v>RELIANCE PEMBIAYAAN SYARIAH (RPS)</v>
          </cell>
          <cell r="CN5" t="str">
            <v>BPR (AJK)</v>
          </cell>
          <cell r="CO5" t="str">
            <v>NP/AJRIS-MKTS/24112017</v>
          </cell>
          <cell r="CP5"/>
          <cell r="CQ5" t="str">
            <v>6 bulan pertama dan rasio manfaat asuransi sudah melebihi 40% dari kontibusi gross</v>
          </cell>
          <cell r="CR5"/>
          <cell r="CS5" t="str">
            <v>45 HARI KALENDER</v>
          </cell>
          <cell r="CT5">
            <v>0</v>
          </cell>
          <cell r="CU5" t="str">
            <v>Usia</v>
          </cell>
          <cell r="CV5">
            <v>0.2</v>
          </cell>
          <cell r="CW5" t="str">
            <v>-</v>
          </cell>
          <cell r="CX5">
            <v>65</v>
          </cell>
          <cell r="CY5">
            <v>9.9489200090430926E-2</v>
          </cell>
          <cell r="CZ5">
            <v>0</v>
          </cell>
          <cell r="DA5">
            <v>0</v>
          </cell>
          <cell r="DB5" t="str">
            <v>QUOTA SHARE 50 : 50 MAX RETENSI RP 100,000,000</v>
          </cell>
          <cell r="DC5" t="str">
            <v>6 bulan pertama dan rasio manfaat asuransi sudah melebihi 40% dari kontibusi gross</v>
          </cell>
          <cell r="DD5">
            <v>0.05</v>
          </cell>
          <cell r="DE5">
            <v>0.05</v>
          </cell>
          <cell r="DF5"/>
          <cell r="DG5" t="str">
            <v>-</v>
          </cell>
          <cell r="DH5">
            <v>0</v>
          </cell>
          <cell r="DI5">
            <v>0.5</v>
          </cell>
          <cell r="DJ5"/>
          <cell r="DK5"/>
          <cell r="DL5" t="str">
            <v>-</v>
          </cell>
          <cell r="DM5" t="str">
            <v>-</v>
          </cell>
        </row>
        <row r="6">
          <cell r="B6">
            <v>6011712000002</v>
          </cell>
          <cell r="C6">
            <v>6011712000002</v>
          </cell>
          <cell r="D6" t="str">
            <v>PT WANNAMAS MULTIFINANCE SYARIAH</v>
          </cell>
          <cell r="E6" t="str">
            <v>JL. IR.H.JUANDA, REMPOA, CIPUTAT TIMUR KOMPLEK PLAZA CIPUTAT MAS BLOK C/L -M</v>
          </cell>
          <cell r="F6" t="str">
            <v>DKI JAKARTA</v>
          </cell>
          <cell r="G6">
            <v>43073</v>
          </cell>
          <cell r="H6" t="str">
            <v>2017</v>
          </cell>
          <cell r="I6" t="str">
            <v>RPS</v>
          </cell>
          <cell r="J6" t="str">
            <v>RELIANCE PEMBIAYAAN SYARIAH</v>
          </cell>
          <cell r="K6" t="str">
            <v>AJK</v>
          </cell>
          <cell r="L6">
            <v>43073</v>
          </cell>
          <cell r="M6">
            <v>2958438</v>
          </cell>
          <cell r="N6" t="str">
            <v>NEW</v>
          </cell>
          <cell r="O6" t="str">
            <v>INFORCE</v>
          </cell>
          <cell r="P6">
            <v>0</v>
          </cell>
          <cell r="Q6"/>
          <cell r="R6" t="str">
            <v>30 Hari Kalender</v>
          </cell>
          <cell r="S6" t="str">
            <v>30 (tiga puluh) Hari Kalender terhitung sejak tanggal Peserta mengalami musibah</v>
          </cell>
          <cell r="T6" t="str">
            <v>90 (sembilan puluh) hari kalender sejak tanggal Peserta mengalami Musibah</v>
          </cell>
          <cell r="U6" t="str">
            <v>6 (enam) bulan sejak Peserta tidak membayar Kontribusi yang melewati Masa Leluasa</v>
          </cell>
          <cell r="V6" t="str">
            <v>60 (enam puluh) Hari Kalender sejak terjadi perselisihan</v>
          </cell>
          <cell r="W6" t="str">
            <v>50% dari Kontribusi yang dibayarkan</v>
          </cell>
          <cell r="X6" t="str">
            <v>50% dari Kontribusi yang dibayarkan</v>
          </cell>
          <cell r="Y6">
            <v>0.4</v>
          </cell>
          <cell r="Z6">
            <v>0.6</v>
          </cell>
          <cell r="AA6">
            <v>0.4</v>
          </cell>
          <cell r="AB6">
            <v>0.3</v>
          </cell>
          <cell r="AC6">
            <v>0.3</v>
          </cell>
          <cell r="AD6" t="str">
            <v>20 tahun</v>
          </cell>
          <cell r="AE6" t="str">
            <v>64 tahun</v>
          </cell>
          <cell r="AF6" t="str">
            <v>BOA RE - NASRE SYARIAH</v>
          </cell>
          <cell r="AG6" t="str">
            <v>FAKULTATIF</v>
          </cell>
          <cell r="AH6" t="str">
            <v>QUOTA SHARE 50 : 50 MAX RETENSI RP 100,000,000</v>
          </cell>
          <cell r="AI6" t="str">
            <v>SINGLE</v>
          </cell>
          <cell r="AJ6">
            <v>0.1</v>
          </cell>
          <cell r="AK6" t="str">
            <v>TERLAMPIR</v>
          </cell>
          <cell r="AL6"/>
          <cell r="AM6" t="str">
            <v>180 HARI KALENDER</v>
          </cell>
          <cell r="AN6" t="str">
            <v>14 HARI KERJA</v>
          </cell>
          <cell r="AO6" t="str">
            <v>BOA00118L</v>
          </cell>
          <cell r="AP6" t="str">
            <v>Kontribusi Gross</v>
          </cell>
          <cell r="AQ6">
            <v>0.15</v>
          </cell>
          <cell r="AR6">
            <v>0</v>
          </cell>
          <cell r="AS6">
            <v>0</v>
          </cell>
          <cell r="AT6">
            <v>0</v>
          </cell>
          <cell r="AU6">
            <v>0.2</v>
          </cell>
          <cell r="AV6">
            <v>0</v>
          </cell>
          <cell r="AW6">
            <v>0</v>
          </cell>
          <cell r="AX6">
            <v>0</v>
          </cell>
          <cell r="AY6">
            <v>0</v>
          </cell>
          <cell r="AZ6">
            <v>0</v>
          </cell>
          <cell r="BA6" t="str">
            <v>DERRY SANDRIA</v>
          </cell>
          <cell r="BB6" t="str">
            <v>413.027.8073</v>
          </cell>
          <cell r="BC6" t="str">
            <v>BANK BCA</v>
          </cell>
          <cell r="BD6"/>
          <cell r="BE6" t="str">
            <v>-</v>
          </cell>
          <cell r="BF6" t="str">
            <v>V</v>
          </cell>
          <cell r="BG6" t="str">
            <v>V</v>
          </cell>
          <cell r="BH6" t="str">
            <v>V</v>
          </cell>
          <cell r="BI6" t="str">
            <v>V</v>
          </cell>
          <cell r="BJ6" t="str">
            <v>V</v>
          </cell>
          <cell r="BK6" t="str">
            <v>-</v>
          </cell>
          <cell r="BL6" t="str">
            <v>-</v>
          </cell>
          <cell r="BM6" t="str">
            <v>-</v>
          </cell>
          <cell r="BN6" t="str">
            <v>72.884.417.6-411.000</v>
          </cell>
          <cell r="BO6" t="str">
            <v>-</v>
          </cell>
          <cell r="BP6" t="str">
            <v>V</v>
          </cell>
          <cell r="BQ6" t="str">
            <v>-</v>
          </cell>
          <cell r="BR6" t="str">
            <v>-</v>
          </cell>
          <cell r="BS6" t="str">
            <v>-</v>
          </cell>
          <cell r="BT6"/>
          <cell r="BU6" t="str">
            <v>-</v>
          </cell>
          <cell r="BV6" t="str">
            <v>JAKARTA PUSAT</v>
          </cell>
          <cell r="BW6" t="str">
            <v>31.71</v>
          </cell>
          <cell r="BX6" t="str">
            <v>DKI Jakarta</v>
          </cell>
          <cell r="BY6" t="str">
            <v>Diskon</v>
          </cell>
          <cell r="BZ6"/>
          <cell r="CA6"/>
          <cell r="CB6" t="str">
            <v>Jasa keuangan dan asuransi</v>
          </cell>
          <cell r="CC6" t="str">
            <v>Korporasi Finansial</v>
          </cell>
          <cell r="CD6" t="str">
            <v>Perusahaan Multifinance</v>
          </cell>
          <cell r="CE6" t="str">
            <v>-</v>
          </cell>
          <cell r="CF6" t="str">
            <v>BAGUS</v>
          </cell>
          <cell r="CG6" t="str">
            <v>DIRECT MARKETING</v>
          </cell>
          <cell r="CH6" t="str">
            <v>DIRECT MARKETING</v>
          </cell>
          <cell r="CI6" t="str">
            <v>HEAD</v>
          </cell>
          <cell r="CJ6" t="str">
            <v>DIRECT MARKETING</v>
          </cell>
          <cell r="CK6" t="str">
            <v>GROUP</v>
          </cell>
          <cell r="CL6" t="str">
            <v>JANGKAWARSA</v>
          </cell>
          <cell r="CM6" t="str">
            <v>RELIANCE PEMBIAYAAN SYARIAH (RPS)</v>
          </cell>
          <cell r="CN6" t="str">
            <v>LEASING (AJK)</v>
          </cell>
          <cell r="CO6" t="str">
            <v>NP/AJRIS-MKTS/26042018</v>
          </cell>
          <cell r="CP6" t="str">
            <v>004/LGL/AJRI-UUS/PKS/XII/2017</v>
          </cell>
          <cell r="CQ6" t="str">
            <v>6 bulan pertama dan rasio manfaat asuransi sudah melebihi 40% dari kontibusi gross</v>
          </cell>
          <cell r="CR6"/>
          <cell r="CS6">
            <v>0</v>
          </cell>
          <cell r="CT6">
            <v>0</v>
          </cell>
          <cell r="CU6" t="str">
            <v>Usia</v>
          </cell>
          <cell r="CV6">
            <v>0.2</v>
          </cell>
          <cell r="CW6" t="str">
            <v>-</v>
          </cell>
          <cell r="CX6">
            <v>65</v>
          </cell>
          <cell r="CY6">
            <v>0.58077299528508486</v>
          </cell>
          <cell r="CZ6">
            <v>0.1</v>
          </cell>
          <cell r="DA6">
            <v>0</v>
          </cell>
          <cell r="DB6" t="str">
            <v>QUOTA SHARE 50 : 50 MAX RETENSI RP 100,000,000</v>
          </cell>
          <cell r="DC6" t="str">
            <v>6 bulan pertama dan rasio manfaat asuransi sudah melebihi 40% dari kontibusi gross</v>
          </cell>
          <cell r="DD6">
            <v>0.05</v>
          </cell>
          <cell r="DE6">
            <v>0.05</v>
          </cell>
          <cell r="DF6"/>
          <cell r="DG6" t="str">
            <v>-</v>
          </cell>
          <cell r="DH6">
            <v>0</v>
          </cell>
          <cell r="DI6">
            <v>0.4</v>
          </cell>
          <cell r="DL6" t="str">
            <v>-</v>
          </cell>
          <cell r="DM6" t="str">
            <v>-</v>
          </cell>
        </row>
        <row r="7">
          <cell r="B7">
            <v>6011801000003</v>
          </cell>
          <cell r="C7">
            <v>6011801000003</v>
          </cell>
          <cell r="D7" t="str">
            <v>PT. USAHA PEMBIAYAAN RELIANCE INDONESIA</v>
          </cell>
          <cell r="E7" t="str">
            <v>JL.K.H.MAS MANSYUR KAV.126 JAKARTA</v>
          </cell>
          <cell r="F7" t="str">
            <v>DKI JAKARTA</v>
          </cell>
          <cell r="G7">
            <v>43130</v>
          </cell>
          <cell r="H7" t="str">
            <v>2018</v>
          </cell>
          <cell r="I7" t="str">
            <v>RPS</v>
          </cell>
          <cell r="J7" t="str">
            <v>RELIANCE PEMBIAYAAN SYARIAH</v>
          </cell>
          <cell r="K7" t="str">
            <v>AJK</v>
          </cell>
          <cell r="L7">
            <v>43130</v>
          </cell>
          <cell r="M7">
            <v>2958130</v>
          </cell>
          <cell r="N7" t="str">
            <v>NEW</v>
          </cell>
          <cell r="O7" t="str">
            <v>INFORCE</v>
          </cell>
          <cell r="P7">
            <v>0</v>
          </cell>
          <cell r="Q7"/>
          <cell r="R7" t="str">
            <v>30 Hari Kalender</v>
          </cell>
          <cell r="S7" t="str">
            <v>90 (sembilan puluh) Hari Kalender terhitung sejak tanggal Peserta mengalami musibah</v>
          </cell>
          <cell r="T7" t="str">
            <v>90 (sembilan puluh) hari kalender sejak tanggal Peserta mengalami Musibah</v>
          </cell>
          <cell r="U7" t="str">
            <v>6 (enam) bulan sejak Peserta tidak membayar Kontribusi yang melewati Masa Leluasa</v>
          </cell>
          <cell r="V7" t="str">
            <v>60 (enam puluh) Hari Kalender sejak terjadi perselisihan</v>
          </cell>
          <cell r="W7" t="str">
            <v>50% dari Kontribusi yang dibayarkan</v>
          </cell>
          <cell r="X7" t="str">
            <v>50% dari Kontribusi yang dibayarkan</v>
          </cell>
          <cell r="Y7">
            <v>0.4</v>
          </cell>
          <cell r="Z7">
            <v>0.6</v>
          </cell>
          <cell r="AA7">
            <v>0.4</v>
          </cell>
          <cell r="AB7">
            <v>0.3</v>
          </cell>
          <cell r="AC7">
            <v>0.3</v>
          </cell>
          <cell r="AD7" t="str">
            <v>18 tahun</v>
          </cell>
          <cell r="AE7" t="str">
            <v>64 tahun</v>
          </cell>
          <cell r="AF7" t="str">
            <v>MAREIN SYARIAH</v>
          </cell>
          <cell r="AG7" t="str">
            <v>TREATY</v>
          </cell>
          <cell r="AH7" t="str">
            <v>SURPLUS RP 100,000,000</v>
          </cell>
          <cell r="AI7" t="str">
            <v>SINGLE</v>
          </cell>
          <cell r="AJ7">
            <v>0</v>
          </cell>
          <cell r="AK7" t="str">
            <v>TERLAMPIR</v>
          </cell>
          <cell r="AL7"/>
          <cell r="AM7" t="str">
            <v>180 HARI KALENDER</v>
          </cell>
          <cell r="AN7" t="str">
            <v>10 HARI KERJA</v>
          </cell>
          <cell r="AO7" t="str">
            <v>003/DSRJ/TEKNIK/012018</v>
          </cell>
          <cell r="AP7" t="str">
            <v>Kontribusi Gross</v>
          </cell>
          <cell r="AQ7">
            <v>0.1</v>
          </cell>
          <cell r="AR7">
            <v>0</v>
          </cell>
          <cell r="AS7">
            <v>0</v>
          </cell>
          <cell r="AT7">
            <v>0</v>
          </cell>
          <cell r="AU7">
            <v>0</v>
          </cell>
          <cell r="AV7">
            <v>0</v>
          </cell>
          <cell r="AW7">
            <v>0</v>
          </cell>
          <cell r="AX7">
            <v>0</v>
          </cell>
          <cell r="AY7">
            <v>0</v>
          </cell>
          <cell r="AZ7">
            <v>0</v>
          </cell>
          <cell r="BA7"/>
          <cell r="BB7"/>
          <cell r="BC7"/>
          <cell r="BD7"/>
          <cell r="BE7" t="str">
            <v>-</v>
          </cell>
          <cell r="BF7" t="str">
            <v>V</v>
          </cell>
          <cell r="BG7" t="str">
            <v>V</v>
          </cell>
          <cell r="BH7" t="str">
            <v>V</v>
          </cell>
          <cell r="BI7" t="str">
            <v>V</v>
          </cell>
          <cell r="BJ7" t="str">
            <v>V</v>
          </cell>
          <cell r="BK7" t="str">
            <v>-</v>
          </cell>
          <cell r="BL7" t="str">
            <v>-</v>
          </cell>
          <cell r="BM7" t="str">
            <v>-</v>
          </cell>
          <cell r="BN7" t="str">
            <v>01.336.255.3-015.000</v>
          </cell>
          <cell r="BO7" t="str">
            <v>-</v>
          </cell>
          <cell r="BP7" t="str">
            <v>-</v>
          </cell>
          <cell r="BQ7" t="str">
            <v>-</v>
          </cell>
          <cell r="BR7" t="str">
            <v>-</v>
          </cell>
          <cell r="BS7" t="str">
            <v>-</v>
          </cell>
          <cell r="BT7"/>
          <cell r="BU7" t="str">
            <v>-</v>
          </cell>
          <cell r="BV7" t="str">
            <v>JAKARTA PUSAT</v>
          </cell>
          <cell r="BW7" t="str">
            <v>31.71</v>
          </cell>
          <cell r="BX7" t="str">
            <v>DKI Jakarta</v>
          </cell>
          <cell r="BY7" t="str">
            <v>Diskon</v>
          </cell>
          <cell r="BZ7"/>
          <cell r="CA7"/>
          <cell r="CB7" t="str">
            <v>Jasa keuangan dan asuransi</v>
          </cell>
          <cell r="CC7" t="str">
            <v>Korporasi Finansial</v>
          </cell>
          <cell r="CD7" t="str">
            <v>Perusahaan Multifinance</v>
          </cell>
          <cell r="CE7" t="str">
            <v>-</v>
          </cell>
          <cell r="CF7" t="str">
            <v xml:space="preserve">YUANNE </v>
          </cell>
          <cell r="CG7" t="str">
            <v>DIRECT MARKETING</v>
          </cell>
          <cell r="CH7" t="str">
            <v>DIRECT MARKETING</v>
          </cell>
          <cell r="CI7" t="str">
            <v>HEAD</v>
          </cell>
          <cell r="CJ7" t="str">
            <v>CROSS SELLING</v>
          </cell>
          <cell r="CK7" t="str">
            <v>GROUP</v>
          </cell>
          <cell r="CL7" t="str">
            <v>JANGKAWARSA</v>
          </cell>
          <cell r="CM7" t="str">
            <v>RELIANCE PEMBIAYAAN SYARIAH (RPS)</v>
          </cell>
          <cell r="CN7" t="str">
            <v>LEASING (AJK)</v>
          </cell>
          <cell r="CO7"/>
          <cell r="CP7"/>
          <cell r="CQ7" t="str">
            <v>6 bulan pertama dan rasio manfaat asuransi sudah melebihi 40% dari kontibusi gross</v>
          </cell>
          <cell r="CR7"/>
          <cell r="CS7" t="str">
            <v>45 HARI KALENDER</v>
          </cell>
          <cell r="CT7">
            <v>0</v>
          </cell>
          <cell r="CU7" t="str">
            <v>Usia</v>
          </cell>
          <cell r="CV7">
            <v>0</v>
          </cell>
          <cell r="CW7" t="str">
            <v>-</v>
          </cell>
          <cell r="CX7">
            <v>65</v>
          </cell>
          <cell r="CY7">
            <v>0.65936544258538976</v>
          </cell>
          <cell r="CZ7">
            <v>0</v>
          </cell>
          <cell r="DA7">
            <v>0</v>
          </cell>
          <cell r="DB7" t="str">
            <v>QUOTA SHARE 50 : 50 MAX RETENSI RP 100,000,000</v>
          </cell>
          <cell r="DC7" t="str">
            <v>6 bulan pertama dan rasio manfaat asuransi sudah melebihi 40% dari kontibusi gross</v>
          </cell>
          <cell r="DD7">
            <v>0.05</v>
          </cell>
          <cell r="DE7">
            <v>0.05</v>
          </cell>
          <cell r="DF7"/>
          <cell r="DG7" t="str">
            <v>-</v>
          </cell>
          <cell r="DH7">
            <v>0</v>
          </cell>
          <cell r="DI7">
            <v>0.4</v>
          </cell>
          <cell r="DL7" t="str">
            <v>-</v>
          </cell>
          <cell r="DM7" t="str">
            <v>-</v>
          </cell>
        </row>
        <row r="8">
          <cell r="B8">
            <v>6011804000005</v>
          </cell>
          <cell r="C8">
            <v>6011804000005</v>
          </cell>
          <cell r="D8" t="str">
            <v>PT. OTOMAS MULTIFINANCE</v>
          </cell>
          <cell r="E8" t="str">
            <v>JL. RS FATMAWATI RAYA 36 KOMP DUTAMAS FATMAWATI BLOK B1 NO. 25-26 JAKARTA 12150</v>
          </cell>
          <cell r="F8" t="str">
            <v>DKI JAKARTA</v>
          </cell>
          <cell r="G8">
            <v>43251</v>
          </cell>
          <cell r="H8" t="str">
            <v>2018</v>
          </cell>
          <cell r="I8" t="str">
            <v>RPS</v>
          </cell>
          <cell r="J8" t="str">
            <v>RELIANCE PEMBIAYAAN SYARIAH</v>
          </cell>
          <cell r="K8" t="str">
            <v>AJK</v>
          </cell>
          <cell r="L8">
            <v>43251</v>
          </cell>
          <cell r="M8">
            <v>2958251</v>
          </cell>
          <cell r="N8" t="str">
            <v>NEW</v>
          </cell>
          <cell r="O8" t="str">
            <v>INFORCE</v>
          </cell>
          <cell r="P8">
            <v>0</v>
          </cell>
          <cell r="Q8"/>
          <cell r="R8" t="str">
            <v>30 Hari Kalender</v>
          </cell>
          <cell r="S8" t="str">
            <v>30 (tiga puluh) Hari Kalender terhitung sejak tanggal Peserta mengalami musibah</v>
          </cell>
          <cell r="T8" t="str">
            <v>90 (sembilan puluh) hari kalender sejak tanggal Peserta mengalami Musibah</v>
          </cell>
          <cell r="U8" t="str">
            <v>6 (enam) bulan sejak Peserta tidak membayar Kontribusi yang melewati Masa Leluasa</v>
          </cell>
          <cell r="V8" t="str">
            <v>60 (enam puluh) Hari Kalender sejak terjadi perselisihan</v>
          </cell>
          <cell r="W8" t="str">
            <v>50% dari Kontribusi yang dibayarkan</v>
          </cell>
          <cell r="X8" t="str">
            <v>50% dari Kontribusi yang dibayarkan</v>
          </cell>
          <cell r="Y8">
            <v>0.4</v>
          </cell>
          <cell r="Z8">
            <v>0.6</v>
          </cell>
          <cell r="AA8">
            <v>0.4</v>
          </cell>
          <cell r="AB8">
            <v>0.3</v>
          </cell>
          <cell r="AC8">
            <v>0.3</v>
          </cell>
          <cell r="AD8" t="str">
            <v>20 tahun</v>
          </cell>
          <cell r="AE8" t="str">
            <v>69 tahun</v>
          </cell>
          <cell r="AF8" t="str">
            <v>BOA RE - NASRE SYARIAH</v>
          </cell>
          <cell r="AG8" t="str">
            <v>FAKULTATIF</v>
          </cell>
          <cell r="AH8" t="str">
            <v>QUOTA SHARE 50 : 50 MAX RETENSI RP 100,000,000</v>
          </cell>
          <cell r="AI8" t="str">
            <v>SINGLE</v>
          </cell>
          <cell r="AJ8">
            <v>0.1</v>
          </cell>
          <cell r="AK8" t="str">
            <v>TERLAMPIR</v>
          </cell>
          <cell r="AL8"/>
          <cell r="AM8" t="str">
            <v>180 HARI KALENDER</v>
          </cell>
          <cell r="AN8" t="str">
            <v>14 HARI KERJA</v>
          </cell>
          <cell r="AO8" t="str">
            <v>BOA00118L</v>
          </cell>
          <cell r="AP8" t="str">
            <v>Kontribusi Gross</v>
          </cell>
          <cell r="AQ8">
            <v>0.15</v>
          </cell>
          <cell r="AR8">
            <v>0</v>
          </cell>
          <cell r="AS8">
            <v>0</v>
          </cell>
          <cell r="AT8">
            <v>0</v>
          </cell>
          <cell r="AU8">
            <v>0.2</v>
          </cell>
          <cell r="AV8">
            <v>0</v>
          </cell>
          <cell r="AW8">
            <v>0</v>
          </cell>
          <cell r="AX8">
            <v>0</v>
          </cell>
          <cell r="AY8">
            <v>0</v>
          </cell>
          <cell r="AZ8">
            <v>0</v>
          </cell>
          <cell r="BA8" t="str">
            <v>DERRY SANDRIA</v>
          </cell>
          <cell r="BB8" t="str">
            <v>413.027.8073</v>
          </cell>
          <cell r="BC8" t="str">
            <v>BANK BCA</v>
          </cell>
          <cell r="BD8"/>
          <cell r="BE8" t="str">
            <v>-</v>
          </cell>
          <cell r="BF8" t="str">
            <v>V</v>
          </cell>
          <cell r="BG8" t="str">
            <v>V</v>
          </cell>
          <cell r="BH8" t="str">
            <v>V</v>
          </cell>
          <cell r="BI8" t="str">
            <v>V</v>
          </cell>
          <cell r="BJ8" t="str">
            <v>V</v>
          </cell>
          <cell r="BK8" t="str">
            <v>-</v>
          </cell>
          <cell r="BL8" t="str">
            <v>-</v>
          </cell>
          <cell r="BM8" t="str">
            <v>-</v>
          </cell>
          <cell r="BN8" t="str">
            <v>01.651.065.3-019.000</v>
          </cell>
          <cell r="BO8" t="str">
            <v>-</v>
          </cell>
          <cell r="BP8" t="str">
            <v>V</v>
          </cell>
          <cell r="BQ8" t="str">
            <v>PT. OTOMAS MULTIFINANCE</v>
          </cell>
          <cell r="BR8" t="str">
            <v>BCA</v>
          </cell>
          <cell r="BS8">
            <v>7300300914</v>
          </cell>
          <cell r="BT8"/>
          <cell r="BU8" t="str">
            <v>-</v>
          </cell>
          <cell r="BV8" t="str">
            <v>JAKARTA PUSAT</v>
          </cell>
          <cell r="BW8" t="str">
            <v>31.71</v>
          </cell>
          <cell r="BX8" t="str">
            <v>DKI Jakarta</v>
          </cell>
          <cell r="BY8" t="str">
            <v>Diskon</v>
          </cell>
          <cell r="BZ8"/>
          <cell r="CA8"/>
          <cell r="CB8" t="str">
            <v>Jasa keuangan dan asuransi</v>
          </cell>
          <cell r="CC8" t="str">
            <v>Korporasi Finansial</v>
          </cell>
          <cell r="CD8" t="str">
            <v>Perusahaan Multifinance</v>
          </cell>
          <cell r="CE8" t="str">
            <v>-</v>
          </cell>
          <cell r="CF8" t="str">
            <v>BAGUS</v>
          </cell>
          <cell r="CG8" t="str">
            <v>DIRECT MARKETING</v>
          </cell>
          <cell r="CH8" t="str">
            <v>DIRECT MARKETING</v>
          </cell>
          <cell r="CI8" t="str">
            <v>HEAD</v>
          </cell>
          <cell r="CJ8" t="str">
            <v>AGENCY</v>
          </cell>
          <cell r="CK8" t="str">
            <v>GROUP</v>
          </cell>
          <cell r="CL8" t="str">
            <v>JANGKAWARSA</v>
          </cell>
          <cell r="CM8" t="str">
            <v>RELIANCE PEMBIAYAAN SYARIAH (RPS)</v>
          </cell>
          <cell r="CN8" t="str">
            <v>LEASING (AJK)</v>
          </cell>
          <cell r="CO8" t="str">
            <v>NP/AJRIS-MKTS/06062018</v>
          </cell>
          <cell r="CP8" t="str">
            <v>013/LGL/AJRIUS-UUS/PKS/IV/2018</v>
          </cell>
          <cell r="CQ8" t="str">
            <v>6 bulan pertama dan rasio manfaat asuransi sudah melebihi 40% dari kontibusi gross</v>
          </cell>
          <cell r="CR8"/>
          <cell r="CS8">
            <v>0</v>
          </cell>
          <cell r="CT8">
            <v>0</v>
          </cell>
          <cell r="CU8" t="str">
            <v>Usia</v>
          </cell>
          <cell r="CV8">
            <v>0.2</v>
          </cell>
          <cell r="CW8" t="str">
            <v>-</v>
          </cell>
          <cell r="CX8">
            <v>70</v>
          </cell>
          <cell r="CY8">
            <v>0.58077299528508497</v>
          </cell>
          <cell r="CZ8">
            <v>0.1</v>
          </cell>
          <cell r="DA8">
            <v>0</v>
          </cell>
          <cell r="DB8" t="str">
            <v>QUOTA SHARE 50 : 50 MAX RETENSI RP 100,000,000</v>
          </cell>
          <cell r="DC8" t="str">
            <v>6 bulan pertama dan rasio manfaat asuransi sudah melebihi 40% dari kontibusi gross</v>
          </cell>
          <cell r="DD8">
            <v>0.05</v>
          </cell>
          <cell r="DE8">
            <v>0.05</v>
          </cell>
          <cell r="DF8"/>
          <cell r="DG8" t="str">
            <v>-</v>
          </cell>
          <cell r="DH8">
            <v>0</v>
          </cell>
          <cell r="DI8">
            <v>0.4</v>
          </cell>
          <cell r="DL8" t="str">
            <v>-</v>
          </cell>
          <cell r="DM8" t="str">
            <v>-</v>
          </cell>
        </row>
        <row r="9">
          <cell r="B9">
            <v>6041902000001</v>
          </cell>
          <cell r="C9">
            <v>6041902000001</v>
          </cell>
          <cell r="D9" t="str">
            <v>PT ASURANSI JASINDO SYARIAH QQ BANK SYARIAH MANDIRI (IMPLAN)</v>
          </cell>
          <cell r="E9" t="str">
            <v>GRAHA MR 21 LANTAI 10 JL. MENTENG RAYA NO 21 JAKARTA PUSAT 10340</v>
          </cell>
          <cell r="F9" t="str">
            <v>DKI JAKARTA</v>
          </cell>
          <cell r="G9">
            <v>43508</v>
          </cell>
          <cell r="H9" t="str">
            <v>2019</v>
          </cell>
          <cell r="I9" t="str">
            <v>RPNDS</v>
          </cell>
          <cell r="J9" t="str">
            <v>RELIANCE PEMBIAYAAN NORMAL DEATH SYARIAH</v>
          </cell>
          <cell r="K9" t="str">
            <v>AJK</v>
          </cell>
          <cell r="L9">
            <v>43466</v>
          </cell>
          <cell r="M9">
            <v>44927</v>
          </cell>
          <cell r="N9" t="str">
            <v>NEW</v>
          </cell>
          <cell r="O9" t="str">
            <v>INFORCE</v>
          </cell>
          <cell r="P9">
            <v>0</v>
          </cell>
          <cell r="Q9"/>
          <cell r="R9" t="str">
            <v>45 Hari Kalender</v>
          </cell>
          <cell r="S9" t="str">
            <v>180 (Seratus Delapan Puluh) hari kalender sejak tanggal Peserta mengalami Musibah</v>
          </cell>
          <cell r="T9" t="str">
            <v>180 (Seratus Delapan Puluh) hari kalender sejak tanggal Peserta mengalami Musibah</v>
          </cell>
          <cell r="U9" t="str">
            <v>6 (enam) bulan sejak Peserta tidak membayar Kontribusi yang melewati Masa Leluasa</v>
          </cell>
          <cell r="V9" t="str">
            <v>60 (enam puluh) Hari Kalender sejak terjadi perselisihan</v>
          </cell>
          <cell r="W9">
            <v>0.6</v>
          </cell>
          <cell r="X9">
            <v>0.4</v>
          </cell>
          <cell r="Y9">
            <v>0.4</v>
          </cell>
          <cell r="Z9">
            <v>0.6</v>
          </cell>
          <cell r="AA9">
            <v>0.4</v>
          </cell>
          <cell r="AB9">
            <v>0.3</v>
          </cell>
          <cell r="AC9">
            <v>0.3</v>
          </cell>
          <cell r="AD9" t="str">
            <v>20 tahun</v>
          </cell>
          <cell r="AE9" t="str">
            <v>64 tahun</v>
          </cell>
          <cell r="AF9" t="str">
            <v>NASRE SYARIAH</v>
          </cell>
          <cell r="AG9" t="str">
            <v>FAKULTATIF</v>
          </cell>
          <cell r="AH9" t="str">
            <v>QUOTA SHARE 50 : 50 MAX RETENSI RP 100,000,000</v>
          </cell>
          <cell r="AI9" t="str">
            <v>USIA</v>
          </cell>
          <cell r="AJ9">
            <v>0.15</v>
          </cell>
          <cell r="AK9" t="str">
            <v>TERLAMPIR</v>
          </cell>
          <cell r="AL9"/>
          <cell r="AM9" t="str">
            <v>210 HARI KALENDER</v>
          </cell>
          <cell r="AN9" t="str">
            <v>45 HARI KERJA</v>
          </cell>
          <cell r="AO9" t="str">
            <v>012/NP/SYR/II/2019</v>
          </cell>
          <cell r="AP9" t="str">
            <v>Kontribusi Gross</v>
          </cell>
          <cell r="AQ9">
            <v>0</v>
          </cell>
          <cell r="AR9">
            <v>0</v>
          </cell>
          <cell r="AS9">
            <v>0</v>
          </cell>
          <cell r="AT9">
            <v>0.125</v>
          </cell>
          <cell r="AU9">
            <v>0.17499999999999999</v>
          </cell>
          <cell r="AV9">
            <v>0</v>
          </cell>
          <cell r="AW9">
            <v>0</v>
          </cell>
          <cell r="AX9">
            <v>0</v>
          </cell>
          <cell r="AY9">
            <v>0</v>
          </cell>
          <cell r="AZ9">
            <v>0</v>
          </cell>
          <cell r="BA9" t="str">
            <v>AGEN PENUTUP =Mulyo Sarwono; ADMIN AGENCY = Een Sukanah</v>
          </cell>
          <cell r="BB9" t="str">
            <v>AGEN PENUTUP = CIMB Niaga 703541396600; ADMIN AGENCY = BCA 7655028676</v>
          </cell>
          <cell r="BC9" t="str">
            <v xml:space="preserve">AGEN PENUTUP = CIMB Niaga ; ADMIN AGENCY = BCA </v>
          </cell>
          <cell r="BD9"/>
          <cell r="BE9" t="str">
            <v>-</v>
          </cell>
          <cell r="BF9" t="str">
            <v>V</v>
          </cell>
          <cell r="BG9" t="str">
            <v>V</v>
          </cell>
          <cell r="BH9" t="str">
            <v>V</v>
          </cell>
          <cell r="BI9" t="str">
            <v>V</v>
          </cell>
          <cell r="BJ9" t="str">
            <v>V</v>
          </cell>
          <cell r="BK9" t="str">
            <v>-</v>
          </cell>
          <cell r="BL9" t="str">
            <v>V</v>
          </cell>
          <cell r="BM9" t="str">
            <v>V</v>
          </cell>
          <cell r="BN9" t="str">
            <v>75.594.848.6-021.000</v>
          </cell>
          <cell r="BO9" t="str">
            <v>V</v>
          </cell>
          <cell r="BP9" t="str">
            <v>V</v>
          </cell>
          <cell r="BQ9" t="str">
            <v>PT ASURANSI JASINDO SYARIAH</v>
          </cell>
          <cell r="BR9" t="str">
            <v>BANK SYARIAH MANDIRI</v>
          </cell>
          <cell r="BS9">
            <v>2320002322</v>
          </cell>
          <cell r="BT9"/>
          <cell r="BU9" t="str">
            <v>-</v>
          </cell>
          <cell r="BV9" t="str">
            <v>JAKARTA PUSAT</v>
          </cell>
          <cell r="BW9" t="str">
            <v>31.71</v>
          </cell>
          <cell r="BX9" t="str">
            <v>DKI Jakarta</v>
          </cell>
          <cell r="BY9" t="str">
            <v>Diskon</v>
          </cell>
          <cell r="BZ9"/>
          <cell r="CA9"/>
          <cell r="CB9" t="str">
            <v>Jasa keuangan dan asuransi</v>
          </cell>
          <cell r="CC9" t="str">
            <v>Korporasi Finansial</v>
          </cell>
          <cell r="CD9" t="str">
            <v>Lainnya (BPR. Koperasi. dll)</v>
          </cell>
          <cell r="CE9" t="str">
            <v>-</v>
          </cell>
          <cell r="CF9" t="str">
            <v>NIXON</v>
          </cell>
          <cell r="CG9" t="str">
            <v>KEAGENAN</v>
          </cell>
          <cell r="CH9" t="str">
            <v>AGEN</v>
          </cell>
          <cell r="CI9" t="str">
            <v>HEAD</v>
          </cell>
          <cell r="CJ9" t="str">
            <v>CO-INSURANCE</v>
          </cell>
          <cell r="CK9" t="str">
            <v>GROUP</v>
          </cell>
          <cell r="CL9" t="str">
            <v>JANGKAWARSA</v>
          </cell>
          <cell r="CM9" t="str">
            <v>RELIANCE PEMBIAYAAN NORMAL DEATH SYARIAH (RPNDS)</v>
          </cell>
          <cell r="CN9" t="str">
            <v>BANK UMUM (AJK)</v>
          </cell>
          <cell r="CO9" t="str">
            <v xml:space="preserve"> NP/AJRIUS-MKT/01/IV/19 &amp; NO SETELAH PERUBAHAN: NP/AJRIUS-MKT/10/VI/22</v>
          </cell>
          <cell r="CP9" t="str">
            <v>005/AJRI-UUS/PKS/I/2019</v>
          </cell>
          <cell r="CQ9" t="str">
            <v>2 bulan pertama dan rasio manfaat asuransi sudah melebihi 50% dari kontibusi gross</v>
          </cell>
          <cell r="CR9" t="str">
            <v>5 HARI sejak nota tagihan diterima oleh pengelola</v>
          </cell>
          <cell r="CS9" t="str">
            <v>90 HARI KALENDER</v>
          </cell>
          <cell r="CT9">
            <v>0</v>
          </cell>
          <cell r="CU9" t="str">
            <v>Usia</v>
          </cell>
          <cell r="CV9">
            <v>0.3</v>
          </cell>
          <cell r="CW9" t="str">
            <v>-</v>
          </cell>
          <cell r="CX9">
            <v>65</v>
          </cell>
          <cell r="CY9">
            <v>0.18510553226712548</v>
          </cell>
          <cell r="CZ9">
            <v>0.15</v>
          </cell>
          <cell r="DA9">
            <v>0</v>
          </cell>
          <cell r="DB9" t="str">
            <v>QUOTA SHARE 50 : 50 MAX RETENSI RP 100,000,000</v>
          </cell>
          <cell r="DC9" t="str">
            <v>2 bulan pertama dan rasio manfaat asuransi sudah melebihi 50% dari kontibusi gross</v>
          </cell>
          <cell r="DD9">
            <v>0</v>
          </cell>
          <cell r="DE9">
            <v>0.05</v>
          </cell>
          <cell r="DF9"/>
          <cell r="DG9" t="str">
            <v>-</v>
          </cell>
          <cell r="DH9">
            <v>0</v>
          </cell>
          <cell r="DI9">
            <v>0.6</v>
          </cell>
          <cell r="DJ9">
            <v>0.875</v>
          </cell>
          <cell r="DK9">
            <v>0.125</v>
          </cell>
          <cell r="DL9" t="str">
            <v>-</v>
          </cell>
          <cell r="DM9" t="str">
            <v>-</v>
          </cell>
        </row>
        <row r="10">
          <cell r="B10">
            <v>6041902000002</v>
          </cell>
          <cell r="C10">
            <v>6041902000002</v>
          </cell>
          <cell r="D10" t="str">
            <v>PT ASURANSI JASINDO SYARIAH QQ BANK SYARIAH MANDIRI (KUPEN)</v>
          </cell>
          <cell r="E10" t="str">
            <v>GRAHA MR 21 LANTAI 10 JL. MENTENG RAYA NO 21 JAKARTA PUSAT 10340</v>
          </cell>
          <cell r="F10" t="str">
            <v>DKI JAKARTA</v>
          </cell>
          <cell r="G10">
            <v>43508</v>
          </cell>
          <cell r="H10" t="str">
            <v>2019</v>
          </cell>
          <cell r="I10" t="str">
            <v>RPNDS</v>
          </cell>
          <cell r="J10" t="str">
            <v>RELIANCE PEMBIAYAAN NORMAL DEATH SYARIAH</v>
          </cell>
          <cell r="K10" t="str">
            <v>AJK</v>
          </cell>
          <cell r="L10">
            <v>43466</v>
          </cell>
          <cell r="M10">
            <v>44927</v>
          </cell>
          <cell r="N10" t="str">
            <v>NEW</v>
          </cell>
          <cell r="O10" t="str">
            <v>INFORCE</v>
          </cell>
          <cell r="P10">
            <v>0</v>
          </cell>
          <cell r="Q10"/>
          <cell r="R10" t="str">
            <v>45 Hari Kalender</v>
          </cell>
          <cell r="S10" t="str">
            <v>180 (Seratus Delapan Puluh) hari kalender sejak tanggal Peserta mengalami Musibah</v>
          </cell>
          <cell r="T10" t="str">
            <v>180 (Seratus Delapan Puluh) hari kalender sejak tanggal Peserta mengalami Musibah</v>
          </cell>
          <cell r="U10" t="str">
            <v>6 (enam) bulan sejak Peserta tidak membayar Kontribusi yang melewati Masa Leluasa</v>
          </cell>
          <cell r="V10" t="str">
            <v>60 (enam puluh) Hari Kalender sejak terjadi perselisihan</v>
          </cell>
          <cell r="W10">
            <v>0.77500000000000002</v>
          </cell>
          <cell r="X10">
            <v>0.22500000000000001</v>
          </cell>
          <cell r="Y10">
            <v>0.4</v>
          </cell>
          <cell r="Z10">
            <v>0.6</v>
          </cell>
          <cell r="AA10">
            <v>0.4</v>
          </cell>
          <cell r="AB10">
            <v>0.3</v>
          </cell>
          <cell r="AC10">
            <v>0.3</v>
          </cell>
          <cell r="AD10" t="str">
            <v>45 tahun</v>
          </cell>
          <cell r="AE10" t="str">
            <v>74 tahun</v>
          </cell>
          <cell r="AF10" t="str">
            <v>NASRE SYARIAH</v>
          </cell>
          <cell r="AG10" t="str">
            <v>FAKULTATIF</v>
          </cell>
          <cell r="AH10" t="str">
            <v>QUOTA SHARE 50 : 50 MAX RETENSI RP 100,000,000</v>
          </cell>
          <cell r="AI10" t="str">
            <v>USIA</v>
          </cell>
          <cell r="AJ10">
            <v>0.15</v>
          </cell>
          <cell r="AK10" t="str">
            <v>TERLAMPIR</v>
          </cell>
          <cell r="AL10"/>
          <cell r="AM10" t="str">
            <v>210 HARI KALENDER</v>
          </cell>
          <cell r="AN10" t="str">
            <v>45 HARI KERJA</v>
          </cell>
          <cell r="AO10" t="str">
            <v>011/NP/SYR/II/2019</v>
          </cell>
          <cell r="AP10" t="str">
            <v>Kontribusi Gross</v>
          </cell>
          <cell r="AQ10">
            <v>0</v>
          </cell>
          <cell r="AR10">
            <v>0</v>
          </cell>
          <cell r="AS10">
            <v>0</v>
          </cell>
          <cell r="AT10">
            <v>0</v>
          </cell>
          <cell r="AU10">
            <v>0.125</v>
          </cell>
          <cell r="AV10">
            <v>0</v>
          </cell>
          <cell r="AW10">
            <v>0</v>
          </cell>
          <cell r="AX10">
            <v>0</v>
          </cell>
          <cell r="AY10">
            <v>0</v>
          </cell>
          <cell r="AZ10">
            <v>0</v>
          </cell>
          <cell r="BA10" t="str">
            <v>AGEN PENUTUP =Mulyo Sarwono</v>
          </cell>
          <cell r="BB10" t="str">
            <v>AGEN PENUTUP = CIMB Niaga 703541396600</v>
          </cell>
          <cell r="BC10" t="str">
            <v xml:space="preserve">AGEN PENUTUP = CIMB Niaga </v>
          </cell>
          <cell r="BD10"/>
          <cell r="BE10" t="str">
            <v>-</v>
          </cell>
          <cell r="BF10" t="str">
            <v>V</v>
          </cell>
          <cell r="BG10" t="str">
            <v>V</v>
          </cell>
          <cell r="BH10" t="str">
            <v>V</v>
          </cell>
          <cell r="BI10" t="str">
            <v>V</v>
          </cell>
          <cell r="BJ10" t="str">
            <v>V</v>
          </cell>
          <cell r="BK10" t="str">
            <v>-</v>
          </cell>
          <cell r="BL10" t="str">
            <v>V</v>
          </cell>
          <cell r="BM10" t="str">
            <v>V</v>
          </cell>
          <cell r="BN10" t="str">
            <v>75.594.848.6-021.000</v>
          </cell>
          <cell r="BO10" t="str">
            <v>V</v>
          </cell>
          <cell r="BP10" t="str">
            <v>V</v>
          </cell>
          <cell r="BQ10" t="str">
            <v>PT ASURANSI JASINDO SYARIAH</v>
          </cell>
          <cell r="BR10" t="str">
            <v>BANK SYARIAH MANDIRI</v>
          </cell>
          <cell r="BS10">
            <v>2320002322</v>
          </cell>
          <cell r="BT10"/>
          <cell r="BU10" t="str">
            <v>-</v>
          </cell>
          <cell r="BV10" t="str">
            <v>JAKARTA PUSAT</v>
          </cell>
          <cell r="BW10" t="str">
            <v>31.71</v>
          </cell>
          <cell r="BX10" t="str">
            <v>DKI Jakarta</v>
          </cell>
          <cell r="BY10" t="str">
            <v>Diskon</v>
          </cell>
          <cell r="BZ10"/>
          <cell r="CA10"/>
          <cell r="CB10" t="str">
            <v>Jasa keuangan dan asuransi</v>
          </cell>
          <cell r="CC10" t="str">
            <v>Korporasi Finansial</v>
          </cell>
          <cell r="CD10" t="str">
            <v>Lainnya (BPR. Koperasi. dll)</v>
          </cell>
          <cell r="CE10" t="str">
            <v>-</v>
          </cell>
          <cell r="CF10" t="str">
            <v>NIXON</v>
          </cell>
          <cell r="CG10" t="str">
            <v>KEAGENAN</v>
          </cell>
          <cell r="CH10" t="str">
            <v>AGEN</v>
          </cell>
          <cell r="CI10" t="str">
            <v>HEAD</v>
          </cell>
          <cell r="CJ10" t="str">
            <v>CO-INSURANCE</v>
          </cell>
          <cell r="CK10" t="str">
            <v>GROUP</v>
          </cell>
          <cell r="CL10" t="str">
            <v>JANGKAWARSA</v>
          </cell>
          <cell r="CM10" t="str">
            <v>RELIANCE PEMBIAYAAN NORMAL DEATH SYARIAH (RPNDS)</v>
          </cell>
          <cell r="CN10" t="str">
            <v>BANK UMUM (AJK)</v>
          </cell>
          <cell r="CO10" t="str">
            <v xml:space="preserve"> NP/AJRIUS-MKT/02/IV/19</v>
          </cell>
          <cell r="CP10" t="str">
            <v>005/AJRI-UUS/PKS/I/2019</v>
          </cell>
          <cell r="CQ10" t="str">
            <v>2 bulan pertama dan rasio manfaat asuransi sudah melebihi 50% dari kontibusi gross</v>
          </cell>
          <cell r="CR10"/>
          <cell r="CS10" t="str">
            <v>90 HARI KALENDER</v>
          </cell>
          <cell r="CT10">
            <v>0</v>
          </cell>
          <cell r="CU10" t="str">
            <v>Usia</v>
          </cell>
          <cell r="CV10">
            <v>0.125</v>
          </cell>
          <cell r="CW10" t="str">
            <v>-</v>
          </cell>
          <cell r="CX10">
            <v>75</v>
          </cell>
          <cell r="CY10">
            <v>0.14105540550710269</v>
          </cell>
          <cell r="CZ10">
            <v>0.15</v>
          </cell>
          <cell r="DA10">
            <v>0</v>
          </cell>
          <cell r="DB10" t="str">
            <v>QUOTA SHARE 50 : 50 MAX RETENSI RP 100,000,000</v>
          </cell>
          <cell r="DC10" t="str">
            <v>2 bulan pertama dan rasio manfaat asuransi sudah melebihi 50% dari kontibusi gross</v>
          </cell>
          <cell r="DD10">
            <v>0</v>
          </cell>
          <cell r="DE10">
            <v>0.05</v>
          </cell>
          <cell r="DF10"/>
          <cell r="DG10" t="str">
            <v>-</v>
          </cell>
          <cell r="DH10">
            <v>0</v>
          </cell>
          <cell r="DI10">
            <v>0.6</v>
          </cell>
          <cell r="DJ10">
            <v>0.94</v>
          </cell>
          <cell r="DK10">
            <v>0.06</v>
          </cell>
          <cell r="DL10" t="str">
            <v>-</v>
          </cell>
          <cell r="DM10" t="str">
            <v>-</v>
          </cell>
        </row>
        <row r="11">
          <cell r="B11">
            <v>6041903000003</v>
          </cell>
          <cell r="C11">
            <v>6041903000003</v>
          </cell>
          <cell r="D11" t="str">
            <v>PT ASURANSI JASINDO SYARIAH QQ BANK SYARIAH MANDIRI (GRIYA)</v>
          </cell>
          <cell r="E11" t="str">
            <v>GRAHA MR 21 LANTAI 10 JL. MENTENG RAYA NO 21 JAKARTA PUSAT 10340</v>
          </cell>
          <cell r="F11" t="str">
            <v>DKI JAKARTA</v>
          </cell>
          <cell r="G11">
            <v>43536</v>
          </cell>
          <cell r="H11">
            <v>2019</v>
          </cell>
          <cell r="I11" t="str">
            <v>RPNDS</v>
          </cell>
          <cell r="J11" t="str">
            <v>RELIANCE PEMBIAYAAN NORMAL DEATH SYARIAH</v>
          </cell>
          <cell r="K11" t="str">
            <v>AJK</v>
          </cell>
          <cell r="L11">
            <v>43466</v>
          </cell>
          <cell r="M11">
            <v>44927</v>
          </cell>
          <cell r="N11" t="str">
            <v>NEW</v>
          </cell>
          <cell r="O11" t="str">
            <v>INFORCE</v>
          </cell>
          <cell r="P11">
            <v>0</v>
          </cell>
          <cell r="Q11"/>
          <cell r="R11" t="str">
            <v>45 Hari Kalender</v>
          </cell>
          <cell r="S11" t="str">
            <v>180 (Seratus Delapan Puluh) hari kalender sejak tanggal Peserta mengalami Musibah</v>
          </cell>
          <cell r="T11" t="str">
            <v>180 (Seratus Delapan Puluh) hari kalender sejak tanggal Peserta mengalami Musibah</v>
          </cell>
          <cell r="U11" t="str">
            <v>6 (enam) bulan sejak Peserta tidak membayar Kontribusi yang melewati Masa Leluasa</v>
          </cell>
          <cell r="V11" t="str">
            <v>60 (enam puluh) Hari Kalender sejak terjadi perselisihan</v>
          </cell>
          <cell r="W11">
            <v>0.72499999999999998</v>
          </cell>
          <cell r="X11">
            <v>0.27500000000000002</v>
          </cell>
          <cell r="Y11">
            <v>0.4</v>
          </cell>
          <cell r="Z11">
            <v>0.6</v>
          </cell>
          <cell r="AA11">
            <v>0.4</v>
          </cell>
          <cell r="AB11">
            <v>0.3</v>
          </cell>
          <cell r="AC11">
            <v>0.3</v>
          </cell>
          <cell r="AD11" t="str">
            <v>20 tahun</v>
          </cell>
          <cell r="AE11" t="str">
            <v>64 tahun</v>
          </cell>
          <cell r="AF11" t="str">
            <v>NASRE SYARIAH</v>
          </cell>
          <cell r="AG11" t="str">
            <v>FAKULTATIF</v>
          </cell>
          <cell r="AH11" t="str">
            <v>QUOTA SHARE 50 : 50 MAX RETENSI RP 100,000,000</v>
          </cell>
          <cell r="AI11" t="str">
            <v>USIA</v>
          </cell>
          <cell r="AJ11">
            <v>0</v>
          </cell>
          <cell r="AK11" t="str">
            <v>TERLAMPIR</v>
          </cell>
          <cell r="AL11"/>
          <cell r="AM11" t="str">
            <v>210 HARI KALENDER</v>
          </cell>
          <cell r="AN11" t="str">
            <v>45 HARI KERJA</v>
          </cell>
          <cell r="AO11" t="str">
            <v>014/NP/SYR/II/2019</v>
          </cell>
          <cell r="AP11" t="str">
            <v>Kontribusi Gross</v>
          </cell>
          <cell r="AQ11">
            <v>0</v>
          </cell>
          <cell r="AR11">
            <v>0</v>
          </cell>
          <cell r="AS11">
            <v>0</v>
          </cell>
          <cell r="AT11">
            <v>0.05</v>
          </cell>
          <cell r="AU11">
            <v>7.4999999999999997E-2</v>
          </cell>
          <cell r="AV11">
            <v>0</v>
          </cell>
          <cell r="AW11">
            <v>0</v>
          </cell>
          <cell r="AX11">
            <v>0</v>
          </cell>
          <cell r="AY11">
            <v>0</v>
          </cell>
          <cell r="AZ11">
            <v>0</v>
          </cell>
          <cell r="BA11"/>
          <cell r="BB11"/>
          <cell r="BC11"/>
          <cell r="BD11"/>
          <cell r="BE11" t="str">
            <v>-</v>
          </cell>
          <cell r="BF11" t="str">
            <v>V</v>
          </cell>
          <cell r="BG11" t="str">
            <v>V</v>
          </cell>
          <cell r="BH11" t="str">
            <v>V</v>
          </cell>
          <cell r="BI11" t="str">
            <v>V</v>
          </cell>
          <cell r="BJ11" t="str">
            <v>V</v>
          </cell>
          <cell r="BK11" t="str">
            <v>-</v>
          </cell>
          <cell r="BL11" t="str">
            <v>V</v>
          </cell>
          <cell r="BM11" t="str">
            <v>V</v>
          </cell>
          <cell r="BN11" t="str">
            <v>75.594.848.6-021.000</v>
          </cell>
          <cell r="BO11" t="str">
            <v>V</v>
          </cell>
          <cell r="BP11" t="str">
            <v>V</v>
          </cell>
          <cell r="BQ11" t="str">
            <v>PT ASURANSI JASINDO SYARIAH</v>
          </cell>
          <cell r="BR11" t="str">
            <v>BANK SYARIAH MANDIRI</v>
          </cell>
          <cell r="BS11">
            <v>2320002322</v>
          </cell>
          <cell r="BT11"/>
          <cell r="BU11" t="str">
            <v>-</v>
          </cell>
          <cell r="BV11" t="str">
            <v>JAKARTA PUSAT</v>
          </cell>
          <cell r="BW11" t="str">
            <v>31.71</v>
          </cell>
          <cell r="BX11" t="str">
            <v>DKI Jakarta</v>
          </cell>
          <cell r="BY11" t="str">
            <v>Diskon</v>
          </cell>
          <cell r="BZ11"/>
          <cell r="CA11"/>
          <cell r="CB11" t="str">
            <v>Jasa keuangan dan asuransi</v>
          </cell>
          <cell r="CC11" t="str">
            <v>Korporasi Finansial</v>
          </cell>
          <cell r="CD11" t="str">
            <v>Lainnya (BPR. Koperasi. dll)</v>
          </cell>
          <cell r="CE11" t="str">
            <v>-</v>
          </cell>
          <cell r="CF11" t="str">
            <v>NIXON</v>
          </cell>
          <cell r="CG11" t="str">
            <v>KEAGENAN</v>
          </cell>
          <cell r="CH11" t="str">
            <v>AGEN</v>
          </cell>
          <cell r="CI11" t="str">
            <v>HEAD</v>
          </cell>
          <cell r="CJ11" t="str">
            <v>CO-INSURANCE</v>
          </cell>
          <cell r="CK11" t="str">
            <v>GROUP</v>
          </cell>
          <cell r="CL11" t="str">
            <v>JANGKAWARSA</v>
          </cell>
          <cell r="CM11" t="str">
            <v>RELIANCE PEMBIAYAAN NORMAL DEATH SYARIAH (RPNDS)</v>
          </cell>
          <cell r="CN11" t="str">
            <v>BANK UMUM (AJK)</v>
          </cell>
          <cell r="CO11" t="str">
            <v xml:space="preserve"> NP/AJRIUS-MKT/04/IV/19 &amp; NO SETELAH PERUBAHAN: NP/AJRIUS-MKT/11/VI/22</v>
          </cell>
          <cell r="CP11" t="str">
            <v>005/AJRI-UUS/PKS/I/2019</v>
          </cell>
          <cell r="CQ11" t="str">
            <v>6 bulan pertama dan rasio manfaat asuransi sudah melebihi 50% dari kontibusi Tabbaru Reas</v>
          </cell>
          <cell r="CR11" t="str">
            <v>5 HARI sejak nota tagihan diterima oleh pengelola</v>
          </cell>
          <cell r="CS11" t="str">
            <v>90 HARI KALENDER</v>
          </cell>
          <cell r="CT11">
            <v>0</v>
          </cell>
          <cell r="CU11" t="str">
            <v>Usia</v>
          </cell>
          <cell r="CV11">
            <v>0.125</v>
          </cell>
          <cell r="CW11" t="str">
            <v>-</v>
          </cell>
          <cell r="CX11">
            <v>65</v>
          </cell>
          <cell r="CY11">
            <v>0.35244043833762051</v>
          </cell>
          <cell r="CZ11">
            <v>0</v>
          </cell>
          <cell r="DA11">
            <v>0</v>
          </cell>
          <cell r="DB11" t="str">
            <v>QUOTA SHARE 50 : 50 MAX RETENSI RP 100,000,000</v>
          </cell>
          <cell r="DC11" t="str">
            <v>6 bulan pertama dan rasio manfaat asuransi sudah melebihi 50% dari kontibusi Tabbaru Reas</v>
          </cell>
          <cell r="DD11">
            <v>0</v>
          </cell>
          <cell r="DE11">
            <v>0</v>
          </cell>
          <cell r="DF11"/>
          <cell r="DG11" t="str">
            <v>-</v>
          </cell>
          <cell r="DH11">
            <v>0</v>
          </cell>
          <cell r="DI11">
            <v>0.5</v>
          </cell>
          <cell r="DJ11">
            <v>0.875</v>
          </cell>
          <cell r="DK11">
            <v>0.125</v>
          </cell>
          <cell r="DL11" t="str">
            <v>-</v>
          </cell>
          <cell r="DM11" t="str">
            <v>-</v>
          </cell>
        </row>
        <row r="12">
          <cell r="B12">
            <v>6041903000004</v>
          </cell>
          <cell r="C12">
            <v>6041903000004</v>
          </cell>
          <cell r="D12" t="str">
            <v>PT ASURANSI JASINDO SYARIAH QQ BANK SYARIAH MANDIRI (SOFTLOAN)</v>
          </cell>
          <cell r="E12" t="str">
            <v>GRAHA MR 21 LANTAI 10 JL. MENTENG RAYA NO 21 JAKARTA PUSAT 10340</v>
          </cell>
          <cell r="F12" t="str">
            <v>DKI JAKARTA</v>
          </cell>
          <cell r="G12">
            <v>43536</v>
          </cell>
          <cell r="H12" t="str">
            <v>2019</v>
          </cell>
          <cell r="I12" t="str">
            <v>RPNDS</v>
          </cell>
          <cell r="J12" t="str">
            <v>RELIANCE PEMBIAYAAN NORMAL DEATH SYARIAH</v>
          </cell>
          <cell r="K12" t="str">
            <v>AJK</v>
          </cell>
          <cell r="L12">
            <v>43466</v>
          </cell>
          <cell r="M12">
            <v>44927</v>
          </cell>
          <cell r="N12" t="str">
            <v>NEW</v>
          </cell>
          <cell r="O12" t="str">
            <v>INFORCE</v>
          </cell>
          <cell r="P12">
            <v>0</v>
          </cell>
          <cell r="Q12"/>
          <cell r="R12" t="str">
            <v>45 Hari Kalender</v>
          </cell>
          <cell r="S12" t="str">
            <v>180 (Seratus Delapan Puluh) hari kalender sejak tanggal Peserta mengalami Musibah</v>
          </cell>
          <cell r="T12" t="str">
            <v>180 (Seratus Delapan Puluh) hari kalender sejak tanggal Peserta mengalami Musibah</v>
          </cell>
          <cell r="U12" t="str">
            <v>6 (enam) bulan sejak Peserta tidak membayar Kontribusi yang melewati Masa Leluasa</v>
          </cell>
          <cell r="V12" t="str">
            <v>60 (enam puluh) Hari Kalender sejak terjadi perselisihan</v>
          </cell>
          <cell r="W12">
            <v>0.95</v>
          </cell>
          <cell r="X12">
            <v>0.05</v>
          </cell>
          <cell r="Y12">
            <v>0.4</v>
          </cell>
          <cell r="Z12">
            <v>0.6</v>
          </cell>
          <cell r="AA12">
            <v>0.4</v>
          </cell>
          <cell r="AB12">
            <v>0.3</v>
          </cell>
          <cell r="AC12">
            <v>0.3</v>
          </cell>
          <cell r="AD12" t="str">
            <v>20 tahun</v>
          </cell>
          <cell r="AE12" t="str">
            <v>55 tahun</v>
          </cell>
          <cell r="AF12" t="str">
            <v>NASRE SYARIAH</v>
          </cell>
          <cell r="AG12" t="str">
            <v>FAKULTATIF</v>
          </cell>
          <cell r="AH12" t="str">
            <v>QUOTA SHARE 50 : 50 MAX RETENSI RP 100,000,000</v>
          </cell>
          <cell r="AI12" t="str">
            <v>USIA</v>
          </cell>
          <cell r="AJ12">
            <v>0</v>
          </cell>
          <cell r="AK12" t="str">
            <v>TERLAMPIR</v>
          </cell>
          <cell r="AL12"/>
          <cell r="AM12" t="str">
            <v>210 HARI KALENDER</v>
          </cell>
          <cell r="AN12" t="str">
            <v>45 HARI KERJA</v>
          </cell>
          <cell r="AO12" t="str">
            <v>013/NP/SYR/II/2019</v>
          </cell>
          <cell r="AP12" t="str">
            <v>Kontribusi Gross</v>
          </cell>
          <cell r="AQ12">
            <v>0</v>
          </cell>
          <cell r="AR12">
            <v>0</v>
          </cell>
          <cell r="AS12">
            <v>0</v>
          </cell>
          <cell r="AT12">
            <v>0</v>
          </cell>
          <cell r="AU12">
            <v>0</v>
          </cell>
          <cell r="AV12">
            <v>0</v>
          </cell>
          <cell r="AW12">
            <v>0</v>
          </cell>
          <cell r="AX12">
            <v>0</v>
          </cell>
          <cell r="AY12">
            <v>0</v>
          </cell>
          <cell r="AZ12">
            <v>0</v>
          </cell>
          <cell r="BA12"/>
          <cell r="BB12"/>
          <cell r="BC12"/>
          <cell r="BD12"/>
          <cell r="BE12" t="str">
            <v>-</v>
          </cell>
          <cell r="BF12" t="str">
            <v>V</v>
          </cell>
          <cell r="BG12" t="str">
            <v>V</v>
          </cell>
          <cell r="BH12" t="str">
            <v>V</v>
          </cell>
          <cell r="BI12" t="str">
            <v>V</v>
          </cell>
          <cell r="BJ12" t="str">
            <v>V</v>
          </cell>
          <cell r="BK12" t="str">
            <v>-</v>
          </cell>
          <cell r="BL12" t="str">
            <v>V</v>
          </cell>
          <cell r="BM12" t="str">
            <v>V</v>
          </cell>
          <cell r="BN12" t="str">
            <v>75.594.848.6-021.000</v>
          </cell>
          <cell r="BO12" t="str">
            <v>V</v>
          </cell>
          <cell r="BP12" t="str">
            <v>-</v>
          </cell>
          <cell r="BQ12" t="str">
            <v>PT ASURANSI JASINDO SYARIAH</v>
          </cell>
          <cell r="BR12" t="str">
            <v>BANK SYARIAH MANDIRI</v>
          </cell>
          <cell r="BS12">
            <v>2320002322</v>
          </cell>
          <cell r="BT12"/>
          <cell r="BU12" t="str">
            <v>-</v>
          </cell>
          <cell r="BV12" t="str">
            <v>JAKARTA PUSAT</v>
          </cell>
          <cell r="BW12" t="str">
            <v>31.71</v>
          </cell>
          <cell r="BX12" t="str">
            <v>DKI Jakarta</v>
          </cell>
          <cell r="BY12" t="str">
            <v>Diskon</v>
          </cell>
          <cell r="BZ12"/>
          <cell r="CA12"/>
          <cell r="CB12" t="str">
            <v>Jasa keuangan dan asuransi</v>
          </cell>
          <cell r="CC12" t="str">
            <v>Korporasi Finansial</v>
          </cell>
          <cell r="CD12" t="str">
            <v>Lainnya (BPR. Koperasi. dll)</v>
          </cell>
          <cell r="CE12" t="str">
            <v>-</v>
          </cell>
          <cell r="CF12" t="str">
            <v>NIXON</v>
          </cell>
          <cell r="CG12" t="str">
            <v>KEAGENAN</v>
          </cell>
          <cell r="CH12" t="str">
            <v>AGEN</v>
          </cell>
          <cell r="CI12" t="str">
            <v>HEAD</v>
          </cell>
          <cell r="CJ12" t="str">
            <v>CO-INSURANCE</v>
          </cell>
          <cell r="CK12" t="str">
            <v>GROUP</v>
          </cell>
          <cell r="CL12" t="str">
            <v>JANGKAWARSA</v>
          </cell>
          <cell r="CM12" t="str">
            <v>RELIANCE PEMBIAYAAN NORMAL DEATH SYARIAH (RPNDS)</v>
          </cell>
          <cell r="CN12" t="str">
            <v>BANK UMUM (AJK)</v>
          </cell>
          <cell r="CO12" t="str">
            <v xml:space="preserve"> NP/AJRIUS-MKT/07/IV/19 &amp; NO SETELAH PERUBAHAN: NP/AJRIUS-MKT/12/VI/22</v>
          </cell>
          <cell r="CP12" t="str">
            <v>005/AJRI-UUS/PKS/I/2019</v>
          </cell>
          <cell r="CQ12" t="str">
            <v>6 bulan pertama dan rasio manfaat asuransi sudah melebihi 50% dari kontibusi Tabbaru Reas</v>
          </cell>
          <cell r="CR12" t="str">
            <v>5 HARI sejak nota tagihan diterima oleh pengelola</v>
          </cell>
          <cell r="CS12" t="str">
            <v>90 HARI KALENDER</v>
          </cell>
          <cell r="CT12">
            <v>0</v>
          </cell>
          <cell r="CU12" t="str">
            <v>Usia</v>
          </cell>
          <cell r="CV12">
            <v>0</v>
          </cell>
          <cell r="CW12" t="str">
            <v>-</v>
          </cell>
          <cell r="CX12">
            <v>60</v>
          </cell>
          <cell r="CY12">
            <v>0.12547598427847287</v>
          </cell>
          <cell r="CZ12">
            <v>0</v>
          </cell>
          <cell r="DA12">
            <v>0</v>
          </cell>
          <cell r="DB12" t="str">
            <v>QUOTA SHARE 50 : 50 MAX RETENSI RP 100,000,000</v>
          </cell>
          <cell r="DC12" t="str">
            <v>6 bulan pertama dan rasio manfaat asuransi sudah melebihi 50% dari kontibusi Tabbaru Reas</v>
          </cell>
          <cell r="DD12">
            <v>0</v>
          </cell>
          <cell r="DE12">
            <v>0</v>
          </cell>
          <cell r="DF12"/>
          <cell r="DG12" t="str">
            <v>-</v>
          </cell>
          <cell r="DH12">
            <v>0</v>
          </cell>
          <cell r="DI12">
            <v>0.5</v>
          </cell>
          <cell r="DJ12">
            <v>0.875</v>
          </cell>
          <cell r="DK12">
            <v>0.125</v>
          </cell>
          <cell r="DL12" t="str">
            <v>-</v>
          </cell>
          <cell r="DM12" t="str">
            <v>-</v>
          </cell>
        </row>
        <row r="13">
          <cell r="B13">
            <v>6041903000005</v>
          </cell>
          <cell r="C13">
            <v>6041903000005</v>
          </cell>
          <cell r="D13" t="str">
            <v>PT ASURANSI JASINDO SYARIAH QQ  BANK UMUM SYARIAH</v>
          </cell>
          <cell r="E13" t="str">
            <v>GRAHA MR 21 LANTAI 10 JL. MENTENG RAYA NO 21 JAKARTA PUSAT 10340</v>
          </cell>
          <cell r="F13" t="str">
            <v>DKI JAKARTA</v>
          </cell>
          <cell r="G13">
            <v>43536</v>
          </cell>
          <cell r="H13" t="str">
            <v>2019</v>
          </cell>
          <cell r="I13" t="str">
            <v>RPNDS</v>
          </cell>
          <cell r="J13" t="str">
            <v>RELIANCE PEMBIAYAAN NORMAL DEATH SYARIAH</v>
          </cell>
          <cell r="K13" t="str">
            <v>AJK</v>
          </cell>
          <cell r="L13">
            <v>43466</v>
          </cell>
          <cell r="M13">
            <v>44927</v>
          </cell>
          <cell r="N13" t="str">
            <v>NEW</v>
          </cell>
          <cell r="O13" t="str">
            <v>INFORCE</v>
          </cell>
          <cell r="P13">
            <v>0</v>
          </cell>
          <cell r="Q13"/>
          <cell r="R13" t="str">
            <v>45 Hari Kalender</v>
          </cell>
          <cell r="S13" t="str">
            <v>180 (Seratus Delapan Puluh) hari kalender sejak tanggal Peserta mengalami Musibah</v>
          </cell>
          <cell r="T13" t="str">
            <v>180 (Seratus Delapan Puluh) hari kalender sejak tanggal Peserta mengalami Musibah</v>
          </cell>
          <cell r="U13" t="str">
            <v>6 (enam) bulan sejak Peserta tidak membayar Kontribusi yang melewati Masa Leluasa</v>
          </cell>
          <cell r="V13" t="str">
            <v>60 (enam puluh) Hari Kalender sejak terjadi perselisihan</v>
          </cell>
          <cell r="W13">
            <v>0.68500000000000005</v>
          </cell>
          <cell r="X13">
            <v>0.315</v>
          </cell>
          <cell r="Y13">
            <v>0.4</v>
          </cell>
          <cell r="Z13">
            <v>0.6</v>
          </cell>
          <cell r="AA13">
            <v>0.4</v>
          </cell>
          <cell r="AB13">
            <v>0.3</v>
          </cell>
          <cell r="AC13">
            <v>0.3</v>
          </cell>
          <cell r="AD13" t="str">
            <v>20 tahun</v>
          </cell>
          <cell r="AE13" t="str">
            <v>69 tahun</v>
          </cell>
          <cell r="AF13" t="str">
            <v>NASRE SYARIAH</v>
          </cell>
          <cell r="AG13" t="str">
            <v>FAKULTATIF</v>
          </cell>
          <cell r="AH13" t="str">
            <v>QUOTA SHARE 50 : 50 MAX RETENSI RP 100,000,000</v>
          </cell>
          <cell r="AI13" t="str">
            <v>USIA</v>
          </cell>
          <cell r="AJ13">
            <v>0</v>
          </cell>
          <cell r="AK13" t="str">
            <v>TERLAMPIR</v>
          </cell>
          <cell r="AL13"/>
          <cell r="AM13" t="str">
            <v>210 HARI KALENDER</v>
          </cell>
          <cell r="AN13" t="str">
            <v>45 HARI KERJA</v>
          </cell>
          <cell r="AO13" t="str">
            <v>016/NP/SYR/II/2019</v>
          </cell>
          <cell r="AP13" t="str">
            <v>Kontribusi Gross</v>
          </cell>
          <cell r="AQ13">
            <v>0</v>
          </cell>
          <cell r="AR13">
            <v>0</v>
          </cell>
          <cell r="AS13">
            <v>0.01</v>
          </cell>
          <cell r="AT13">
            <v>0.05</v>
          </cell>
          <cell r="AU13">
            <v>4.4999999999999998E-2</v>
          </cell>
          <cell r="AV13">
            <v>0</v>
          </cell>
          <cell r="AW13">
            <v>0</v>
          </cell>
          <cell r="AX13">
            <v>0</v>
          </cell>
          <cell r="AY13">
            <v>0</v>
          </cell>
          <cell r="AZ13">
            <v>0</v>
          </cell>
          <cell r="BA13" t="str">
            <v>MAINTENANCE=PT. Wahana Abadi Haribawa ; AGEN PENUTUP=Mulyo Sarwono; ADMIN AGENCY=Een Sukanah</v>
          </cell>
          <cell r="BB13" t="str">
            <v>MAINTENANCE=Bank BCA: 546-0888699 ; AGEN PENUTUP=CIMB Niaga 703541396600; ADMIN AGENCY=Bank BCA 7655028676</v>
          </cell>
          <cell r="BC13" t="str">
            <v>MAINTENANCE=Bank BCA ; AGEN PENUTUP=CIMB Niaga; ADMIN AGENCY=Bank BCA</v>
          </cell>
          <cell r="BD13"/>
          <cell r="BE13" t="str">
            <v>-</v>
          </cell>
          <cell r="BF13" t="str">
            <v>V</v>
          </cell>
          <cell r="BG13" t="str">
            <v>V</v>
          </cell>
          <cell r="BH13" t="str">
            <v>V</v>
          </cell>
          <cell r="BI13" t="str">
            <v>V</v>
          </cell>
          <cell r="BJ13" t="str">
            <v>V</v>
          </cell>
          <cell r="BK13" t="str">
            <v>-</v>
          </cell>
          <cell r="BL13" t="str">
            <v>V</v>
          </cell>
          <cell r="BM13" t="str">
            <v>V</v>
          </cell>
          <cell r="BN13" t="str">
            <v>75.594.848.6-021.000</v>
          </cell>
          <cell r="BO13" t="str">
            <v>V</v>
          </cell>
          <cell r="BP13" t="str">
            <v>V</v>
          </cell>
          <cell r="BQ13" t="str">
            <v>PT ASURANSI JASINDO SYARIAH</v>
          </cell>
          <cell r="BR13" t="str">
            <v>BANK SYARIAH MANDIRI</v>
          </cell>
          <cell r="BS13">
            <v>2320002322</v>
          </cell>
          <cell r="BT13"/>
          <cell r="BU13" t="str">
            <v>-</v>
          </cell>
          <cell r="BV13" t="str">
            <v>JAKARTA PUSAT</v>
          </cell>
          <cell r="BW13" t="str">
            <v>31.71</v>
          </cell>
          <cell r="BX13" t="str">
            <v>DKI Jakarta</v>
          </cell>
          <cell r="BY13" t="str">
            <v>Diskon</v>
          </cell>
          <cell r="BZ13"/>
          <cell r="CA13"/>
          <cell r="CB13" t="str">
            <v>Jasa keuangan dan asuransi</v>
          </cell>
          <cell r="CC13" t="str">
            <v>Korporasi Finansial</v>
          </cell>
          <cell r="CD13" t="str">
            <v>Lainnya (BPR. Koperasi. dll)</v>
          </cell>
          <cell r="CE13" t="str">
            <v>-</v>
          </cell>
          <cell r="CF13" t="str">
            <v>NIXON</v>
          </cell>
          <cell r="CG13" t="str">
            <v>KEAGENAN</v>
          </cell>
          <cell r="CH13" t="str">
            <v>AGEN</v>
          </cell>
          <cell r="CI13" t="str">
            <v>HEAD</v>
          </cell>
          <cell r="CJ13" t="str">
            <v>CO-INSURANCE</v>
          </cell>
          <cell r="CK13" t="str">
            <v>GROUP</v>
          </cell>
          <cell r="CL13" t="str">
            <v>JANGKAWARSA</v>
          </cell>
          <cell r="CM13" t="str">
            <v>RELIANCE PEMBIAYAAN NORMAL DEATH SYARIAH (RPNDS)</v>
          </cell>
          <cell r="CN13" t="str">
            <v>BANK UMUM (AJK)</v>
          </cell>
          <cell r="CO13" t="str">
            <v xml:space="preserve"> NP/AJRIUS-MKT/23/4/21 &amp; NO SETELAH PERUBAHAN: NP/AJRIUS-MKT/13/VI/22</v>
          </cell>
          <cell r="CP13" t="str">
            <v>005/AJRI-UUS/PKS/I/2019</v>
          </cell>
          <cell r="CQ13" t="str">
            <v>6 bulan pertama dan rasio manfaat asuransi sudah melebihi 50% dari kontibusi Tabbaru</v>
          </cell>
          <cell r="CR13" t="str">
            <v>5 HARI sejak nota tagihan diterima oleh pengelola</v>
          </cell>
          <cell r="CS13" t="str">
            <v>90 HARI KALENDER</v>
          </cell>
          <cell r="CT13">
            <v>0</v>
          </cell>
          <cell r="CU13" t="str">
            <v>Single</v>
          </cell>
          <cell r="CV13">
            <v>0.10500000000000001</v>
          </cell>
          <cell r="CW13" t="str">
            <v>-</v>
          </cell>
          <cell r="CX13">
            <v>75</v>
          </cell>
          <cell r="CY13">
            <v>0.24636388203133439</v>
          </cell>
          <cell r="CZ13">
            <v>0</v>
          </cell>
          <cell r="DA13">
            <v>0</v>
          </cell>
          <cell r="DB13" t="str">
            <v>QUOTA SHARE 50 : 50 MAX RETENSI RP 100,000,000</v>
          </cell>
          <cell r="DC13" t="str">
            <v>6 bulan pertama dan rasio manfaat asuransi sudah melebihi 50% dari kontibusi Tabbaru</v>
          </cell>
          <cell r="DD13">
            <v>0</v>
          </cell>
          <cell r="DE13">
            <v>0</v>
          </cell>
          <cell r="DF13"/>
          <cell r="DG13" t="str">
            <v>-</v>
          </cell>
          <cell r="DH13">
            <v>0</v>
          </cell>
          <cell r="DI13">
            <v>0.6</v>
          </cell>
          <cell r="DJ13">
            <v>0.875</v>
          </cell>
          <cell r="DK13">
            <v>0.125</v>
          </cell>
          <cell r="DL13" t="str">
            <v>-</v>
          </cell>
          <cell r="DM13" t="str">
            <v>-</v>
          </cell>
        </row>
        <row r="14">
          <cell r="B14" t="str">
            <v>6041903000005+</v>
          </cell>
          <cell r="C14" t="str">
            <v>6041903000005+</v>
          </cell>
          <cell r="D14" t="str">
            <v>PT ASURANSI JASINDO SYARIAH QQ  BANK UMUM SYARIAH (PLUS COVID)</v>
          </cell>
          <cell r="E14" t="str">
            <v>GRAHA MR 21 LANTAI 10 JL. MENTENG RAYA NO 21 JAKARTA PUSAT 10340</v>
          </cell>
          <cell r="F14" t="str">
            <v>DKI JAKARTA</v>
          </cell>
          <cell r="G14">
            <v>43536</v>
          </cell>
          <cell r="H14" t="str">
            <v>2019</v>
          </cell>
          <cell r="I14" t="str">
            <v>RPNDS</v>
          </cell>
          <cell r="J14" t="str">
            <v>RELIANCE PEMBIAYAAN NORMAL DEATH SYARIAH</v>
          </cell>
          <cell r="K14" t="str">
            <v>AJK</v>
          </cell>
          <cell r="L14">
            <v>43466</v>
          </cell>
          <cell r="M14">
            <v>44927</v>
          </cell>
          <cell r="N14" t="str">
            <v>NEW</v>
          </cell>
          <cell r="O14" t="str">
            <v>INFORCE</v>
          </cell>
          <cell r="P14">
            <v>0</v>
          </cell>
          <cell r="Q14"/>
          <cell r="R14" t="str">
            <v>45 Hari Kalender</v>
          </cell>
          <cell r="S14" t="str">
            <v>180 (Seratus Delapan Puluh) hari kalender sejak tanggal Peserta mengalami Musibah</v>
          </cell>
          <cell r="T14" t="str">
            <v>180 (Seratus Delapan Puluh) hari kalender sejak tanggal Peserta mengalami Musibah</v>
          </cell>
          <cell r="U14" t="str">
            <v>6 (enam) bulan sejak Peserta tidak membayar Kontribusi yang melewati Masa Leluasa</v>
          </cell>
          <cell r="V14" t="str">
            <v>60 (enam puluh) Hari Kalender sejak terjadi perselisihan</v>
          </cell>
          <cell r="W14">
            <v>0.68500000000000005</v>
          </cell>
          <cell r="X14">
            <v>0.315</v>
          </cell>
          <cell r="Y14">
            <v>0.4</v>
          </cell>
          <cell r="Z14">
            <v>0.6</v>
          </cell>
          <cell r="AA14">
            <v>0.4</v>
          </cell>
          <cell r="AB14">
            <v>0.3</v>
          </cell>
          <cell r="AC14">
            <v>0.3</v>
          </cell>
          <cell r="AD14" t="str">
            <v>20 tahun</v>
          </cell>
          <cell r="AE14" t="str">
            <v>69 tahun</v>
          </cell>
          <cell r="AF14" t="str">
            <v>NASRE SYARIAH</v>
          </cell>
          <cell r="AG14" t="str">
            <v>FAKULTATIF</v>
          </cell>
          <cell r="AH14" t="str">
            <v>QUOTA SHARE 50 : 50 MAX RETENSI RP 100,000,000</v>
          </cell>
          <cell r="AI14" t="str">
            <v>USIA</v>
          </cell>
          <cell r="AJ14">
            <v>0</v>
          </cell>
          <cell r="AK14" t="str">
            <v>TERLAMPIR</v>
          </cell>
          <cell r="AL14"/>
          <cell r="AM14" t="str">
            <v>210 HARI KALENDER</v>
          </cell>
          <cell r="AN14" t="str">
            <v>45 HARI KERJA</v>
          </cell>
          <cell r="AO14" t="str">
            <v>016/NP/SYR/II/2019</v>
          </cell>
          <cell r="AP14" t="str">
            <v>Kontribusi Gross</v>
          </cell>
          <cell r="AQ14">
            <v>0</v>
          </cell>
          <cell r="AR14">
            <v>0</v>
          </cell>
          <cell r="AS14">
            <v>0.01</v>
          </cell>
          <cell r="AT14">
            <v>0.05</v>
          </cell>
          <cell r="AU14">
            <v>4.4999999999999998E-2</v>
          </cell>
          <cell r="AV14">
            <v>0</v>
          </cell>
          <cell r="AW14">
            <v>0</v>
          </cell>
          <cell r="AX14">
            <v>0</v>
          </cell>
          <cell r="AY14">
            <v>0</v>
          </cell>
          <cell r="AZ14">
            <v>0</v>
          </cell>
          <cell r="BA14" t="str">
            <v>MAINTENANCE=PT. Wahana Abadi Haribawa ; AGEN PENUTUP=Mulyo Sarwono; ADMIN AGENCY=Een Sukanah</v>
          </cell>
          <cell r="BB14" t="str">
            <v>MAINTENANCE=Bank BCA: 546-0888699 ; AGEN PENUTUP=CIMB Niaga 703541396600; ADMIN AGENCY=Bank BCA 7655028676</v>
          </cell>
          <cell r="BC14" t="str">
            <v>MAINTENANCE=Bank BCA ; AGEN PENUTUP=CIMB Niaga; ADMIN AGENCY=Bank BCA</v>
          </cell>
          <cell r="BD14"/>
          <cell r="BE14" t="str">
            <v>-</v>
          </cell>
          <cell r="BF14" t="str">
            <v>V</v>
          </cell>
          <cell r="BG14" t="str">
            <v>V</v>
          </cell>
          <cell r="BH14" t="str">
            <v>V</v>
          </cell>
          <cell r="BI14" t="str">
            <v>V</v>
          </cell>
          <cell r="BJ14" t="str">
            <v>V</v>
          </cell>
          <cell r="BK14" t="str">
            <v>-</v>
          </cell>
          <cell r="BL14" t="str">
            <v>V</v>
          </cell>
          <cell r="BM14" t="str">
            <v>V</v>
          </cell>
          <cell r="BN14" t="str">
            <v>75.594.848.6-021.000</v>
          </cell>
          <cell r="BO14" t="str">
            <v>V</v>
          </cell>
          <cell r="BP14" t="str">
            <v>V</v>
          </cell>
          <cell r="BQ14" t="str">
            <v>PT ASURANSI JASINDO SYARIAH</v>
          </cell>
          <cell r="BR14" t="str">
            <v>BANK SYARIAH MANDIRI</v>
          </cell>
          <cell r="BS14">
            <v>2320002322</v>
          </cell>
          <cell r="BT14"/>
          <cell r="BU14" t="str">
            <v>-</v>
          </cell>
          <cell r="BV14" t="str">
            <v>JAKARTA PUSAT</v>
          </cell>
          <cell r="BW14" t="str">
            <v>31.71</v>
          </cell>
          <cell r="BX14" t="str">
            <v>DKI Jakarta</v>
          </cell>
          <cell r="BY14" t="str">
            <v>Diskon</v>
          </cell>
          <cell r="BZ14"/>
          <cell r="CA14"/>
          <cell r="CB14" t="str">
            <v>Jasa keuangan dan asuransi</v>
          </cell>
          <cell r="CC14" t="str">
            <v>Korporasi Finansial</v>
          </cell>
          <cell r="CD14" t="str">
            <v>Lainnya (BPR. Koperasi. dll)</v>
          </cell>
          <cell r="CE14" t="str">
            <v>-</v>
          </cell>
          <cell r="CF14" t="str">
            <v>NIXON</v>
          </cell>
          <cell r="CG14" t="str">
            <v>KEAGENAN</v>
          </cell>
          <cell r="CH14" t="str">
            <v>AGEN</v>
          </cell>
          <cell r="CI14" t="str">
            <v>HEAD</v>
          </cell>
          <cell r="CJ14" t="str">
            <v>CO-INSURANCE</v>
          </cell>
          <cell r="CK14" t="str">
            <v>GROUP</v>
          </cell>
          <cell r="CL14" t="str">
            <v>JANGKAWARSA</v>
          </cell>
          <cell r="CM14" t="str">
            <v>RELIANCE PEMBIAYAAN NORMAL DEATH SYARIAH (RPNDS)</v>
          </cell>
          <cell r="CN14" t="str">
            <v>BANK UMUM (AJK)</v>
          </cell>
          <cell r="CO14" t="str">
            <v xml:space="preserve"> NP/AJRIUS-MKT/23/4/21 &amp; NO SETELAH PERUBAHAN: NP/AJRIUS-MKT/13/VI/22</v>
          </cell>
          <cell r="CP14" t="str">
            <v>005/AJRI-UUS/PKS/I/2019</v>
          </cell>
          <cell r="CQ14" t="str">
            <v>6 bulan pertama dan rasio manfaat asuransi sudah melebihi 50% dari kontibusi Tabbaru</v>
          </cell>
          <cell r="CR14" t="str">
            <v>5 HARI sejak nota tagihan diterima oleh pengelola</v>
          </cell>
          <cell r="CS14" t="str">
            <v>90 HARI KALENDER</v>
          </cell>
          <cell r="CT14">
            <v>0</v>
          </cell>
          <cell r="CU14" t="str">
            <v>Single</v>
          </cell>
          <cell r="CV14">
            <v>0.10500000000000001</v>
          </cell>
          <cell r="CW14" t="str">
            <v>-</v>
          </cell>
          <cell r="CX14">
            <v>75</v>
          </cell>
          <cell r="CY14">
            <v>0.24636388203133439</v>
          </cell>
          <cell r="CZ14">
            <v>0</v>
          </cell>
          <cell r="DA14">
            <v>0</v>
          </cell>
          <cell r="DB14" t="str">
            <v>QUOTA SHARE 50 : 50 MAX RETENSI RP 100,000,000</v>
          </cell>
          <cell r="DC14" t="str">
            <v>6 bulan pertama dan rasio manfaat asuransi sudah melebihi 50% dari kontibusi Tabbaru</v>
          </cell>
          <cell r="DD14">
            <v>0</v>
          </cell>
          <cell r="DE14">
            <v>0</v>
          </cell>
          <cell r="DF14"/>
          <cell r="DG14" t="str">
            <v>-</v>
          </cell>
          <cell r="DH14">
            <v>0</v>
          </cell>
          <cell r="DI14">
            <v>0.6</v>
          </cell>
          <cell r="DJ14">
            <v>0.875</v>
          </cell>
          <cell r="DK14">
            <v>0.125</v>
          </cell>
          <cell r="DL14" t="str">
            <v>-</v>
          </cell>
          <cell r="DM14" t="str">
            <v>-</v>
          </cell>
        </row>
        <row r="15">
          <cell r="B15">
            <v>6041903000006</v>
          </cell>
          <cell r="C15">
            <v>6041903000006</v>
          </cell>
          <cell r="D15" t="str">
            <v>PT ASURANSI JASINDO SYARIAH QQ BANK SYARIAH MANDIRI (IMPLAN BUNDLING)</v>
          </cell>
          <cell r="E15" t="str">
            <v>GRAHA MR 21 LANTAI 10 JL. MENTENG RAYA NO 21 JAKARTA PUSAT 10340</v>
          </cell>
          <cell r="F15" t="str">
            <v>DKI JAKARTA</v>
          </cell>
          <cell r="G15">
            <v>43536</v>
          </cell>
          <cell r="H15" t="str">
            <v>2019</v>
          </cell>
          <cell r="I15" t="str">
            <v>RPNDS</v>
          </cell>
          <cell r="J15" t="str">
            <v>RELIANCE PEMBIAYAAN NORMAL DEATH SYARIAH</v>
          </cell>
          <cell r="K15" t="str">
            <v>AJK</v>
          </cell>
          <cell r="L15">
            <v>43466</v>
          </cell>
          <cell r="M15">
            <v>44927</v>
          </cell>
          <cell r="N15" t="str">
            <v>NEW</v>
          </cell>
          <cell r="O15" t="str">
            <v>INFORCE</v>
          </cell>
          <cell r="P15">
            <v>0</v>
          </cell>
          <cell r="Q15"/>
          <cell r="R15" t="str">
            <v>45 Hari Kalender</v>
          </cell>
          <cell r="S15" t="str">
            <v>180 (Seratus Delapan Puluh) hari kalender sejak tanggal Peserta mengalami Musibah</v>
          </cell>
          <cell r="T15" t="str">
            <v>180 (Seratus Delapan Puluh) hari kalender sejak tanggal Peserta mengalami Musibah</v>
          </cell>
          <cell r="U15" t="str">
            <v>6 (enam) bulan sejak Peserta tidak membayar Kontribusi yang melewati Masa Leluasa</v>
          </cell>
          <cell r="V15" t="str">
            <v>60 (enam puluh) Hari Kalender sejak terjadi perselisihan</v>
          </cell>
          <cell r="W15">
            <v>0.75</v>
          </cell>
          <cell r="X15">
            <v>0.25</v>
          </cell>
          <cell r="Y15">
            <v>0.4</v>
          </cell>
          <cell r="Z15">
            <v>0.6</v>
          </cell>
          <cell r="AA15">
            <v>0.4</v>
          </cell>
          <cell r="AB15">
            <v>0.3</v>
          </cell>
          <cell r="AC15">
            <v>0.3</v>
          </cell>
          <cell r="AD15" t="str">
            <v>20 tahun</v>
          </cell>
          <cell r="AE15" t="str">
            <v>64 tahun</v>
          </cell>
          <cell r="AF15" t="str">
            <v>NASRE SYARIAH</v>
          </cell>
          <cell r="AG15" t="str">
            <v>FAKULTATIF</v>
          </cell>
          <cell r="AH15" t="str">
            <v>QUOTA SHARE 50 : 50 MAX RETENSI RP 100,000,000</v>
          </cell>
          <cell r="AI15" t="str">
            <v>USIA</v>
          </cell>
          <cell r="AJ15">
            <v>0</v>
          </cell>
          <cell r="AK15" t="str">
            <v>TERLAMPIR</v>
          </cell>
          <cell r="AL15"/>
          <cell r="AM15" t="str">
            <v>210 HARI KALENDER</v>
          </cell>
          <cell r="AN15" t="str">
            <v>45 HARI KERJA</v>
          </cell>
          <cell r="AO15" t="str">
            <v>015/NP/SYR/II/2019</v>
          </cell>
          <cell r="AP15" t="str">
            <v>Kontribusi Gross</v>
          </cell>
          <cell r="AQ15">
            <v>0</v>
          </cell>
          <cell r="AR15">
            <v>0</v>
          </cell>
          <cell r="AS15">
            <v>0</v>
          </cell>
          <cell r="AT15">
            <v>0.05</v>
          </cell>
          <cell r="AU15">
            <v>0.1</v>
          </cell>
          <cell r="AV15">
            <v>0</v>
          </cell>
          <cell r="AW15">
            <v>0</v>
          </cell>
          <cell r="AX15">
            <v>0</v>
          </cell>
          <cell r="AY15">
            <v>0</v>
          </cell>
          <cell r="AZ15">
            <v>0</v>
          </cell>
          <cell r="BA15"/>
          <cell r="BB15"/>
          <cell r="BC15"/>
          <cell r="BD15"/>
          <cell r="BE15" t="str">
            <v>-</v>
          </cell>
          <cell r="BF15" t="str">
            <v>V</v>
          </cell>
          <cell r="BG15" t="str">
            <v>V</v>
          </cell>
          <cell r="BH15" t="str">
            <v>V</v>
          </cell>
          <cell r="BI15" t="str">
            <v>V</v>
          </cell>
          <cell r="BJ15" t="str">
            <v>V</v>
          </cell>
          <cell r="BK15" t="str">
            <v>-</v>
          </cell>
          <cell r="BL15" t="str">
            <v>V</v>
          </cell>
          <cell r="BM15" t="str">
            <v>V</v>
          </cell>
          <cell r="BN15" t="str">
            <v>75.594.848.6-021.000</v>
          </cell>
          <cell r="BO15" t="str">
            <v>V</v>
          </cell>
          <cell r="BP15" t="str">
            <v>V</v>
          </cell>
          <cell r="BQ15" t="str">
            <v>PT ASURANSI JASINDO SYARIAH</v>
          </cell>
          <cell r="BR15" t="str">
            <v>BANK SYARIAH MANDIRI</v>
          </cell>
          <cell r="BS15">
            <v>2320002322</v>
          </cell>
          <cell r="BT15"/>
          <cell r="BU15" t="str">
            <v>-</v>
          </cell>
          <cell r="BV15" t="str">
            <v>JAKARTA PUSAT</v>
          </cell>
          <cell r="BW15" t="str">
            <v>31.71</v>
          </cell>
          <cell r="BX15" t="str">
            <v>DKI Jakarta</v>
          </cell>
          <cell r="BY15" t="str">
            <v>Diskon</v>
          </cell>
          <cell r="BZ15"/>
          <cell r="CA15"/>
          <cell r="CB15" t="str">
            <v>Jasa keuangan dan asuransi</v>
          </cell>
          <cell r="CC15" t="str">
            <v>Korporasi Finansial</v>
          </cell>
          <cell r="CD15" t="str">
            <v>Lainnya (BPR. Koperasi. dll)</v>
          </cell>
          <cell r="CE15" t="str">
            <v>-</v>
          </cell>
          <cell r="CF15" t="str">
            <v>NIXON</v>
          </cell>
          <cell r="CG15" t="str">
            <v>KEAGENAN</v>
          </cell>
          <cell r="CH15" t="str">
            <v>AGEN</v>
          </cell>
          <cell r="CI15" t="str">
            <v>HEAD</v>
          </cell>
          <cell r="CJ15" t="str">
            <v>CO-INSURANCE</v>
          </cell>
          <cell r="CK15" t="str">
            <v>GROUP</v>
          </cell>
          <cell r="CL15" t="str">
            <v>JANGKAWARSA</v>
          </cell>
          <cell r="CM15" t="str">
            <v>RELIANCE PEMBIAYAAN NORMAL DEATH SYARIAH (RPNDS)</v>
          </cell>
          <cell r="CN15" t="str">
            <v>BANK UMUM (AJK)</v>
          </cell>
          <cell r="CO15" t="str">
            <v xml:space="preserve"> NP/AJRIUS-MKT/06/IV/19 &amp; NO SETELAH PERUBAHAN: NP/AJRIUS-MKT/14/VI/22</v>
          </cell>
          <cell r="CP15" t="str">
            <v>005/AJRI-UUS/PKS/I/2019</v>
          </cell>
          <cell r="CQ15" t="str">
            <v>6 bulan pertama dan rasio manfaat asuransi sudah melebihi 50% dari kontibusi Tabbaru</v>
          </cell>
          <cell r="CR15" t="str">
            <v>5 HARI sejak nota tagihan diterima oleh pengelola</v>
          </cell>
          <cell r="CS15" t="str">
            <v>90 HARI KALENDER</v>
          </cell>
          <cell r="CT15">
            <v>0</v>
          </cell>
          <cell r="CU15" t="str">
            <v>Single</v>
          </cell>
          <cell r="CV15">
            <v>0.15000000000000002</v>
          </cell>
          <cell r="CW15" t="str">
            <v>-</v>
          </cell>
          <cell r="CX15">
            <v>65</v>
          </cell>
          <cell r="CY15">
            <v>0.23384164200298868</v>
          </cell>
          <cell r="CZ15">
            <v>0</v>
          </cell>
          <cell r="DA15">
            <v>0</v>
          </cell>
          <cell r="DB15" t="str">
            <v>QUOTA SHARE 50 : 50 MAX RETENSI RP 100,000,000</v>
          </cell>
          <cell r="DC15" t="str">
            <v>6 bulan pertama dan rasio manfaat asuransi sudah melebihi 50% dari kontibusi Tabbaru</v>
          </cell>
          <cell r="DD15">
            <v>0</v>
          </cell>
          <cell r="DE15">
            <v>0.05</v>
          </cell>
          <cell r="DF15"/>
          <cell r="DG15" t="str">
            <v>-</v>
          </cell>
          <cell r="DH15">
            <v>0</v>
          </cell>
          <cell r="DI15">
            <v>0.5</v>
          </cell>
          <cell r="DJ15">
            <v>0.875</v>
          </cell>
          <cell r="DK15">
            <v>0.125</v>
          </cell>
          <cell r="DL15" t="str">
            <v>-</v>
          </cell>
          <cell r="DM15" t="str">
            <v>-</v>
          </cell>
        </row>
        <row r="16">
          <cell r="B16">
            <v>6011903000006</v>
          </cell>
          <cell r="C16">
            <v>6011903000006</v>
          </cell>
          <cell r="D16" t="str">
            <v>PT BPR SEBARU SEJAHTERA LESTARI</v>
          </cell>
          <cell r="E16" t="str">
            <v>JL. RAYA TAJUR NO.59 J. KEL. TAJUR KEC. BOGOR TIMUR KOTA BOGOR 16141</v>
          </cell>
          <cell r="F16" t="str">
            <v>JAWA BARAT</v>
          </cell>
          <cell r="G16">
            <v>43537</v>
          </cell>
          <cell r="H16" t="str">
            <v>2019</v>
          </cell>
          <cell r="I16" t="str">
            <v>RPS</v>
          </cell>
          <cell r="J16" t="str">
            <v>RELIANCE PEMBIAYAAN SYARIAH</v>
          </cell>
          <cell r="K16" t="str">
            <v>AJK</v>
          </cell>
          <cell r="L16">
            <v>43537</v>
          </cell>
          <cell r="M16">
            <v>44986</v>
          </cell>
          <cell r="N16" t="str">
            <v>NEW</v>
          </cell>
          <cell r="O16" t="str">
            <v>INFORCE</v>
          </cell>
          <cell r="P16">
            <v>0</v>
          </cell>
          <cell r="Q16"/>
          <cell r="R16" t="str">
            <v>37 Hari Kalender</v>
          </cell>
          <cell r="S16" t="str">
            <v>90 (sembilan puluh) Hari Kalender terhitung sejak tanggal Peserta mengalami musibah</v>
          </cell>
          <cell r="T16" t="str">
            <v>90 (sembilan puluh) hari kalender sejak tanggal Peserta mengalami Musibah</v>
          </cell>
          <cell r="U16" t="str">
            <v>6 (enam) bulan sejak Peserta tidak membayar Kontribusi yang melewati Masa Leluasa</v>
          </cell>
          <cell r="V16" t="str">
            <v>20 (dua puluh) Hari Kalender sejak terjadi perselisihan</v>
          </cell>
          <cell r="W16" t="str">
            <v>50% dari Kontribusi yang dibayarkan</v>
          </cell>
          <cell r="X16" t="str">
            <v>50% dari Kontribusi yang dibayarkan</v>
          </cell>
          <cell r="Y16">
            <v>0.4</v>
          </cell>
          <cell r="Z16">
            <v>0.6</v>
          </cell>
          <cell r="AA16">
            <v>0.4</v>
          </cell>
          <cell r="AB16">
            <v>0.3</v>
          </cell>
          <cell r="AC16">
            <v>0.3</v>
          </cell>
          <cell r="AD16" t="str">
            <v>20 tahun</v>
          </cell>
          <cell r="AE16" t="str">
            <v>64 tahun</v>
          </cell>
          <cell r="AF16" t="str">
            <v>MAREIN SYARIAH</v>
          </cell>
          <cell r="AG16" t="str">
            <v>FAKULTATIF</v>
          </cell>
          <cell r="AH16" t="str">
            <v>QUOTA SHARE 50 : 50 MAX RETENSI RP 100,000,000</v>
          </cell>
          <cell r="AI16" t="str">
            <v>USIA</v>
          </cell>
          <cell r="AJ16">
            <v>0</v>
          </cell>
          <cell r="AK16" t="str">
            <v>TERLAMPIR</v>
          </cell>
          <cell r="AL16"/>
          <cell r="AM16" t="str">
            <v>180 HARI KALENDER</v>
          </cell>
          <cell r="AN16"/>
          <cell r="AO16" t="str">
            <v>040/DSRJ-TEKNIK/042019</v>
          </cell>
          <cell r="AP16" t="str">
            <v>Kontribusi Gross</v>
          </cell>
          <cell r="AQ16">
            <v>0.25</v>
          </cell>
          <cell r="AR16">
            <v>0</v>
          </cell>
          <cell r="AS16">
            <v>0</v>
          </cell>
          <cell r="AT16">
            <v>0</v>
          </cell>
          <cell r="AU16">
            <v>0.05</v>
          </cell>
          <cell r="AV16">
            <v>0</v>
          </cell>
          <cell r="AW16">
            <v>0</v>
          </cell>
          <cell r="AX16">
            <v>0</v>
          </cell>
          <cell r="AY16">
            <v>0</v>
          </cell>
          <cell r="AZ16">
            <v>0</v>
          </cell>
          <cell r="BA16" t="str">
            <v>AGEN PENUTUP : Yuma Noviami</v>
          </cell>
          <cell r="BB16">
            <v>81101038051535</v>
          </cell>
          <cell r="BC16" t="str">
            <v>BRI</v>
          </cell>
          <cell r="BD16"/>
          <cell r="BE16" t="str">
            <v>-</v>
          </cell>
          <cell r="BF16" t="str">
            <v>V</v>
          </cell>
          <cell r="BG16" t="str">
            <v>V</v>
          </cell>
          <cell r="BH16" t="str">
            <v>V</v>
          </cell>
          <cell r="BI16" t="str">
            <v>V</v>
          </cell>
          <cell r="BJ16" t="str">
            <v>V</v>
          </cell>
          <cell r="BK16" t="str">
            <v>-</v>
          </cell>
          <cell r="BL16" t="str">
            <v>V</v>
          </cell>
          <cell r="BM16" t="str">
            <v>V</v>
          </cell>
          <cell r="BN16" t="str">
            <v>01.535.929.2-404.000</v>
          </cell>
          <cell r="BO16" t="str">
            <v>V</v>
          </cell>
          <cell r="BP16" t="str">
            <v>V</v>
          </cell>
          <cell r="BQ16" t="str">
            <v>PT. BPR SEBARU SEJAHTERA LESTARI</v>
          </cell>
          <cell r="BR16" t="str">
            <v>BANK MANDIRI</v>
          </cell>
          <cell r="BS16">
            <v>1330098139702</v>
          </cell>
          <cell r="BT16"/>
          <cell r="BU16" t="str">
            <v>-</v>
          </cell>
          <cell r="BV16" t="str">
            <v>KOTA BOGOR</v>
          </cell>
          <cell r="BW16" t="str">
            <v>32.71</v>
          </cell>
          <cell r="BX16" t="str">
            <v>DKI Jakarta</v>
          </cell>
          <cell r="BY16" t="str">
            <v>Diskon</v>
          </cell>
          <cell r="BZ16"/>
          <cell r="CA16"/>
          <cell r="CB16" t="str">
            <v>Jasa keuangan dan asuransi</v>
          </cell>
          <cell r="CC16" t="str">
            <v>Korporasi Finansial</v>
          </cell>
          <cell r="CD16" t="str">
            <v>Lainnya (BPR. Koperasi. dll)</v>
          </cell>
          <cell r="CE16" t="str">
            <v>-</v>
          </cell>
          <cell r="CF16" t="str">
            <v xml:space="preserve">YUANNE </v>
          </cell>
          <cell r="CG16" t="str">
            <v>KEAGENAN</v>
          </cell>
          <cell r="CH16" t="str">
            <v>AGEN</v>
          </cell>
          <cell r="CI16" t="str">
            <v>HEAD</v>
          </cell>
          <cell r="CJ16" t="str">
            <v>AGENCY</v>
          </cell>
          <cell r="CK16" t="str">
            <v>GROUP</v>
          </cell>
          <cell r="CL16" t="str">
            <v>JANGKAWARSA</v>
          </cell>
          <cell r="CM16" t="str">
            <v>RELIANCE PEMBIAYAAN SYARIAH (RPS)</v>
          </cell>
          <cell r="CN16" t="str">
            <v>BPR (AJK)</v>
          </cell>
          <cell r="CO16" t="str">
            <v xml:space="preserve"> NP/AJRIUS-MKT/08/VII/19</v>
          </cell>
          <cell r="CP16" t="str">
            <v>006/AJRI-UUS/PKS/IV/2019</v>
          </cell>
          <cell r="CQ16" t="str">
            <v>6 bulan pertama dan rasio manfaat asuransi sudah melebihi 40% dari Dana Tabbaru (mana yang terjadi terlebih dahulu)</v>
          </cell>
          <cell r="CR16"/>
          <cell r="CS16" t="str">
            <v>45 HARI KALENDER</v>
          </cell>
          <cell r="CT16">
            <v>0</v>
          </cell>
          <cell r="CU16" t="str">
            <v>Usia</v>
          </cell>
          <cell r="CV16">
            <v>0.05</v>
          </cell>
          <cell r="CW16" t="str">
            <v>-</v>
          </cell>
          <cell r="CX16">
            <v>65</v>
          </cell>
          <cell r="CY16">
            <v>0.48092126451808587</v>
          </cell>
          <cell r="CZ16">
            <v>0</v>
          </cell>
          <cell r="DA16">
            <v>0</v>
          </cell>
          <cell r="DB16" t="str">
            <v>QUOTA SHARE 50 : 50 MAX RETENSI RP 100,000,000</v>
          </cell>
          <cell r="DC16" t="str">
            <v>6 bulan pertama dan rasio manfaat asuransi sudah melebihi 40% dari Dana Tabbaru (mana yang terjadi terlebih dahulu)</v>
          </cell>
          <cell r="DD16">
            <v>0.05</v>
          </cell>
          <cell r="DE16">
            <v>0.05</v>
          </cell>
          <cell r="DF16"/>
          <cell r="DG16" t="str">
            <v>-</v>
          </cell>
          <cell r="DH16">
            <v>0.4</v>
          </cell>
          <cell r="DI16">
            <v>0.4</v>
          </cell>
          <cell r="DJ16"/>
          <cell r="DK16"/>
          <cell r="DL16" t="str">
            <v>-</v>
          </cell>
          <cell r="DM16" t="str">
            <v>-</v>
          </cell>
        </row>
        <row r="17">
          <cell r="B17">
            <v>6041904000007</v>
          </cell>
          <cell r="C17">
            <v>6041904000007</v>
          </cell>
          <cell r="D17" t="str">
            <v>PT ASURANSI JASINDO SYARIAH QQ BANK SYARIAH MANDIRI IMPLAN (PERALIHAN)</v>
          </cell>
          <cell r="E17" t="str">
            <v>GRAHA MR 21 LANTAI 10 JL. MENTENG RAYA NO 21 JAKARTA PUSAT 10340</v>
          </cell>
          <cell r="F17" t="str">
            <v>DKI JAKARTA</v>
          </cell>
          <cell r="G17">
            <v>43556</v>
          </cell>
          <cell r="H17" t="str">
            <v>2019</v>
          </cell>
          <cell r="I17" t="str">
            <v>RPNDS</v>
          </cell>
          <cell r="J17" t="str">
            <v>RELIANCE PEMBIAYAAN NORMAL DEATH SYARIAH</v>
          </cell>
          <cell r="K17" t="str">
            <v>AJK</v>
          </cell>
          <cell r="L17">
            <v>43466</v>
          </cell>
          <cell r="M17">
            <v>44927</v>
          </cell>
          <cell r="N17" t="str">
            <v>NEW</v>
          </cell>
          <cell r="O17" t="str">
            <v>INFORCE</v>
          </cell>
          <cell r="P17">
            <v>0</v>
          </cell>
          <cell r="Q17"/>
          <cell r="R17" t="str">
            <v>45 Hari Kalender</v>
          </cell>
          <cell r="S17" t="str">
            <v>180 (Seratus Delapan Puluh) hari kalender sejak tanggal Peserta mengalami Musibah</v>
          </cell>
          <cell r="T17" t="str">
            <v>180 (Seratus Delapan Puluh) hari kalender sejak tanggal Peserta mengalami Musibah</v>
          </cell>
          <cell r="U17" t="str">
            <v>6 (enam) bulan sejak Peserta tidak membayar Kontribusi yang melewati Masa Leluasa</v>
          </cell>
          <cell r="V17" t="str">
            <v>60 (enam puluh) Hari Kalender sejak terjadi perselisihan</v>
          </cell>
          <cell r="W17">
            <v>0.76739999999999997</v>
          </cell>
          <cell r="X17">
            <v>0.2326</v>
          </cell>
          <cell r="Y17">
            <v>0.4</v>
          </cell>
          <cell r="Z17">
            <v>0.6</v>
          </cell>
          <cell r="AA17">
            <v>0.4</v>
          </cell>
          <cell r="AB17">
            <v>0.3</v>
          </cell>
          <cell r="AC17">
            <v>0.3</v>
          </cell>
          <cell r="AD17" t="str">
            <v>20 tahun</v>
          </cell>
          <cell r="AE17" t="str">
            <v>64 tahun</v>
          </cell>
          <cell r="AF17" t="str">
            <v>NASRE SYARIAH</v>
          </cell>
          <cell r="AG17" t="str">
            <v>FAKULTATIF</v>
          </cell>
          <cell r="AH17" t="str">
            <v>QUOTA SHARE 85,5 : 14,5 MAX RETENSI RP 100,000,000</v>
          </cell>
          <cell r="AI17" t="str">
            <v>USIA</v>
          </cell>
          <cell r="AJ17">
            <v>0.15</v>
          </cell>
          <cell r="AK17" t="str">
            <v>TERLAMPIR</v>
          </cell>
          <cell r="AL17"/>
          <cell r="AM17" t="str">
            <v>365 HARI KALENDER</v>
          </cell>
          <cell r="AN17" t="str">
            <v>60 HARI KALENDER</v>
          </cell>
          <cell r="AO17" t="str">
            <v>22/NP/SYR/IV/2019</v>
          </cell>
          <cell r="AP17" t="str">
            <v>Kontribusi Dibayar</v>
          </cell>
          <cell r="AQ17">
            <v>0</v>
          </cell>
          <cell r="AR17">
            <v>0</v>
          </cell>
          <cell r="AS17">
            <v>0</v>
          </cell>
          <cell r="AT17">
            <v>0</v>
          </cell>
          <cell r="AU17">
            <v>0.1326</v>
          </cell>
          <cell r="AV17">
            <v>0</v>
          </cell>
          <cell r="AW17">
            <v>0</v>
          </cell>
          <cell r="AX17">
            <v>0</v>
          </cell>
          <cell r="AY17">
            <v>0</v>
          </cell>
          <cell r="AZ17">
            <v>0</v>
          </cell>
          <cell r="BA17" t="str">
            <v>AGEN PENUTUP = Een Sukanah; ADMIN AGENCY = Al Badru</v>
          </cell>
          <cell r="BB17" t="str">
            <v>AGEN PENUTUP = BCA 7655028676; ADMIN AGENCY = BSM CAB CIKINI 7106767337</v>
          </cell>
          <cell r="BC17"/>
          <cell r="BD17"/>
          <cell r="BE17" t="str">
            <v>-</v>
          </cell>
          <cell r="BF17" t="str">
            <v>V</v>
          </cell>
          <cell r="BG17" t="str">
            <v>V</v>
          </cell>
          <cell r="BH17" t="str">
            <v>V</v>
          </cell>
          <cell r="BI17" t="str">
            <v>V</v>
          </cell>
          <cell r="BJ17" t="str">
            <v>V</v>
          </cell>
          <cell r="BK17" t="str">
            <v>-</v>
          </cell>
          <cell r="BL17" t="str">
            <v>V</v>
          </cell>
          <cell r="BM17" t="str">
            <v>V</v>
          </cell>
          <cell r="BN17" t="str">
            <v>75.594.848.6-021.000</v>
          </cell>
          <cell r="BO17" t="str">
            <v>V</v>
          </cell>
          <cell r="BP17" t="str">
            <v>V</v>
          </cell>
          <cell r="BQ17" t="str">
            <v>PT ASURANSI JASINDO SYARIAH</v>
          </cell>
          <cell r="BR17" t="str">
            <v>BANK SYARIAH MANDIRI</v>
          </cell>
          <cell r="BS17">
            <v>2320002322</v>
          </cell>
          <cell r="BT17"/>
          <cell r="BU17" t="str">
            <v>-</v>
          </cell>
          <cell r="BV17" t="str">
            <v>JAKARTA PUSAT</v>
          </cell>
          <cell r="BW17" t="str">
            <v>31.71</v>
          </cell>
          <cell r="BX17" t="str">
            <v>DKI Jakarta</v>
          </cell>
          <cell r="BY17" t="str">
            <v>Diskon</v>
          </cell>
          <cell r="BZ17"/>
          <cell r="CA17"/>
          <cell r="CB17" t="str">
            <v>Jasa keuangan dan asuransi</v>
          </cell>
          <cell r="CC17" t="str">
            <v>Korporasi Finansial</v>
          </cell>
          <cell r="CD17" t="str">
            <v>Lainnya (BPR. Koperasi. dll)</v>
          </cell>
          <cell r="CE17" t="str">
            <v>-</v>
          </cell>
          <cell r="CF17" t="str">
            <v>NIXON</v>
          </cell>
          <cell r="CG17" t="str">
            <v>KEAGENAN</v>
          </cell>
          <cell r="CH17" t="str">
            <v>AGEN</v>
          </cell>
          <cell r="CI17" t="str">
            <v>HEAD</v>
          </cell>
          <cell r="CJ17" t="str">
            <v>CO-INSURANCE</v>
          </cell>
          <cell r="CK17" t="str">
            <v>GROUP</v>
          </cell>
          <cell r="CL17" t="str">
            <v>JANGKAWARSA</v>
          </cell>
          <cell r="CM17" t="str">
            <v>RELIANCE PEMBIAYAAN NORMAL DEATH SYARIAH (RPNDS)</v>
          </cell>
          <cell r="CN17" t="str">
            <v>BANK UMUM (AJK)</v>
          </cell>
          <cell r="CO17" t="str">
            <v xml:space="preserve"> NP/AJRIUS-MKT/03/IV/19</v>
          </cell>
          <cell r="CP17" t="str">
            <v>008/AJRI-UUS/PKS/IV/2019</v>
          </cell>
          <cell r="CQ17" t="str">
            <v>-</v>
          </cell>
          <cell r="CR17"/>
          <cell r="CS17" t="str">
            <v>STNC PER 1 MARET 2019</v>
          </cell>
          <cell r="CT17">
            <v>0</v>
          </cell>
          <cell r="CU17" t="str">
            <v>Single</v>
          </cell>
          <cell r="CV17">
            <v>0.1326</v>
          </cell>
          <cell r="CW17" t="str">
            <v>-</v>
          </cell>
          <cell r="CX17">
            <v>65</v>
          </cell>
          <cell r="CY17">
            <v>0.16</v>
          </cell>
          <cell r="CZ17">
            <v>0</v>
          </cell>
          <cell r="DA17">
            <v>0</v>
          </cell>
          <cell r="DB17" t="str">
            <v>QUOTA SHARE 15,5 : 84,5</v>
          </cell>
          <cell r="DC17" t="str">
            <v>-</v>
          </cell>
          <cell r="DD17">
            <v>0</v>
          </cell>
          <cell r="DE17">
            <v>0.05</v>
          </cell>
          <cell r="DF17"/>
          <cell r="DG17" t="str">
            <v>-</v>
          </cell>
          <cell r="DH17">
            <v>0</v>
          </cell>
          <cell r="DI17">
            <v>0.6</v>
          </cell>
          <cell r="DJ17">
            <v>0.85</v>
          </cell>
          <cell r="DK17">
            <v>0.15</v>
          </cell>
          <cell r="DL17" t="str">
            <v>-</v>
          </cell>
          <cell r="DM17" t="str">
            <v>-</v>
          </cell>
        </row>
        <row r="18">
          <cell r="B18">
            <v>6041904000008</v>
          </cell>
          <cell r="C18">
            <v>6041904000008</v>
          </cell>
          <cell r="D18" t="str">
            <v>PT ASURANSI JASINDO SYARIAH QQ BANK SYARIAH MANDIRI KUPEN (PERALIHAN)</v>
          </cell>
          <cell r="E18" t="str">
            <v>GRAHA MR 21 LANTAI 10 JL. MENTENG RAYA NO 21 JAKARTA PUSAT 10340</v>
          </cell>
          <cell r="F18" t="str">
            <v>DKI JAKARTA</v>
          </cell>
          <cell r="G18">
            <v>43556</v>
          </cell>
          <cell r="H18" t="str">
            <v>2019</v>
          </cell>
          <cell r="I18" t="str">
            <v>RPNDS</v>
          </cell>
          <cell r="J18" t="str">
            <v>RELIANCE PEMBIAYAAN NORMAL DEATH SYARIAH</v>
          </cell>
          <cell r="K18" t="str">
            <v>AJK</v>
          </cell>
          <cell r="L18">
            <v>43466</v>
          </cell>
          <cell r="M18">
            <v>44927</v>
          </cell>
          <cell r="N18" t="str">
            <v>NEW</v>
          </cell>
          <cell r="O18" t="str">
            <v>INFORCE</v>
          </cell>
          <cell r="P18">
            <v>0</v>
          </cell>
          <cell r="Q18"/>
          <cell r="R18" t="str">
            <v>45 Hari Kalender</v>
          </cell>
          <cell r="S18" t="str">
            <v>180 (Seratus Delapan Puluh) hari kalender sejak tanggal Peserta mengalami Musibah</v>
          </cell>
          <cell r="T18" t="str">
            <v>180 (Seratus Delapan Puluh) hari kalender sejak tanggal Peserta mengalami Musibah</v>
          </cell>
          <cell r="U18" t="str">
            <v>6 (enam) bulan sejak Peserta tidak membayar Kontribusi yang melewati Masa Leluasa</v>
          </cell>
          <cell r="V18" t="str">
            <v>60 (enam puluh) Hari Kalender sejak terjadi perselisihan</v>
          </cell>
          <cell r="W18">
            <v>0.76739999999999997</v>
          </cell>
          <cell r="X18">
            <v>0.2326</v>
          </cell>
          <cell r="Y18">
            <v>0.4</v>
          </cell>
          <cell r="Z18">
            <v>0.6</v>
          </cell>
          <cell r="AA18">
            <v>0.4</v>
          </cell>
          <cell r="AB18">
            <v>0.3</v>
          </cell>
          <cell r="AC18">
            <v>0.3</v>
          </cell>
          <cell r="AD18" t="str">
            <v>45 tahun</v>
          </cell>
          <cell r="AE18" t="str">
            <v>74 tahun</v>
          </cell>
          <cell r="AF18" t="str">
            <v>NASRE SYARIAH</v>
          </cell>
          <cell r="AG18" t="str">
            <v>FAKULTATIF</v>
          </cell>
          <cell r="AH18" t="str">
            <v>QUOTA SHARE 85,5 : 14,5 MAX RETENSI RP 100,000,000</v>
          </cell>
          <cell r="AI18" t="str">
            <v>USIA</v>
          </cell>
          <cell r="AJ18">
            <v>0.15</v>
          </cell>
          <cell r="AK18" t="str">
            <v>TERLAMPIR</v>
          </cell>
          <cell r="AL18"/>
          <cell r="AM18" t="str">
            <v>365 HARI KALENDER</v>
          </cell>
          <cell r="AN18" t="str">
            <v>60 HARI KALENDER</v>
          </cell>
          <cell r="AO18" t="str">
            <v>22/NP/SYR/IV/2019</v>
          </cell>
          <cell r="AP18" t="str">
            <v>Kontribusi Dibayar</v>
          </cell>
          <cell r="AQ18">
            <v>0</v>
          </cell>
          <cell r="AR18">
            <v>0</v>
          </cell>
          <cell r="AS18">
            <v>0</v>
          </cell>
          <cell r="AT18">
            <v>0</v>
          </cell>
          <cell r="AU18">
            <v>0.1326</v>
          </cell>
          <cell r="AV18">
            <v>0</v>
          </cell>
          <cell r="AW18">
            <v>0</v>
          </cell>
          <cell r="AX18">
            <v>0</v>
          </cell>
          <cell r="AY18">
            <v>0</v>
          </cell>
          <cell r="AZ18">
            <v>0</v>
          </cell>
          <cell r="BA18" t="str">
            <v>AGEN PENUTUP = Een Sukanah; ADMIN AGENCY = Al Badru</v>
          </cell>
          <cell r="BB18" t="str">
            <v>AGEN PENUTUP = BCA 7655028676; ADMIN AGENCY = BSM CAB CIKINI 7106767337</v>
          </cell>
          <cell r="BC18"/>
          <cell r="BD18"/>
          <cell r="BE18" t="str">
            <v>-</v>
          </cell>
          <cell r="BF18" t="str">
            <v>V</v>
          </cell>
          <cell r="BG18" t="str">
            <v>V</v>
          </cell>
          <cell r="BH18" t="str">
            <v>V</v>
          </cell>
          <cell r="BI18" t="str">
            <v>V</v>
          </cell>
          <cell r="BJ18" t="str">
            <v>V</v>
          </cell>
          <cell r="BK18" t="str">
            <v>-</v>
          </cell>
          <cell r="BL18" t="str">
            <v>V</v>
          </cell>
          <cell r="BM18" t="str">
            <v>V</v>
          </cell>
          <cell r="BN18" t="str">
            <v>75.594.848.6-021.000</v>
          </cell>
          <cell r="BO18" t="str">
            <v>V</v>
          </cell>
          <cell r="BP18" t="str">
            <v>V</v>
          </cell>
          <cell r="BQ18" t="str">
            <v>PT ASURANSI JASINDO SYARIAH</v>
          </cell>
          <cell r="BR18" t="str">
            <v>BANK SYARIAH MANDIRI</v>
          </cell>
          <cell r="BS18">
            <v>2320002322</v>
          </cell>
          <cell r="BT18"/>
          <cell r="BU18" t="str">
            <v>-</v>
          </cell>
          <cell r="BV18" t="str">
            <v>JAKARTA PUSAT</v>
          </cell>
          <cell r="BW18" t="str">
            <v>31.71</v>
          </cell>
          <cell r="BX18" t="str">
            <v>DKI Jakarta</v>
          </cell>
          <cell r="BY18" t="str">
            <v>Diskon</v>
          </cell>
          <cell r="BZ18"/>
          <cell r="CA18"/>
          <cell r="CB18" t="str">
            <v>Jasa keuangan dan asuransi</v>
          </cell>
          <cell r="CC18" t="str">
            <v>Korporasi Finansial</v>
          </cell>
          <cell r="CD18" t="str">
            <v>Lainnya (BPR. Koperasi. dll)</v>
          </cell>
          <cell r="CE18" t="str">
            <v>-</v>
          </cell>
          <cell r="CF18" t="str">
            <v>NIXON</v>
          </cell>
          <cell r="CG18" t="str">
            <v>KEAGENAN</v>
          </cell>
          <cell r="CH18" t="str">
            <v>AGEN</v>
          </cell>
          <cell r="CI18" t="str">
            <v>HEAD</v>
          </cell>
          <cell r="CJ18" t="str">
            <v>CO-INSURANCE</v>
          </cell>
          <cell r="CK18" t="str">
            <v>GROUP</v>
          </cell>
          <cell r="CL18" t="str">
            <v>JANGKAWARSA</v>
          </cell>
          <cell r="CM18" t="str">
            <v>RELIANCE PEMBIAYAAN NORMAL DEATH SYARIAH (RPNDS)</v>
          </cell>
          <cell r="CN18" t="str">
            <v>BANK UMUM (AJK)</v>
          </cell>
          <cell r="CO18" t="str">
            <v xml:space="preserve"> NP/AJRIUS-MKT/03/IV/19</v>
          </cell>
          <cell r="CP18" t="str">
            <v>008/AJRI-UUS/PKS/IV/2019</v>
          </cell>
          <cell r="CQ18" t="str">
            <v>-</v>
          </cell>
          <cell r="CR18"/>
          <cell r="CS18" t="str">
            <v>STNC PER 1 MARET 2019</v>
          </cell>
          <cell r="CT18">
            <v>0</v>
          </cell>
          <cell r="CU18" t="str">
            <v>Single</v>
          </cell>
          <cell r="CV18">
            <v>0.1326</v>
          </cell>
          <cell r="CW18" t="str">
            <v>-</v>
          </cell>
          <cell r="CX18">
            <v>75</v>
          </cell>
          <cell r="CY18">
            <v>0.16</v>
          </cell>
          <cell r="CZ18">
            <v>0</v>
          </cell>
          <cell r="DA18">
            <v>0</v>
          </cell>
          <cell r="DB18" t="str">
            <v>QUOTA SHARE 15,5 : 84,5</v>
          </cell>
          <cell r="DC18" t="str">
            <v>-</v>
          </cell>
          <cell r="DD18">
            <v>0</v>
          </cell>
          <cell r="DE18">
            <v>0.05</v>
          </cell>
          <cell r="DF18"/>
          <cell r="DG18" t="str">
            <v>-</v>
          </cell>
          <cell r="DH18">
            <v>0</v>
          </cell>
          <cell r="DI18">
            <v>0.6</v>
          </cell>
          <cell r="DJ18">
            <v>0.85</v>
          </cell>
          <cell r="DK18">
            <v>0.15</v>
          </cell>
          <cell r="DL18" t="str">
            <v>-</v>
          </cell>
          <cell r="DM18" t="str">
            <v>-</v>
          </cell>
        </row>
        <row r="19">
          <cell r="B19">
            <v>6011903000007</v>
          </cell>
          <cell r="C19">
            <v>6011903000007</v>
          </cell>
          <cell r="D19" t="str">
            <v>PT BPR KREO LESTARI</v>
          </cell>
          <cell r="E19" t="str">
            <v>JL. HOS COKROAMINOTO NO.77 KREO, CILEDUG, TANGERANG 15156</v>
          </cell>
          <cell r="F19" t="str">
            <v>BANTEN</v>
          </cell>
          <cell r="G19">
            <v>43552</v>
          </cell>
          <cell r="H19" t="str">
            <v>2019</v>
          </cell>
          <cell r="I19" t="str">
            <v>RPS</v>
          </cell>
          <cell r="J19" t="str">
            <v>RELIANCE PEMBIAYAAN SYARIAH</v>
          </cell>
          <cell r="K19" t="str">
            <v>AJK</v>
          </cell>
          <cell r="L19">
            <v>43537</v>
          </cell>
          <cell r="M19">
            <v>44986</v>
          </cell>
          <cell r="N19" t="str">
            <v>NEW</v>
          </cell>
          <cell r="O19" t="str">
            <v>INFORCE</v>
          </cell>
          <cell r="P19">
            <v>0</v>
          </cell>
          <cell r="Q19"/>
          <cell r="R19" t="str">
            <v>37 Hari Kalender</v>
          </cell>
          <cell r="S19" t="str">
            <v>90 (Sembilan Puluh) hari kalender sejak tanggal Peserta mengalami Musibah</v>
          </cell>
          <cell r="T19" t="str">
            <v>90 (Sembilan Puluh) hari kalender sejak tanggal Peserta mengalami Musibah</v>
          </cell>
          <cell r="U19" t="str">
            <v>6 (enam) bulan sejak Peserta tidak membayar Kontribusi yang melewati Masa Leluasa</v>
          </cell>
          <cell r="V19" t="str">
            <v>20 (Dua puluh) Hari Kalender sejak terjadi perselisihan</v>
          </cell>
          <cell r="W19" t="str">
            <v>50% dari Kontribusi yang dibayarkan</v>
          </cell>
          <cell r="X19" t="str">
            <v>50% dari Kontribusi yang dibayarkan</v>
          </cell>
          <cell r="Y19">
            <v>0.4</v>
          </cell>
          <cell r="Z19">
            <v>0.6</v>
          </cell>
          <cell r="AA19">
            <v>0.4</v>
          </cell>
          <cell r="AB19">
            <v>0.3</v>
          </cell>
          <cell r="AC19">
            <v>0.3</v>
          </cell>
          <cell r="AD19" t="str">
            <v>20 tahun</v>
          </cell>
          <cell r="AE19" t="str">
            <v>65 tahun</v>
          </cell>
          <cell r="AF19" t="str">
            <v>NASRE SYARIAH</v>
          </cell>
          <cell r="AG19" t="str">
            <v>FAKULTATIF</v>
          </cell>
          <cell r="AH19" t="str">
            <v>QUOTA SHARE 50 : 50 MAX RETENSI RP 100,000,000</v>
          </cell>
          <cell r="AI19" t="str">
            <v>USIA</v>
          </cell>
          <cell r="AJ19">
            <v>0</v>
          </cell>
          <cell r="AK19" t="str">
            <v>TERLAMPIR</v>
          </cell>
          <cell r="AL19"/>
          <cell r="AM19" t="str">
            <v>180 HARI KALENDER</v>
          </cell>
          <cell r="AN19"/>
          <cell r="AO19" t="str">
            <v>040/DSRJ-TEKNIK/042019</v>
          </cell>
          <cell r="AP19" t="str">
            <v>Kontribusi Gross</v>
          </cell>
          <cell r="AQ19">
            <v>0.25</v>
          </cell>
          <cell r="AR19">
            <v>0</v>
          </cell>
          <cell r="AS19">
            <v>0</v>
          </cell>
          <cell r="AT19">
            <v>0</v>
          </cell>
          <cell r="AU19">
            <v>0.05</v>
          </cell>
          <cell r="AV19">
            <v>0</v>
          </cell>
          <cell r="AW19">
            <v>0</v>
          </cell>
          <cell r="AX19">
            <v>0</v>
          </cell>
          <cell r="AY19">
            <v>0</v>
          </cell>
          <cell r="AZ19">
            <v>0</v>
          </cell>
          <cell r="BA19" t="str">
            <v>AGEN PENUTUP : Yuma Noviami</v>
          </cell>
          <cell r="BB19">
            <v>81101038051535</v>
          </cell>
          <cell r="BC19" t="str">
            <v>BRI</v>
          </cell>
          <cell r="BD19"/>
          <cell r="BE19" t="str">
            <v>-</v>
          </cell>
          <cell r="BF19" t="str">
            <v>V</v>
          </cell>
          <cell r="BG19" t="str">
            <v>V</v>
          </cell>
          <cell r="BH19" t="str">
            <v>V</v>
          </cell>
          <cell r="BI19" t="str">
            <v>V</v>
          </cell>
          <cell r="BJ19" t="str">
            <v>V</v>
          </cell>
          <cell r="BK19" t="str">
            <v>-</v>
          </cell>
          <cell r="BL19" t="str">
            <v>V</v>
          </cell>
          <cell r="BM19" t="str">
            <v>V</v>
          </cell>
          <cell r="BN19" t="str">
            <v>01.535.929.2-404.000</v>
          </cell>
          <cell r="BO19" t="str">
            <v>V</v>
          </cell>
          <cell r="BP19" t="str">
            <v>V</v>
          </cell>
          <cell r="BQ19" t="str">
            <v>PT BPR KREO LESTARI</v>
          </cell>
          <cell r="BR19" t="str">
            <v>BCA</v>
          </cell>
          <cell r="BS19" t="str">
            <v>736.01.792.43</v>
          </cell>
          <cell r="BT19"/>
          <cell r="BU19" t="str">
            <v>-</v>
          </cell>
          <cell r="BV19" t="str">
            <v>KOTA TANGERANG</v>
          </cell>
          <cell r="BW19" t="str">
            <v>36.71</v>
          </cell>
          <cell r="BX19" t="str">
            <v>DKI Jakarta</v>
          </cell>
          <cell r="BY19" t="str">
            <v>Diskon</v>
          </cell>
          <cell r="BZ19"/>
          <cell r="CA19"/>
          <cell r="CB19" t="str">
            <v>Jasa keuangan dan asuransi</v>
          </cell>
          <cell r="CC19" t="str">
            <v>Korporasi Finansial</v>
          </cell>
          <cell r="CD19" t="str">
            <v>Lainnya (BPR. Koperasi. dll)</v>
          </cell>
          <cell r="CE19" t="str">
            <v>-</v>
          </cell>
          <cell r="CF19" t="str">
            <v xml:space="preserve">YUANNE </v>
          </cell>
          <cell r="CG19" t="str">
            <v>KEAGENAN</v>
          </cell>
          <cell r="CH19" t="str">
            <v>AGEN</v>
          </cell>
          <cell r="CI19" t="str">
            <v>HEAD</v>
          </cell>
          <cell r="CJ19" t="str">
            <v>AGENCY</v>
          </cell>
          <cell r="CK19" t="str">
            <v>GROUP</v>
          </cell>
          <cell r="CL19" t="str">
            <v>JANGKAWARSA</v>
          </cell>
          <cell r="CM19" t="str">
            <v>RELIANCE PEMBIAYAAN SYARIAH (RPS)</v>
          </cell>
          <cell r="CN19" t="str">
            <v>BPR (AJK)</v>
          </cell>
          <cell r="CO19" t="str">
            <v xml:space="preserve"> NP/AJRIUS-MKT/18/XI/19</v>
          </cell>
          <cell r="CP19" t="str">
            <v>007/AJRI-UUS/PKS/IV/2019</v>
          </cell>
          <cell r="CQ19" t="str">
            <v>6 bulan pertama dan rasio manfaat asuransi sudah melebihi 40% dari Dana Tabbaru (mana yang terjadi terlebih dahulu)</v>
          </cell>
          <cell r="CR19"/>
          <cell r="CS19" t="str">
            <v>45 HARI KALENDER</v>
          </cell>
          <cell r="CT19">
            <v>0</v>
          </cell>
          <cell r="CU19" t="str">
            <v>Usia</v>
          </cell>
          <cell r="CV19">
            <v>0.05</v>
          </cell>
          <cell r="CW19" t="str">
            <v>-</v>
          </cell>
          <cell r="CX19">
            <v>65</v>
          </cell>
          <cell r="CY19">
            <v>0.48092126451808587</v>
          </cell>
          <cell r="CZ19">
            <v>0</v>
          </cell>
          <cell r="DA19">
            <v>0</v>
          </cell>
          <cell r="DB19" t="str">
            <v>QUOTA SHARE 50 : 50 MAX RETENSI RP 100,000,000</v>
          </cell>
          <cell r="DC19" t="str">
            <v>6 bulan pertama dan rasio manfaat asuransi sudah melebihi 40% dari Dana Tabbaru (mana yang terjadi terlebih dahulu)</v>
          </cell>
          <cell r="DD19">
            <v>0.05</v>
          </cell>
          <cell r="DE19">
            <v>0.05</v>
          </cell>
          <cell r="DF19"/>
          <cell r="DG19" t="str">
            <v>-</v>
          </cell>
          <cell r="DH19">
            <v>0.4</v>
          </cell>
          <cell r="DI19">
            <v>0.4</v>
          </cell>
          <cell r="DJ19"/>
          <cell r="DK19"/>
          <cell r="DL19" t="str">
            <v>-</v>
          </cell>
          <cell r="DM19" t="str">
            <v>-</v>
          </cell>
        </row>
        <row r="20">
          <cell r="B20">
            <v>6041905000009</v>
          </cell>
          <cell r="C20">
            <v>6041905000009</v>
          </cell>
          <cell r="D20" t="str">
            <v>PT. ASURANSI JASINDO SYARIAH QQ PENSIUNAN BANK UMUM SYARIAH</v>
          </cell>
          <cell r="E20" t="str">
            <v>GRAHA MR 21 LANTAI 10 JL. MENTENG RAYA NO 21 JAKARTA PUSAT 10340</v>
          </cell>
          <cell r="F20" t="str">
            <v>DKI JAKARTA</v>
          </cell>
          <cell r="G20">
            <v>43606</v>
          </cell>
          <cell r="H20" t="str">
            <v>2019</v>
          </cell>
          <cell r="I20" t="str">
            <v>RPNDS</v>
          </cell>
          <cell r="J20" t="str">
            <v>RELIANCE PEMBIAYAAN NORMAL DEATH SYARIAH</v>
          </cell>
          <cell r="K20" t="str">
            <v>AJK</v>
          </cell>
          <cell r="L20">
            <v>43606</v>
          </cell>
          <cell r="M20">
            <v>45067</v>
          </cell>
          <cell r="N20" t="str">
            <v>NEW</v>
          </cell>
          <cell r="O20" t="str">
            <v>INFORCE</v>
          </cell>
          <cell r="P20">
            <v>0</v>
          </cell>
          <cell r="Q20"/>
          <cell r="R20" t="str">
            <v>37 Hari Kalender</v>
          </cell>
          <cell r="S20" t="str">
            <v>180 (Seratus Delapan Puluh) hari kalender sejak tanggal Peserta mengalami Musibah</v>
          </cell>
          <cell r="T20" t="str">
            <v>180 (Seratus Delapan Puluh) hari kalender sejak tanggal Peserta mengalami Musibah</v>
          </cell>
          <cell r="U20" t="str">
            <v>6 (enam) bulan sejak Peserta tidak membayar Kontribusi yang melewati Masa Leluasa</v>
          </cell>
          <cell r="V20" t="str">
            <v>60 (enam puluh) Hari Kalender sejak terjadi perselisihan</v>
          </cell>
          <cell r="W20">
            <v>0.7</v>
          </cell>
          <cell r="X20">
            <v>0.3</v>
          </cell>
          <cell r="Y20">
            <v>0.4</v>
          </cell>
          <cell r="Z20">
            <v>0.6</v>
          </cell>
          <cell r="AA20">
            <v>0.4</v>
          </cell>
          <cell r="AB20">
            <v>0.3</v>
          </cell>
          <cell r="AC20">
            <v>0.3</v>
          </cell>
          <cell r="AD20" t="str">
            <v>45tahun</v>
          </cell>
          <cell r="AE20" t="str">
            <v>74 tahun</v>
          </cell>
          <cell r="AF20" t="str">
            <v>NASRE SYARIAH</v>
          </cell>
          <cell r="AG20" t="str">
            <v>FAKULTATIF</v>
          </cell>
          <cell r="AH20" t="str">
            <v>QUOTA SHARE 50 : 50 MAX RETENSI RP 100,000,000</v>
          </cell>
          <cell r="AI20" t="str">
            <v>USIA</v>
          </cell>
          <cell r="AJ20">
            <v>0</v>
          </cell>
          <cell r="AK20" t="str">
            <v>TERLAMPIR</v>
          </cell>
          <cell r="AL20"/>
          <cell r="AM20" t="str">
            <v>210 HARI KALENDER</v>
          </cell>
          <cell r="AN20" t="str">
            <v>45 HARI KALENDER</v>
          </cell>
          <cell r="AO20" t="str">
            <v>029/NP/SYR/V/2019</v>
          </cell>
          <cell r="AP20" t="str">
            <v>Kontribusi Gross</v>
          </cell>
          <cell r="AQ20">
            <v>0</v>
          </cell>
          <cell r="AR20">
            <v>0</v>
          </cell>
          <cell r="AS20">
            <v>0</v>
          </cell>
          <cell r="AT20">
            <v>7.4999999999999997E-2</v>
          </cell>
          <cell r="AU20">
            <v>2.5000000000000001E-2</v>
          </cell>
          <cell r="AV20">
            <v>0</v>
          </cell>
          <cell r="AW20">
            <v>0</v>
          </cell>
          <cell r="AX20">
            <v>0</v>
          </cell>
          <cell r="AY20">
            <v>0</v>
          </cell>
          <cell r="AZ20">
            <v>0</v>
          </cell>
          <cell r="BA20" t="str">
            <v>AGEN PENUTUP		Mulyo Sarwono	Bank Cimb Niaga 703541396600
ADMIN AGENCY		Een Sukanah	BCA 7655028676</v>
          </cell>
          <cell r="BB20"/>
          <cell r="BC20"/>
          <cell r="BD20"/>
          <cell r="BE20" t="str">
            <v>-</v>
          </cell>
          <cell r="BF20" t="str">
            <v>V</v>
          </cell>
          <cell r="BG20" t="str">
            <v>V</v>
          </cell>
          <cell r="BH20" t="str">
            <v>V</v>
          </cell>
          <cell r="BI20" t="str">
            <v>V</v>
          </cell>
          <cell r="BJ20" t="str">
            <v>V</v>
          </cell>
          <cell r="BK20" t="str">
            <v>-</v>
          </cell>
          <cell r="BL20" t="str">
            <v>V</v>
          </cell>
          <cell r="BM20" t="str">
            <v>V</v>
          </cell>
          <cell r="BN20" t="str">
            <v>75.594.848.6-021.000</v>
          </cell>
          <cell r="BO20" t="str">
            <v>V</v>
          </cell>
          <cell r="BP20" t="str">
            <v>V</v>
          </cell>
          <cell r="BQ20" t="str">
            <v>PT ASURANSI JASINDO SYARIAH</v>
          </cell>
          <cell r="BR20" t="str">
            <v>BANK SYARIAH MANDIRI</v>
          </cell>
          <cell r="BS20">
            <v>2320002322</v>
          </cell>
          <cell r="BT20"/>
          <cell r="BU20" t="str">
            <v>-</v>
          </cell>
          <cell r="BV20" t="str">
            <v>JAKARTA PUSAT</v>
          </cell>
          <cell r="BW20" t="str">
            <v>31.71</v>
          </cell>
          <cell r="BX20" t="str">
            <v>DKI Jakarta</v>
          </cell>
          <cell r="BY20" t="str">
            <v>Diskon</v>
          </cell>
          <cell r="BZ20"/>
          <cell r="CA20"/>
          <cell r="CB20" t="str">
            <v>Jasa keuangan dan asuransi</v>
          </cell>
          <cell r="CC20" t="str">
            <v>Korporasi Finansial</v>
          </cell>
          <cell r="CD20" t="str">
            <v>Lainnya (BPR. Koperasi. dll)</v>
          </cell>
          <cell r="CE20" t="str">
            <v>-</v>
          </cell>
          <cell r="CF20" t="str">
            <v>NIXON</v>
          </cell>
          <cell r="CG20" t="str">
            <v>KEAGENAN</v>
          </cell>
          <cell r="CH20" t="str">
            <v>AGEN</v>
          </cell>
          <cell r="CI20" t="str">
            <v>HEAD</v>
          </cell>
          <cell r="CJ20" t="str">
            <v>CO-INSURANCE</v>
          </cell>
          <cell r="CK20" t="str">
            <v>GROUP</v>
          </cell>
          <cell r="CL20" t="str">
            <v>JANGKAWARSA</v>
          </cell>
          <cell r="CM20" t="str">
            <v>RELIANCE PEMBIAYAAN NORMAL DEATH SYARIAH (RPNDS)</v>
          </cell>
          <cell r="CN20" t="str">
            <v>BANK UMUM (AJK)</v>
          </cell>
          <cell r="CO20" t="str">
            <v xml:space="preserve"> NP/AJRIUS-MKT/09/VII/19</v>
          </cell>
          <cell r="CP20" t="str">
            <v>005/AJRI-UUS/PKS/I/2019</v>
          </cell>
          <cell r="CQ20" t="str">
            <v>6 bulan pertama dan rasio manfaat asuransi sudah melebihi 50% dari Dana Tabbaru (mana yang terjadi terlebih dahulu)</v>
          </cell>
          <cell r="CR20"/>
          <cell r="CS20" t="str">
            <v>45 HARI KALENDER</v>
          </cell>
          <cell r="CT20">
            <v>0</v>
          </cell>
          <cell r="CU20" t="str">
            <v>Usia</v>
          </cell>
          <cell r="CV20">
            <v>0.1</v>
          </cell>
          <cell r="CW20" t="str">
            <v>-</v>
          </cell>
          <cell r="CX20">
            <v>75</v>
          </cell>
          <cell r="CY20">
            <v>0.30004447573579451</v>
          </cell>
          <cell r="CZ20">
            <v>0</v>
          </cell>
          <cell r="DA20">
            <v>0</v>
          </cell>
          <cell r="DB20" t="str">
            <v>QUOTA SHARE 50 : 50 MAX RETENSI RP 100,000,000</v>
          </cell>
          <cell r="DC20" t="str">
            <v>6 bulan pertama dan rasio manfaat asuransi sudah melebihi 50% dari Dana Tabbaru (mana yang terjadi terlebih dahulu)</v>
          </cell>
          <cell r="DD20">
            <v>0.05</v>
          </cell>
          <cell r="DE20">
            <v>0.05</v>
          </cell>
          <cell r="DF20"/>
          <cell r="DG20" t="str">
            <v>-</v>
          </cell>
          <cell r="DH20">
            <v>0</v>
          </cell>
          <cell r="DI20">
            <v>0.5</v>
          </cell>
          <cell r="DJ20">
            <v>0.85</v>
          </cell>
          <cell r="DK20">
            <v>0.15</v>
          </cell>
          <cell r="DL20" t="str">
            <v>-</v>
          </cell>
          <cell r="DM20" t="str">
            <v>-</v>
          </cell>
        </row>
        <row r="21">
          <cell r="B21">
            <v>6041905000010</v>
          </cell>
          <cell r="C21">
            <v>6041905000010</v>
          </cell>
          <cell r="D21" t="str">
            <v>PT. ASURANSI JASINDO SYARIAH QQ PENSIUNAN BANK PEMBANGUNAN DAERAH SYARIAH</v>
          </cell>
          <cell r="E21" t="str">
            <v>GRAHA MR 21 LANTAI 10 JL. MENTENG RAYA NO 21 JAKARTA PUSAT 10340</v>
          </cell>
          <cell r="F21" t="str">
            <v>DKI JAKARTA</v>
          </cell>
          <cell r="G21">
            <v>43606</v>
          </cell>
          <cell r="H21" t="str">
            <v>2019</v>
          </cell>
          <cell r="I21" t="str">
            <v>RPNDS</v>
          </cell>
          <cell r="J21" t="str">
            <v>RELIANCE PEMBIAYAAN NORMAL DEATH SYARIAH</v>
          </cell>
          <cell r="K21" t="str">
            <v>AJK</v>
          </cell>
          <cell r="L21">
            <v>43606</v>
          </cell>
          <cell r="M21">
            <v>45067</v>
          </cell>
          <cell r="N21" t="str">
            <v>NEW</v>
          </cell>
          <cell r="O21" t="str">
            <v>INFORCE</v>
          </cell>
          <cell r="P21">
            <v>0</v>
          </cell>
          <cell r="Q21"/>
          <cell r="R21" t="str">
            <v>37 Hari Kalender</v>
          </cell>
          <cell r="S21" t="str">
            <v>180 (Seratus Delapan Puluh) hari kalender sejak tanggal Peserta mengalami Musibah</v>
          </cell>
          <cell r="T21" t="str">
            <v>180 (Seratus Delapan Puluh) hari kalender sejak tanggal Peserta mengalami Musibah</v>
          </cell>
          <cell r="U21" t="str">
            <v>6 (enam) bulan sejak Peserta tidak membayar Kontribusi yang melewati Masa Leluasa</v>
          </cell>
          <cell r="V21" t="str">
            <v>60 (enam puluh) Hari Kalender sejak terjadi perselisihan</v>
          </cell>
          <cell r="W21">
            <v>0.8</v>
          </cell>
          <cell r="X21">
            <v>0.2</v>
          </cell>
          <cell r="Y21">
            <v>0.4</v>
          </cell>
          <cell r="Z21">
            <v>0.6</v>
          </cell>
          <cell r="AA21">
            <v>0.4</v>
          </cell>
          <cell r="AB21">
            <v>0.3</v>
          </cell>
          <cell r="AC21">
            <v>0.3</v>
          </cell>
          <cell r="AD21" t="str">
            <v>45tahun</v>
          </cell>
          <cell r="AE21" t="str">
            <v>74 tahun</v>
          </cell>
          <cell r="AF21" t="str">
            <v>NASRE SYARIAH</v>
          </cell>
          <cell r="AG21" t="str">
            <v>FAKULTATIF</v>
          </cell>
          <cell r="AH21" t="str">
            <v>QUOTA SHARE 50 : 50 MAX RETENSI RP 100,000,000</v>
          </cell>
          <cell r="AI21" t="str">
            <v>USIA</v>
          </cell>
          <cell r="AJ21">
            <v>0</v>
          </cell>
          <cell r="AK21" t="str">
            <v>TERLAMPIR</v>
          </cell>
          <cell r="AL21"/>
          <cell r="AM21" t="str">
            <v>210 HARI KALENDER</v>
          </cell>
          <cell r="AN21"/>
          <cell r="AO21"/>
          <cell r="AP21" t="str">
            <v>Kontribusi Gross</v>
          </cell>
          <cell r="AQ21">
            <v>0</v>
          </cell>
          <cell r="AR21">
            <v>0</v>
          </cell>
          <cell r="AS21">
            <v>0</v>
          </cell>
          <cell r="AT21">
            <v>0</v>
          </cell>
          <cell r="AU21">
            <v>0</v>
          </cell>
          <cell r="AV21">
            <v>0</v>
          </cell>
          <cell r="AW21">
            <v>0</v>
          </cell>
          <cell r="AX21">
            <v>0</v>
          </cell>
          <cell r="AY21">
            <v>0</v>
          </cell>
          <cell r="AZ21">
            <v>0</v>
          </cell>
          <cell r="BA21"/>
          <cell r="BB21"/>
          <cell r="BC21"/>
          <cell r="BD21"/>
          <cell r="BE21" t="str">
            <v>-</v>
          </cell>
          <cell r="BF21" t="str">
            <v>V</v>
          </cell>
          <cell r="BG21" t="str">
            <v>V</v>
          </cell>
          <cell r="BH21" t="str">
            <v>V</v>
          </cell>
          <cell r="BI21" t="str">
            <v>V</v>
          </cell>
          <cell r="BJ21" t="str">
            <v>V</v>
          </cell>
          <cell r="BK21" t="str">
            <v>-</v>
          </cell>
          <cell r="BL21" t="str">
            <v>V</v>
          </cell>
          <cell r="BM21" t="str">
            <v>V</v>
          </cell>
          <cell r="BN21" t="str">
            <v>75.594.848.6-021.000</v>
          </cell>
          <cell r="BO21" t="str">
            <v>V</v>
          </cell>
          <cell r="BP21" t="str">
            <v>-</v>
          </cell>
          <cell r="BQ21" t="str">
            <v>PT ASURANSI JASINDO SYARIAH</v>
          </cell>
          <cell r="BR21" t="str">
            <v>BANK SYARIAH MANDIRI</v>
          </cell>
          <cell r="BS21">
            <v>2320002322</v>
          </cell>
          <cell r="BT21"/>
          <cell r="BU21" t="str">
            <v>-</v>
          </cell>
          <cell r="BV21" t="str">
            <v>JAKARTA PUSAT</v>
          </cell>
          <cell r="BW21" t="str">
            <v>31.71</v>
          </cell>
          <cell r="BX21" t="str">
            <v>DKI Jakarta</v>
          </cell>
          <cell r="BY21" t="str">
            <v>Diskon</v>
          </cell>
          <cell r="BZ21"/>
          <cell r="CA21"/>
          <cell r="CB21" t="str">
            <v>Jasa keuangan dan asuransi</v>
          </cell>
          <cell r="CC21" t="str">
            <v>Korporasi Finansial</v>
          </cell>
          <cell r="CD21" t="str">
            <v>Lainnya (BPR. Koperasi. dll)</v>
          </cell>
          <cell r="CE21" t="str">
            <v>-</v>
          </cell>
          <cell r="CF21" t="str">
            <v>NIXON</v>
          </cell>
          <cell r="CG21" t="str">
            <v>KEAGENAN</v>
          </cell>
          <cell r="CH21" t="str">
            <v>AGEN</v>
          </cell>
          <cell r="CI21" t="str">
            <v>HEAD</v>
          </cell>
          <cell r="CJ21" t="str">
            <v>CO-INSURANCE</v>
          </cell>
          <cell r="CK21" t="str">
            <v>GROUP</v>
          </cell>
          <cell r="CL21" t="str">
            <v>JANGKAWARSA</v>
          </cell>
          <cell r="CM21" t="str">
            <v>RELIANCE PEMBIAYAAN NORMAL DEATH SYARIAH (RPNDS)</v>
          </cell>
          <cell r="CN21" t="str">
            <v>BANK UMUM (AJK)</v>
          </cell>
          <cell r="CO21"/>
          <cell r="CP21" t="str">
            <v>005/AJRI-UUS/PKS/I/2019</v>
          </cell>
          <cell r="CQ21" t="str">
            <v>6 bulan pertama dan rasio manfaat asuransi sudah melebihi 50% dari Dana Tabbaru (mana yang terjadi terlebih dahulu)</v>
          </cell>
          <cell r="CR21"/>
          <cell r="CS21" t="str">
            <v>45 HARI KALENDER</v>
          </cell>
          <cell r="CT21">
            <v>0</v>
          </cell>
          <cell r="CU21" t="str">
            <v>Usia</v>
          </cell>
          <cell r="CV21">
            <v>0</v>
          </cell>
          <cell r="CW21" t="str">
            <v>-</v>
          </cell>
          <cell r="CX21">
            <v>75</v>
          </cell>
          <cell r="CY21"/>
          <cell r="CZ21">
            <v>0</v>
          </cell>
          <cell r="DA21">
            <v>0</v>
          </cell>
          <cell r="DB21"/>
          <cell r="DC21" t="str">
            <v>6 bulan pertama dan rasio manfaat asuransi sudah melebihi 50% dari Dana Tabbaru (mana yang terjadi terlebih dahulu)</v>
          </cell>
          <cell r="DD21">
            <v>0.05</v>
          </cell>
          <cell r="DE21">
            <v>0.05</v>
          </cell>
          <cell r="DF21"/>
          <cell r="DG21" t="str">
            <v>-</v>
          </cell>
          <cell r="DH21">
            <v>0</v>
          </cell>
          <cell r="DI21">
            <v>0.5</v>
          </cell>
          <cell r="DJ21">
            <v>1</v>
          </cell>
          <cell r="DK21"/>
          <cell r="DL21" t="str">
            <v>-</v>
          </cell>
          <cell r="DM21" t="str">
            <v>-</v>
          </cell>
        </row>
        <row r="22">
          <cell r="B22">
            <v>6041905000011</v>
          </cell>
          <cell r="C22">
            <v>6041905000011</v>
          </cell>
          <cell r="D22" t="str">
            <v>PT. ASURANSI JASINDO SYARIAH QQ PENSIUNAN BANK PERKREDITAN RAKYAT SYARIAH</v>
          </cell>
          <cell r="E22" t="str">
            <v>GRAHA MR 21 LANTAI 10 JL. MENTENG RAYA NO 21 JAKARTA PUSAT 10340</v>
          </cell>
          <cell r="F22" t="str">
            <v>DKI JAKARTA</v>
          </cell>
          <cell r="G22">
            <v>43606</v>
          </cell>
          <cell r="H22" t="str">
            <v>2019</v>
          </cell>
          <cell r="I22" t="str">
            <v>RPNDS</v>
          </cell>
          <cell r="J22" t="str">
            <v>RELIANCE PEMBIAYAAN NORMAL DEATH SYARIAH</v>
          </cell>
          <cell r="K22" t="str">
            <v>AJK</v>
          </cell>
          <cell r="L22">
            <v>43606</v>
          </cell>
          <cell r="M22">
            <v>45067</v>
          </cell>
          <cell r="N22" t="str">
            <v>NEW</v>
          </cell>
          <cell r="O22" t="str">
            <v>INFORCE</v>
          </cell>
          <cell r="P22">
            <v>0</v>
          </cell>
          <cell r="Q22"/>
          <cell r="R22" t="str">
            <v>37 Hari Kalender</v>
          </cell>
          <cell r="S22" t="str">
            <v>180 (Seratus Delapan Puluh) hari kalender sejak tanggal Peserta mengalami Musibah</v>
          </cell>
          <cell r="T22" t="str">
            <v>180 (Seratus Delapan Puluh) hari kalender sejak tanggal Peserta mengalami Musibah</v>
          </cell>
          <cell r="U22" t="str">
            <v>6 (enam) bulan sejak Peserta tidak membayar Kontribusi yang melewati Masa Leluasa</v>
          </cell>
          <cell r="V22" t="str">
            <v>60 (enam puluh) Hari Kalender sejak terjadi perselisihan</v>
          </cell>
          <cell r="W22">
            <v>0.7</v>
          </cell>
          <cell r="X22">
            <v>0.3</v>
          </cell>
          <cell r="Y22">
            <v>0.4</v>
          </cell>
          <cell r="Z22">
            <v>0.6</v>
          </cell>
          <cell r="AA22">
            <v>0.4</v>
          </cell>
          <cell r="AB22">
            <v>0.3</v>
          </cell>
          <cell r="AC22">
            <v>0.3</v>
          </cell>
          <cell r="AD22" t="str">
            <v>45tahun</v>
          </cell>
          <cell r="AE22" t="str">
            <v>74 tahun</v>
          </cell>
          <cell r="AF22" t="str">
            <v>NASRE SYARIAH</v>
          </cell>
          <cell r="AG22" t="str">
            <v>FAKULTATIF</v>
          </cell>
          <cell r="AH22" t="str">
            <v>QUOTA SHARE 50 : 50 MAX RETENSI RP 100,000,000</v>
          </cell>
          <cell r="AI22" t="str">
            <v>USIA</v>
          </cell>
          <cell r="AJ22">
            <v>0</v>
          </cell>
          <cell r="AK22" t="str">
            <v>TERLAMPIR</v>
          </cell>
          <cell r="AL22"/>
          <cell r="AM22" t="str">
            <v>210 HARI KALENDER</v>
          </cell>
          <cell r="AN22" t="str">
            <v>45 HARI KALENDER</v>
          </cell>
          <cell r="AO22" t="str">
            <v>030/NP/SYR/V/2019</v>
          </cell>
          <cell r="AP22" t="str">
            <v>Kontribusi Gross</v>
          </cell>
          <cell r="AQ22">
            <v>0</v>
          </cell>
          <cell r="AR22">
            <v>0</v>
          </cell>
          <cell r="AS22">
            <v>0</v>
          </cell>
          <cell r="AT22">
            <v>7.4999999999999997E-2</v>
          </cell>
          <cell r="AU22">
            <v>2.5000000000000001E-2</v>
          </cell>
          <cell r="AV22">
            <v>0</v>
          </cell>
          <cell r="AW22">
            <v>0</v>
          </cell>
          <cell r="AX22">
            <v>0</v>
          </cell>
          <cell r="AY22">
            <v>0</v>
          </cell>
          <cell r="AZ22">
            <v>0</v>
          </cell>
          <cell r="BA22"/>
          <cell r="BB22"/>
          <cell r="BC22"/>
          <cell r="BD22"/>
          <cell r="BE22" t="str">
            <v>-</v>
          </cell>
          <cell r="BF22" t="str">
            <v>V</v>
          </cell>
          <cell r="BG22" t="str">
            <v>V</v>
          </cell>
          <cell r="BH22" t="str">
            <v>V</v>
          </cell>
          <cell r="BI22" t="str">
            <v>V</v>
          </cell>
          <cell r="BJ22" t="str">
            <v>V</v>
          </cell>
          <cell r="BK22" t="str">
            <v>-</v>
          </cell>
          <cell r="BL22" t="str">
            <v>V</v>
          </cell>
          <cell r="BM22" t="str">
            <v>V</v>
          </cell>
          <cell r="BN22" t="str">
            <v>75.594.848.6-021.000</v>
          </cell>
          <cell r="BO22" t="str">
            <v>V</v>
          </cell>
          <cell r="BP22" t="str">
            <v>V</v>
          </cell>
          <cell r="BQ22" t="str">
            <v>PT ASURANSI JASINDO SYARIAH</v>
          </cell>
          <cell r="BR22" t="str">
            <v>BANK SYARIAH MANDIRI</v>
          </cell>
          <cell r="BS22">
            <v>2320002322</v>
          </cell>
          <cell r="BT22"/>
          <cell r="BU22" t="str">
            <v>-</v>
          </cell>
          <cell r="BV22" t="str">
            <v>JAKARTA PUSAT</v>
          </cell>
          <cell r="BW22" t="str">
            <v>31.71</v>
          </cell>
          <cell r="BX22" t="str">
            <v>DKI Jakarta</v>
          </cell>
          <cell r="BY22" t="str">
            <v>Diskon</v>
          </cell>
          <cell r="BZ22"/>
          <cell r="CA22"/>
          <cell r="CB22" t="str">
            <v>Jasa keuangan dan asuransi</v>
          </cell>
          <cell r="CC22" t="str">
            <v>Korporasi Finansial</v>
          </cell>
          <cell r="CD22" t="str">
            <v>Lainnya (BPR. Koperasi. dll)</v>
          </cell>
          <cell r="CE22" t="str">
            <v>-</v>
          </cell>
          <cell r="CF22" t="str">
            <v>NIXON</v>
          </cell>
          <cell r="CG22" t="str">
            <v>KEAGENAN</v>
          </cell>
          <cell r="CH22" t="str">
            <v>AGEN</v>
          </cell>
          <cell r="CI22" t="str">
            <v>HEAD</v>
          </cell>
          <cell r="CJ22" t="str">
            <v>CO-INSURANCE</v>
          </cell>
          <cell r="CK22" t="str">
            <v>GROUP</v>
          </cell>
          <cell r="CL22" t="str">
            <v>JANGKAWARSA</v>
          </cell>
          <cell r="CM22" t="str">
            <v>RELIANCE PEMBIAYAAN NORMAL DEATH SYARIAH (RPNDS)</v>
          </cell>
          <cell r="CN22" t="str">
            <v>BANK UMUM (AJK)</v>
          </cell>
          <cell r="CO22" t="str">
            <v xml:space="preserve"> NP/AJRIUS-MKT/10/VII/19</v>
          </cell>
          <cell r="CP22" t="str">
            <v>005/AJRI-UUS/PKS/I/2019</v>
          </cell>
          <cell r="CQ22" t="str">
            <v>6 bulan pertama dan rasio manfaat asuransi sudah melebihi 50% dari Dana Tabbaru (mana yang terjadi terlebih dahulu)</v>
          </cell>
          <cell r="CR22"/>
          <cell r="CS22" t="str">
            <v>45 HARI KALENDER</v>
          </cell>
          <cell r="CT22">
            <v>0</v>
          </cell>
          <cell r="CU22" t="str">
            <v>Usia</v>
          </cell>
          <cell r="CV22">
            <v>0.1</v>
          </cell>
          <cell r="CW22" t="str">
            <v>-</v>
          </cell>
          <cell r="CX22">
            <v>75</v>
          </cell>
          <cell r="CY22">
            <v>0.30047509936378458</v>
          </cell>
          <cell r="CZ22">
            <v>0</v>
          </cell>
          <cell r="DA22">
            <v>0</v>
          </cell>
          <cell r="DB22" t="str">
            <v>QUOTA SHARE 50 : 50 MAX RETENSI RP 100,000,000</v>
          </cell>
          <cell r="DC22" t="str">
            <v>6 bulan pertama dan rasio manfaat asuransi sudah melebihi 50% dari Dana Tabbaru (mana yang terjadi terlebih dahulu)</v>
          </cell>
          <cell r="DD22">
            <v>0.05</v>
          </cell>
          <cell r="DE22">
            <v>0.05</v>
          </cell>
          <cell r="DF22"/>
          <cell r="DG22" t="str">
            <v>-</v>
          </cell>
          <cell r="DH22">
            <v>0</v>
          </cell>
          <cell r="DI22">
            <v>0.5</v>
          </cell>
          <cell r="DJ22">
            <v>0.85</v>
          </cell>
          <cell r="DK22">
            <v>0.15</v>
          </cell>
          <cell r="DL22" t="str">
            <v>-</v>
          </cell>
          <cell r="DM22" t="str">
            <v>-</v>
          </cell>
        </row>
        <row r="23">
          <cell r="B23">
            <v>6041906000012</v>
          </cell>
          <cell r="C23">
            <v>6041906000012</v>
          </cell>
          <cell r="D23" t="str">
            <v xml:space="preserve">PT. ASURANSI JASINDO SYARIAH QQ PENSIUNAN BPD JATENG </v>
          </cell>
          <cell r="E23" t="str">
            <v>GRAHA MR 21 LANTAI 10 JL. MENTENG RAYA NO 21 JAKARTA PUSAT 10340</v>
          </cell>
          <cell r="F23" t="str">
            <v>DKI JAKARTA</v>
          </cell>
          <cell r="G23">
            <v>43630</v>
          </cell>
          <cell r="H23" t="str">
            <v>2019</v>
          </cell>
          <cell r="I23" t="str">
            <v>RPNDS</v>
          </cell>
          <cell r="J23" t="str">
            <v>RELIANCE PEMBIAYAAN NORMAL DEATH SYARIAH</v>
          </cell>
          <cell r="K23" t="str">
            <v>AJK</v>
          </cell>
          <cell r="L23">
            <v>43606</v>
          </cell>
          <cell r="M23">
            <v>45067</v>
          </cell>
          <cell r="N23" t="str">
            <v>NEW</v>
          </cell>
          <cell r="O23" t="str">
            <v>INFORCE</v>
          </cell>
          <cell r="P23">
            <v>0</v>
          </cell>
          <cell r="Q23"/>
          <cell r="R23" t="str">
            <v>37 Hari Kalender</v>
          </cell>
          <cell r="S23" t="str">
            <v>180 (Seratus Delapan Puluh) hari kalender sejak tanggal Peserta mengalami Musibah</v>
          </cell>
          <cell r="T23" t="str">
            <v>180 (Seratus Delapan Puluh) hari kalender sejak tanggal Peserta mengalami Musibah</v>
          </cell>
          <cell r="U23" t="str">
            <v>6 (enam) bulan sejak Peserta tidak membayar Kontribusi yang melewati Masa Leluasa</v>
          </cell>
          <cell r="V23" t="str">
            <v>60 (enam puluh) Hari Kalender sejak terjadi perselisihan</v>
          </cell>
          <cell r="W23">
            <v>0.80500000000000005</v>
          </cell>
          <cell r="X23">
            <v>0.19500000000000001</v>
          </cell>
          <cell r="Y23">
            <v>0.4</v>
          </cell>
          <cell r="Z23">
            <v>0.6</v>
          </cell>
          <cell r="AA23">
            <v>0.4</v>
          </cell>
          <cell r="AB23">
            <v>0.3</v>
          </cell>
          <cell r="AC23">
            <v>0.3</v>
          </cell>
          <cell r="AD23" t="str">
            <v>45tahun</v>
          </cell>
          <cell r="AE23" t="str">
            <v>74 tahun</v>
          </cell>
          <cell r="AF23" t="str">
            <v>NASRE SYARIAH</v>
          </cell>
          <cell r="AG23" t="str">
            <v>FAKULTATIF</v>
          </cell>
          <cell r="AH23" t="str">
            <v>QUOTA SHARE 50 : 50 MAX RETENSI RP 100,000,000</v>
          </cell>
          <cell r="AI23" t="str">
            <v>USIA</v>
          </cell>
          <cell r="AJ23">
            <v>0</v>
          </cell>
          <cell r="AK23" t="str">
            <v>TERLAMPIR</v>
          </cell>
          <cell r="AL23"/>
          <cell r="AM23" t="str">
            <v>210 HARI KALENDER</v>
          </cell>
          <cell r="AN23" t="str">
            <v>45 HARI KALENDER</v>
          </cell>
          <cell r="AO23" t="str">
            <v>035/NP/SYR/IV/2019</v>
          </cell>
          <cell r="AP23" t="str">
            <v>Kontribusi Gross</v>
          </cell>
          <cell r="AQ23">
            <v>0</v>
          </cell>
          <cell r="AR23">
            <v>0</v>
          </cell>
          <cell r="AS23">
            <v>0</v>
          </cell>
          <cell r="AT23">
            <v>0.02</v>
          </cell>
          <cell r="AU23">
            <v>0</v>
          </cell>
          <cell r="AV23">
            <v>0</v>
          </cell>
          <cell r="AW23">
            <v>0</v>
          </cell>
          <cell r="AX23">
            <v>0</v>
          </cell>
          <cell r="AY23">
            <v>0</v>
          </cell>
          <cell r="AZ23">
            <v>0</v>
          </cell>
          <cell r="BA23"/>
          <cell r="BB23"/>
          <cell r="BC23"/>
          <cell r="BD23"/>
          <cell r="BE23" t="str">
            <v>-</v>
          </cell>
          <cell r="BF23" t="str">
            <v>V</v>
          </cell>
          <cell r="BG23" t="str">
            <v>V</v>
          </cell>
          <cell r="BH23" t="str">
            <v>V</v>
          </cell>
          <cell r="BI23" t="str">
            <v>V</v>
          </cell>
          <cell r="BJ23" t="str">
            <v>V</v>
          </cell>
          <cell r="BK23" t="str">
            <v>-</v>
          </cell>
          <cell r="BL23" t="str">
            <v>V</v>
          </cell>
          <cell r="BM23" t="str">
            <v>V</v>
          </cell>
          <cell r="BN23" t="str">
            <v>75.594.848.6-021.000</v>
          </cell>
          <cell r="BO23" t="str">
            <v>V</v>
          </cell>
          <cell r="BP23" t="str">
            <v>V</v>
          </cell>
          <cell r="BQ23" t="str">
            <v>PT ASURANSI JASINDO SYARIAH</v>
          </cell>
          <cell r="BR23" t="str">
            <v>BANK SYARIAH MANDIRI</v>
          </cell>
          <cell r="BS23">
            <v>2320002322</v>
          </cell>
          <cell r="BT23"/>
          <cell r="BU23" t="str">
            <v>-</v>
          </cell>
          <cell r="BV23" t="str">
            <v>JAKARTA PUSAT</v>
          </cell>
          <cell r="BW23" t="str">
            <v>31.71</v>
          </cell>
          <cell r="BX23" t="str">
            <v>DKI Jakarta</v>
          </cell>
          <cell r="BY23" t="str">
            <v>Diskon</v>
          </cell>
          <cell r="BZ23"/>
          <cell r="CA23"/>
          <cell r="CB23" t="str">
            <v>Jasa keuangan dan asuransi</v>
          </cell>
          <cell r="CC23" t="str">
            <v>Korporasi Finansial</v>
          </cell>
          <cell r="CD23" t="str">
            <v>Lainnya (BPR. Koperasi. dll)</v>
          </cell>
          <cell r="CE23" t="str">
            <v>-</v>
          </cell>
          <cell r="CF23" t="str">
            <v>NIXON</v>
          </cell>
          <cell r="CG23" t="str">
            <v>KEAGENAN</v>
          </cell>
          <cell r="CH23" t="str">
            <v>AGEN</v>
          </cell>
          <cell r="CI23" t="str">
            <v>HEAD</v>
          </cell>
          <cell r="CJ23" t="str">
            <v>CO-INSURANCE</v>
          </cell>
          <cell r="CK23" t="str">
            <v>GROUP</v>
          </cell>
          <cell r="CL23" t="str">
            <v>JANGKAWARSA</v>
          </cell>
          <cell r="CM23" t="str">
            <v>RELIANCE PEMBIAYAAN NORMAL DEATH SYARIAH (RPNDS)</v>
          </cell>
          <cell r="CN23" t="str">
            <v>BANK UMUM (AJK)</v>
          </cell>
          <cell r="CO23" t="str">
            <v xml:space="preserve"> NP/AJRIUS-MKT/11/VIII/19</v>
          </cell>
          <cell r="CP23" t="str">
            <v>005/AJRI-UUS/PKS/I/2019</v>
          </cell>
          <cell r="CQ23" t="str">
            <v>6 bulan pertama dan rasio manfaat asuransi sudah melebihi 50% dari Dana Tabbaru (mana yang terjadi terlebih dahulu)</v>
          </cell>
          <cell r="CR23"/>
          <cell r="CS23" t="str">
            <v>45 HARI KALENDER</v>
          </cell>
          <cell r="CT23">
            <v>0</v>
          </cell>
          <cell r="CU23" t="str">
            <v>Usia</v>
          </cell>
          <cell r="CV23">
            <v>0.02</v>
          </cell>
          <cell r="CW23" t="str">
            <v>PPA.AJRUS.01.0919</v>
          </cell>
          <cell r="CX23">
            <v>75</v>
          </cell>
          <cell r="CY23">
            <v>0.1719132677399812</v>
          </cell>
          <cell r="CZ23">
            <v>0</v>
          </cell>
          <cell r="DA23">
            <v>0</v>
          </cell>
          <cell r="DB23" t="str">
            <v>QUOTA SHARE 50 : 50 MAX RETENSI RP 100,000,000</v>
          </cell>
          <cell r="DC23" t="str">
            <v>6 bulan pertama dan rasio manfaat asuransi sudah melebihi 50% dari Dana Tabbaru (mana yang terjadi terlebih dahulu)</v>
          </cell>
          <cell r="DD23">
            <v>0.05</v>
          </cell>
          <cell r="DE23">
            <v>0.05</v>
          </cell>
          <cell r="DF23"/>
          <cell r="DG23" t="str">
            <v>V</v>
          </cell>
          <cell r="DH23">
            <v>0</v>
          </cell>
          <cell r="DI23">
            <v>0.5</v>
          </cell>
          <cell r="DJ23">
            <v>0.875</v>
          </cell>
          <cell r="DK23">
            <v>0.125</v>
          </cell>
          <cell r="DL23" t="str">
            <v>-</v>
          </cell>
          <cell r="DM23" t="str">
            <v>-</v>
          </cell>
        </row>
        <row r="24">
          <cell r="B24">
            <v>6041906000013</v>
          </cell>
          <cell r="C24">
            <v>6041906000013</v>
          </cell>
          <cell r="D24" t="str">
            <v>PT. ASURANSI JASINDO SYARIAH QQ BANK UMUM (GRAHA)</v>
          </cell>
          <cell r="E24" t="str">
            <v>GRAHA MR 21 LANTAI 10 JL. MENTENG RAYA NO 21 JAKARTA PUSAT 10340</v>
          </cell>
          <cell r="F24" t="str">
            <v>DKI JAKARTA</v>
          </cell>
          <cell r="G24">
            <v>43635</v>
          </cell>
          <cell r="H24" t="str">
            <v>2019</v>
          </cell>
          <cell r="I24" t="str">
            <v>RPNDS</v>
          </cell>
          <cell r="J24" t="str">
            <v>RELIANCE PEMBIAYAAN NORMAL DEATH SYARIAH</v>
          </cell>
          <cell r="K24" t="str">
            <v>AJK</v>
          </cell>
          <cell r="L24">
            <v>43635</v>
          </cell>
          <cell r="M24">
            <v>49114</v>
          </cell>
          <cell r="N24" t="str">
            <v>NEW</v>
          </cell>
          <cell r="O24" t="str">
            <v>INFORCE</v>
          </cell>
          <cell r="P24">
            <v>0</v>
          </cell>
          <cell r="Q24"/>
          <cell r="R24" t="str">
            <v>37 Hari Kalender</v>
          </cell>
          <cell r="S24" t="str">
            <v>180 (Seratus Delapan Puluh) hari kalender sejak tanggal Peserta mengalami Musibah</v>
          </cell>
          <cell r="T24" t="str">
            <v>180 (Seratus Delapan Puluh) hari kalender sejak tanggal Peserta mengalami Musibah</v>
          </cell>
          <cell r="U24" t="str">
            <v>6 (enam) bulan sejak Peserta tidak membayar Kontribusi yang melewati Masa Leluasa</v>
          </cell>
          <cell r="V24" t="str">
            <v>60 (enam puluh) Hari Kalender sejak terjadi perselisihan</v>
          </cell>
          <cell r="W24">
            <v>0.79</v>
          </cell>
          <cell r="X24">
            <v>0.21</v>
          </cell>
          <cell r="Y24">
            <v>0.4</v>
          </cell>
          <cell r="Z24">
            <v>0.6</v>
          </cell>
          <cell r="AA24">
            <v>0.4</v>
          </cell>
          <cell r="AB24">
            <v>0.3</v>
          </cell>
          <cell r="AC24">
            <v>0.3</v>
          </cell>
          <cell r="AD24" t="str">
            <v>45tahun</v>
          </cell>
          <cell r="AE24" t="str">
            <v>74 tahun</v>
          </cell>
          <cell r="AF24" t="str">
            <v>NASRE SYARIAH</v>
          </cell>
          <cell r="AG24" t="str">
            <v>FAKULTATIF</v>
          </cell>
          <cell r="AH24" t="str">
            <v>QUOTA SHARE 50 : 50 MAX RETENSI RP 100,000,000</v>
          </cell>
          <cell r="AI24" t="str">
            <v>USIA</v>
          </cell>
          <cell r="AJ24">
            <v>0</v>
          </cell>
          <cell r="AK24" t="str">
            <v>TERLAMPIR</v>
          </cell>
          <cell r="AL24"/>
          <cell r="AM24" t="str">
            <v>210 HARI KALENDER</v>
          </cell>
          <cell r="AN24" t="str">
            <v>45 HARI KALENDER</v>
          </cell>
          <cell r="AO24" t="str">
            <v>032/NP/SYR/VI/2019</v>
          </cell>
          <cell r="AP24" t="str">
            <v>Kontribusi Gross</v>
          </cell>
          <cell r="AQ24">
            <v>0</v>
          </cell>
          <cell r="AR24">
            <v>0</v>
          </cell>
          <cell r="AS24">
            <v>0</v>
          </cell>
          <cell r="AT24">
            <v>0.01</v>
          </cell>
          <cell r="AU24">
            <v>0</v>
          </cell>
          <cell r="AV24">
            <v>0</v>
          </cell>
          <cell r="AW24">
            <v>0</v>
          </cell>
          <cell r="AX24">
            <v>0</v>
          </cell>
          <cell r="AY24">
            <v>0</v>
          </cell>
          <cell r="AZ24">
            <v>0</v>
          </cell>
          <cell r="BA24"/>
          <cell r="BB24"/>
          <cell r="BC24"/>
          <cell r="BD24"/>
          <cell r="BE24" t="str">
            <v>-</v>
          </cell>
          <cell r="BF24" t="str">
            <v>V</v>
          </cell>
          <cell r="BG24" t="str">
            <v>V</v>
          </cell>
          <cell r="BH24" t="str">
            <v>V</v>
          </cell>
          <cell r="BI24" t="str">
            <v>V</v>
          </cell>
          <cell r="BJ24" t="str">
            <v>V</v>
          </cell>
          <cell r="BK24" t="str">
            <v>-</v>
          </cell>
          <cell r="BL24" t="str">
            <v>V</v>
          </cell>
          <cell r="BM24" t="str">
            <v>V</v>
          </cell>
          <cell r="BN24" t="str">
            <v>75.594.848.6-021.000</v>
          </cell>
          <cell r="BO24" t="str">
            <v>V</v>
          </cell>
          <cell r="BP24" t="str">
            <v>V</v>
          </cell>
          <cell r="BQ24" t="str">
            <v>PT ASURANSI JASINDO SYARIAH</v>
          </cell>
          <cell r="BR24" t="str">
            <v>BANK SYARIAH MANDIRI</v>
          </cell>
          <cell r="BS24">
            <v>2320002322</v>
          </cell>
          <cell r="BT24"/>
          <cell r="BU24" t="str">
            <v>-</v>
          </cell>
          <cell r="BV24" t="str">
            <v>JAKARTA PUSAT</v>
          </cell>
          <cell r="BW24" t="str">
            <v>31.71</v>
          </cell>
          <cell r="BX24" t="str">
            <v>DKI Jakarta</v>
          </cell>
          <cell r="BY24" t="str">
            <v>Diskon</v>
          </cell>
          <cell r="BZ24"/>
          <cell r="CA24"/>
          <cell r="CB24" t="str">
            <v>Jasa keuangan dan asuransi</v>
          </cell>
          <cell r="CC24" t="str">
            <v>Korporasi Finansial</v>
          </cell>
          <cell r="CD24" t="str">
            <v>Lainnya (BPR. Koperasi. dll)</v>
          </cell>
          <cell r="CE24" t="str">
            <v>-</v>
          </cell>
          <cell r="CF24" t="str">
            <v>NIXON</v>
          </cell>
          <cell r="CG24" t="str">
            <v>KEAGENAN</v>
          </cell>
          <cell r="CH24" t="str">
            <v>AGEN</v>
          </cell>
          <cell r="CI24" t="str">
            <v>HEAD</v>
          </cell>
          <cell r="CJ24" t="str">
            <v>CO-INSURANCE</v>
          </cell>
          <cell r="CK24" t="str">
            <v>GROUP</v>
          </cell>
          <cell r="CL24" t="str">
            <v>JANGKAWARSA</v>
          </cell>
          <cell r="CM24" t="str">
            <v>RELIANCE PEMBIAYAAN NORMAL DEATH SYARIAH (RPNDS)</v>
          </cell>
          <cell r="CN24" t="str">
            <v>BANK UMUM (AJK)</v>
          </cell>
          <cell r="CO24" t="str">
            <v xml:space="preserve"> NP/AJRIUS-MKT/14/VIII/19</v>
          </cell>
          <cell r="CP24" t="str">
            <v>005/AJRI-UUS/PKS/I/2019</v>
          </cell>
          <cell r="CQ24" t="str">
            <v>6 bulan pertama dan rasio manfaat asuransi sudah melebihi 50% dari Dana Tabbaru (mana yang terjadi terlebih dahulu)</v>
          </cell>
          <cell r="CR24"/>
          <cell r="CS24" t="str">
            <v>45 HARI KALENDER</v>
          </cell>
          <cell r="CT24">
            <v>0</v>
          </cell>
          <cell r="CU24" t="str">
            <v>Usia</v>
          </cell>
          <cell r="CV24">
            <v>0.01</v>
          </cell>
          <cell r="CW24" t="str">
            <v>-</v>
          </cell>
          <cell r="CX24">
            <v>75</v>
          </cell>
          <cell r="CY24">
            <v>0.20214606191569126</v>
          </cell>
          <cell r="CZ24">
            <v>0</v>
          </cell>
          <cell r="DA24">
            <v>0</v>
          </cell>
          <cell r="DB24" t="str">
            <v>QUOTA SHARE 50 : 50 MAX RETENSI RP 100,000,000</v>
          </cell>
          <cell r="DC24" t="str">
            <v>6 bulan pertama dan rasio manfaat asuransi sudah melebihi 50% dari Dana Tabbaru (mana yang terjadi terlebih dahulu)</v>
          </cell>
          <cell r="DD24">
            <v>0.05</v>
          </cell>
          <cell r="DE24">
            <v>0.05</v>
          </cell>
          <cell r="DF24"/>
          <cell r="DG24" t="str">
            <v>-</v>
          </cell>
          <cell r="DH24">
            <v>0</v>
          </cell>
          <cell r="DI24">
            <v>0.5</v>
          </cell>
          <cell r="DJ24">
            <v>0.875</v>
          </cell>
          <cell r="DK24">
            <v>0.125</v>
          </cell>
          <cell r="DL24" t="str">
            <v>-</v>
          </cell>
          <cell r="DM24" t="str">
            <v>-</v>
          </cell>
        </row>
        <row r="25">
          <cell r="B25">
            <v>6011907000008</v>
          </cell>
          <cell r="C25">
            <v>6011907000008</v>
          </cell>
          <cell r="D25" t="str">
            <v xml:space="preserve">KOPERASI KJKS AN-NUR </v>
          </cell>
          <cell r="E25" t="str">
            <v>JL. JATI TUJUH DEPAN SMPN 1 JATI TUJUH MAJALENGKA</v>
          </cell>
          <cell r="F25" t="str">
            <v>JAWA BARAT</v>
          </cell>
          <cell r="G25">
            <v>43658</v>
          </cell>
          <cell r="H25">
            <v>2019</v>
          </cell>
          <cell r="I25" t="str">
            <v>RPS</v>
          </cell>
          <cell r="J25" t="str">
            <v>RELIANCE PEMBIAYAAN SYARIAH</v>
          </cell>
          <cell r="K25" t="str">
            <v>AJK</v>
          </cell>
          <cell r="L25">
            <v>43655</v>
          </cell>
          <cell r="M25">
            <v>48953</v>
          </cell>
          <cell r="N25" t="str">
            <v>NEW</v>
          </cell>
          <cell r="O25" t="str">
            <v>INFORCE</v>
          </cell>
          <cell r="P25">
            <v>0</v>
          </cell>
          <cell r="Q25"/>
          <cell r="R25" t="str">
            <v>37 Hari Kalender</v>
          </cell>
          <cell r="S25" t="str">
            <v>90 (Sembilan Puluh) hari kalender sejak tanggal Peserta mengalami Musibah</v>
          </cell>
          <cell r="T25" t="str">
            <v>90 (Sembilan Puluh) hari kalender sejak tanggal Peserta mengalami Musibah</v>
          </cell>
          <cell r="U25" t="str">
            <v>6 (enam) bulan sejak Peserta tidak membayar Kontribusi yang melewati Masa Leluasa</v>
          </cell>
          <cell r="V25" t="str">
            <v>20 (Dua puluh) Hari Kalender sejak terjadi perselisihan</v>
          </cell>
          <cell r="W25" t="str">
            <v>50% dari Kontribusi yang dibayarkan</v>
          </cell>
          <cell r="X25" t="str">
            <v>50% dari Kontribusi yang dibayarkan</v>
          </cell>
          <cell r="Y25">
            <v>0.4</v>
          </cell>
          <cell r="Z25">
            <v>0.6</v>
          </cell>
          <cell r="AA25">
            <v>0.4</v>
          </cell>
          <cell r="AB25">
            <v>0.3</v>
          </cell>
          <cell r="AC25">
            <v>0.3</v>
          </cell>
          <cell r="AD25" t="str">
            <v>20 Tahun</v>
          </cell>
          <cell r="AE25" t="str">
            <v>69 Tahun</v>
          </cell>
          <cell r="AF25" t="str">
            <v>NASRE SYARIAH</v>
          </cell>
          <cell r="AG25" t="str">
            <v>FAKULTATIF</v>
          </cell>
          <cell r="AH25" t="str">
            <v>QUOTA SHARE 50 : 50 MAX RETENSI RP 100,000,000</v>
          </cell>
          <cell r="AI25" t="str">
            <v>USIA</v>
          </cell>
          <cell r="AJ25">
            <v>0</v>
          </cell>
          <cell r="AK25" t="str">
            <v>TERLAMPIR</v>
          </cell>
          <cell r="AL25"/>
          <cell r="AM25" t="str">
            <v>210 HARI KALENDER</v>
          </cell>
          <cell r="AN25" t="str">
            <v>45 HARI KALENDER</v>
          </cell>
          <cell r="AO25" t="str">
            <v>040/NP/SYR/VII/2019</v>
          </cell>
          <cell r="AP25" t="str">
            <v>Kontribusi Gross</v>
          </cell>
          <cell r="AQ25">
            <v>0.2</v>
          </cell>
          <cell r="AR25">
            <v>0</v>
          </cell>
          <cell r="AS25">
            <v>0</v>
          </cell>
          <cell r="AT25">
            <v>0</v>
          </cell>
          <cell r="AU25">
            <v>0.1</v>
          </cell>
          <cell r="AV25">
            <v>0</v>
          </cell>
          <cell r="AW25">
            <v>0</v>
          </cell>
          <cell r="AX25">
            <v>0</v>
          </cell>
          <cell r="AY25">
            <v>0.02</v>
          </cell>
          <cell r="AZ25">
            <v>0.1</v>
          </cell>
          <cell r="BA25"/>
          <cell r="BB25"/>
          <cell r="BC25"/>
          <cell r="BD25"/>
          <cell r="BE25" t="str">
            <v>-</v>
          </cell>
          <cell r="BF25" t="str">
            <v>V</v>
          </cell>
          <cell r="BG25" t="str">
            <v>V</v>
          </cell>
          <cell r="BH25" t="str">
            <v>V</v>
          </cell>
          <cell r="BI25" t="str">
            <v>V</v>
          </cell>
          <cell r="BJ25" t="str">
            <v>V</v>
          </cell>
          <cell r="BK25" t="str">
            <v>-</v>
          </cell>
          <cell r="BL25" t="str">
            <v>V</v>
          </cell>
          <cell r="BM25" t="str">
            <v>V</v>
          </cell>
          <cell r="BN25" t="str">
            <v>49.666.441.8-438.000</v>
          </cell>
          <cell r="BO25" t="str">
            <v>V</v>
          </cell>
          <cell r="BP25" t="str">
            <v>-</v>
          </cell>
          <cell r="BQ25" t="str">
            <v xml:space="preserve">KOPERASI KJKS AN-NUR </v>
          </cell>
          <cell r="BR25" t="str">
            <v>BANK BJB CABANG JATI TUJUH</v>
          </cell>
          <cell r="BS25" t="str">
            <v>0025223128101</v>
          </cell>
          <cell r="BT25"/>
          <cell r="BU25" t="str">
            <v>-</v>
          </cell>
          <cell r="BV25" t="str">
            <v>MAJALENGKA</v>
          </cell>
          <cell r="BW25" t="str">
            <v>32.10</v>
          </cell>
          <cell r="BX25" t="str">
            <v>DKI Jakarta</v>
          </cell>
          <cell r="BY25" t="str">
            <v>Ujroh Fee</v>
          </cell>
          <cell r="BZ25"/>
          <cell r="CA25"/>
          <cell r="CB25" t="str">
            <v>Jasa keuangan dan asuransi</v>
          </cell>
          <cell r="CC25" t="str">
            <v>Korporasi Finansial</v>
          </cell>
          <cell r="CD25" t="str">
            <v>Lainnya (BPR. Koperasi. dll)</v>
          </cell>
          <cell r="CE25" t="str">
            <v>-</v>
          </cell>
          <cell r="CF25" t="str">
            <v>SUSILO</v>
          </cell>
          <cell r="CG25" t="str">
            <v>BROKER</v>
          </cell>
          <cell r="CH25" t="str">
            <v>BROKER</v>
          </cell>
          <cell r="CI25" t="str">
            <v>HEAD</v>
          </cell>
          <cell r="CJ25" t="str">
            <v>BROKER ASURANSI</v>
          </cell>
          <cell r="CK25" t="str">
            <v>GROUP</v>
          </cell>
          <cell r="CL25" t="str">
            <v>JANGKAWARSA</v>
          </cell>
          <cell r="CM25" t="str">
            <v>RELIANCE PEMBIAYAAN SYARIAH (RPS)</v>
          </cell>
          <cell r="CN25" t="str">
            <v>OTHER AJK (KOPRASI,LPD,ETC)</v>
          </cell>
          <cell r="CO25" t="str">
            <v xml:space="preserve"> NP/AJRIUS-MKT/12/VIII/19</v>
          </cell>
          <cell r="CP25"/>
          <cell r="CQ25" t="str">
            <v>6 bulan pertama dan rasio manfaat asuransi sudah melebihi 40% dari Dana Tabbaru (mana yang terjadi terlebih dahulu)</v>
          </cell>
          <cell r="CR25"/>
          <cell r="CS25" t="str">
            <v>45 HARI KALENDER</v>
          </cell>
          <cell r="CT25">
            <v>0</v>
          </cell>
          <cell r="CU25" t="str">
            <v>Usia</v>
          </cell>
          <cell r="CV25">
            <v>0.1</v>
          </cell>
          <cell r="CW25" t="str">
            <v>PPA.AJRUS.02.0919</v>
          </cell>
          <cell r="CX25">
            <v>70</v>
          </cell>
          <cell r="CY25">
            <v>0.56034365684233933</v>
          </cell>
          <cell r="CZ25">
            <v>0</v>
          </cell>
          <cell r="DA25">
            <v>0</v>
          </cell>
          <cell r="DB25" t="str">
            <v>QUOTA SHARE 50 : 50 MAX RETENSI RP 100,000,000</v>
          </cell>
          <cell r="DC25" t="str">
            <v>6 bulan pertama dan rasio manfaat asuransi sudah melebihi 40% dari Dana Tabbaru (mana yang terjadi terlebih dahulu)</v>
          </cell>
          <cell r="DD25">
            <v>0.05</v>
          </cell>
          <cell r="DE25">
            <v>0.05</v>
          </cell>
          <cell r="DF25"/>
          <cell r="DG25" t="str">
            <v>V</v>
          </cell>
          <cell r="DH25">
            <v>0</v>
          </cell>
          <cell r="DI25">
            <v>0.4</v>
          </cell>
          <cell r="DL25" t="str">
            <v>-</v>
          </cell>
          <cell r="DM25" t="str">
            <v>-</v>
          </cell>
        </row>
        <row r="26">
          <cell r="B26">
            <v>6021907000001</v>
          </cell>
          <cell r="C26">
            <v>6021907000001</v>
          </cell>
          <cell r="D26" t="str">
            <v xml:space="preserve">KOPERASI KJKS AN-NUR </v>
          </cell>
          <cell r="E26" t="str">
            <v>JL. JATI TUJUH DEPAN SMPN 1 JATI TUJUH MAJALENGKA</v>
          </cell>
          <cell r="F26" t="str">
            <v>JAWA BARAT</v>
          </cell>
          <cell r="G26">
            <v>43658</v>
          </cell>
          <cell r="H26">
            <v>2019</v>
          </cell>
          <cell r="I26" t="str">
            <v>RTLS</v>
          </cell>
          <cell r="J26" t="str">
            <v>RELIANCE TERM LIFE SYARIAH</v>
          </cell>
          <cell r="K26" t="str">
            <v>AJK</v>
          </cell>
          <cell r="L26">
            <v>43658</v>
          </cell>
          <cell r="M26">
            <v>47311</v>
          </cell>
          <cell r="N26" t="str">
            <v>NEW</v>
          </cell>
          <cell r="O26" t="str">
            <v>INFORCE</v>
          </cell>
          <cell r="P26">
            <v>0</v>
          </cell>
          <cell r="Q26"/>
          <cell r="R26" t="str">
            <v>37 Hari Kalender</v>
          </cell>
          <cell r="S26" t="str">
            <v>90 (Sembilan Puluh) hari kalender sejak tanggal Peserta mengalami Musibah</v>
          </cell>
          <cell r="T26" t="str">
            <v>90 (Sembilan Puluh) hari kalender sejak tanggal Peserta mengalami Musibah</v>
          </cell>
          <cell r="U26" t="str">
            <v>6 (enam) bulan sejak Peserta tidak membayar Kontribusi yang melewati Masa Leluasa</v>
          </cell>
          <cell r="V26" t="str">
            <v>20 (Dua puluh) Hari Kalender sejak terjadi perselisihan</v>
          </cell>
          <cell r="W26" t="str">
            <v>50% dari Kontribusi yang dibayarkan</v>
          </cell>
          <cell r="X26" t="str">
            <v>50% dari Kontribusi yang dibayarkan</v>
          </cell>
          <cell r="Y26">
            <v>0.4</v>
          </cell>
          <cell r="Z26">
            <v>0.6</v>
          </cell>
          <cell r="AA26">
            <v>0.4</v>
          </cell>
          <cell r="AB26">
            <v>0.3</v>
          </cell>
          <cell r="AC26">
            <v>0.3</v>
          </cell>
          <cell r="AD26" t="str">
            <v>20 Tahun</v>
          </cell>
          <cell r="AE26" t="str">
            <v>69 Tahun</v>
          </cell>
          <cell r="AF26" t="str">
            <v>NASRE SYARIAH</v>
          </cell>
          <cell r="AG26" t="str">
            <v>FAKULTATIF</v>
          </cell>
          <cell r="AH26" t="str">
            <v>QUOTA SHARE 50 : 50 MAX RETENSI RP 100,000,000</v>
          </cell>
          <cell r="AI26" t="str">
            <v>USIA</v>
          </cell>
          <cell r="AJ26">
            <v>0</v>
          </cell>
          <cell r="AK26" t="str">
            <v>TERLAMPIR</v>
          </cell>
          <cell r="AL26"/>
          <cell r="AM26" t="str">
            <v>210 HARI KALENDER</v>
          </cell>
          <cell r="AN26" t="str">
            <v>45 HARI KALENDER</v>
          </cell>
          <cell r="AO26" t="str">
            <v>040/NP/SYR/VII/2019</v>
          </cell>
          <cell r="AP26" t="str">
            <v>Kontribusi Gross</v>
          </cell>
          <cell r="AQ26">
            <v>0.2</v>
          </cell>
          <cell r="AR26">
            <v>0</v>
          </cell>
          <cell r="AS26">
            <v>0</v>
          </cell>
          <cell r="AT26">
            <v>0</v>
          </cell>
          <cell r="AU26">
            <v>0.1</v>
          </cell>
          <cell r="AV26">
            <v>0</v>
          </cell>
          <cell r="AW26">
            <v>0</v>
          </cell>
          <cell r="AX26">
            <v>0</v>
          </cell>
          <cell r="AY26">
            <v>0.02</v>
          </cell>
          <cell r="AZ26">
            <v>0.1</v>
          </cell>
          <cell r="BA26"/>
          <cell r="BB26"/>
          <cell r="BC26"/>
          <cell r="BD26"/>
          <cell r="BE26" t="str">
            <v>-</v>
          </cell>
          <cell r="BF26" t="str">
            <v>V</v>
          </cell>
          <cell r="BG26" t="str">
            <v>V</v>
          </cell>
          <cell r="BH26" t="str">
            <v>V</v>
          </cell>
          <cell r="BI26" t="str">
            <v>V</v>
          </cell>
          <cell r="BJ26" t="str">
            <v>V</v>
          </cell>
          <cell r="BK26" t="str">
            <v>-</v>
          </cell>
          <cell r="BL26" t="str">
            <v>V</v>
          </cell>
          <cell r="BM26" t="str">
            <v>V</v>
          </cell>
          <cell r="BN26" t="str">
            <v>49.666.441.8-438.000</v>
          </cell>
          <cell r="BO26" t="str">
            <v>V</v>
          </cell>
          <cell r="BP26" t="str">
            <v>-</v>
          </cell>
          <cell r="BQ26" t="str">
            <v xml:space="preserve">KOPERASI KJKS AN-NUR </v>
          </cell>
          <cell r="BR26" t="str">
            <v>BANK BJB CABANG JATI TUJUH</v>
          </cell>
          <cell r="BS26" t="str">
            <v>0025223128101</v>
          </cell>
          <cell r="BT26"/>
          <cell r="BU26" t="str">
            <v>-</v>
          </cell>
          <cell r="BV26" t="str">
            <v>MAJALENGKA</v>
          </cell>
          <cell r="BW26" t="str">
            <v>32.10</v>
          </cell>
          <cell r="BX26" t="str">
            <v>DKI Jakarta</v>
          </cell>
          <cell r="BY26" t="str">
            <v>Ujroh Fee</v>
          </cell>
          <cell r="BZ26"/>
          <cell r="CA26"/>
          <cell r="CB26" t="str">
            <v>Jasa keuangan dan asuransi</v>
          </cell>
          <cell r="CC26" t="str">
            <v>Korporasi Finansial</v>
          </cell>
          <cell r="CD26" t="str">
            <v>Lainnya (BPR. Koperasi. dll)</v>
          </cell>
          <cell r="CE26" t="str">
            <v>-</v>
          </cell>
          <cell r="CF26" t="str">
            <v>SUSILO</v>
          </cell>
          <cell r="CG26" t="str">
            <v>BROKER</v>
          </cell>
          <cell r="CH26" t="str">
            <v>BROKER</v>
          </cell>
          <cell r="CI26" t="str">
            <v>HEAD</v>
          </cell>
          <cell r="CJ26" t="str">
            <v>BROKER ASURANSI</v>
          </cell>
          <cell r="CK26" t="str">
            <v>GROUP</v>
          </cell>
          <cell r="CL26" t="str">
            <v>JANGKAWARSA</v>
          </cell>
          <cell r="CM26" t="str">
            <v>RELIANCE PEMBIAYAAN SYARIAH (RPS)</v>
          </cell>
          <cell r="CN26" t="str">
            <v>OTHER AJK (KOPRASI,LPD,ETC)</v>
          </cell>
          <cell r="CO26" t="str">
            <v xml:space="preserve"> NP/AJRIUS-MKT/13/VIII/19</v>
          </cell>
          <cell r="CP26"/>
          <cell r="CQ26" t="str">
            <v>6 bulan pertama dan rasio manfaat asuransi sudah melebihi 50% dari Dana Tabbaru (mana yang terjadi terlebih dahulu)</v>
          </cell>
          <cell r="CR26"/>
          <cell r="CS26" t="str">
            <v>45 HARI KALENDER</v>
          </cell>
          <cell r="CT26">
            <v>0</v>
          </cell>
          <cell r="CU26" t="str">
            <v>Usia</v>
          </cell>
          <cell r="CV26">
            <v>0.1</v>
          </cell>
          <cell r="CW26" t="str">
            <v>-</v>
          </cell>
          <cell r="CX26">
            <v>70</v>
          </cell>
          <cell r="CY26">
            <v>0.53</v>
          </cell>
          <cell r="CZ26">
            <v>0</v>
          </cell>
          <cell r="DA26">
            <v>0</v>
          </cell>
          <cell r="DB26" t="str">
            <v>QUOTA SHARE 50 : 50 MAX RETENSI RP 100,000,000</v>
          </cell>
          <cell r="DC26" t="str">
            <v>6 bulan pertama dan rasio manfaat asuransi sudah melebihi 50% dari Dana Tabbaru (mana yang terjadi terlebih dahulu)</v>
          </cell>
          <cell r="DD26">
            <v>0.05</v>
          </cell>
          <cell r="DE26">
            <v>0.05</v>
          </cell>
          <cell r="DF26"/>
          <cell r="DG26" t="str">
            <v>V</v>
          </cell>
          <cell r="DH26">
            <v>0</v>
          </cell>
          <cell r="DI26">
            <v>0.4</v>
          </cell>
          <cell r="DJ26"/>
          <cell r="DK26"/>
          <cell r="DL26" t="str">
            <v>-</v>
          </cell>
          <cell r="DM26" t="str">
            <v>-</v>
          </cell>
        </row>
        <row r="27">
          <cell r="B27">
            <v>6031907000001</v>
          </cell>
          <cell r="C27">
            <v>6031907000001</v>
          </cell>
          <cell r="D27" t="str">
            <v>PT ASURANSI JASINDO SYARIAH QQ BANK UMUM SYARIAH, BPD SYARIAH, BPR SYARIAH, KOPERASI SYARIAH DAN LEMBAGA KEUANGAN NON BANK SYARIAH</v>
          </cell>
          <cell r="E27" t="str">
            <v>GRAHA MR 21 LANTAI 10 JL. MENTENG RAYA NO 21 JAKARTA PUSAT 10340</v>
          </cell>
          <cell r="F27" t="str">
            <v>DKI JAKARTA</v>
          </cell>
          <cell r="G27">
            <v>43671</v>
          </cell>
          <cell r="H27">
            <v>2019</v>
          </cell>
          <cell r="I27" t="str">
            <v>RTLNDS</v>
          </cell>
          <cell r="J27" t="str">
            <v>RELIANCE TERM LIFE NORMAL DEATH SYARIAH</v>
          </cell>
          <cell r="K27" t="str">
            <v>AJK</v>
          </cell>
          <cell r="L27">
            <v>43466</v>
          </cell>
          <cell r="M27">
            <v>44927</v>
          </cell>
          <cell r="N27" t="str">
            <v>NEW</v>
          </cell>
          <cell r="O27" t="str">
            <v>INFORCE</v>
          </cell>
          <cell r="P27">
            <v>0</v>
          </cell>
          <cell r="Q27"/>
          <cell r="R27" t="str">
            <v>37 Hari Kalender</v>
          </cell>
          <cell r="S27" t="str">
            <v>180 (Seratus Delapan Puluh) hari kalender sejak tanggal Peserta mengalami Musibah</v>
          </cell>
          <cell r="T27" t="str">
            <v>180 (Seratus Delapan Puluh) hari kalender sejak tanggal Peserta mengalami Musibah</v>
          </cell>
          <cell r="U27" t="str">
            <v>6 (enam) bulan sejak Peserta tidak membayar Kontribusi yang melewati Masa Leluasa</v>
          </cell>
          <cell r="V27" t="str">
            <v>60 (enam puluh) Hari Kalender sejak terjadi perselisihan</v>
          </cell>
          <cell r="W27" t="str">
            <v>50% dari Kontribusi yang dibayarkan</v>
          </cell>
          <cell r="X27" t="str">
            <v>50% dari Kontribusi yang dibayarkan</v>
          </cell>
          <cell r="Y27">
            <v>0.4</v>
          </cell>
          <cell r="Z27">
            <v>0.6</v>
          </cell>
          <cell r="AA27">
            <v>0.4</v>
          </cell>
          <cell r="AB27">
            <v>0.3</v>
          </cell>
          <cell r="AC27">
            <v>0.3</v>
          </cell>
          <cell r="AD27" t="str">
            <v>20 Tahun</v>
          </cell>
          <cell r="AE27" t="str">
            <v>64 Tahun</v>
          </cell>
          <cell r="AF27" t="str">
            <v>NASRE SYARIAH</v>
          </cell>
          <cell r="AG27" t="str">
            <v>FAKULTATIF</v>
          </cell>
          <cell r="AH27" t="str">
            <v>QUOTA SHARE 50 : 50 MAX RETENSI RP 100,000,000</v>
          </cell>
          <cell r="AI27" t="str">
            <v>Single</v>
          </cell>
          <cell r="AJ27">
            <v>0</v>
          </cell>
          <cell r="AK27" t="str">
            <v>TERLAMPIR</v>
          </cell>
          <cell r="AL27"/>
          <cell r="AM27" t="str">
            <v>210 HARI KALENDER</v>
          </cell>
          <cell r="AN27" t="str">
            <v>45 HARI KALENDER</v>
          </cell>
          <cell r="AO27" t="str">
            <v>043/NP/SYR/VIII/2019</v>
          </cell>
          <cell r="AP27" t="str">
            <v>Kontribusi Gross</v>
          </cell>
          <cell r="AQ27">
            <v>0</v>
          </cell>
          <cell r="AR27">
            <v>0</v>
          </cell>
          <cell r="AS27">
            <v>0</v>
          </cell>
          <cell r="AT27">
            <v>7.4999999999999997E-2</v>
          </cell>
          <cell r="AU27">
            <v>0.22500000000000001</v>
          </cell>
          <cell r="AV27">
            <v>0</v>
          </cell>
          <cell r="AW27">
            <v>0</v>
          </cell>
          <cell r="AX27">
            <v>0</v>
          </cell>
          <cell r="AY27">
            <v>0</v>
          </cell>
          <cell r="AZ27">
            <v>0</v>
          </cell>
          <cell r="BA27" t="str">
            <v>AGEN PENUTUP = Een Sukanah; ADMIN AGENCY = Mulyo Sarwo</v>
          </cell>
          <cell r="BB27" t="str">
            <v>AGEN PENUTUP = BCA 7655028676; ADMIN AGENCY = CIMB Niaga 703541396600</v>
          </cell>
          <cell r="BC27"/>
          <cell r="BD27"/>
          <cell r="BE27" t="str">
            <v>-</v>
          </cell>
          <cell r="BF27" t="str">
            <v>V</v>
          </cell>
          <cell r="BG27" t="str">
            <v>V</v>
          </cell>
          <cell r="BH27" t="str">
            <v>V</v>
          </cell>
          <cell r="BI27" t="str">
            <v>V</v>
          </cell>
          <cell r="BJ27" t="str">
            <v>V</v>
          </cell>
          <cell r="BK27" t="str">
            <v>-</v>
          </cell>
          <cell r="BL27" t="str">
            <v>V</v>
          </cell>
          <cell r="BM27" t="str">
            <v>V</v>
          </cell>
          <cell r="BN27" t="str">
            <v>75.594.848.6-021.000</v>
          </cell>
          <cell r="BO27" t="str">
            <v>V</v>
          </cell>
          <cell r="BP27" t="str">
            <v>V</v>
          </cell>
          <cell r="BQ27" t="str">
            <v>PT ASURANSI JASINDO SYARIAH</v>
          </cell>
          <cell r="BR27" t="str">
            <v>BANK SYARIAH MANDIRI</v>
          </cell>
          <cell r="BS27">
            <v>2320002322</v>
          </cell>
          <cell r="BT27"/>
          <cell r="BU27" t="str">
            <v>-</v>
          </cell>
          <cell r="BV27" t="str">
            <v>JAKARTA PUSAT</v>
          </cell>
          <cell r="BW27" t="str">
            <v>31.71</v>
          </cell>
          <cell r="BX27" t="str">
            <v>DKI Jakarta</v>
          </cell>
          <cell r="BY27" t="str">
            <v>Diskon</v>
          </cell>
          <cell r="BZ27"/>
          <cell r="CA27"/>
          <cell r="CB27" t="str">
            <v>Jasa keuangan dan asuransi</v>
          </cell>
          <cell r="CC27" t="str">
            <v>Korporasi Finansial</v>
          </cell>
          <cell r="CD27" t="str">
            <v>Lainnya (BPR. Koperasi. dll)</v>
          </cell>
          <cell r="CE27" t="str">
            <v>-</v>
          </cell>
          <cell r="CF27" t="str">
            <v>NIXON</v>
          </cell>
          <cell r="CG27" t="str">
            <v>KEAGENAN</v>
          </cell>
          <cell r="CH27" t="str">
            <v>AGEN</v>
          </cell>
          <cell r="CI27" t="str">
            <v>HEAD</v>
          </cell>
          <cell r="CJ27" t="str">
            <v>CO-INSURANCE</v>
          </cell>
          <cell r="CK27" t="str">
            <v>GROUP</v>
          </cell>
          <cell r="CL27" t="str">
            <v>JANGKAWARSA</v>
          </cell>
          <cell r="CM27" t="str">
            <v>RELIANCE PEMBIAYAAN NORMAL DEATH SYARIAH (RPNDS)</v>
          </cell>
          <cell r="CN27" t="str">
            <v>BANK UMUM (AJK)</v>
          </cell>
          <cell r="CO27" t="str">
            <v xml:space="preserve"> NP/AJRIUS-MKT/15/IX/19</v>
          </cell>
          <cell r="CP27" t="str">
            <v>008/AJRI-UUS/PKS/IV/2019</v>
          </cell>
          <cell r="CQ27" t="str">
            <v>6 bulan pertama dan rasio manfaat asuransi sudah melebihi 40% dari Dana Tabbaru (mana yang terjadi terlebih dahulu)</v>
          </cell>
          <cell r="CS27" t="str">
            <v>45 HARI KALENDER</v>
          </cell>
          <cell r="CT27">
            <v>0</v>
          </cell>
          <cell r="CU27" t="str">
            <v>Single</v>
          </cell>
          <cell r="CV27">
            <v>0.3</v>
          </cell>
          <cell r="CW27" t="str">
            <v>-</v>
          </cell>
          <cell r="CX27">
            <v>65</v>
          </cell>
          <cell r="CY27">
            <v>0.4867435672251102</v>
          </cell>
          <cell r="CZ27">
            <v>0</v>
          </cell>
          <cell r="DA27">
            <v>0</v>
          </cell>
          <cell r="DB27" t="str">
            <v>QUOTA SHARE 50 : 50 MAX RETENSI RP 100,000,000</v>
          </cell>
          <cell r="DC27" t="str">
            <v>6 bulan pertama dan rasio manfaat asuransi sudah melebihi 40% dari Dana Tabbaru (mana yang terjadi terlebih dahulu)</v>
          </cell>
          <cell r="DD27">
            <v>0.05</v>
          </cell>
          <cell r="DE27">
            <v>0.05</v>
          </cell>
          <cell r="DF27"/>
          <cell r="DG27" t="str">
            <v>-</v>
          </cell>
          <cell r="DH27">
            <v>0</v>
          </cell>
          <cell r="DI27">
            <v>0.4</v>
          </cell>
          <cell r="DJ27">
            <v>0.875</v>
          </cell>
          <cell r="DK27">
            <v>0.125</v>
          </cell>
          <cell r="DL27" t="str">
            <v>-</v>
          </cell>
          <cell r="DM27" t="str">
            <v>-</v>
          </cell>
        </row>
        <row r="28">
          <cell r="B28">
            <v>6011908000009</v>
          </cell>
          <cell r="C28">
            <v>6011908000009</v>
          </cell>
          <cell r="D28" t="str">
            <v>PT BPRS UNISIA INSAN INDONESIA</v>
          </cell>
          <cell r="E28" t="str">
            <v>JL.CIK DITIRO NO.1 TERBAN, GONDOKUSUMAN, YOGYAKARTA 55223</v>
          </cell>
          <cell r="F28" t="str">
            <v>DI YOGYAKARTA</v>
          </cell>
          <cell r="G28">
            <v>43682</v>
          </cell>
          <cell r="H28">
            <v>2019</v>
          </cell>
          <cell r="I28" t="str">
            <v>RPS</v>
          </cell>
          <cell r="J28" t="str">
            <v>RELIANCE PEMBIAYAAN SYARIAH</v>
          </cell>
          <cell r="K28" t="str">
            <v>AJK</v>
          </cell>
          <cell r="L28">
            <v>43682</v>
          </cell>
          <cell r="M28">
            <v>49161</v>
          </cell>
          <cell r="N28" t="str">
            <v>NEW</v>
          </cell>
          <cell r="O28" t="str">
            <v>INFORCE</v>
          </cell>
          <cell r="P28" t="str">
            <v>-</v>
          </cell>
          <cell r="Q28"/>
          <cell r="R28" t="str">
            <v>37 Hari Kalender</v>
          </cell>
          <cell r="S28" t="str">
            <v>90 (Sembilan Puluh) hari kalender sejak tanggal Peserta mengalami Musibah</v>
          </cell>
          <cell r="T28" t="str">
            <v>90 (Sembilan Puluh) hari kalender sejak tanggal Peserta mengalami Musibah</v>
          </cell>
          <cell r="U28" t="str">
            <v>6 (enam) bulan sejak Peserta tidak membayar Kontribusi yang melewati Masa Leluasa</v>
          </cell>
          <cell r="V28" t="str">
            <v>20 (Dua puluh) Hari Kalender sejak terjadi perselisihan</v>
          </cell>
          <cell r="W28" t="str">
            <v>50% dari Kontribusi yang dibayarkan</v>
          </cell>
          <cell r="X28" t="str">
            <v>50% dari Kontribusi yang dibayarkan</v>
          </cell>
          <cell r="Y28">
            <v>0.4</v>
          </cell>
          <cell r="Z28">
            <v>0.6</v>
          </cell>
          <cell r="AA28">
            <v>0.4</v>
          </cell>
          <cell r="AB28">
            <v>0.3</v>
          </cell>
          <cell r="AC28">
            <v>0.3</v>
          </cell>
          <cell r="AD28" t="str">
            <v>20 Tahun</v>
          </cell>
          <cell r="AE28" t="str">
            <v>69 Tahun</v>
          </cell>
          <cell r="AF28" t="str">
            <v>NASRE SYARIAH</v>
          </cell>
          <cell r="AG28" t="str">
            <v>FAKULTATIF</v>
          </cell>
          <cell r="AH28" t="str">
            <v>QUOTA SHARE 50 : 50 MAX RETENSI RP 100,000,000</v>
          </cell>
          <cell r="AI28" t="str">
            <v>USIA</v>
          </cell>
          <cell r="AJ28">
            <v>0</v>
          </cell>
          <cell r="AK28" t="str">
            <v>TERLAMPIR</v>
          </cell>
          <cell r="AL28"/>
          <cell r="AM28" t="str">
            <v>210 HARI KALENDER</v>
          </cell>
          <cell r="AN28" t="str">
            <v>45 HARI KALENDER</v>
          </cell>
          <cell r="AO28" t="str">
            <v>043/NP/SYR/VIII/2019</v>
          </cell>
          <cell r="AP28" t="str">
            <v>Kontribusi Gross</v>
          </cell>
          <cell r="AQ28">
            <v>0.2</v>
          </cell>
          <cell r="AR28">
            <v>0</v>
          </cell>
          <cell r="AS28">
            <v>0</v>
          </cell>
          <cell r="AT28">
            <v>0</v>
          </cell>
          <cell r="AU28">
            <v>0.1</v>
          </cell>
          <cell r="AV28">
            <v>0</v>
          </cell>
          <cell r="AW28">
            <v>0</v>
          </cell>
          <cell r="AX28">
            <v>0</v>
          </cell>
          <cell r="AY28">
            <v>0.02</v>
          </cell>
          <cell r="AZ28">
            <v>0.1</v>
          </cell>
          <cell r="BA28"/>
          <cell r="BB28"/>
          <cell r="BC28"/>
          <cell r="BE28"/>
          <cell r="BF28" t="str">
            <v>V</v>
          </cell>
          <cell r="BG28" t="str">
            <v>V</v>
          </cell>
          <cell r="BH28" t="str">
            <v>V</v>
          </cell>
          <cell r="BI28" t="str">
            <v>V</v>
          </cell>
          <cell r="BJ28" t="str">
            <v>V</v>
          </cell>
          <cell r="BK28" t="str">
            <v>-</v>
          </cell>
          <cell r="BL28" t="str">
            <v>V</v>
          </cell>
          <cell r="BM28" t="str">
            <v>V</v>
          </cell>
          <cell r="BN28" t="str">
            <v>73.513.804.2.541.000</v>
          </cell>
          <cell r="BO28" t="str">
            <v>V</v>
          </cell>
          <cell r="BP28"/>
          <cell r="BQ28"/>
          <cell r="BR28"/>
          <cell r="BS28"/>
          <cell r="BT28"/>
          <cell r="BU28"/>
          <cell r="BV28" t="str">
            <v>YOGYAKARTA</v>
          </cell>
          <cell r="BW28" t="str">
            <v>34.71</v>
          </cell>
          <cell r="BX28" t="str">
            <v>DKI Jakarta</v>
          </cell>
          <cell r="BY28" t="str">
            <v>Ujroh Fee</v>
          </cell>
          <cell r="CB28" t="str">
            <v>Jasa keuangan dan asuransi</v>
          </cell>
          <cell r="CC28" t="str">
            <v>Korporasi Finansial</v>
          </cell>
          <cell r="CD28" t="str">
            <v>Lainnya (BPR. Koperasi. dll)</v>
          </cell>
          <cell r="CE28"/>
          <cell r="CF28" t="str">
            <v>SUSILO</v>
          </cell>
          <cell r="CG28" t="str">
            <v>BROKER</v>
          </cell>
          <cell r="CH28" t="str">
            <v>BROKER</v>
          </cell>
          <cell r="CI28" t="str">
            <v>HEAD</v>
          </cell>
          <cell r="CJ28" t="str">
            <v>BROKER ASURANSI</v>
          </cell>
          <cell r="CK28" t="str">
            <v>GROUP</v>
          </cell>
          <cell r="CL28" t="str">
            <v>JANGKAWARSA</v>
          </cell>
          <cell r="CM28" t="str">
            <v>RELIANCE PEMBIAYAAN SYARIAH (RPS)</v>
          </cell>
          <cell r="CN28" t="str">
            <v>BPR (AJK)</v>
          </cell>
          <cell r="CO28"/>
          <cell r="CP28"/>
          <cell r="CQ28" t="str">
            <v>6 bulan pertama dan rasio manfaat asuransi sudah melebihi 40% dari Dana Tabbaru (mana yang terjadi terlebih dahulu)</v>
          </cell>
          <cell r="CR28"/>
          <cell r="CS28" t="str">
            <v>45 HARI KALENDER</v>
          </cell>
          <cell r="CT28">
            <v>0</v>
          </cell>
          <cell r="CU28" t="str">
            <v>Usia</v>
          </cell>
          <cell r="CV28">
            <v>0.1</v>
          </cell>
          <cell r="CW28" t="str">
            <v>PPA.AJRUS.03.0919</v>
          </cell>
          <cell r="CX28">
            <v>70</v>
          </cell>
          <cell r="CY28">
            <v>0.55751058454272184</v>
          </cell>
          <cell r="CZ28">
            <v>0</v>
          </cell>
          <cell r="DA28">
            <v>0</v>
          </cell>
          <cell r="DB28" t="str">
            <v>QUOTA SHARE 50 : 50 MAX RETENSI RP 100,000,000</v>
          </cell>
          <cell r="DC28" t="str">
            <v>6 bulan pertama dan rasio manfaat asuransi sudah melebihi 40% dari Dana Tabbaru (mana yang terjadi terlebih dahulu)</v>
          </cell>
          <cell r="DD28">
            <v>0.05</v>
          </cell>
          <cell r="DE28">
            <v>0.05</v>
          </cell>
          <cell r="DF28"/>
          <cell r="DG28" t="str">
            <v>V</v>
          </cell>
          <cell r="DH28">
            <v>0</v>
          </cell>
          <cell r="DI28">
            <v>0.4</v>
          </cell>
          <cell r="DL28" t="str">
            <v>-</v>
          </cell>
          <cell r="DM28" t="str">
            <v>-</v>
          </cell>
        </row>
        <row r="29">
          <cell r="B29">
            <v>6021910000003</v>
          </cell>
          <cell r="C29">
            <v>6021910000003</v>
          </cell>
          <cell r="D29" t="str">
            <v>PT. BPR MATAHARI ARTADAYA</v>
          </cell>
          <cell r="E29" t="str">
            <v>JL. OTTO ISKANDAR DINATA 36B CIPUTAT, TANGERANG SELATAN</v>
          </cell>
          <cell r="F29" t="str">
            <v>BANTEN</v>
          </cell>
          <cell r="G29">
            <v>43753</v>
          </cell>
          <cell r="H29">
            <v>2019</v>
          </cell>
          <cell r="I29" t="str">
            <v>RTLS</v>
          </cell>
          <cell r="J29" t="str">
            <v>RELIANCE TERM LIFE SYARIAH</v>
          </cell>
          <cell r="K29" t="str">
            <v>AJK</v>
          </cell>
          <cell r="L29">
            <v>43063</v>
          </cell>
          <cell r="M29">
            <v>2958428</v>
          </cell>
          <cell r="N29" t="str">
            <v>NEW</v>
          </cell>
          <cell r="O29" t="str">
            <v>INFORCE</v>
          </cell>
          <cell r="P29">
            <v>0</v>
          </cell>
          <cell r="Q29"/>
          <cell r="R29" t="str">
            <v>37 Hari Kalender</v>
          </cell>
          <cell r="S29" t="str">
            <v>90 (sembilan puluh) Hari Kalender terhitung sejak tanggal Peserta mengalami musibah</v>
          </cell>
          <cell r="T29" t="str">
            <v>90 (sembilan puluh) hari kalender sejak tanggal Peserta mengalami Musibah</v>
          </cell>
          <cell r="U29" t="str">
            <v>6 (enam) bulan sejak Peserta tidak membayar Kontribusi yang melewati Masa Leluasa</v>
          </cell>
          <cell r="V29" t="str">
            <v>60 (enam puluh) Hari Kalender sejak terjadi perselisihan</v>
          </cell>
          <cell r="W29">
            <v>54</v>
          </cell>
          <cell r="X29">
            <v>46</v>
          </cell>
          <cell r="Y29">
            <v>0.4</v>
          </cell>
          <cell r="Z29">
            <v>0.6</v>
          </cell>
          <cell r="AA29">
            <v>0.4</v>
          </cell>
          <cell r="AB29">
            <v>0.3</v>
          </cell>
          <cell r="AC29">
            <v>0.3</v>
          </cell>
          <cell r="AD29" t="str">
            <v>20 tahun</v>
          </cell>
          <cell r="AE29" t="str">
            <v>65 tahun</v>
          </cell>
          <cell r="AF29" t="str">
            <v>MAREIN SYARIAH</v>
          </cell>
          <cell r="AG29" t="str">
            <v>TREATY</v>
          </cell>
          <cell r="AH29" t="str">
            <v>SURPLUS RP 100,000,000</v>
          </cell>
          <cell r="AI29" t="str">
            <v>SINGLE</v>
          </cell>
          <cell r="AJ29">
            <v>0</v>
          </cell>
          <cell r="AK29" t="str">
            <v>TERLAMPIR</v>
          </cell>
          <cell r="AL29" t="str">
            <v>SESUAI DATA REALISASI</v>
          </cell>
          <cell r="AM29" t="str">
            <v>180 HARI KALENDER</v>
          </cell>
          <cell r="AN29" t="str">
            <v>10 HARI KERJA</v>
          </cell>
          <cell r="AO29" t="str">
            <v>003/DSRJ/TEKNIK/012018</v>
          </cell>
          <cell r="AP29" t="str">
            <v>Kontribusi Gross</v>
          </cell>
          <cell r="AQ29">
            <v>0.1</v>
          </cell>
          <cell r="AR29">
            <v>0</v>
          </cell>
          <cell r="AS29">
            <v>0</v>
          </cell>
          <cell r="AT29">
            <v>0</v>
          </cell>
          <cell r="AU29">
            <v>0.2</v>
          </cell>
          <cell r="AV29">
            <v>0</v>
          </cell>
          <cell r="AW29">
            <v>0</v>
          </cell>
          <cell r="AX29">
            <v>0</v>
          </cell>
          <cell r="AY29">
            <v>0</v>
          </cell>
          <cell r="AZ29">
            <v>0</v>
          </cell>
          <cell r="BA29" t="str">
            <v>NUGROHO</v>
          </cell>
          <cell r="BB29" t="str">
            <v>124.00044.36086</v>
          </cell>
          <cell r="BC29" t="str">
            <v>BANK MANDIRI</v>
          </cell>
          <cell r="BD29"/>
          <cell r="BE29" t="str">
            <v>-</v>
          </cell>
          <cell r="BF29" t="str">
            <v>V</v>
          </cell>
          <cell r="BG29" t="str">
            <v>V</v>
          </cell>
          <cell r="BH29" t="str">
            <v>V</v>
          </cell>
          <cell r="BI29" t="str">
            <v>V</v>
          </cell>
          <cell r="BJ29" t="str">
            <v>V</v>
          </cell>
          <cell r="BK29" t="str">
            <v>-</v>
          </cell>
          <cell r="BL29" t="str">
            <v>-</v>
          </cell>
          <cell r="BM29" t="str">
            <v>-</v>
          </cell>
          <cell r="BN29" t="str">
            <v>01.484.260.3-411.000</v>
          </cell>
          <cell r="BO29" t="str">
            <v>-</v>
          </cell>
          <cell r="BP29" t="str">
            <v>V</v>
          </cell>
          <cell r="BQ29" t="str">
            <v>PT. BPR MATAHARI ARTADAYA</v>
          </cell>
          <cell r="BR29" t="str">
            <v>BANK MANDIRI</v>
          </cell>
          <cell r="BS29" t="str">
            <v>101.000.207.8309</v>
          </cell>
          <cell r="BT29"/>
          <cell r="BU29" t="str">
            <v>-</v>
          </cell>
          <cell r="BV29" t="str">
            <v>TANGERANG SELATAN</v>
          </cell>
          <cell r="BW29" t="str">
            <v>36.74</v>
          </cell>
          <cell r="BX29" t="str">
            <v>DKI Jakarta</v>
          </cell>
          <cell r="BY29" t="str">
            <v>Diskon</v>
          </cell>
          <cell r="BZ29"/>
          <cell r="CA29"/>
          <cell r="CB29" t="str">
            <v>Jasa keuangan dan asuransi</v>
          </cell>
          <cell r="CC29" t="str">
            <v>Korporasi Finansial</v>
          </cell>
          <cell r="CD29" t="str">
            <v>Lainnya (BPR. Koperasi. dll)</v>
          </cell>
          <cell r="CE29" t="str">
            <v>-</v>
          </cell>
          <cell r="CF29" t="str">
            <v>SONNY SJACHLAN</v>
          </cell>
          <cell r="CG29" t="str">
            <v>KEAGENAN</v>
          </cell>
          <cell r="CH29" t="str">
            <v>AGEN</v>
          </cell>
          <cell r="CI29" t="str">
            <v>HEAD</v>
          </cell>
          <cell r="CJ29" t="str">
            <v>AGENCY</v>
          </cell>
          <cell r="CK29" t="str">
            <v>GROUP</v>
          </cell>
          <cell r="CL29" t="str">
            <v>JANGKAWARSA</v>
          </cell>
          <cell r="CM29" t="str">
            <v>RELIANCE PEMBIAYAAN SYARIAH (RPS)</v>
          </cell>
          <cell r="CN29" t="str">
            <v>BPR (AJK)</v>
          </cell>
          <cell r="CO29" t="str">
            <v xml:space="preserve"> NP/AJRIUS-MKT/16/XI/19</v>
          </cell>
          <cell r="CP29"/>
          <cell r="CQ29" t="str">
            <v>6 bulan pertama dan rasio manfaat asuransi sudah melebihi 40% dari Dana Tabbaru (mana yang terjadi terlebih dahulu)</v>
          </cell>
          <cell r="CS29" t="str">
            <v>Waiting Periode 6 bln</v>
          </cell>
          <cell r="CT29" t="str">
            <v>6 bulan</v>
          </cell>
          <cell r="CU29" t="str">
            <v>Usia</v>
          </cell>
          <cell r="CV29">
            <v>0.2</v>
          </cell>
          <cell r="CW29" t="str">
            <v>PPA.AJRUS.06.0919</v>
          </cell>
          <cell r="CX29">
            <v>65</v>
          </cell>
          <cell r="CY29">
            <v>0.17</v>
          </cell>
          <cell r="CZ29"/>
          <cell r="DA29" t="str">
            <v>6 bulan</v>
          </cell>
          <cell r="DB29" t="str">
            <v>QUOTA SHARE 50 : 50 MAX RETENSI RP 100,000,000</v>
          </cell>
          <cell r="DC29" t="str">
            <v>6 bulan pertama dan rasio manfaat asuransi sudah melebihi 40% dari Dana Tabbaru (mana yang terjadi terlebih dahulu)</v>
          </cell>
          <cell r="DD29">
            <v>0.03</v>
          </cell>
          <cell r="DE29">
            <v>0.03</v>
          </cell>
          <cell r="DF29"/>
          <cell r="DG29" t="str">
            <v>V</v>
          </cell>
          <cell r="DH29">
            <v>0</v>
          </cell>
          <cell r="DI29">
            <v>0.5</v>
          </cell>
          <cell r="DJ29"/>
          <cell r="DK29"/>
          <cell r="DL29" t="str">
            <v>-</v>
          </cell>
          <cell r="DM29" t="str">
            <v>-</v>
          </cell>
        </row>
        <row r="30">
          <cell r="B30">
            <v>6041910000014</v>
          </cell>
          <cell r="C30">
            <v>6041910000014</v>
          </cell>
          <cell r="D30" t="str">
            <v>PT. ASURANSI JASINDO SYARIAH QQ BANK SUMSEL BABEL</v>
          </cell>
          <cell r="E30" t="str">
            <v>GRAHA MR 21 LANTAI 10 JL. MENTENG RAYA NO 21 JAKARTA PUSAT 10340</v>
          </cell>
          <cell r="F30" t="str">
            <v>DKI JAKARTA</v>
          </cell>
          <cell r="G30">
            <v>43762</v>
          </cell>
          <cell r="H30" t="str">
            <v>2019</v>
          </cell>
          <cell r="I30" t="str">
            <v>RPNDS</v>
          </cell>
          <cell r="J30" t="str">
            <v>RELIANCE PEMBIAYAAN NORMAL DEATH SYARIAH</v>
          </cell>
          <cell r="K30" t="str">
            <v>AJK</v>
          </cell>
          <cell r="L30">
            <v>43703</v>
          </cell>
          <cell r="M30">
            <v>45530</v>
          </cell>
          <cell r="N30" t="str">
            <v>NEW</v>
          </cell>
          <cell r="O30" t="str">
            <v>INFORCE</v>
          </cell>
          <cell r="P30">
            <v>0</v>
          </cell>
          <cell r="Q30"/>
          <cell r="R30" t="str">
            <v>37 Hari Kalender</v>
          </cell>
          <cell r="S30" t="str">
            <v>90 (Sembilan Puluh) hari kalender sejak tanggal Peserta mengalami Musibah</v>
          </cell>
          <cell r="T30" t="str">
            <v>90 (Sembilan Puluh) hari kalender sejak tanggal Peserta mengalami Musibah</v>
          </cell>
          <cell r="U30" t="str">
            <v>6 (enam) bulan sejak Peserta tidak membayar Kontribusi yang melewati Masa Leluasa</v>
          </cell>
          <cell r="V30" t="str">
            <v>60 (enam puluh) Hari Kalender sejak terjadi perselisihan</v>
          </cell>
          <cell r="W30">
            <v>0.75</v>
          </cell>
          <cell r="X30">
            <v>0.25</v>
          </cell>
          <cell r="Y30">
            <v>0.4</v>
          </cell>
          <cell r="Z30">
            <v>0.6</v>
          </cell>
          <cell r="AA30">
            <v>0.4</v>
          </cell>
          <cell r="AB30">
            <v>0.3</v>
          </cell>
          <cell r="AC30">
            <v>0.3</v>
          </cell>
          <cell r="AD30" t="str">
            <v>20 tahun</v>
          </cell>
          <cell r="AE30" t="str">
            <v>59 tahun</v>
          </cell>
          <cell r="AF30" t="str">
            <v>REINDO SYARIAH</v>
          </cell>
          <cell r="AG30" t="str">
            <v>FAKULTATIF</v>
          </cell>
          <cell r="AH30" t="str">
            <v>QUOTA SHARE 80 : 20 MAX RETENSI RP 100,000,000</v>
          </cell>
          <cell r="AI30" t="str">
            <v>SINGLE</v>
          </cell>
          <cell r="AJ30">
            <v>0</v>
          </cell>
          <cell r="AK30" t="str">
            <v>TERLAMPIR</v>
          </cell>
          <cell r="AL30"/>
          <cell r="AM30" t="str">
            <v>180 HARI KERJA</v>
          </cell>
          <cell r="AN30" t="str">
            <v>15 HARI KERJA</v>
          </cell>
          <cell r="AO30" t="str">
            <v>S.79</v>
          </cell>
          <cell r="AP30" t="str">
            <v>Kontribusi Gross</v>
          </cell>
          <cell r="AQ30">
            <v>0</v>
          </cell>
          <cell r="AR30">
            <v>0</v>
          </cell>
          <cell r="AS30">
            <v>0</v>
          </cell>
          <cell r="AT30">
            <v>0</v>
          </cell>
          <cell r="AU30">
            <v>0.05</v>
          </cell>
          <cell r="AV30">
            <v>0</v>
          </cell>
          <cell r="AW30">
            <v>0</v>
          </cell>
          <cell r="AX30">
            <v>0</v>
          </cell>
          <cell r="AY30">
            <v>0</v>
          </cell>
          <cell r="AZ30">
            <v>0</v>
          </cell>
          <cell r="BA30" t="str">
            <v>Een Sukanah</v>
          </cell>
          <cell r="BB30" t="str">
            <v>BCA 7655028676</v>
          </cell>
          <cell r="BC30"/>
          <cell r="BD30"/>
          <cell r="BE30" t="str">
            <v>-</v>
          </cell>
          <cell r="BF30" t="str">
            <v>V</v>
          </cell>
          <cell r="BG30" t="str">
            <v>V</v>
          </cell>
          <cell r="BH30" t="str">
            <v>V</v>
          </cell>
          <cell r="BI30" t="str">
            <v>V</v>
          </cell>
          <cell r="BJ30" t="str">
            <v>V</v>
          </cell>
          <cell r="BK30" t="str">
            <v>-</v>
          </cell>
          <cell r="BL30" t="str">
            <v>V</v>
          </cell>
          <cell r="BM30" t="str">
            <v>V</v>
          </cell>
          <cell r="BN30" t="str">
            <v>75.594.848.6-021.000</v>
          </cell>
          <cell r="BO30" t="str">
            <v>V</v>
          </cell>
          <cell r="BP30" t="str">
            <v>V</v>
          </cell>
          <cell r="BQ30" t="str">
            <v>PT ASURANSI JASINDO SYARIAH</v>
          </cell>
          <cell r="BR30" t="str">
            <v>BANK SYARIAH MANDIRI</v>
          </cell>
          <cell r="BS30">
            <v>2320002322</v>
          </cell>
          <cell r="BT30"/>
          <cell r="BU30" t="str">
            <v>-</v>
          </cell>
          <cell r="BV30" t="str">
            <v>JAKARTA PUSAT</v>
          </cell>
          <cell r="BW30" t="str">
            <v>31.71</v>
          </cell>
          <cell r="BX30" t="str">
            <v>DKI Jakarta</v>
          </cell>
          <cell r="BY30" t="str">
            <v>Diskon</v>
          </cell>
          <cell r="BZ30"/>
          <cell r="CA30"/>
          <cell r="CB30" t="str">
            <v>Jasa keuangan dan asuransi</v>
          </cell>
          <cell r="CC30" t="str">
            <v>Korporasi Finansial</v>
          </cell>
          <cell r="CD30" t="str">
            <v>Lainnya (BPR. Koperasi. dll)</v>
          </cell>
          <cell r="CE30" t="str">
            <v>-</v>
          </cell>
          <cell r="CF30" t="str">
            <v>SUTARTO</v>
          </cell>
          <cell r="CG30" t="str">
            <v>KEAGENAN</v>
          </cell>
          <cell r="CH30" t="str">
            <v>AGEN</v>
          </cell>
          <cell r="CI30" t="str">
            <v>HEAD</v>
          </cell>
          <cell r="CJ30" t="str">
            <v>CO-INSURANCE</v>
          </cell>
          <cell r="CK30" t="str">
            <v>GROUP</v>
          </cell>
          <cell r="CL30" t="str">
            <v>JANGKAWARSA</v>
          </cell>
          <cell r="CM30" t="str">
            <v>RELIANCE PEMBIAYAAN NORMAL DEATH SYARIAH (RPNDS)</v>
          </cell>
          <cell r="CN30" t="str">
            <v>BANK UMUM (AJK)</v>
          </cell>
          <cell r="CO30" t="str">
            <v xml:space="preserve"> NP/AJRIUS-MKT/17/XI/19</v>
          </cell>
          <cell r="CP30" t="str">
            <v>005/AJRI-UUS/PKS/I/2019</v>
          </cell>
          <cell r="CQ30" t="str">
            <v>6 bulan pertama dan rasio manfaat asuransi sudah melebihi 40% dari Dana Tabbaru (mana yang terjadi terlebih dahulu)</v>
          </cell>
          <cell r="CS30" t="str">
            <v>60 HARI KALENDER</v>
          </cell>
          <cell r="CT30">
            <v>0</v>
          </cell>
          <cell r="CU30" t="str">
            <v>Single</v>
          </cell>
          <cell r="CV30">
            <v>0.05</v>
          </cell>
          <cell r="CW30" t="str">
            <v>PPA.AJRUS.07.1019</v>
          </cell>
          <cell r="CX30">
            <v>65</v>
          </cell>
          <cell r="CY30">
            <v>0.33</v>
          </cell>
          <cell r="CZ30">
            <v>0</v>
          </cell>
          <cell r="DA30">
            <v>0</v>
          </cell>
          <cell r="DB30" t="str">
            <v>QUOTA SHARE 80 : 20 MAX RETENSI RP 100,000,000</v>
          </cell>
          <cell r="DC30" t="str">
            <v>6 bulan pertama dan rasio manfaat asuransi sudah melebihi 40% dari Dana Tabbaru (mana yang terjadi terlebih dahulu)</v>
          </cell>
          <cell r="DD30">
            <v>0.05</v>
          </cell>
          <cell r="DE30">
            <v>0.05</v>
          </cell>
          <cell r="DF30"/>
          <cell r="DG30" t="str">
            <v>V</v>
          </cell>
          <cell r="DH30">
            <v>0</v>
          </cell>
          <cell r="DI30">
            <v>0.5</v>
          </cell>
          <cell r="DJ30">
            <v>1</v>
          </cell>
          <cell r="DK30"/>
          <cell r="DL30" t="str">
            <v>-</v>
          </cell>
          <cell r="DM30" t="str">
            <v>-</v>
          </cell>
        </row>
        <row r="31">
          <cell r="B31">
            <v>6011911000010</v>
          </cell>
          <cell r="C31">
            <v>6011911000010</v>
          </cell>
          <cell r="D31" t="str">
            <v>PT BPR SYARIAH INSAN MADANI</v>
          </cell>
          <cell r="E31" t="str">
            <v>JL. AHMAD YANI NO. 183, KARTASURA, SUKOHARJO 57163</v>
          </cell>
          <cell r="F31" t="str">
            <v>JAWA TENGAH</v>
          </cell>
          <cell r="G31">
            <v>43783</v>
          </cell>
          <cell r="H31" t="str">
            <v>2019</v>
          </cell>
          <cell r="I31" t="str">
            <v>RPS</v>
          </cell>
          <cell r="J31" t="str">
            <v>RELIANCE PEMBIAYAAN SYARIAH</v>
          </cell>
          <cell r="K31" t="str">
            <v>AJK</v>
          </cell>
          <cell r="L31">
            <v>43783</v>
          </cell>
          <cell r="M31">
            <v>47436</v>
          </cell>
          <cell r="N31" t="str">
            <v>NEW</v>
          </cell>
          <cell r="O31" t="str">
            <v>INFORCE</v>
          </cell>
          <cell r="P31">
            <v>0</v>
          </cell>
          <cell r="Q31"/>
          <cell r="R31" t="str">
            <v>37 Hari Kalender</v>
          </cell>
          <cell r="S31" t="str">
            <v>90 (Sembilan Puluh) hari kalender sejak tanggal Peserta mengalami Musibah</v>
          </cell>
          <cell r="T31" t="str">
            <v>90 (Sembilan Puluh) hari kalender sejak tanggal Peserta mengalami Musibah</v>
          </cell>
          <cell r="U31" t="str">
            <v>6 (enam) bulan sejak Peserta tidak membayar Kontribusi yang melewati Masa Leluasa</v>
          </cell>
          <cell r="V31" t="str">
            <v>60 (enam puluh) Hari Kalender sejak terjadi perselisihan</v>
          </cell>
          <cell r="W31" t="str">
            <v>50% dari Kontribusi yang dibayarkan</v>
          </cell>
          <cell r="X31" t="str">
            <v>50% dari Kontribusi yang dibayarkan</v>
          </cell>
          <cell r="Y31">
            <v>0.4</v>
          </cell>
          <cell r="Z31">
            <v>0.6</v>
          </cell>
          <cell r="AA31">
            <v>0.4</v>
          </cell>
          <cell r="AB31">
            <v>0.3</v>
          </cell>
          <cell r="AC31">
            <v>0.3</v>
          </cell>
          <cell r="AD31" t="str">
            <v>20 tahun</v>
          </cell>
          <cell r="AE31" t="str">
            <v>65 tahun</v>
          </cell>
          <cell r="AF31" t="str">
            <v>NASRE SYARIAH</v>
          </cell>
          <cell r="AG31" t="str">
            <v>FAKULTATIF</v>
          </cell>
          <cell r="AH31" t="str">
            <v>QUOTA SHARE 50 : 50 MAX RETENSI RP 100,000,000</v>
          </cell>
          <cell r="AI31" t="str">
            <v>USIA</v>
          </cell>
          <cell r="AJ31">
            <v>0</v>
          </cell>
          <cell r="AK31" t="str">
            <v>TERLAMPIR</v>
          </cell>
          <cell r="AL31" t="str">
            <v>SESUAI DATA REALISASI</v>
          </cell>
          <cell r="AM31" t="str">
            <v>210 HARI KALENDER</v>
          </cell>
          <cell r="AN31" t="str">
            <v>45 HARI KALENDER</v>
          </cell>
          <cell r="AO31"/>
          <cell r="AP31" t="str">
            <v>Kontribusi Gross</v>
          </cell>
          <cell r="AQ31">
            <v>0.22500000000000001</v>
          </cell>
          <cell r="AR31">
            <v>0</v>
          </cell>
          <cell r="AS31">
            <v>0</v>
          </cell>
          <cell r="AT31">
            <v>0</v>
          </cell>
          <cell r="AU31">
            <v>0.05</v>
          </cell>
          <cell r="AV31">
            <v>0</v>
          </cell>
          <cell r="AW31">
            <v>0</v>
          </cell>
          <cell r="AX31">
            <v>0</v>
          </cell>
          <cell r="AY31">
            <v>0</v>
          </cell>
          <cell r="AZ31">
            <v>0</v>
          </cell>
          <cell r="BA31"/>
          <cell r="BB31"/>
          <cell r="BC31"/>
          <cell r="BE31" t="str">
            <v>-</v>
          </cell>
          <cell r="BF31" t="str">
            <v>V</v>
          </cell>
          <cell r="BG31" t="str">
            <v>V</v>
          </cell>
          <cell r="BH31" t="str">
            <v>V</v>
          </cell>
          <cell r="BI31" t="str">
            <v>V</v>
          </cell>
          <cell r="BJ31" t="str">
            <v>V</v>
          </cell>
          <cell r="BK31" t="str">
            <v>-</v>
          </cell>
          <cell r="BL31" t="str">
            <v>V</v>
          </cell>
          <cell r="BM31" t="str">
            <v>V</v>
          </cell>
          <cell r="BN31" t="str">
            <v>01 545 565 2 532 000</v>
          </cell>
          <cell r="BO31" t="str">
            <v>V</v>
          </cell>
          <cell r="BP31" t="str">
            <v>-</v>
          </cell>
          <cell r="BQ31" t="str">
            <v>PT BPR SYARIAH INSAN MADANI</v>
          </cell>
          <cell r="BR31"/>
          <cell r="BS31"/>
          <cell r="BT31"/>
          <cell r="BU31"/>
          <cell r="BV31" t="str">
            <v>SUKOHARJO</v>
          </cell>
          <cell r="BW31" t="str">
            <v>33.11</v>
          </cell>
          <cell r="BX31" t="str">
            <v>DKI Jakarta</v>
          </cell>
          <cell r="BY31" t="str">
            <v>Handling Fee</v>
          </cell>
          <cell r="CB31" t="str">
            <v>Jasa keuangan dan asuransi</v>
          </cell>
          <cell r="CC31" t="str">
            <v>Korporasi Finansial</v>
          </cell>
          <cell r="CD31" t="str">
            <v>Lainnya (BPR. Koperasi. dll)</v>
          </cell>
          <cell r="CE31" t="str">
            <v>-</v>
          </cell>
          <cell r="CF31" t="str">
            <v>SUSILO</v>
          </cell>
          <cell r="CG31" t="str">
            <v>BROKER</v>
          </cell>
          <cell r="CH31" t="str">
            <v>BROKER</v>
          </cell>
          <cell r="CI31" t="str">
            <v>HEAD</v>
          </cell>
          <cell r="CJ31" t="str">
            <v>BROKER ASURANSI</v>
          </cell>
          <cell r="CK31" t="str">
            <v>GROUP</v>
          </cell>
          <cell r="CL31" t="str">
            <v>JANGKAWARSA</v>
          </cell>
          <cell r="CM31" t="str">
            <v>RELIANCE PEMBIAYAAN SYARIAH (RPS)</v>
          </cell>
          <cell r="CN31" t="str">
            <v>BPR (AJK)</v>
          </cell>
          <cell r="CO31"/>
          <cell r="CQ31" t="str">
            <v>6 bulan pertama dan rasio manfaat asuransi sudah melebihi 40% dari Dana Tabbaru (mana yang terjadi terlebih dahulu)</v>
          </cell>
          <cell r="CR31"/>
          <cell r="CS31" t="str">
            <v>75 HARI KALENDER</v>
          </cell>
          <cell r="CT31">
            <v>0</v>
          </cell>
          <cell r="CU31" t="str">
            <v>Single</v>
          </cell>
          <cell r="CV31">
            <v>0.05</v>
          </cell>
          <cell r="CW31" t="str">
            <v>PPA.AJRUS.04.1019</v>
          </cell>
          <cell r="CX31">
            <v>65</v>
          </cell>
          <cell r="CY31">
            <v>0.53</v>
          </cell>
          <cell r="CZ31">
            <v>0</v>
          </cell>
          <cell r="DA31">
            <v>0</v>
          </cell>
          <cell r="DB31" t="str">
            <v>QUOTA SHARE 50 : 50 MAX RETENSI RP 100,000,000</v>
          </cell>
          <cell r="DC31" t="str">
            <v>6 bulan pertama dan rasio manfaat asuransi sudah melebihi 40% dari Dana Tabbaru (mana yang terjadi terlebih dahulu)</v>
          </cell>
          <cell r="DD31">
            <v>0.05</v>
          </cell>
          <cell r="DE31">
            <v>0.05</v>
          </cell>
          <cell r="DF31"/>
          <cell r="DG31" t="str">
            <v>V</v>
          </cell>
          <cell r="DH31">
            <v>0.5</v>
          </cell>
          <cell r="DI31">
            <v>0.5</v>
          </cell>
          <cell r="DL31" t="str">
            <v>-</v>
          </cell>
          <cell r="DM31" t="str">
            <v>-</v>
          </cell>
        </row>
        <row r="32">
          <cell r="B32">
            <v>6041912000015</v>
          </cell>
          <cell r="C32">
            <v>6041912000015</v>
          </cell>
          <cell r="D32" t="str">
            <v>PT ASURANSI CENTRAL ASIA UNIT SYARIAH</v>
          </cell>
          <cell r="E32" t="str">
            <v>JALAN JATINEGARA BARAT 1 BLOK B4/135, BALIMESTER, JATINEGARA, JAKARTA TIMUR-13310</v>
          </cell>
          <cell r="F32" t="str">
            <v>DKI JAKARTA</v>
          </cell>
          <cell r="G32">
            <v>43803</v>
          </cell>
          <cell r="H32" t="str">
            <v>2019</v>
          </cell>
          <cell r="I32" t="str">
            <v>RPNDS</v>
          </cell>
          <cell r="J32" t="str">
            <v>RELIANCE PEMBIAYAAN NORMAL DEATH SYARIAH</v>
          </cell>
          <cell r="K32" t="str">
            <v>AJK</v>
          </cell>
          <cell r="L32">
            <v>43752</v>
          </cell>
          <cell r="M32">
            <v>47436</v>
          </cell>
          <cell r="N32" t="str">
            <v>NEW</v>
          </cell>
          <cell r="O32" t="str">
            <v>INFORCE</v>
          </cell>
          <cell r="P32">
            <v>0</v>
          </cell>
          <cell r="Q32"/>
          <cell r="R32" t="str">
            <v>40 Hari Kalender</v>
          </cell>
          <cell r="S32" t="str">
            <v>135 (seratus tiga puluh lima)  hari kalender sejak tanggal Peserta mengalami Musibah</v>
          </cell>
          <cell r="T32" t="str">
            <v>135 (seratus tiga puluh lima)  hari kalender sejak tanggal Peserta mengalami Musibah</v>
          </cell>
          <cell r="U32" t="str">
            <v>6 (enam) bulan sejak Peserta tidak membayar Kontribusi yang melewati Masa Leluasa</v>
          </cell>
          <cell r="V32" t="str">
            <v>60 (enam puluh) Hari Kalender sejak terjadi perselisihan</v>
          </cell>
          <cell r="W32" t="str">
            <v>50% dari Kontribusi yang dibayarkan</v>
          </cell>
          <cell r="X32" t="str">
            <v>50% dari Kontribusi yang dibayarkan</v>
          </cell>
          <cell r="Y32">
            <v>0.4</v>
          </cell>
          <cell r="Z32">
            <v>0.6</v>
          </cell>
          <cell r="AA32">
            <v>0.4</v>
          </cell>
          <cell r="AB32">
            <v>0.3</v>
          </cell>
          <cell r="AC32">
            <v>0.3</v>
          </cell>
          <cell r="AD32" t="str">
            <v>18 tahun</v>
          </cell>
          <cell r="AE32" t="str">
            <v>64 tahun</v>
          </cell>
          <cell r="AF32" t="str">
            <v>NASRE SYARIAH</v>
          </cell>
          <cell r="AG32" t="str">
            <v>FAKULTATIF</v>
          </cell>
          <cell r="AH32" t="str">
            <v>QUOTA SHARE 50 : 50 MAX RETENSI RP 100,000,000</v>
          </cell>
          <cell r="AI32"/>
          <cell r="AJ32"/>
          <cell r="AK32"/>
          <cell r="AL32" t="str">
            <v>SESUAI DATA REALISASI</v>
          </cell>
          <cell r="AM32"/>
          <cell r="AN32"/>
          <cell r="AO32"/>
          <cell r="AP32" t="str">
            <v>Kontribusi Gross</v>
          </cell>
          <cell r="AQ32">
            <v>0.2</v>
          </cell>
          <cell r="AR32">
            <v>0</v>
          </cell>
          <cell r="AS32">
            <v>0</v>
          </cell>
          <cell r="AT32">
            <v>0</v>
          </cell>
          <cell r="AU32">
            <v>0.1</v>
          </cell>
          <cell r="AV32">
            <v>0</v>
          </cell>
          <cell r="AW32">
            <v>0</v>
          </cell>
          <cell r="AX32">
            <v>0</v>
          </cell>
          <cell r="AY32">
            <v>0</v>
          </cell>
          <cell r="AZ32">
            <v>0</v>
          </cell>
          <cell r="BA32" t="str">
            <v>Asep Siswanto</v>
          </cell>
          <cell r="BB32">
            <v>4730629309</v>
          </cell>
          <cell r="BC32" t="str">
            <v>BCA</v>
          </cell>
          <cell r="BE32" t="str">
            <v>-</v>
          </cell>
          <cell r="BF32" t="str">
            <v>V</v>
          </cell>
          <cell r="BG32" t="str">
            <v>V</v>
          </cell>
          <cell r="BH32" t="str">
            <v>V</v>
          </cell>
          <cell r="BI32" t="str">
            <v>V</v>
          </cell>
          <cell r="BJ32" t="str">
            <v>V</v>
          </cell>
          <cell r="BK32" t="str">
            <v>-</v>
          </cell>
          <cell r="BL32" t="str">
            <v>V</v>
          </cell>
          <cell r="BM32" t="str">
            <v>V</v>
          </cell>
          <cell r="BN32" t="str">
            <v>01.312.280.9-073.000</v>
          </cell>
          <cell r="BO32" t="str">
            <v>V</v>
          </cell>
          <cell r="BP32" t="str">
            <v>V</v>
          </cell>
          <cell r="BQ32" t="str">
            <v>PT ASURANSI CENTRAL ASIA</v>
          </cell>
          <cell r="BR32" t="str">
            <v>BCA SYARIAH CAB JATINEGARA TIMUR</v>
          </cell>
          <cell r="BS32" t="str">
            <v>001.000.8828</v>
          </cell>
          <cell r="BT32"/>
          <cell r="BU32" t="str">
            <v>Biaya medical checkup ditanggung oleh Reliance Life 75%, ACA Syariah 13.75% (25% dari share 55%), dan HARTA 11.25% (25% dari share 45%)</v>
          </cell>
          <cell r="BV32" t="str">
            <v>JAKARTA TIMUR</v>
          </cell>
          <cell r="BW32" t="str">
            <v>31.75</v>
          </cell>
          <cell r="BX32" t="str">
            <v>DKI Jakarta</v>
          </cell>
          <cell r="BY32" t="str">
            <v>Diskon</v>
          </cell>
          <cell r="CB32" t="str">
            <v>Jasa keuangan dan asuransi</v>
          </cell>
          <cell r="CC32" t="str">
            <v>Korporasi Finansial</v>
          </cell>
          <cell r="CD32" t="str">
            <v>Lainnya (BPR. Koperasi. dll)</v>
          </cell>
          <cell r="CE32" t="str">
            <v>-</v>
          </cell>
          <cell r="CF32" t="str">
            <v>SUSILO</v>
          </cell>
          <cell r="CG32" t="str">
            <v>KEAGENAN</v>
          </cell>
          <cell r="CH32" t="str">
            <v>AGEN</v>
          </cell>
          <cell r="CI32" t="str">
            <v>HEAD</v>
          </cell>
          <cell r="CJ32" t="str">
            <v>CO-INSURANCE</v>
          </cell>
          <cell r="CK32" t="str">
            <v>GROUP</v>
          </cell>
          <cell r="CL32" t="str">
            <v>JANGKAWARSA</v>
          </cell>
          <cell r="CM32" t="str">
            <v>RELIANCE PEMBIAYAAN NORMAL DEATH SYARIAH (RPNDS)</v>
          </cell>
          <cell r="CN32" t="str">
            <v>BPR (AJK)</v>
          </cell>
          <cell r="CO32" t="str">
            <v xml:space="preserve"> NP/AJRIUS-MKT/19/II/20</v>
          </cell>
          <cell r="CQ32" t="str">
            <v>12 bulan pertama dan rasio manfaat asuransi sudah melebihi 40% dari Dana Tabbaru (mana yang terjadi terlebih dahulu)</v>
          </cell>
          <cell r="CR32" t="str">
            <v>14 (empat belas) hari kerja sejak dokumen persyaratan Manfaat Asuransi sebagaimana dimaksud diterima lengkap oleh Pengelola</v>
          </cell>
          <cell r="CS32" t="str">
            <v>75 HARI KALENDER</v>
          </cell>
          <cell r="CT32">
            <v>0</v>
          </cell>
          <cell r="CU32" t="str">
            <v>Single</v>
          </cell>
          <cell r="CV32">
            <v>0.1</v>
          </cell>
          <cell r="CW32" t="str">
            <v>PPA.AJRUS.09.1019</v>
          </cell>
          <cell r="CX32">
            <v>65</v>
          </cell>
          <cell r="CY32">
            <v>0.53</v>
          </cell>
          <cell r="CZ32">
            <v>0</v>
          </cell>
          <cell r="DA32">
            <v>0</v>
          </cell>
          <cell r="DB32" t="str">
            <v>QUOTA SHARE 50 : 50 MAX RETENSI RP 100,000,000</v>
          </cell>
          <cell r="DC32" t="str">
            <v>12 bulan pertama dan rasio manfaat asuransi sudah melebihi 40% dari Dana Tabbaru (mana yang terjadi terlebih dahulu)</v>
          </cell>
          <cell r="DD32">
            <v>0.05</v>
          </cell>
          <cell r="DE32">
            <v>0.05</v>
          </cell>
          <cell r="DF32"/>
          <cell r="DG32" t="str">
            <v>V</v>
          </cell>
          <cell r="DH32">
            <v>0.5</v>
          </cell>
          <cell r="DI32">
            <v>0.5</v>
          </cell>
          <cell r="DL32" t="str">
            <v>-</v>
          </cell>
          <cell r="DM32" t="str">
            <v>-</v>
          </cell>
        </row>
        <row r="33">
          <cell r="B33">
            <v>6042001000016</v>
          </cell>
          <cell r="C33">
            <v>6042001000016</v>
          </cell>
          <cell r="D33" t="str">
            <v>PT ASURANSI HARTA AMAN, TBK</v>
          </cell>
          <cell r="E33" t="str">
            <v>WISMA 46 KOTA BNI LT. 33, JL. JENDRAL SUDIRMAN KAV. 1, JAKARTA 10220</v>
          </cell>
          <cell r="F33" t="str">
            <v>DKI JAKARTA</v>
          </cell>
          <cell r="G33">
            <v>43846</v>
          </cell>
          <cell r="H33">
            <v>2020</v>
          </cell>
          <cell r="I33" t="str">
            <v>RPNDS</v>
          </cell>
          <cell r="J33" t="str">
            <v>RELIANCE PEMBIAYAAN NORMAL DEATH SYARIAH</v>
          </cell>
          <cell r="K33" t="str">
            <v>AJK</v>
          </cell>
          <cell r="L33">
            <v>43752</v>
          </cell>
          <cell r="M33">
            <v>47436</v>
          </cell>
          <cell r="N33" t="str">
            <v>NEW</v>
          </cell>
          <cell r="O33" t="str">
            <v>INFORCE</v>
          </cell>
          <cell r="P33">
            <v>0</v>
          </cell>
          <cell r="Q33"/>
          <cell r="R33" t="str">
            <v>40 Hari Kalender</v>
          </cell>
          <cell r="S33" t="str">
            <v>135 (seratus tiga puluh lima)  hari kalender sejak tanggal Peserta mengalami Musibah</v>
          </cell>
          <cell r="T33" t="str">
            <v>135 (seratus tiga puluh lima)  hari kalender sejak tanggal Peserta mengalami Musibah</v>
          </cell>
          <cell r="U33" t="str">
            <v>6 (enam) bulan sejak Peserta tidak membayar Kontribusi yang melewati Masa Leluasa</v>
          </cell>
          <cell r="V33" t="str">
            <v>60 (enam puluh) Hari Kalender sejak terjadi perselisihan</v>
          </cell>
          <cell r="W33" t="str">
            <v>50% dari Kontribusi yang dibayarkan</v>
          </cell>
          <cell r="X33" t="str">
            <v>50% dari Kontribusi yang dibayarkan</v>
          </cell>
          <cell r="Y33">
            <v>0.4</v>
          </cell>
          <cell r="Z33">
            <v>0.6</v>
          </cell>
          <cell r="AA33">
            <v>0.4</v>
          </cell>
          <cell r="AB33">
            <v>0.3</v>
          </cell>
          <cell r="AC33">
            <v>0.3</v>
          </cell>
          <cell r="AD33" t="str">
            <v>18 tahun</v>
          </cell>
          <cell r="AE33" t="str">
            <v>64 tahun</v>
          </cell>
          <cell r="AF33" t="str">
            <v>NASRE SYARIAH</v>
          </cell>
          <cell r="AG33" t="str">
            <v>FAKULTATIF</v>
          </cell>
          <cell r="AH33" t="str">
            <v>QUOTA SHARE 50 : 50 MAX RETENSI RP 100,000,000</v>
          </cell>
          <cell r="AI33"/>
          <cell r="AJ33"/>
          <cell r="AK33"/>
          <cell r="AL33" t="str">
            <v>SESUAI DATA REALISASI</v>
          </cell>
          <cell r="AM33"/>
          <cell r="AN33"/>
          <cell r="AO33"/>
          <cell r="AP33" t="str">
            <v>Kontribusi Gross</v>
          </cell>
          <cell r="AQ33">
            <v>0.2</v>
          </cell>
          <cell r="AR33">
            <v>0</v>
          </cell>
          <cell r="AS33">
            <v>0</v>
          </cell>
          <cell r="AT33">
            <v>0</v>
          </cell>
          <cell r="AU33">
            <v>0.1</v>
          </cell>
          <cell r="AV33">
            <v>0</v>
          </cell>
          <cell r="AW33">
            <v>0</v>
          </cell>
          <cell r="AX33">
            <v>0</v>
          </cell>
          <cell r="AY33">
            <v>0</v>
          </cell>
          <cell r="AZ33">
            <v>0</v>
          </cell>
          <cell r="BA33" t="str">
            <v>Hendrayat</v>
          </cell>
          <cell r="BB33">
            <v>6395017296</v>
          </cell>
          <cell r="BC33" t="str">
            <v>BCA</v>
          </cell>
          <cell r="BE33" t="str">
            <v>-</v>
          </cell>
          <cell r="BF33" t="str">
            <v>V</v>
          </cell>
          <cell r="BG33" t="str">
            <v>V</v>
          </cell>
          <cell r="BH33" t="str">
            <v>V</v>
          </cell>
          <cell r="BI33" t="str">
            <v>V</v>
          </cell>
          <cell r="BJ33" t="str">
            <v>V</v>
          </cell>
          <cell r="BK33" t="str">
            <v>-</v>
          </cell>
          <cell r="BL33" t="str">
            <v>V</v>
          </cell>
          <cell r="BM33" t="str">
            <v>V</v>
          </cell>
          <cell r="BN33" t="str">
            <v>01.360.902.9-054.000</v>
          </cell>
          <cell r="BO33" t="str">
            <v>V</v>
          </cell>
          <cell r="BP33" t="str">
            <v>V</v>
          </cell>
          <cell r="BQ33" t="str">
            <v>PT ASURANSI HARTA AMAN, TBK</v>
          </cell>
          <cell r="BR33" t="str">
            <v>BCA HASYIM ASHARI</v>
          </cell>
          <cell r="BS33" t="str">
            <v>262.300890.8</v>
          </cell>
          <cell r="BT33"/>
          <cell r="BU33" t="str">
            <v>Biaya medical checkup ditanggung oleh Reliance Life 75%, ACA Syariah 13.75% (25% dari share 55%), dan HARTA 11.25% (25% dari share 45%)</v>
          </cell>
          <cell r="BV33" t="str">
            <v>JAKARTA PUSAT</v>
          </cell>
          <cell r="BW33" t="str">
            <v>31.71</v>
          </cell>
          <cell r="BX33" t="str">
            <v>DKI Jakarta</v>
          </cell>
          <cell r="BY33" t="str">
            <v>Diskon</v>
          </cell>
          <cell r="CB33" t="str">
            <v>Jasa keuangan dan asuransi</v>
          </cell>
          <cell r="CC33" t="str">
            <v>Korporasi Finansial</v>
          </cell>
          <cell r="CD33" t="str">
            <v>Lainnya (BPR. Koperasi. dll)</v>
          </cell>
          <cell r="CE33" t="str">
            <v>-</v>
          </cell>
          <cell r="CF33" t="str">
            <v>SUSILO</v>
          </cell>
          <cell r="CG33" t="str">
            <v>KEAGENAN</v>
          </cell>
          <cell r="CH33" t="str">
            <v>AGEN</v>
          </cell>
          <cell r="CI33" t="str">
            <v>HEAD</v>
          </cell>
          <cell r="CJ33" t="str">
            <v>CO-INSURANCE</v>
          </cell>
          <cell r="CK33" t="str">
            <v>GROUP</v>
          </cell>
          <cell r="CL33" t="str">
            <v>JANGKAWARSA</v>
          </cell>
          <cell r="CM33" t="str">
            <v>RELIANCE PEMBIAYAAN NORMAL DEATH SYARIAH (RPNDS)</v>
          </cell>
          <cell r="CN33" t="str">
            <v>BPR (AJK)</v>
          </cell>
          <cell r="CO33" t="str">
            <v xml:space="preserve"> NP/AJRIUS-MKT/20/II/20</v>
          </cell>
          <cell r="CQ33" t="str">
            <v>12 bulan pertama dan rasio manfaat asuransi sudah melebihi 40% dari Dana Tabbaru (mana yang terjadi terlebih dahulu)</v>
          </cell>
          <cell r="CR33" t="str">
            <v>14 (empat belas) hari kerja sejak dokumen persyaratan Manfaat Asuransi sebagaimana dimaksud diterima lengkap oleh Pengelola</v>
          </cell>
          <cell r="CS33" t="str">
            <v>75 HARI KALENDER</v>
          </cell>
          <cell r="CT33">
            <v>0</v>
          </cell>
          <cell r="CU33" t="str">
            <v>Single</v>
          </cell>
          <cell r="CV33">
            <v>0.1</v>
          </cell>
          <cell r="CW33" t="str">
            <v>PPA.AJRUS.09.1019</v>
          </cell>
          <cell r="CX33">
            <v>65</v>
          </cell>
          <cell r="CY33">
            <v>0.53</v>
          </cell>
          <cell r="CZ33">
            <v>0</v>
          </cell>
          <cell r="DA33">
            <v>0</v>
          </cell>
          <cell r="DB33" t="str">
            <v>QUOTA SHARE 50 : 50 MAX RETENSI RP 100,000,000</v>
          </cell>
          <cell r="DC33" t="str">
            <v>12 bulan pertama dan rasio manfaat asuransi sudah melebihi 40% dari Dana Tabbaru (mana yang terjadi terlebih dahulu)</v>
          </cell>
          <cell r="DD33">
            <v>0.05</v>
          </cell>
          <cell r="DE33">
            <v>0.05</v>
          </cell>
          <cell r="DF33"/>
          <cell r="DG33" t="str">
            <v>V</v>
          </cell>
          <cell r="DH33">
            <v>0.5</v>
          </cell>
          <cell r="DI33">
            <v>0.5</v>
          </cell>
          <cell r="DL33" t="str">
            <v>-</v>
          </cell>
          <cell r="DM33" t="str">
            <v>-</v>
          </cell>
        </row>
        <row r="34">
          <cell r="B34">
            <v>6032002000002</v>
          </cell>
          <cell r="C34">
            <v>6032002000002</v>
          </cell>
          <cell r="D34" t="str">
            <v>PT ASURANSI CENTRAL ASIA UNIT SYARIAH</v>
          </cell>
          <cell r="E34" t="str">
            <v>JALAN JATINEGARA BARAT 1 BLOK B4/135, BALIMESTER, JATINEGARA, JAKARTA TIMUR-13310</v>
          </cell>
          <cell r="F34" t="str">
            <v>DKI JAKARTA</v>
          </cell>
          <cell r="G34">
            <v>43888</v>
          </cell>
          <cell r="H34">
            <v>2020</v>
          </cell>
          <cell r="I34" t="str">
            <v>RTLNDS</v>
          </cell>
          <cell r="J34" t="str">
            <v>RELIANCE TERM LIFE NORMAL DEATH SYARIAH</v>
          </cell>
          <cell r="K34" t="str">
            <v>AJK</v>
          </cell>
          <cell r="L34">
            <v>43845</v>
          </cell>
          <cell r="M34">
            <v>47436</v>
          </cell>
          <cell r="N34" t="str">
            <v>NEW</v>
          </cell>
          <cell r="O34" t="str">
            <v>INFORCE</v>
          </cell>
          <cell r="P34">
            <v>0</v>
          </cell>
          <cell r="Q34"/>
          <cell r="R34" t="str">
            <v>40 Hari Kalender</v>
          </cell>
          <cell r="S34" t="str">
            <v>135 (seratus tiga puluh lima)  hari kalender sejak tanggal Peserta mengalami Musibah</v>
          </cell>
          <cell r="T34" t="str">
            <v>135 (seratus tiga puluh lima)  hari kalender sejak tanggal Peserta mengalami Musibah</v>
          </cell>
          <cell r="U34" t="str">
            <v>6 (enam) bulan sejak Peserta tidak membayar Kontribusi yang melewati Masa Leluasa</v>
          </cell>
          <cell r="V34" t="str">
            <v>60 (enam puluh) Hari Kalender sejak terjadi perselisihan</v>
          </cell>
          <cell r="W34" t="str">
            <v>50% dari Kontribusi yang dibayarkan</v>
          </cell>
          <cell r="X34" t="str">
            <v>50% dari Kontribusi yang dibayarkan</v>
          </cell>
          <cell r="Y34">
            <v>0.4</v>
          </cell>
          <cell r="Z34">
            <v>0.6</v>
          </cell>
          <cell r="AA34">
            <v>0.4</v>
          </cell>
          <cell r="AB34">
            <v>0.3</v>
          </cell>
          <cell r="AC34">
            <v>0.3</v>
          </cell>
          <cell r="AD34" t="str">
            <v>18 tahun</v>
          </cell>
          <cell r="AE34" t="str">
            <v>64 tahun</v>
          </cell>
          <cell r="AF34" t="str">
            <v>NASRE SYARIAH</v>
          </cell>
          <cell r="AG34" t="str">
            <v>FAKULTATIF</v>
          </cell>
          <cell r="AH34" t="str">
            <v>QUOTA SHARE 50 : 50 MAX RETENSI RP 100,000,000</v>
          </cell>
          <cell r="AI34"/>
          <cell r="AJ34"/>
          <cell r="AK34"/>
          <cell r="AL34" t="str">
            <v>SESUAI DATA REALISASI</v>
          </cell>
          <cell r="AM34"/>
          <cell r="AN34"/>
          <cell r="AO34"/>
          <cell r="AP34" t="str">
            <v>Kontribusi Gross</v>
          </cell>
          <cell r="AQ34">
            <v>0.2</v>
          </cell>
          <cell r="AR34">
            <v>0</v>
          </cell>
          <cell r="AS34">
            <v>0</v>
          </cell>
          <cell r="AT34">
            <v>0</v>
          </cell>
          <cell r="AU34">
            <v>0.1</v>
          </cell>
          <cell r="AV34">
            <v>0</v>
          </cell>
          <cell r="AW34">
            <v>0</v>
          </cell>
          <cell r="AX34">
            <v>0</v>
          </cell>
          <cell r="AY34">
            <v>0</v>
          </cell>
          <cell r="AZ34">
            <v>0</v>
          </cell>
          <cell r="BA34" t="str">
            <v>Asep Siswanto</v>
          </cell>
          <cell r="BB34">
            <v>4730629309</v>
          </cell>
          <cell r="BC34" t="str">
            <v>BCA</v>
          </cell>
          <cell r="BE34" t="str">
            <v>-</v>
          </cell>
          <cell r="BF34" t="str">
            <v>V</v>
          </cell>
          <cell r="BG34" t="str">
            <v>V</v>
          </cell>
          <cell r="BH34" t="str">
            <v>V</v>
          </cell>
          <cell r="BI34" t="str">
            <v>V</v>
          </cell>
          <cell r="BJ34" t="str">
            <v>V</v>
          </cell>
          <cell r="BK34" t="str">
            <v>-</v>
          </cell>
          <cell r="BL34" t="str">
            <v>V</v>
          </cell>
          <cell r="BM34" t="str">
            <v>V</v>
          </cell>
          <cell r="BN34" t="str">
            <v>01.312.280.9-073.000</v>
          </cell>
          <cell r="BO34" t="str">
            <v>V</v>
          </cell>
          <cell r="BP34" t="str">
            <v>V</v>
          </cell>
          <cell r="BQ34" t="str">
            <v>PT ASURANSI CENTRAL ASIA UNIT SYARIAH</v>
          </cell>
          <cell r="BR34" t="str">
            <v>BCA SYARIAH CAB JATINEGARA TIMUR</v>
          </cell>
          <cell r="BS34" t="str">
            <v>001.111.2822</v>
          </cell>
          <cell r="BT34"/>
          <cell r="BU34" t="str">
            <v>Biaya medical checkup ditanggung oleh Reliance Life 75%, ACA Syariah 13.75% (25% dari share 55%), dan HARTA 11.25% (25% dari share 45%)</v>
          </cell>
          <cell r="BV34" t="str">
            <v>JAKARTA TIMUR</v>
          </cell>
          <cell r="BW34" t="str">
            <v>31.75</v>
          </cell>
          <cell r="BX34" t="str">
            <v>DKI Jakarta</v>
          </cell>
          <cell r="BY34" t="str">
            <v>Diskon</v>
          </cell>
          <cell r="CB34" t="str">
            <v>Jasa keuangan dan asuransi</v>
          </cell>
          <cell r="CC34" t="str">
            <v>Korporasi Finansial</v>
          </cell>
          <cell r="CD34" t="str">
            <v>Lainnya (BPR. Koperasi. dll)</v>
          </cell>
          <cell r="CE34" t="str">
            <v>-</v>
          </cell>
          <cell r="CF34" t="str">
            <v>SUSILO</v>
          </cell>
          <cell r="CG34" t="str">
            <v>KEAGENAN</v>
          </cell>
          <cell r="CH34" t="str">
            <v>AGEN</v>
          </cell>
          <cell r="CI34" t="str">
            <v>HEAD</v>
          </cell>
          <cell r="CJ34" t="str">
            <v>CO-INSURANCE</v>
          </cell>
          <cell r="CK34" t="str">
            <v>GROUP</v>
          </cell>
          <cell r="CL34" t="str">
            <v>JANGKAWARSA</v>
          </cell>
          <cell r="CM34" t="str">
            <v>RELIANCE TERM LIFE NORMAL DEATH SYARIAH (RTLNDS)</v>
          </cell>
          <cell r="CN34" t="str">
            <v>BPR (AJK)</v>
          </cell>
          <cell r="CO34" t="str">
            <v xml:space="preserve"> NP/AJRIUS-MKT/19/II/20</v>
          </cell>
          <cell r="CQ34" t="str">
            <v>12 bulan pertama dan rasio manfaat asuransi sudah melebihi 40% dari Dana Tabbaru (mana yang terjadi terlebih dahulu)</v>
          </cell>
          <cell r="CR34" t="str">
            <v>14 (empat belas) hari kerja sejak dokumen persyaratan Manfaat Asuransi sebagaimana dimaksud diterima lengkap oleh Pengelola</v>
          </cell>
          <cell r="CS34" t="str">
            <v>75 HARI KALENDER</v>
          </cell>
          <cell r="CT34">
            <v>0</v>
          </cell>
          <cell r="CU34" t="str">
            <v>Single</v>
          </cell>
          <cell r="CV34">
            <v>0.1</v>
          </cell>
          <cell r="CW34" t="str">
            <v>PPA.AJRUS.09.1019</v>
          </cell>
          <cell r="CX34">
            <v>65</v>
          </cell>
          <cell r="CY34">
            <v>0.53</v>
          </cell>
          <cell r="CZ34">
            <v>0</v>
          </cell>
          <cell r="DA34">
            <v>0</v>
          </cell>
          <cell r="DB34" t="str">
            <v>QUOTA SHARE 50 : 50 MAX RETENSI RP 100,000,000</v>
          </cell>
          <cell r="DC34" t="str">
            <v>12 bulan pertama dan rasio manfaat asuransi sudah melebihi 40% dari Dana Tabbaru (mana yang terjadi terlebih dahulu)</v>
          </cell>
          <cell r="DD34">
            <v>0.05</v>
          </cell>
          <cell r="DE34">
            <v>0.05</v>
          </cell>
          <cell r="DF34"/>
          <cell r="DG34" t="str">
            <v>V</v>
          </cell>
          <cell r="DH34">
            <v>0.5</v>
          </cell>
          <cell r="DI34">
            <v>0.5</v>
          </cell>
          <cell r="DL34" t="str">
            <v>-</v>
          </cell>
          <cell r="DM34" t="str">
            <v>-</v>
          </cell>
        </row>
        <row r="35">
          <cell r="B35">
            <v>6032002000003</v>
          </cell>
          <cell r="C35">
            <v>6032002000003</v>
          </cell>
          <cell r="D35" t="str">
            <v>PT ASURANSI HARTA AMAN, TBK</v>
          </cell>
          <cell r="E35" t="str">
            <v>WISMA 46 KOTA BNI LT. 33, JL. JENDRAL SUDIRMAN KAV. 1, JAKARTA 10220</v>
          </cell>
          <cell r="F35" t="str">
            <v>DKI JAKARTA</v>
          </cell>
          <cell r="G35">
            <v>43888</v>
          </cell>
          <cell r="H35">
            <v>2020</v>
          </cell>
          <cell r="I35" t="str">
            <v>RTLNDS</v>
          </cell>
          <cell r="J35" t="str">
            <v>RELIANCE TERM LIFE NORMAL DEATH SYARIAH</v>
          </cell>
          <cell r="K35" t="str">
            <v>AJK</v>
          </cell>
          <cell r="L35">
            <v>43845</v>
          </cell>
          <cell r="M35">
            <v>47436</v>
          </cell>
          <cell r="N35" t="str">
            <v>NEW</v>
          </cell>
          <cell r="O35" t="str">
            <v>INFORCE</v>
          </cell>
          <cell r="P35">
            <v>0</v>
          </cell>
          <cell r="Q35"/>
          <cell r="R35" t="str">
            <v>40 Hari Kalender</v>
          </cell>
          <cell r="S35" t="str">
            <v>135 (seratus tiga puluh lima)  hari kalender sejak tanggal Peserta mengalami Musibah</v>
          </cell>
          <cell r="T35" t="str">
            <v>135 (seratus tiga puluh lima)  hari kalender sejak tanggal Peserta mengalami Musibah</v>
          </cell>
          <cell r="U35" t="str">
            <v>6 (enam) bulan sejak Peserta tidak membayar Kontribusi yang melewati Masa Leluasa</v>
          </cell>
          <cell r="V35" t="str">
            <v>60 (enam puluh) Hari Kalender sejak terjadi perselisihan</v>
          </cell>
          <cell r="W35" t="str">
            <v>50% dari Kontribusi yang dibayarkan</v>
          </cell>
          <cell r="X35" t="str">
            <v>50% dari Kontribusi yang dibayarkan</v>
          </cell>
          <cell r="Y35">
            <v>0.4</v>
          </cell>
          <cell r="Z35">
            <v>0.6</v>
          </cell>
          <cell r="AA35">
            <v>0.4</v>
          </cell>
          <cell r="AB35">
            <v>0.3</v>
          </cell>
          <cell r="AC35">
            <v>0.3</v>
          </cell>
          <cell r="AD35" t="str">
            <v>18 tahun</v>
          </cell>
          <cell r="AE35" t="str">
            <v>64 tahun</v>
          </cell>
          <cell r="AF35" t="str">
            <v>NASRE SYARIAH</v>
          </cell>
          <cell r="AG35" t="str">
            <v>FAKULTATIF</v>
          </cell>
          <cell r="AH35" t="str">
            <v>QUOTA SHARE 50 : 50 MAX RETENSI RP 100,000,000</v>
          </cell>
          <cell r="AI35"/>
          <cell r="AJ35"/>
          <cell r="AK35"/>
          <cell r="AL35" t="str">
            <v>SESUAI DATA REALISASI</v>
          </cell>
          <cell r="AM35"/>
          <cell r="AN35"/>
          <cell r="AO35"/>
          <cell r="AP35" t="str">
            <v>Kontribusi Gross</v>
          </cell>
          <cell r="AQ35">
            <v>0.2</v>
          </cell>
          <cell r="AR35">
            <v>0</v>
          </cell>
          <cell r="AS35">
            <v>0</v>
          </cell>
          <cell r="AT35">
            <v>0</v>
          </cell>
          <cell r="AU35">
            <v>0.1</v>
          </cell>
          <cell r="AV35">
            <v>0</v>
          </cell>
          <cell r="AW35">
            <v>0</v>
          </cell>
          <cell r="AX35">
            <v>0</v>
          </cell>
          <cell r="AY35">
            <v>0</v>
          </cell>
          <cell r="AZ35">
            <v>0</v>
          </cell>
          <cell r="BA35" t="str">
            <v>Hendrayat</v>
          </cell>
          <cell r="BB35">
            <v>6395017296</v>
          </cell>
          <cell r="BC35" t="str">
            <v>BCA</v>
          </cell>
          <cell r="BD35"/>
          <cell r="BE35" t="str">
            <v>-</v>
          </cell>
          <cell r="BF35" t="str">
            <v>V</v>
          </cell>
          <cell r="BG35" t="str">
            <v>V</v>
          </cell>
          <cell r="BH35" t="str">
            <v>V</v>
          </cell>
          <cell r="BI35" t="str">
            <v>V</v>
          </cell>
          <cell r="BJ35" t="str">
            <v>V</v>
          </cell>
          <cell r="BK35" t="str">
            <v>-</v>
          </cell>
          <cell r="BL35" t="str">
            <v>V</v>
          </cell>
          <cell r="BM35" t="str">
            <v>V</v>
          </cell>
          <cell r="BN35" t="str">
            <v>01.360.902.9-054.000</v>
          </cell>
          <cell r="BO35" t="str">
            <v>V</v>
          </cell>
          <cell r="BP35" t="str">
            <v>V</v>
          </cell>
          <cell r="BQ35" t="str">
            <v>PT ASURANSI HARTA AMAN, TBK</v>
          </cell>
          <cell r="BR35" t="str">
            <v>BCA HASYIM ASHARI</v>
          </cell>
          <cell r="BS35" t="str">
            <v>262.300890.8</v>
          </cell>
          <cell r="BT35"/>
          <cell r="BU35" t="str">
            <v>Biaya medical checkup ditanggung oleh Reliance Life 75%, ACA Syariah 13.75% (25% dari share 55%), dan HARTA 11.25% (25% dari share 45%)</v>
          </cell>
          <cell r="BV35" t="str">
            <v>JAKARTA PUSAT</v>
          </cell>
          <cell r="BW35" t="str">
            <v>31.71</v>
          </cell>
          <cell r="BX35" t="str">
            <v>DKI Jakarta</v>
          </cell>
          <cell r="BY35" t="str">
            <v>Diskon</v>
          </cell>
          <cell r="BZ35"/>
          <cell r="CA35"/>
          <cell r="CB35" t="str">
            <v>Jasa keuangan dan asuransi</v>
          </cell>
          <cell r="CC35" t="str">
            <v>Korporasi Finansial</v>
          </cell>
          <cell r="CD35" t="str">
            <v>Lainnya (BPR. Koperasi. dll)</v>
          </cell>
          <cell r="CE35" t="str">
            <v>-</v>
          </cell>
          <cell r="CF35" t="str">
            <v>SUSILO</v>
          </cell>
          <cell r="CG35" t="str">
            <v>KEAGENAN</v>
          </cell>
          <cell r="CH35" t="str">
            <v>AGEN</v>
          </cell>
          <cell r="CI35" t="str">
            <v>HEAD</v>
          </cell>
          <cell r="CJ35" t="str">
            <v>CO-INSURANCE</v>
          </cell>
          <cell r="CK35" t="str">
            <v>GROUP</v>
          </cell>
          <cell r="CL35" t="str">
            <v>JANGKAWARSA</v>
          </cell>
          <cell r="CM35" t="str">
            <v>RELIANCE TERM LIFE NORMAL DEATH SYARIAH (RTLNDS)</v>
          </cell>
          <cell r="CN35" t="str">
            <v>BPR (AJK)</v>
          </cell>
          <cell r="CO35" t="str">
            <v xml:space="preserve"> NP/AJRIUS-MKT/20/II/20</v>
          </cell>
          <cell r="CP35"/>
          <cell r="CQ35" t="str">
            <v>12 bulan pertama dan rasio manfaat asuransi sudah melebihi 40% dari Dana Tabbaru (mana yang terjadi terlebih dahulu)</v>
          </cell>
          <cell r="CR35" t="str">
            <v>14 (empat belas) hari kerja sejak dokumen persyaratan Manfaat Asuransi sebagaimana dimaksud diterima lengkap oleh Pengelola</v>
          </cell>
          <cell r="CS35" t="str">
            <v>75 HARI KALENDER</v>
          </cell>
          <cell r="CT35">
            <v>0</v>
          </cell>
          <cell r="CU35" t="str">
            <v>Single</v>
          </cell>
          <cell r="CV35">
            <v>0.1</v>
          </cell>
          <cell r="CW35" t="str">
            <v>PPA.AJRUS.09.1019</v>
          </cell>
          <cell r="CX35">
            <v>65</v>
          </cell>
          <cell r="CY35">
            <v>0.53</v>
          </cell>
          <cell r="CZ35">
            <v>0</v>
          </cell>
          <cell r="DA35">
            <v>0</v>
          </cell>
          <cell r="DB35" t="str">
            <v>QUOTA SHARE 50 : 50 MAX RETENSI RP 100,000,000</v>
          </cell>
          <cell r="DC35" t="str">
            <v>12 bulan pertama dan rasio manfaat asuransi sudah melebihi 40% dari Dana Tabbaru (mana yang terjadi terlebih dahulu)</v>
          </cell>
          <cell r="DD35">
            <v>0.05</v>
          </cell>
          <cell r="DE35">
            <v>0.05</v>
          </cell>
          <cell r="DF35"/>
          <cell r="DG35" t="str">
            <v>V</v>
          </cell>
          <cell r="DH35">
            <v>0.5</v>
          </cell>
          <cell r="DI35">
            <v>0.5</v>
          </cell>
          <cell r="DJ35"/>
          <cell r="DK35"/>
          <cell r="DL35" t="str">
            <v>-</v>
          </cell>
          <cell r="DM35" t="str">
            <v>-</v>
          </cell>
        </row>
        <row r="36">
          <cell r="B36">
            <v>6032006000004</v>
          </cell>
          <cell r="C36">
            <v>6032006000004</v>
          </cell>
          <cell r="D36" t="str">
            <v>PT. ASURANSI JASINDO SYARIAH QQ ANAK BUAH KAPAL (ABK)</v>
          </cell>
          <cell r="E36" t="str">
            <v>GRAHA MR 21 LANTAI 10 JL. MENTENG RAYA NO 21 JAKARTA PUSAT 10340</v>
          </cell>
          <cell r="F36" t="str">
            <v>DKI JAKARTA</v>
          </cell>
          <cell r="G36">
            <v>43987</v>
          </cell>
          <cell r="H36">
            <v>2020</v>
          </cell>
          <cell r="I36" t="str">
            <v>RTLNDS</v>
          </cell>
          <cell r="J36" t="str">
            <v>RELIANCE TERM LIFE NORMAL DEATH SYARIAH</v>
          </cell>
          <cell r="K36" t="str">
            <v>GTL</v>
          </cell>
          <cell r="L36">
            <v>43891</v>
          </cell>
          <cell r="M36">
            <v>45530</v>
          </cell>
          <cell r="N36" t="str">
            <v>NEW</v>
          </cell>
          <cell r="O36" t="str">
            <v>INFORCE</v>
          </cell>
          <cell r="P36">
            <v>0</v>
          </cell>
          <cell r="Q36"/>
          <cell r="R36" t="str">
            <v>STNC SD AKSEPTASI DITERIMA</v>
          </cell>
          <cell r="S36" t="str">
            <v>90 (Sembilan Puluh) hari kalender sejak tanggal Peserta mengalami Musibah</v>
          </cell>
          <cell r="T36" t="str">
            <v>90 (Sembilan Puluh) hari kalender sejak tanggal Peserta mengalami Musibah</v>
          </cell>
          <cell r="U36" t="str">
            <v>6 (enam) bulan sejak Peserta tidak membayar Kontribusi yang melewati Masa Leluasa</v>
          </cell>
          <cell r="V36" t="str">
            <v>60 (enam puluh) Hari Kalender sejak terjadi perselisihan</v>
          </cell>
          <cell r="W36">
            <v>0.53800000000000003</v>
          </cell>
          <cell r="X36">
            <v>0.46200000000000002</v>
          </cell>
          <cell r="Y36">
            <v>0.4</v>
          </cell>
          <cell r="Z36">
            <v>0.6</v>
          </cell>
          <cell r="AA36">
            <v>0.4</v>
          </cell>
          <cell r="AB36">
            <v>0.3</v>
          </cell>
          <cell r="AC36">
            <v>0.3</v>
          </cell>
          <cell r="AD36" t="str">
            <v>18 tahun</v>
          </cell>
          <cell r="AE36" t="str">
            <v>64 tahun</v>
          </cell>
          <cell r="AF36" t="str">
            <v>NASRE SYARIAH</v>
          </cell>
          <cell r="AG36" t="str">
            <v>FAKULTATIF</v>
          </cell>
          <cell r="AH36" t="str">
            <v>QUOTA SHARE 80 : 20 (MAX UA RP 50,000,000)</v>
          </cell>
          <cell r="AI36" t="str">
            <v>SINGLE</v>
          </cell>
          <cell r="AJ36">
            <v>0</v>
          </cell>
          <cell r="AK36" t="str">
            <v>FC</v>
          </cell>
          <cell r="AL36" t="str">
            <v>SESUAI DATA REALISASI</v>
          </cell>
          <cell r="AM36" t="str">
            <v>210 HARI KALENDER</v>
          </cell>
          <cell r="AN36" t="str">
            <v>15 HARI KERJA</v>
          </cell>
          <cell r="AO36"/>
          <cell r="AP36" t="str">
            <v>Kontribusi Gross</v>
          </cell>
          <cell r="AQ36">
            <v>0</v>
          </cell>
          <cell r="AR36">
            <v>0</v>
          </cell>
          <cell r="AS36">
            <v>0</v>
          </cell>
          <cell r="AT36">
            <v>0.25</v>
          </cell>
          <cell r="AU36">
            <v>0</v>
          </cell>
          <cell r="AV36">
            <v>0</v>
          </cell>
          <cell r="AW36">
            <v>0</v>
          </cell>
          <cell r="AX36">
            <v>0</v>
          </cell>
          <cell r="AY36">
            <v>0</v>
          </cell>
          <cell r="AZ36">
            <v>0</v>
          </cell>
          <cell r="BA36" t="str">
            <v>Een Sukanah</v>
          </cell>
          <cell r="BB36">
            <v>7655028676</v>
          </cell>
          <cell r="BC36" t="str">
            <v>BCA</v>
          </cell>
          <cell r="BD36"/>
          <cell r="BE36" t="str">
            <v>-</v>
          </cell>
          <cell r="BF36" t="str">
            <v>V</v>
          </cell>
          <cell r="BG36" t="str">
            <v>V</v>
          </cell>
          <cell r="BH36" t="str">
            <v>V</v>
          </cell>
          <cell r="BI36" t="str">
            <v>V</v>
          </cell>
          <cell r="BJ36" t="str">
            <v>V</v>
          </cell>
          <cell r="BK36" t="str">
            <v>-</v>
          </cell>
          <cell r="BL36" t="str">
            <v>V</v>
          </cell>
          <cell r="BM36" t="str">
            <v>V</v>
          </cell>
          <cell r="BN36" t="str">
            <v>75.594.848.6-021.000</v>
          </cell>
          <cell r="BO36" t="str">
            <v>V</v>
          </cell>
          <cell r="BP36" t="str">
            <v>V</v>
          </cell>
          <cell r="BQ36" t="str">
            <v>PT ASURANSI JASINDO SYARIAH</v>
          </cell>
          <cell r="BR36" t="str">
            <v>BANK SYARIAH MANDIRI</v>
          </cell>
          <cell r="BS36">
            <v>2320002322</v>
          </cell>
          <cell r="BT36"/>
          <cell r="BU36" t="str">
            <v>-</v>
          </cell>
          <cell r="BV36" t="str">
            <v>JAKARTA PUSAT</v>
          </cell>
          <cell r="BW36" t="str">
            <v>31.71</v>
          </cell>
          <cell r="BX36" t="str">
            <v>DKI Jakarta</v>
          </cell>
          <cell r="BY36" t="str">
            <v>Diskon</v>
          </cell>
          <cell r="BZ36"/>
          <cell r="CA36"/>
          <cell r="CB36" t="str">
            <v>Jasa keuangan dan asuransi</v>
          </cell>
          <cell r="CC36" t="str">
            <v>Korporasi Finansial</v>
          </cell>
          <cell r="CD36" t="str">
            <v>Lainnya (BPR. Koperasi. dll)</v>
          </cell>
          <cell r="CE36" t="str">
            <v>-</v>
          </cell>
          <cell r="CF36" t="str">
            <v>SUTARTO</v>
          </cell>
          <cell r="CG36" t="str">
            <v>KEAGENAN</v>
          </cell>
          <cell r="CH36" t="str">
            <v>AGEN</v>
          </cell>
          <cell r="CI36" t="str">
            <v>HEAD</v>
          </cell>
          <cell r="CJ36" t="str">
            <v>CO-INSURANCE</v>
          </cell>
          <cell r="CK36" t="str">
            <v>GROUP</v>
          </cell>
          <cell r="CL36" t="str">
            <v>JANGKAWARSA</v>
          </cell>
          <cell r="CM36" t="str">
            <v>RELIANCE TERM LIFE NORMAL DEATH SYARIAH (RTLNDS)</v>
          </cell>
          <cell r="CN36" t="str">
            <v>GTL</v>
          </cell>
          <cell r="CO36" t="str">
            <v xml:space="preserve"> NP/AJRIUS-MKT/21/VI/20</v>
          </cell>
          <cell r="CP36" t="str">
            <v>005/AJRI-UUS/PKS/I/2019</v>
          </cell>
          <cell r="CQ36" t="str">
            <v>6 bulan pertama dan rasio manfaat asuransi sudah melebihi 40% dari Dana Tabbaru (mana yang terjadi terlebih dahulu)</v>
          </cell>
          <cell r="CR36" t="str">
            <v>14 (empat belas) hari kerja sejak dokumen persyaratan Manfaat Asuransi sebagaimana dimaksud diterima lengkap oleh Pengelola</v>
          </cell>
          <cell r="CS36" t="str">
            <v>STNC SD AKSEPTASI DITERIMA</v>
          </cell>
          <cell r="CT36">
            <v>0</v>
          </cell>
          <cell r="CU36" t="str">
            <v>Single</v>
          </cell>
          <cell r="CV36">
            <v>0.25</v>
          </cell>
          <cell r="CW36" t="str">
            <v>PPA.AJRUS.01.0420</v>
          </cell>
          <cell r="CX36">
            <v>65</v>
          </cell>
          <cell r="CY36">
            <v>0.59250000000000003</v>
          </cell>
          <cell r="CZ36">
            <v>0</v>
          </cell>
          <cell r="DA36">
            <v>0</v>
          </cell>
          <cell r="DB36" t="str">
            <v>QUOTA SHARE 80 : 20 (MAX UA RP 50,000,000)</v>
          </cell>
          <cell r="DC36" t="str">
            <v>6 bulan pertama dan rasio manfaat asuransi sudah melebihi 40% dari Dana Tabbaru (mana yang terjadi terlebih dahulu)</v>
          </cell>
          <cell r="DD36">
            <v>0.05</v>
          </cell>
          <cell r="DE36">
            <v>0.05</v>
          </cell>
          <cell r="DF36"/>
          <cell r="DG36" t="str">
            <v>V</v>
          </cell>
          <cell r="DH36">
            <v>0</v>
          </cell>
          <cell r="DI36">
            <v>0.4</v>
          </cell>
          <cell r="DJ36">
            <v>0.875</v>
          </cell>
          <cell r="DK36">
            <v>0.125</v>
          </cell>
          <cell r="DL36" t="str">
            <v>-</v>
          </cell>
          <cell r="DM36" t="str">
            <v>-</v>
          </cell>
        </row>
        <row r="37">
          <cell r="B37">
            <v>6032101000005</v>
          </cell>
          <cell r="C37">
            <v>6032101000005</v>
          </cell>
          <cell r="D37" t="str">
            <v>PT. ASURANSI JASINDO SYARIAH QQ KARYAWAN BKI (BIRO KLASIFIKASI INDONESIA)</v>
          </cell>
          <cell r="E37" t="str">
            <v>GRAHA MR 21 LANTAI 10 JL. MENTENG RAYA NO 21 JAKARTA PUSAT 10340</v>
          </cell>
          <cell r="F37" t="str">
            <v>DKI JAKARTA</v>
          </cell>
          <cell r="G37">
            <v>44208</v>
          </cell>
          <cell r="H37">
            <v>2021</v>
          </cell>
          <cell r="I37" t="str">
            <v>RTLNDS</v>
          </cell>
          <cell r="J37" t="str">
            <v>RELIANCE TERM LIFE NORMAL DEATH SYARIAH</v>
          </cell>
          <cell r="K37" t="str">
            <v>GTL</v>
          </cell>
          <cell r="L37">
            <v>44202</v>
          </cell>
          <cell r="M37">
            <v>44566</v>
          </cell>
          <cell r="N37" t="str">
            <v>NEW</v>
          </cell>
          <cell r="O37" t="str">
            <v>INFORCE</v>
          </cell>
          <cell r="P37" t="str">
            <v>3,54 ‰/tahun</v>
          </cell>
          <cell r="Q37"/>
          <cell r="R37" t="str">
            <v>STNC SD AKSEPTASI DITERIMA</v>
          </cell>
          <cell r="S37" t="str">
            <v>90 (Sembilan Puluh) hari kalender sejak tanggal Peserta mengalami Musibah</v>
          </cell>
          <cell r="T37" t="str">
            <v>90 (Sembilan Puluh) hari kalender sejak tanggal Peserta mengalami Musibah</v>
          </cell>
          <cell r="U37" t="str">
            <v>6 (enam) bulan sejak Peserta tidak membayar Kontribusi yang melewati Masa Leluasa</v>
          </cell>
          <cell r="V37" t="str">
            <v>60 (enam puluh) Hari Kalender sejak terjadi perselisihan</v>
          </cell>
          <cell r="W37">
            <v>0.6</v>
          </cell>
          <cell r="X37">
            <v>0.4</v>
          </cell>
          <cell r="Y37">
            <v>0.4</v>
          </cell>
          <cell r="Z37">
            <v>0.6</v>
          </cell>
          <cell r="AA37">
            <v>0.4</v>
          </cell>
          <cell r="AB37">
            <v>0.3</v>
          </cell>
          <cell r="AC37">
            <v>0.3</v>
          </cell>
          <cell r="AD37" t="str">
            <v>17 tahun</v>
          </cell>
          <cell r="AE37" t="str">
            <v>61 tahun</v>
          </cell>
          <cell r="AF37" t="str">
            <v>NASRE SYARIAH</v>
          </cell>
          <cell r="AG37" t="str">
            <v>FAKULTATIF</v>
          </cell>
          <cell r="AH37" t="str">
            <v>QUOTA SHARE 60 : 40 (MAX UA RP 50,000,000)</v>
          </cell>
          <cell r="AI37" t="str">
            <v>1,75 permill</v>
          </cell>
          <cell r="AJ37">
            <v>0</v>
          </cell>
          <cell r="AK37" t="str">
            <v>FC</v>
          </cell>
          <cell r="AL37" t="str">
            <v>SESUAI DATA REALISASI</v>
          </cell>
          <cell r="AM37" t="str">
            <v>180 HARI KALENDER</v>
          </cell>
          <cell r="AN37" t="str">
            <v>15 HARI KERJA</v>
          </cell>
          <cell r="AO37"/>
          <cell r="AP37" t="str">
            <v>Kontribusi Gross</v>
          </cell>
          <cell r="AQ37">
            <v>0</v>
          </cell>
          <cell r="AR37">
            <v>0</v>
          </cell>
          <cell r="AS37">
            <v>0</v>
          </cell>
          <cell r="AT37">
            <v>2.5000000000000001E-2</v>
          </cell>
          <cell r="AU37">
            <v>0.17499999999999999</v>
          </cell>
          <cell r="AV37">
            <v>0</v>
          </cell>
          <cell r="AW37">
            <v>0</v>
          </cell>
          <cell r="AX37">
            <v>0</v>
          </cell>
          <cell r="AY37">
            <v>0</v>
          </cell>
          <cell r="AZ37">
            <v>0</v>
          </cell>
          <cell r="BA37" t="str">
            <v>AGEN PENUTUP = Een Sukanah; ADMIN AGENCY = WAH</v>
          </cell>
          <cell r="BB37">
            <v>7655028676</v>
          </cell>
          <cell r="BC37" t="str">
            <v>BCA</v>
          </cell>
          <cell r="BD37"/>
          <cell r="BE37" t="str">
            <v>-</v>
          </cell>
          <cell r="BF37" t="str">
            <v>V</v>
          </cell>
          <cell r="BG37" t="str">
            <v>V</v>
          </cell>
          <cell r="BH37" t="str">
            <v>V</v>
          </cell>
          <cell r="BI37" t="str">
            <v>V</v>
          </cell>
          <cell r="BJ37" t="str">
            <v>V</v>
          </cell>
          <cell r="BK37" t="str">
            <v>-</v>
          </cell>
          <cell r="BL37" t="str">
            <v>V</v>
          </cell>
          <cell r="BM37" t="str">
            <v>V</v>
          </cell>
          <cell r="BN37" t="str">
            <v>75.594.848.6-021.000</v>
          </cell>
          <cell r="BO37" t="str">
            <v>V</v>
          </cell>
          <cell r="BP37" t="str">
            <v>V</v>
          </cell>
          <cell r="BQ37" t="str">
            <v>PT ASURANSI JASINDO SYARIAH</v>
          </cell>
          <cell r="BR37" t="str">
            <v>BANK SYARIAH MANDIRI</v>
          </cell>
          <cell r="BS37">
            <v>2320002322</v>
          </cell>
          <cell r="BT37"/>
          <cell r="BU37" t="str">
            <v>-</v>
          </cell>
          <cell r="BV37" t="str">
            <v>JAKARTA PUSAT</v>
          </cell>
          <cell r="BW37" t="str">
            <v>31.71</v>
          </cell>
          <cell r="BX37" t="str">
            <v>DKI Jakarta</v>
          </cell>
          <cell r="BY37" t="str">
            <v>Diskon</v>
          </cell>
          <cell r="BZ37"/>
          <cell r="CA37"/>
          <cell r="CB37" t="str">
            <v>Jasa keuangan dan asuransi</v>
          </cell>
          <cell r="CC37" t="str">
            <v>Korporasi Finansial</v>
          </cell>
          <cell r="CD37" t="str">
            <v>Lainnya (BPR. Koperasi. dll)</v>
          </cell>
          <cell r="CE37" t="str">
            <v>-</v>
          </cell>
          <cell r="CF37" t="str">
            <v>SUTARTO</v>
          </cell>
          <cell r="CG37" t="str">
            <v>KEAGENAN</v>
          </cell>
          <cell r="CH37" t="str">
            <v>AGEN</v>
          </cell>
          <cell r="CI37" t="str">
            <v>HEAD</v>
          </cell>
          <cell r="CJ37" t="str">
            <v>CO-INSURANCE</v>
          </cell>
          <cell r="CK37" t="str">
            <v>GROUP</v>
          </cell>
          <cell r="CL37" t="str">
            <v>EKAWARSA</v>
          </cell>
          <cell r="CM37" t="str">
            <v>RELIANCE TERM LIFE NORMAL DEATH SYARIAH (RTLNDS)</v>
          </cell>
          <cell r="CN37" t="str">
            <v>GTL</v>
          </cell>
          <cell r="CO37" t="str">
            <v xml:space="preserve"> NP/AJRIUS-MKT/22/I/21</v>
          </cell>
          <cell r="CP37" t="str">
            <v>005/AJRI-UUS/PKS/I/2019</v>
          </cell>
          <cell r="CQ37" t="str">
            <v>6 bulan pertama dan rasio manfaat asuransi sudah melebihi 50% dari Dana Tabbaru (mana yang terjadi terlebih dahulu)</v>
          </cell>
          <cell r="CR37" t="str">
            <v>14 (empat belas) hari kerja sejak dokumen persyaratan Manfaat Asuransi sebagaimana dimaksud diterima lengkap oleh Pengelola</v>
          </cell>
          <cell r="CS37" t="str">
            <v>Waiting Periode 1 bln</v>
          </cell>
          <cell r="CT37" t="str">
            <v>1 bulan</v>
          </cell>
          <cell r="CU37" t="str">
            <v>Single</v>
          </cell>
          <cell r="CV37">
            <v>0.19999999999999998</v>
          </cell>
          <cell r="CW37" t="str">
            <v>PPA.AJRUS.01.0121</v>
          </cell>
          <cell r="CX37">
            <v>61</v>
          </cell>
          <cell r="CY37">
            <v>0.51</v>
          </cell>
          <cell r="CZ37">
            <v>0</v>
          </cell>
          <cell r="DA37" t="str">
            <v>1 bulan</v>
          </cell>
          <cell r="DB37" t="str">
            <v>QUOTA SHARE 60 : 40 (MAX UA RP 50,000,000)</v>
          </cell>
          <cell r="DC37" t="str">
            <v>6 bulan pertama dan rasio manfaat asuransi sudah melebihi 50% dari Dana Tabbaru (mana yang terjadi terlebih dahulu)</v>
          </cell>
          <cell r="DD37">
            <v>0.05</v>
          </cell>
          <cell r="DE37">
            <v>0.05</v>
          </cell>
          <cell r="DF37"/>
          <cell r="DG37" t="str">
            <v>V</v>
          </cell>
          <cell r="DH37">
            <v>0</v>
          </cell>
          <cell r="DI37">
            <v>0.4</v>
          </cell>
          <cell r="DJ37">
            <v>0.85</v>
          </cell>
          <cell r="DK37">
            <v>0.15</v>
          </cell>
          <cell r="DL37" t="str">
            <v>-</v>
          </cell>
          <cell r="DM37" t="str">
            <v>-</v>
          </cell>
        </row>
        <row r="38">
          <cell r="B38">
            <v>6012105000011</v>
          </cell>
          <cell r="C38">
            <v>6012105000011</v>
          </cell>
          <cell r="D38" t="str">
            <v>KOPERASI JASA SYARIAH MANBAUL RIZKI INVESTAMA</v>
          </cell>
          <cell r="E38" t="str">
            <v>JL. PANJANG NO.6C RT.005 RW.011 
KEL. KEDOYA UTARA KEC. KEBON JERUK
JAKARTA BARAT - 11520</v>
          </cell>
          <cell r="F38" t="str">
            <v>DKI JAKARTA</v>
          </cell>
          <cell r="G38">
            <v>44319</v>
          </cell>
          <cell r="H38">
            <v>2021</v>
          </cell>
          <cell r="I38" t="str">
            <v>RPS</v>
          </cell>
          <cell r="J38" t="str">
            <v>RELIANCE PEMBIAYAAN SYARIAH</v>
          </cell>
          <cell r="K38" t="str">
            <v>AJK</v>
          </cell>
          <cell r="L38">
            <v>44256</v>
          </cell>
          <cell r="M38">
            <v>47543</v>
          </cell>
          <cell r="N38" t="str">
            <v>NEW</v>
          </cell>
          <cell r="O38" t="str">
            <v>INFORCE</v>
          </cell>
          <cell r="P38"/>
          <cell r="Q38" t="str">
            <v>QN_NB_ACRT_500_TERM LIFE_0_0_0_Koperasi Jasa Syariah Manbaul Rizki Investama_2021_001</v>
          </cell>
          <cell r="R38" t="str">
            <v>37 Hari Kalender</v>
          </cell>
          <cell r="S38" t="str">
            <v>60 (Enam Puluh) hari kalender sejak tanggal Peserta mengalami Musibah</v>
          </cell>
          <cell r="T38" t="str">
            <v>60 (Enam Puluh) hari kalender sejak tanggal Peserta mengalami Musibah</v>
          </cell>
          <cell r="U38" t="str">
            <v>6 (enam) bulan sejak Peserta tidak membayar Kontribusi yang melewati Masa Leluasa</v>
          </cell>
          <cell r="V38" t="str">
            <v>60 (enam puluh) Hari Kalender sejak terjadi perselisihan</v>
          </cell>
          <cell r="W38">
            <v>0.5</v>
          </cell>
          <cell r="X38">
            <v>0.5</v>
          </cell>
          <cell r="Y38">
            <v>0.4</v>
          </cell>
          <cell r="Z38">
            <v>0.6</v>
          </cell>
          <cell r="AA38">
            <v>0.4</v>
          </cell>
          <cell r="AB38">
            <v>0.3</v>
          </cell>
          <cell r="AC38">
            <v>0.3</v>
          </cell>
          <cell r="AD38" t="str">
            <v>18 tahun</v>
          </cell>
          <cell r="AE38" t="str">
            <v>64 tahun</v>
          </cell>
          <cell r="AF38" t="str">
            <v>MAREIN SYARIAH</v>
          </cell>
          <cell r="AG38" t="str">
            <v>TREATY</v>
          </cell>
          <cell r="AH38" t="str">
            <v>SURPLUS RP 100,000,000</v>
          </cell>
          <cell r="AI38" t="str">
            <v>SINGLE</v>
          </cell>
          <cell r="AJ38">
            <v>0</v>
          </cell>
          <cell r="AK38" t="str">
            <v>TERLAMPIR</v>
          </cell>
          <cell r="AL38" t="str">
            <v>SESUAI DATA REALISASI</v>
          </cell>
          <cell r="AM38" t="str">
            <v>180 HARI KALENDER</v>
          </cell>
          <cell r="AN38" t="str">
            <v>10 HARI KERJA</v>
          </cell>
          <cell r="AO38" t="str">
            <v>003/DSRJ/TEKNIK/012018</v>
          </cell>
          <cell r="AP38" t="str">
            <v>Kontribusi Gross</v>
          </cell>
          <cell r="AQ38">
            <v>0.1</v>
          </cell>
          <cell r="AR38">
            <v>0</v>
          </cell>
          <cell r="AS38">
            <v>0.01</v>
          </cell>
          <cell r="AT38">
            <v>0</v>
          </cell>
          <cell r="AU38">
            <v>0.15</v>
          </cell>
          <cell r="AV38">
            <v>0</v>
          </cell>
          <cell r="AW38">
            <v>0</v>
          </cell>
          <cell r="AX38">
            <v>0.04</v>
          </cell>
          <cell r="AY38">
            <v>0</v>
          </cell>
          <cell r="AZ38">
            <v>0</v>
          </cell>
          <cell r="BA38" t="str">
            <v>MAINTENANCE=PT. Wahana Abadi Haribawa	Bank BCA: 546-0888699
AGEN PENUTUP	= Jhon Ferry Simorangkir 	BCA:0860345170
REFERAL FEE=Harika wahyu sulistyo 	BCA:8692043234</v>
          </cell>
          <cell r="BB38" t="str">
            <v>MAINTENANCE=PT. Wahana Abadi Haribawa	Bank BCA: 546-0888699
AGEN PENUTUP	= Jhon Ferry Simorangkir 	BCA:0860345170
REFERAL FEE=Harika wahyu sulistyo 	BCA:8692043234</v>
          </cell>
          <cell r="BC38" t="str">
            <v>MAINTENANCE=PT. Wahana Abadi Haribawa	Bank BCA: 546-0888699
AGEN PENUTUP	= Jhon Ferry Simorangkir 	BCA:0860345170
REFERAL FEE=Harika wahyu sulistyo 	BCA:8692043234</v>
          </cell>
          <cell r="BD38"/>
          <cell r="BE38" t="str">
            <v>-</v>
          </cell>
          <cell r="BF38" t="str">
            <v>V</v>
          </cell>
          <cell r="BG38" t="str">
            <v>V</v>
          </cell>
          <cell r="BH38" t="str">
            <v>V</v>
          </cell>
          <cell r="BI38" t="str">
            <v>V</v>
          </cell>
          <cell r="BJ38" t="str">
            <v>V</v>
          </cell>
          <cell r="BK38" t="str">
            <v>-</v>
          </cell>
          <cell r="BL38" t="str">
            <v>V</v>
          </cell>
          <cell r="BM38" t="str">
            <v>V</v>
          </cell>
          <cell r="BN38" t="str">
            <v>91.600.007.8-039.000</v>
          </cell>
          <cell r="BO38" t="str">
            <v>V</v>
          </cell>
          <cell r="BP38" t="str">
            <v>V</v>
          </cell>
          <cell r="BQ38" t="str">
            <v>KOPERASI JASA SYARIAH MANBAUL RIZKI INVESTAMA</v>
          </cell>
          <cell r="BR38" t="str">
            <v>BANK SYARIAH MANDIRI</v>
          </cell>
          <cell r="BS38">
            <v>7774888448</v>
          </cell>
          <cell r="BT38"/>
          <cell r="BU38" t="str">
            <v>-</v>
          </cell>
          <cell r="BV38" t="str">
            <v>JAKARTA BARAT</v>
          </cell>
          <cell r="BW38" t="str">
            <v>31.73</v>
          </cell>
          <cell r="BX38" t="str">
            <v>DKI Jakarta</v>
          </cell>
          <cell r="BY38" t="str">
            <v>Diskon</v>
          </cell>
          <cell r="BZ38"/>
          <cell r="CA38"/>
          <cell r="CB38" t="str">
            <v>Jasa keuangan dan asuransi</v>
          </cell>
          <cell r="CC38" t="str">
            <v>Korporasi Finansial</v>
          </cell>
          <cell r="CD38" t="str">
            <v>Lainnya (BPR. Koperasi. dll)</v>
          </cell>
          <cell r="CE38" t="str">
            <v>-</v>
          </cell>
          <cell r="CF38" t="str">
            <v>SUSILO</v>
          </cell>
          <cell r="CG38" t="str">
            <v>KEAGENAN</v>
          </cell>
          <cell r="CH38" t="str">
            <v>AGEN</v>
          </cell>
          <cell r="CI38" t="str">
            <v>HEAD</v>
          </cell>
          <cell r="CJ38" t="str">
            <v>DIRECT MARKETING</v>
          </cell>
          <cell r="CK38" t="str">
            <v>GROUP</v>
          </cell>
          <cell r="CL38" t="str">
            <v>JANGKAWARSA</v>
          </cell>
          <cell r="CM38" t="str">
            <v>RELIANCE PEMBIAYAAN SYARIAH (RPS)</v>
          </cell>
          <cell r="CN38" t="str">
            <v>OTHER AJK (KOPRASI,LPD,ETC)</v>
          </cell>
          <cell r="CO38" t="str">
            <v xml:space="preserve"> NP/AJRIUS-MKT/24/V/21</v>
          </cell>
          <cell r="CP38"/>
          <cell r="CQ38" t="str">
            <v>6 bulan pertama dan rasio manfaat asuransi sudah melebihi 50% dari Total Kontribusi (mana yang terjadi terlebih dahulu)</v>
          </cell>
          <cell r="CR38" t="str">
            <v>14 (empat belas) hari kerja sejak dokumen persyaratan Manfaat Asuransi sebagaimana dimaksud diterima lengkap oleh Pengelola</v>
          </cell>
          <cell r="CS38" t="str">
            <v>Waiting Periode 2 bln</v>
          </cell>
          <cell r="CT38" t="str">
            <v>2 bulan</v>
          </cell>
          <cell r="CU38" t="str">
            <v>Single</v>
          </cell>
          <cell r="CV38">
            <v>0.2</v>
          </cell>
          <cell r="CW38" t="str">
            <v>PPA.AJRUS.02.0521</v>
          </cell>
          <cell r="CX38">
            <v>65</v>
          </cell>
          <cell r="CY38">
            <v>0.68</v>
          </cell>
          <cell r="CZ38">
            <v>0</v>
          </cell>
          <cell r="DA38" t="str">
            <v>2 bulan</v>
          </cell>
          <cell r="DB38" t="str">
            <v>QUOTA SHARE 50 : 50 MAX RETENSI RP 100,000,000</v>
          </cell>
          <cell r="DC38" t="str">
            <v>6 bulan pertama dan rasio manfaat asuransi sudah melebihi 50% dari Total Kontribusi (mana yang terjadi terlebih dahulu)</v>
          </cell>
          <cell r="DD38">
            <v>0.05</v>
          </cell>
          <cell r="DE38">
            <v>0.05</v>
          </cell>
          <cell r="DF38"/>
          <cell r="DG38" t="str">
            <v>V</v>
          </cell>
          <cell r="DH38">
            <v>0.4</v>
          </cell>
          <cell r="DI38"/>
          <cell r="DJ38"/>
          <cell r="DK38"/>
          <cell r="DL38" t="str">
            <v>-</v>
          </cell>
          <cell r="DM38" t="str">
            <v>-</v>
          </cell>
        </row>
        <row r="39">
          <cell r="B39">
            <v>6012111000012</v>
          </cell>
          <cell r="C39">
            <v>601211000012</v>
          </cell>
          <cell r="D39" t="str">
            <v>PT PROTEKSI ANTAR NUSA QQ PT BANK RIAU KEPRI</v>
          </cell>
          <cell r="E39" t="str">
            <v>GANDARIA 8 OFFICE TOWER LT 12 UNIT H JL. SULTAN ISKANDAR MUDA KEBAYORAN LAMA UTARA JAKARTA SELATAN</v>
          </cell>
          <cell r="F39" t="str">
            <v>DKI JAKARTA</v>
          </cell>
          <cell r="G39">
            <v>44512</v>
          </cell>
          <cell r="H39">
            <v>2021</v>
          </cell>
          <cell r="I39" t="str">
            <v>RPS</v>
          </cell>
          <cell r="J39" t="str">
            <v>RELIANCE PEMBIAYAAN SYARIAH</v>
          </cell>
          <cell r="K39" t="str">
            <v>AJK</v>
          </cell>
          <cell r="L39">
            <v>44256</v>
          </cell>
          <cell r="M39">
            <v>47543</v>
          </cell>
          <cell r="N39" t="str">
            <v>NEW</v>
          </cell>
          <cell r="O39" t="str">
            <v>INFORCE</v>
          </cell>
          <cell r="P39"/>
          <cell r="Q39" t="str">
            <v>QN_NB_ACRT_500_TERM LIFE_0_0_0_BANK RIAU KEPRI_2021_001</v>
          </cell>
          <cell r="R39" t="str">
            <v>37 Hari Kalender</v>
          </cell>
          <cell r="S39" t="str">
            <v>60 (Enam Puluh) hari kalender sejak tanggal Peserta mengalami Musibah</v>
          </cell>
          <cell r="T39" t="str">
            <v>60 (Enam Puluh) hari kalender sejak tanggal Peserta mengalami Musibah</v>
          </cell>
          <cell r="U39" t="str">
            <v>6 (enam) bulan sejak Peserta tidak membayar Kontribusi yang melewati Masa Leluasa</v>
          </cell>
          <cell r="V39" t="str">
            <v>60 (enam puluh) Hari Kalender sejak terjadi perselisihan</v>
          </cell>
          <cell r="W39">
            <v>0.5</v>
          </cell>
          <cell r="X39">
            <v>0.5</v>
          </cell>
          <cell r="Y39">
            <v>0.4</v>
          </cell>
          <cell r="Z39">
            <v>0.6</v>
          </cell>
          <cell r="AA39">
            <v>0.4</v>
          </cell>
          <cell r="AB39">
            <v>0.3</v>
          </cell>
          <cell r="AC39">
            <v>0.3</v>
          </cell>
          <cell r="AD39" t="str">
            <v>18 tahun</v>
          </cell>
          <cell r="AE39" t="str">
            <v>69 tahun</v>
          </cell>
          <cell r="AF39" t="str">
            <v>MAREIN SYARIAH</v>
          </cell>
          <cell r="AG39" t="str">
            <v>TREATY</v>
          </cell>
          <cell r="AH39" t="str">
            <v>SURPLUS RP 100,000,000</v>
          </cell>
          <cell r="AI39" t="str">
            <v>SINGLE</v>
          </cell>
          <cell r="AJ39">
            <v>0</v>
          </cell>
          <cell r="AK39" t="str">
            <v>TERLAMPIR</v>
          </cell>
          <cell r="AL39" t="str">
            <v>SESUAI DATA REALISASI</v>
          </cell>
          <cell r="AM39" t="str">
            <v>180 HARI KALENDER</v>
          </cell>
          <cell r="AN39" t="str">
            <v>10 HARI KERJA</v>
          </cell>
          <cell r="AO39" t="str">
            <v>003/DSRJ/TEKNIK/012018</v>
          </cell>
          <cell r="AP39" t="str">
            <v>Kontribusi Gross</v>
          </cell>
          <cell r="AQ39">
            <v>0</v>
          </cell>
          <cell r="AR39">
            <v>0</v>
          </cell>
          <cell r="AS39">
            <v>0.01</v>
          </cell>
          <cell r="AT39">
            <v>0</v>
          </cell>
          <cell r="AU39">
            <v>0</v>
          </cell>
          <cell r="AV39">
            <v>0</v>
          </cell>
          <cell r="AW39">
            <v>0</v>
          </cell>
          <cell r="AX39">
            <v>0.04</v>
          </cell>
          <cell r="AY39">
            <v>0</v>
          </cell>
          <cell r="AZ39">
            <v>0</v>
          </cell>
          <cell r="BA39" t="str">
            <v>MAINTENANCE=PT. Wahana Abadi Haribawa	Bank BCA: 546-0888699
AGEN PENUTUP	= Jhon Ferry Simorangkir 	BCA:0860345170
REFERAL FEE=Harika wahyu sulistyo 	BCA:8692043234</v>
          </cell>
          <cell r="BB39" t="str">
            <v>MAINTENANCE=PT. Wahana Abadi Haribawa	Bank BCA: 546-0888699
AGEN PENUTUP	= Jhon Ferry Simorangkir 	BCA:0860345170
REFERAL FEE=Harika wahyu sulistyo 	BCA:8692043234</v>
          </cell>
          <cell r="BC39" t="str">
            <v>MAINTENANCE=PT. Wahana Abadi Haribawa	Bank BCA: 546-0888699
AGEN PENUTUP	= Jhon Ferry Simorangkir 	BCA:0860345170
REFERAL FEE=Harika wahyu sulistyo 	BCA:8692043234</v>
          </cell>
          <cell r="BD39"/>
          <cell r="BE39" t="str">
            <v>-</v>
          </cell>
          <cell r="BF39" t="str">
            <v>V</v>
          </cell>
          <cell r="BG39" t="str">
            <v>V</v>
          </cell>
          <cell r="BH39" t="str">
            <v>V</v>
          </cell>
          <cell r="BI39" t="str">
            <v>V</v>
          </cell>
          <cell r="BJ39" t="str">
            <v>V</v>
          </cell>
          <cell r="BK39" t="str">
            <v>-</v>
          </cell>
          <cell r="BL39" t="str">
            <v>V</v>
          </cell>
          <cell r="BM39" t="str">
            <v>V</v>
          </cell>
          <cell r="BN39" t="str">
            <v>02.225.847.9-013.000</v>
          </cell>
          <cell r="BO39" t="str">
            <v>V</v>
          </cell>
          <cell r="BP39" t="str">
            <v>V</v>
          </cell>
          <cell r="BQ39"/>
          <cell r="BR39"/>
          <cell r="BS39"/>
          <cell r="BT39"/>
          <cell r="BU39" t="str">
            <v>-</v>
          </cell>
          <cell r="BV39"/>
          <cell r="BW39" t="str">
            <v>31.73</v>
          </cell>
          <cell r="BX39" t="str">
            <v>DKI Jakarta</v>
          </cell>
          <cell r="BY39" t="str">
            <v>Diskon</v>
          </cell>
          <cell r="BZ39"/>
          <cell r="CA39"/>
          <cell r="CB39" t="str">
            <v>Jasa keuangan dan asuransi</v>
          </cell>
          <cell r="CC39" t="str">
            <v>Korporasi Finansial</v>
          </cell>
          <cell r="CD39" t="str">
            <v>Lainnya (BPR. Koperasi. dll)</v>
          </cell>
          <cell r="CE39" t="str">
            <v>-</v>
          </cell>
          <cell r="CF39" t="str">
            <v>NURMA</v>
          </cell>
          <cell r="CG39" t="str">
            <v>KEAGENAN</v>
          </cell>
          <cell r="CH39" t="str">
            <v>AGEN</v>
          </cell>
          <cell r="CI39" t="str">
            <v>HEAD</v>
          </cell>
          <cell r="CJ39" t="str">
            <v>DIRECT MARKETING</v>
          </cell>
          <cell r="CK39" t="str">
            <v>GROUP</v>
          </cell>
          <cell r="CL39" t="str">
            <v>JANGKAWARSA</v>
          </cell>
          <cell r="CM39" t="str">
            <v>RELIANCE PEMBIAYAAN SYARIAH (RPS)</v>
          </cell>
          <cell r="CN39" t="str">
            <v>OTHER AJK (KOPRASI,LPD,ETC)</v>
          </cell>
          <cell r="CO39"/>
          <cell r="CP39"/>
          <cell r="CQ39" t="str">
            <v>6 bulan pertama dan rasio manfaat asuransi sudah melebihi 50% dari Total Kontribusi (mana yang terjadi terlebih dahulu)</v>
          </cell>
          <cell r="CR39" t="str">
            <v>14 (empat belas) hari kerja sejak dokumen persyaratan Manfaat Asuransi sebagaimana dimaksud diterima lengkap oleh Pengelola</v>
          </cell>
          <cell r="CS39" t="str">
            <v>Waiting Periode 2 bln</v>
          </cell>
          <cell r="CT39"/>
          <cell r="CU39" t="str">
            <v>Single</v>
          </cell>
          <cell r="CV39"/>
          <cell r="CW39" t="str">
            <v>PPA.AJRUS.02.0521</v>
          </cell>
          <cell r="CX39">
            <v>65</v>
          </cell>
          <cell r="CY39">
            <v>0.68</v>
          </cell>
          <cell r="CZ39">
            <v>0</v>
          </cell>
          <cell r="DA39" t="str">
            <v>2 bulan</v>
          </cell>
          <cell r="DB39" t="str">
            <v>QUOTA SHARE 50 : 50 MAX RETENSI RP 100,000,000</v>
          </cell>
          <cell r="DC39" t="str">
            <v>6 bulan pertama dan rasio manfaat asuransi sudah melebihi 50% dari Total Kontribusi (mana yang terjadi terlebih dahulu)</v>
          </cell>
          <cell r="DD39"/>
          <cell r="DE39"/>
          <cell r="DF39"/>
          <cell r="DG39" t="str">
            <v>V</v>
          </cell>
          <cell r="DH39">
            <v>0.4</v>
          </cell>
          <cell r="DI39"/>
          <cell r="DJ39"/>
          <cell r="DK39"/>
          <cell r="DL39" t="str">
            <v>-</v>
          </cell>
          <cell r="DM39" t="str">
            <v>-</v>
          </cell>
        </row>
        <row r="40">
          <cell r="B40">
            <v>6012111000013</v>
          </cell>
          <cell r="C40">
            <v>601211000013</v>
          </cell>
          <cell r="D40" t="str">
            <v>PT PROTEKSI ANTAR NUSA QQ PT BANK RIAU KEPRI</v>
          </cell>
          <cell r="E40" t="str">
            <v>GANDARIA 8 OFFICE TOWER LT 12 UNIT H JL. SULTAN ISKANDAR MUDA KEBAYORAN LAMA UTARA JAKARTA SELATAN</v>
          </cell>
          <cell r="F40" t="str">
            <v>DKI JAKARTA</v>
          </cell>
          <cell r="G40">
            <v>44512</v>
          </cell>
          <cell r="H40">
            <v>2021</v>
          </cell>
          <cell r="I40" t="str">
            <v>RPS</v>
          </cell>
          <cell r="J40" t="str">
            <v>RELIANCE PEMBIAYAAN SYARIAH</v>
          </cell>
          <cell r="K40" t="str">
            <v>AJK</v>
          </cell>
          <cell r="L40">
            <v>44256</v>
          </cell>
          <cell r="M40">
            <v>47543</v>
          </cell>
          <cell r="N40" t="str">
            <v>NEW</v>
          </cell>
          <cell r="O40" t="str">
            <v>INFORCE</v>
          </cell>
          <cell r="P40"/>
          <cell r="Q40" t="str">
            <v>QN_NB_ACRT_500_TERM LIFE_0_0_0_BANK RIAU KEPRI_2021_001</v>
          </cell>
          <cell r="R40" t="str">
            <v>37 Hari Kalender</v>
          </cell>
          <cell r="S40" t="str">
            <v>60 (Enam Puluh) hari kalender sejak tanggal Peserta mengalami Musibah</v>
          </cell>
          <cell r="T40" t="str">
            <v>60 (Enam Puluh) hari kalender sejak tanggal Peserta mengalami Musibah</v>
          </cell>
          <cell r="U40" t="str">
            <v>6 (enam) bulan sejak Peserta tidak membayar Kontribusi yang melewati Masa Leluasa</v>
          </cell>
          <cell r="V40" t="str">
            <v>60 (enam puluh) Hari Kalender sejak terjadi perselisihan</v>
          </cell>
          <cell r="W40">
            <v>0.5</v>
          </cell>
          <cell r="X40">
            <v>0.5</v>
          </cell>
          <cell r="Y40">
            <v>0.4</v>
          </cell>
          <cell r="Z40">
            <v>0.6</v>
          </cell>
          <cell r="AA40">
            <v>0.4</v>
          </cell>
          <cell r="AB40">
            <v>0.3</v>
          </cell>
          <cell r="AC40">
            <v>0.3</v>
          </cell>
          <cell r="AD40" t="str">
            <v>18 tahun</v>
          </cell>
          <cell r="AE40" t="str">
            <v>69 tahun</v>
          </cell>
          <cell r="AF40" t="str">
            <v>MAREIN SYARIAH</v>
          </cell>
          <cell r="AG40" t="str">
            <v>TREATY</v>
          </cell>
          <cell r="AH40" t="str">
            <v>SURPLUS RP 100,000,000</v>
          </cell>
          <cell r="AI40" t="str">
            <v>SINGLE</v>
          </cell>
          <cell r="AJ40">
            <v>0</v>
          </cell>
          <cell r="AK40" t="str">
            <v>TERLAMPIR</v>
          </cell>
          <cell r="AL40" t="str">
            <v>SESUAI DATA REALISASI</v>
          </cell>
          <cell r="AM40" t="str">
            <v>180 HARI KALENDER</v>
          </cell>
          <cell r="AN40" t="str">
            <v>10 HARI KERJA</v>
          </cell>
          <cell r="AO40" t="str">
            <v>003/DSRJ/TEKNIK/012018</v>
          </cell>
          <cell r="AP40" t="str">
            <v>Kontribusi Gross</v>
          </cell>
          <cell r="AQ40">
            <v>0</v>
          </cell>
          <cell r="AR40">
            <v>0</v>
          </cell>
          <cell r="AS40">
            <v>0.01</v>
          </cell>
          <cell r="AT40">
            <v>0</v>
          </cell>
          <cell r="AU40">
            <v>0</v>
          </cell>
          <cell r="AV40">
            <v>0</v>
          </cell>
          <cell r="AW40">
            <v>0</v>
          </cell>
          <cell r="AX40">
            <v>0.04</v>
          </cell>
          <cell r="AY40">
            <v>0</v>
          </cell>
          <cell r="AZ40">
            <v>0</v>
          </cell>
          <cell r="BA40" t="str">
            <v>MAINTENANCE=PT. Wahana Abadi Haribawa	Bank BCA: 546-0888699
AGEN PENUTUP	= Jhon Ferry Simorangkir 	BCA:0860345170
REFERAL FEE=Harika wahyu sulistyo 	BCA:8692043234</v>
          </cell>
          <cell r="BB40" t="str">
            <v>MAINTENANCE=PT. Wahana Abadi Haribawa	Bank BCA: 546-0888699
AGEN PENUTUP	= Jhon Ferry Simorangkir 	BCA:0860345170
REFERAL FEE=Harika wahyu sulistyo 	BCA:8692043234</v>
          </cell>
          <cell r="BC40" t="str">
            <v>MAINTENANCE=PT. Wahana Abadi Haribawa	Bank BCA: 546-0888699
AGEN PENUTUP	= Jhon Ferry Simorangkir 	BCA:0860345170
REFERAL FEE=Harika wahyu sulistyo 	BCA:8692043234</v>
          </cell>
          <cell r="BD40"/>
          <cell r="BE40" t="str">
            <v>-</v>
          </cell>
          <cell r="BF40" t="str">
            <v>V</v>
          </cell>
          <cell r="BG40" t="str">
            <v>V</v>
          </cell>
          <cell r="BH40" t="str">
            <v>V</v>
          </cell>
          <cell r="BI40" t="str">
            <v>V</v>
          </cell>
          <cell r="BJ40" t="str">
            <v>V</v>
          </cell>
          <cell r="BK40" t="str">
            <v>-</v>
          </cell>
          <cell r="BL40" t="str">
            <v>V</v>
          </cell>
          <cell r="BM40" t="str">
            <v>V</v>
          </cell>
          <cell r="BN40" t="str">
            <v>02.225.847.9-013.000</v>
          </cell>
          <cell r="BO40" t="str">
            <v>V</v>
          </cell>
          <cell r="BP40" t="str">
            <v>V</v>
          </cell>
          <cell r="BQ40"/>
          <cell r="BR40"/>
          <cell r="BS40"/>
          <cell r="BT40"/>
          <cell r="BU40" t="str">
            <v>-</v>
          </cell>
          <cell r="BV40"/>
          <cell r="BW40" t="str">
            <v>31.73</v>
          </cell>
          <cell r="BX40" t="str">
            <v>DKI Jakarta</v>
          </cell>
          <cell r="BY40" t="str">
            <v>Diskon</v>
          </cell>
          <cell r="BZ40"/>
          <cell r="CA40"/>
          <cell r="CB40" t="str">
            <v>Jasa keuangan dan asuransi</v>
          </cell>
          <cell r="CC40" t="str">
            <v>Korporasi Finansial</v>
          </cell>
          <cell r="CD40" t="str">
            <v>Lainnya (BPR. Koperasi. dll)</v>
          </cell>
          <cell r="CE40" t="str">
            <v>-</v>
          </cell>
          <cell r="CF40" t="str">
            <v>NURMA</v>
          </cell>
          <cell r="CG40" t="str">
            <v>KEAGENAN</v>
          </cell>
          <cell r="CH40" t="str">
            <v>AGEN</v>
          </cell>
          <cell r="CI40" t="str">
            <v>HEAD</v>
          </cell>
          <cell r="CJ40" t="str">
            <v>DIRECT MARKETING</v>
          </cell>
          <cell r="CK40" t="str">
            <v>GROUP</v>
          </cell>
          <cell r="CL40" t="str">
            <v>JANGKAWARSA</v>
          </cell>
          <cell r="CM40" t="str">
            <v>RELIANCE PEMBIAYAAN SYARIAH (RPS)</v>
          </cell>
          <cell r="CN40" t="str">
            <v>OTHER AJK (KOPRASI,LPD,ETC)</v>
          </cell>
          <cell r="CO40"/>
          <cell r="CP40"/>
          <cell r="CQ40" t="str">
            <v>6 bulan pertama dan rasio manfaat asuransi sudah melebihi 50% dari Total Kontribusi (mana yang terjadi terlebih dahulu)</v>
          </cell>
          <cell r="CR40" t="str">
            <v>14 (empat belas) hari kerja sejak dokumen persyaratan Manfaat Asuransi sebagaimana dimaksud diterima lengkap oleh Pengelola</v>
          </cell>
          <cell r="CS40" t="str">
            <v>Waiting Periode 2 bln</v>
          </cell>
          <cell r="CT40"/>
          <cell r="CU40" t="str">
            <v>Single</v>
          </cell>
          <cell r="CV40"/>
          <cell r="CW40" t="str">
            <v>PPA.AJRUS.02.0521</v>
          </cell>
          <cell r="CX40">
            <v>65</v>
          </cell>
          <cell r="CY40">
            <v>0.68</v>
          </cell>
          <cell r="CZ40">
            <v>0</v>
          </cell>
          <cell r="DA40" t="str">
            <v>2 bulan</v>
          </cell>
          <cell r="DB40" t="str">
            <v>QUOTA SHARE 50 : 50 MAX RETENSI RP 100,000,000</v>
          </cell>
          <cell r="DC40" t="str">
            <v>6 bulan pertama dan rasio manfaat asuransi sudah melebihi 50% dari Total Kontribusi (mana yang terjadi terlebih dahulu)</v>
          </cell>
          <cell r="DD40"/>
          <cell r="DE40"/>
          <cell r="DF40"/>
          <cell r="DG40" t="str">
            <v>V</v>
          </cell>
          <cell r="DH40">
            <v>0.4</v>
          </cell>
          <cell r="DI40"/>
          <cell r="DJ40"/>
          <cell r="DK40"/>
          <cell r="DL40" t="str">
            <v>-</v>
          </cell>
          <cell r="DM40" t="str">
            <v>-</v>
          </cell>
        </row>
        <row r="41">
          <cell r="B41">
            <v>6012111000014</v>
          </cell>
          <cell r="C41">
            <v>6012111000014</v>
          </cell>
          <cell r="D41" t="str">
            <v>PT BANK KB BUKOPIN SYARIAH</v>
          </cell>
          <cell r="E41" t="str">
            <v>Gedung Bank Syariah Bukopin
Jl. Salemba Raya No. 55  
Jakarta Pusat - 10440</v>
          </cell>
          <cell r="F41" t="str">
            <v>DKI JAKARTA</v>
          </cell>
          <cell r="G41">
            <v>44538</v>
          </cell>
          <cell r="H41">
            <v>2021</v>
          </cell>
          <cell r="I41" t="str">
            <v>RPS</v>
          </cell>
          <cell r="J41" t="str">
            <v>RELIANCE PEMBIAYAAN SYARIAH</v>
          </cell>
          <cell r="K41" t="str">
            <v>AJK</v>
          </cell>
          <cell r="L41">
            <v>44256</v>
          </cell>
          <cell r="M41">
            <v>47543</v>
          </cell>
          <cell r="N41" t="str">
            <v>NEW</v>
          </cell>
          <cell r="O41" t="str">
            <v>INFORCE</v>
          </cell>
          <cell r="P41"/>
          <cell r="Q41" t="str">
            <v>QN_NB_ACRT_500_TERM LIFE_0_0_0_BANK RIAU KEPRI_2021_001</v>
          </cell>
          <cell r="R41" t="str">
            <v>37 Hari Kalender</v>
          </cell>
          <cell r="S41" t="str">
            <v>60 (Enam Puluh) hari kalender sejak tanggal Peserta mengalami Musibah</v>
          </cell>
          <cell r="T41" t="str">
            <v>60 (Enam Puluh) hari kalender sejak tanggal Peserta mengalami Musibah</v>
          </cell>
          <cell r="U41" t="str">
            <v>6 (enam) bulan sejak Peserta tidak membayar Kontribusi yang melewati Masa Leluasa</v>
          </cell>
          <cell r="V41" t="str">
            <v>60 (enam puluh) Hari Kalender sejak terjadi perselisihan</v>
          </cell>
          <cell r="W41">
            <v>0.5</v>
          </cell>
          <cell r="X41">
            <v>0.5</v>
          </cell>
          <cell r="Y41">
            <v>0.4</v>
          </cell>
          <cell r="Z41">
            <v>0.6</v>
          </cell>
          <cell r="AA41">
            <v>0.4</v>
          </cell>
          <cell r="AB41">
            <v>0.3</v>
          </cell>
          <cell r="AC41">
            <v>0.3</v>
          </cell>
          <cell r="AD41" t="str">
            <v xml:space="preserve">21 Tahun </v>
          </cell>
          <cell r="AE41" t="str">
            <v>79 Tahun</v>
          </cell>
          <cell r="AF41" t="str">
            <v>OR</v>
          </cell>
          <cell r="AG41" t="str">
            <v>OR</v>
          </cell>
          <cell r="AH41" t="str">
            <v>OR</v>
          </cell>
          <cell r="AI41" t="str">
            <v>SINGLE</v>
          </cell>
          <cell r="AJ41">
            <v>0</v>
          </cell>
          <cell r="AK41" t="str">
            <v>TERLAMPIR</v>
          </cell>
          <cell r="AL41" t="str">
            <v>SESUAI DATA REALISASI</v>
          </cell>
          <cell r="AM41" t="str">
            <v>180 HARI KALENDER</v>
          </cell>
          <cell r="AN41" t="str">
            <v>10 HARI KERJA</v>
          </cell>
          <cell r="AO41" t="str">
            <v>003/DSRJ/TEKNIK/012018</v>
          </cell>
          <cell r="AP41" t="str">
            <v>Kontribusi Gross</v>
          </cell>
          <cell r="AQ41">
            <v>0.25</v>
          </cell>
          <cell r="AR41">
            <v>0</v>
          </cell>
          <cell r="AS41">
            <v>0.05</v>
          </cell>
          <cell r="AT41">
            <v>0</v>
          </cell>
          <cell r="AU41">
            <v>0</v>
          </cell>
          <cell r="AV41">
            <v>0</v>
          </cell>
          <cell r="AW41">
            <v>0</v>
          </cell>
          <cell r="AX41">
            <v>0</v>
          </cell>
          <cell r="AY41">
            <v>0.02</v>
          </cell>
          <cell r="AZ41">
            <v>0</v>
          </cell>
          <cell r="BA41" t="str">
            <v>MAINTENANCE=PT. Wahana Abadi Haribawa	Bank BCA: 546-0888699
AGEN PENUTUP	= Jhon Ferry Simorangkir 	BCA:0860345170
REFERAL FEE=Harika wahyu sulistyo 	BCA:8692043234</v>
          </cell>
          <cell r="BB41" t="str">
            <v>MAINTENANCE=PT. Wahana Abadi Haribawa	Bank BCA: 546-0888699
AGEN PENUTUP	= Jhon Ferry Simorangkir 	BCA:0860345170
REFERAL FEE=Harika wahyu sulistyo 	BCA:8692043234</v>
          </cell>
          <cell r="BC41" t="str">
            <v>MAINTENANCE=PT. Wahana Abadi Haribawa	Bank BCA: 546-0888699
AGEN PENUTUP	= Jhon Ferry Simorangkir 	BCA:0860345170
REFERAL FEE=Harika wahyu sulistyo 	BCA:8692043234</v>
          </cell>
          <cell r="BD41"/>
          <cell r="BE41" t="str">
            <v>-</v>
          </cell>
          <cell r="BF41" t="str">
            <v>V</v>
          </cell>
          <cell r="BG41" t="str">
            <v>V</v>
          </cell>
          <cell r="BH41" t="str">
            <v>V</v>
          </cell>
          <cell r="BI41" t="str">
            <v>V</v>
          </cell>
          <cell r="BJ41" t="str">
            <v>V</v>
          </cell>
          <cell r="BK41" t="str">
            <v>-</v>
          </cell>
          <cell r="BL41" t="str">
            <v>V</v>
          </cell>
          <cell r="BM41" t="str">
            <v>V</v>
          </cell>
          <cell r="BN41" t="str">
            <v>89.731.139.5-432.000</v>
          </cell>
          <cell r="BO41" t="str">
            <v>V</v>
          </cell>
          <cell r="BP41" t="str">
            <v>V</v>
          </cell>
          <cell r="BQ41"/>
          <cell r="BR41"/>
          <cell r="BS41"/>
          <cell r="BT41" t="str">
            <v>PT JASA ADVISINDO SEJAHTERA (JAS) PIALANG ASURANSI:Gedung Nucira lantai 3, Jl.MT.Haryono Kav.27, Tebet, Jakarta 12820</v>
          </cell>
          <cell r="BU41" t="str">
            <v>-</v>
          </cell>
          <cell r="BV41"/>
          <cell r="BW41" t="str">
            <v>31.73</v>
          </cell>
          <cell r="BX41" t="str">
            <v>DKI Jakarta</v>
          </cell>
          <cell r="BY41" t="str">
            <v>Brokerage Ujroh</v>
          </cell>
          <cell r="BZ41"/>
          <cell r="CA41"/>
          <cell r="CB41" t="str">
            <v>Jasa keuangan dan asuransi</v>
          </cell>
          <cell r="CC41" t="str">
            <v>Korporasi Finansial</v>
          </cell>
          <cell r="CD41" t="str">
            <v>Lainnya (BPR. Koperasi. dll)</v>
          </cell>
          <cell r="CE41" t="str">
            <v>-</v>
          </cell>
          <cell r="CF41" t="str">
            <v>ERNA RAFIKA</v>
          </cell>
          <cell r="CG41" t="str">
            <v>BROKER</v>
          </cell>
          <cell r="CH41" t="str">
            <v>BROKER</v>
          </cell>
          <cell r="CI41" t="str">
            <v>HEAD</v>
          </cell>
          <cell r="CJ41" t="str">
            <v>BROKER ASURANSI</v>
          </cell>
          <cell r="CK41" t="str">
            <v>GROUP</v>
          </cell>
          <cell r="CL41" t="str">
            <v>JANGKAWARSA</v>
          </cell>
          <cell r="CM41" t="str">
            <v>RELIANCE PEMBIAYAAN SYARIAH (RPS)</v>
          </cell>
          <cell r="CN41" t="str">
            <v>OTHER AJK (KOPRASI,LPD,ETC)</v>
          </cell>
          <cell r="CO41" t="str">
            <v xml:space="preserve"> NP/AJRIUS-MKT/36/XII/21 &amp; NP PERALIHAN: NP/AJRIUS-MKT/24/VII/22</v>
          </cell>
          <cell r="CP41"/>
          <cell r="CQ41" t="str">
            <v>6 bulan pertama dan rasio manfaat asuransi sudah melebihi 40% dari Total Kontribusi (mana yang terjadi terlebih dahulu)</v>
          </cell>
          <cell r="CR41" t="str">
            <v>14 (empat belas) hari kerja sejak dokumen persyaratan Manfaat Asuransi sebagaimana dimaksud diterima lengkap oleh Pengelola</v>
          </cell>
          <cell r="CS41" t="str">
            <v>Waiting Periode 2 bln</v>
          </cell>
          <cell r="CT41">
            <v>0</v>
          </cell>
          <cell r="CU41" t="str">
            <v>Single</v>
          </cell>
          <cell r="CV41"/>
          <cell r="CW41" t="str">
            <v>PPA.AJRUS.02.0521</v>
          </cell>
          <cell r="CX41">
            <v>65</v>
          </cell>
          <cell r="CY41">
            <v>0.68</v>
          </cell>
          <cell r="CZ41">
            <v>0</v>
          </cell>
          <cell r="DA41">
            <v>0</v>
          </cell>
          <cell r="DB41" t="str">
            <v>QUOTA SHARE 50 : 50 MAX RETENSI RP 100,000,000</v>
          </cell>
          <cell r="DC41" t="str">
            <v>6 bulan pertama dan rasio manfaat asuransi sudah melebihi 40% dari Total Kontribusi (mana yang terjadi terlebih dahulu)</v>
          </cell>
          <cell r="DD41">
            <v>0.05</v>
          </cell>
          <cell r="DE41">
            <v>0.05</v>
          </cell>
          <cell r="DF41">
            <v>0.1</v>
          </cell>
          <cell r="DG41" t="str">
            <v>V</v>
          </cell>
          <cell r="DH41">
            <v>0.4</v>
          </cell>
          <cell r="DI41">
            <v>0</v>
          </cell>
          <cell r="DJ41">
            <v>0</v>
          </cell>
          <cell r="DK41">
            <v>0</v>
          </cell>
          <cell r="DL41">
            <v>0.6</v>
          </cell>
          <cell r="DM41">
            <v>0.6</v>
          </cell>
        </row>
        <row r="42">
          <cell r="B42">
            <v>6012112000015</v>
          </cell>
          <cell r="C42">
            <v>6012112000015</v>
          </cell>
          <cell r="D42" t="str">
            <v>KOPERASI NUSANTARA</v>
          </cell>
          <cell r="E42" t="str">
            <v>Jl. Prof. Soepomo SH No. 2B Jakarta Selatan 12810</v>
          </cell>
          <cell r="F42" t="str">
            <v>DKI JAKARTA</v>
          </cell>
          <cell r="G42">
            <v>44558</v>
          </cell>
          <cell r="H42">
            <v>2021</v>
          </cell>
          <cell r="I42" t="str">
            <v>RPS</v>
          </cell>
          <cell r="J42" t="str">
            <v>RELIANCE PEMBIAYAAN SYARIAH</v>
          </cell>
          <cell r="K42" t="str">
            <v>AJK</v>
          </cell>
          <cell r="L42">
            <v>44256</v>
          </cell>
          <cell r="M42">
            <v>47543</v>
          </cell>
          <cell r="N42" t="str">
            <v>NEW</v>
          </cell>
          <cell r="O42" t="str">
            <v>INFORCE</v>
          </cell>
          <cell r="P42"/>
          <cell r="Q42" t="str">
            <v>QN_NB_ACRT_500_TERM LIFE_0_0_0_BANK RIAU KEPRI_2021_001</v>
          </cell>
          <cell r="R42" t="str">
            <v>37 Hari Kalender</v>
          </cell>
          <cell r="S42" t="str">
            <v>60 (Enam Puluh) hari kalender sejak tanggal Peserta mengalami Musibah</v>
          </cell>
          <cell r="T42" t="str">
            <v>60 (Enam Puluh) hari kalender sejak tanggal Peserta mengalami Musibah</v>
          </cell>
          <cell r="U42" t="str">
            <v>6 (enam) bulan sejak Peserta tidak membayar Kontribusi yang melewati Masa Leluasa</v>
          </cell>
          <cell r="V42" t="str">
            <v>60 (enam puluh) Hari Kalender sejak terjadi perselisihan</v>
          </cell>
          <cell r="W42">
            <v>0.5</v>
          </cell>
          <cell r="X42">
            <v>0.5</v>
          </cell>
          <cell r="Y42">
            <v>0.4</v>
          </cell>
          <cell r="Z42">
            <v>0.6</v>
          </cell>
          <cell r="AA42">
            <v>0.4</v>
          </cell>
          <cell r="AB42">
            <v>0.3</v>
          </cell>
          <cell r="AC42">
            <v>0.3</v>
          </cell>
          <cell r="AD42" t="str">
            <v xml:space="preserve">21 Tahun </v>
          </cell>
          <cell r="AE42" t="str">
            <v>79 Tahun</v>
          </cell>
          <cell r="AF42" t="str">
            <v>OR</v>
          </cell>
          <cell r="AG42" t="str">
            <v>OR</v>
          </cell>
          <cell r="AH42" t="str">
            <v>OR</v>
          </cell>
          <cell r="AI42" t="str">
            <v>SINGLE</v>
          </cell>
          <cell r="AJ42">
            <v>0</v>
          </cell>
          <cell r="AK42" t="str">
            <v>TERLAMPIR</v>
          </cell>
          <cell r="AL42" t="str">
            <v>SESUAI DATA REALISASI</v>
          </cell>
          <cell r="AM42" t="str">
            <v>180 HARI KALENDER</v>
          </cell>
          <cell r="AN42" t="str">
            <v>10 HARI KERJA</v>
          </cell>
          <cell r="AO42"/>
          <cell r="AP42" t="str">
            <v>Kontribusi Gross</v>
          </cell>
          <cell r="AQ42">
            <v>0.1</v>
          </cell>
          <cell r="AR42">
            <v>0</v>
          </cell>
          <cell r="AS42">
            <v>2.5000000000000001E-2</v>
          </cell>
          <cell r="AT42">
            <v>0</v>
          </cell>
          <cell r="AU42">
            <v>0</v>
          </cell>
          <cell r="AV42">
            <v>0</v>
          </cell>
          <cell r="AW42">
            <v>0.25</v>
          </cell>
          <cell r="AX42">
            <v>0</v>
          </cell>
          <cell r="AY42">
            <v>0.02</v>
          </cell>
          <cell r="AZ42">
            <v>0.1</v>
          </cell>
          <cell r="BA42" t="str">
            <v xml:space="preserve">MAINTENANCE=PT. Wahana Abadi Haribawa	Bank BCA: 546-0888699
</v>
          </cell>
          <cell r="BB42" t="str">
            <v xml:space="preserve">MAINTENANCE=PT. Wahana Abadi Haribawa	Bank BCA: 546-0888699
</v>
          </cell>
          <cell r="BC42" t="str">
            <v xml:space="preserve">MAINTENANCE=PT. Wahana Abadi Haribawa	Bank BCA: 546-0888699
</v>
          </cell>
          <cell r="BD42"/>
          <cell r="BE42" t="str">
            <v>-</v>
          </cell>
          <cell r="BF42" t="str">
            <v>V</v>
          </cell>
          <cell r="BG42" t="str">
            <v>V</v>
          </cell>
          <cell r="BH42" t="str">
            <v>V</v>
          </cell>
          <cell r="BI42" t="str">
            <v>V</v>
          </cell>
          <cell r="BJ42" t="str">
            <v>V</v>
          </cell>
          <cell r="BK42" t="str">
            <v>-</v>
          </cell>
          <cell r="BL42" t="str">
            <v>V</v>
          </cell>
          <cell r="BM42" t="str">
            <v>V</v>
          </cell>
          <cell r="BN42" t="str">
            <v>02.309.427.9-441.000</v>
          </cell>
          <cell r="BO42" t="str">
            <v>V</v>
          </cell>
          <cell r="BP42" t="str">
            <v>V</v>
          </cell>
          <cell r="BQ42"/>
          <cell r="BR42"/>
          <cell r="BS42"/>
          <cell r="BT42"/>
          <cell r="BU42" t="str">
            <v>-</v>
          </cell>
          <cell r="BV42"/>
          <cell r="BW42" t="str">
            <v>31.73</v>
          </cell>
          <cell r="BX42" t="str">
            <v>DKI Jakarta</v>
          </cell>
          <cell r="BY42" t="str">
            <v>Diskon</v>
          </cell>
          <cell r="BZ42"/>
          <cell r="CA42"/>
          <cell r="CB42" t="str">
            <v>Jasa keuangan dan asuransi</v>
          </cell>
          <cell r="CC42" t="str">
            <v>Korporasi Finansial</v>
          </cell>
          <cell r="CD42" t="str">
            <v>Lainnya (BPR. Koperasi. dll)</v>
          </cell>
          <cell r="CE42" t="str">
            <v>-</v>
          </cell>
          <cell r="CF42" t="str">
            <v>ERNA RAFIKA</v>
          </cell>
          <cell r="CG42" t="str">
            <v>KEAGENAN</v>
          </cell>
          <cell r="CH42" t="str">
            <v>AGEN</v>
          </cell>
          <cell r="CI42" t="str">
            <v>HEAD</v>
          </cell>
          <cell r="CJ42" t="str">
            <v>DIRECT MARKETING</v>
          </cell>
          <cell r="CK42" t="str">
            <v>GROUP</v>
          </cell>
          <cell r="CL42" t="str">
            <v>JANGKAWARSA</v>
          </cell>
          <cell r="CM42" t="str">
            <v>RELIANCE PEMBIAYAAN SYARIAH (RPS)</v>
          </cell>
          <cell r="CN42" t="str">
            <v>OTHER AJK (KOPRASI,LPD,ETC)</v>
          </cell>
          <cell r="CO42" t="str">
            <v xml:space="preserve"> NP/AJRIUS-MKT/25/XII/21  &amp; NO STLH PERUBAHAN:  NP/AJRIUS-MKT/23/VII/22</v>
          </cell>
          <cell r="CP42"/>
          <cell r="CQ42" t="str">
            <v>6 bulan pertama dan rasio manfaat asuransi sudah melebihi 40% dari Total Kontribusi (mana yang terjadi terlebih dahulu)</v>
          </cell>
          <cell r="CR42" t="str">
            <v>14 (empat belas) hari kerja sejak dokumen persyaratan Manfaat Asuransi sebagaimana dimaksud diterima lengkap oleh Pengelola</v>
          </cell>
          <cell r="CS42" t="str">
            <v>Waiting Periode 2 bln</v>
          </cell>
          <cell r="CT42"/>
          <cell r="CU42" t="str">
            <v>Single</v>
          </cell>
          <cell r="CV42"/>
          <cell r="CW42" t="str">
            <v>PPA.AJRUS.02.0521</v>
          </cell>
          <cell r="CX42">
            <v>65</v>
          </cell>
          <cell r="CY42">
            <v>0.68</v>
          </cell>
          <cell r="CZ42">
            <v>0</v>
          </cell>
          <cell r="DA42" t="str">
            <v>2 bulan</v>
          </cell>
          <cell r="DB42" t="str">
            <v>QUOTA SHARE 50 : 50 MAX RETENSI RP 100,000,000</v>
          </cell>
          <cell r="DC42" t="str">
            <v>6 bulan pertama dan rasio manfaat asuransi sudah melebihi 40% dari Total Kontribusi (mana yang terjadi terlebih dahulu)</v>
          </cell>
          <cell r="DD42"/>
          <cell r="DE42"/>
          <cell r="DF42"/>
          <cell r="DG42" t="str">
            <v>V</v>
          </cell>
          <cell r="DH42">
            <v>0.4</v>
          </cell>
          <cell r="DI42">
            <v>0</v>
          </cell>
          <cell r="DJ42">
            <v>0</v>
          </cell>
          <cell r="DK42">
            <v>0</v>
          </cell>
          <cell r="DL42">
            <v>0.6</v>
          </cell>
          <cell r="DM42" t="str">
            <v>-</v>
          </cell>
        </row>
        <row r="43">
          <cell r="B43">
            <v>6012201000016</v>
          </cell>
          <cell r="C43">
            <v>6012201000016</v>
          </cell>
          <cell r="D43" t="str">
            <v>KOPERASI WANITA SETIA BHAKTI WANITA</v>
          </cell>
          <cell r="E43" t="str">
            <v>Jl. Jemur Andayani No. 55 Surabaya, Jawa Timur 60237</v>
          </cell>
          <cell r="F43" t="str">
            <v>JAWA TIMUR</v>
          </cell>
          <cell r="G43">
            <v>44569</v>
          </cell>
          <cell r="H43">
            <v>2022</v>
          </cell>
          <cell r="I43" t="str">
            <v>RPS</v>
          </cell>
          <cell r="J43" t="str">
            <v>RELIANCE PEMBIAYAAN SYARIAH</v>
          </cell>
          <cell r="K43" t="str">
            <v>AJK</v>
          </cell>
          <cell r="L43">
            <v>44531</v>
          </cell>
          <cell r="M43">
            <v>47543</v>
          </cell>
          <cell r="N43" t="str">
            <v>NEW</v>
          </cell>
          <cell r="O43" t="str">
            <v>INFORCE</v>
          </cell>
          <cell r="P43"/>
          <cell r="Q43" t="str">
            <v>QN_NB_ACRT_500_TERM LIFE_0_0_0_BANK RIAU KEPRI_2021_001</v>
          </cell>
          <cell r="R43" t="str">
            <v>37 Hari Kalender</v>
          </cell>
          <cell r="S43" t="str">
            <v>60 (Enam Puluh) hari kalender sejak tanggal Peserta mengalami Musibah</v>
          </cell>
          <cell r="T43" t="str">
            <v>60 (Enam Puluh) hari kalender sejak tanggal Peserta mengalami Musibah</v>
          </cell>
          <cell r="U43" t="str">
            <v>6 (enam) bulan sejak Peserta tidak membayar Kontribusi yang melewati Masa Leluasa</v>
          </cell>
          <cell r="V43" t="str">
            <v>60 (enam puluh) Hari Kalender sejak terjadi perselisihan</v>
          </cell>
          <cell r="W43">
            <v>0.5</v>
          </cell>
          <cell r="X43">
            <v>0.5</v>
          </cell>
          <cell r="Y43">
            <v>0.4</v>
          </cell>
          <cell r="Z43">
            <v>0.6</v>
          </cell>
          <cell r="AA43">
            <v>0.4</v>
          </cell>
          <cell r="AB43">
            <v>0.3</v>
          </cell>
          <cell r="AC43">
            <v>0.3</v>
          </cell>
          <cell r="AD43" t="str">
            <v xml:space="preserve">21 Tahun </v>
          </cell>
          <cell r="AE43" t="str">
            <v>79 Tahun</v>
          </cell>
          <cell r="AF43"/>
          <cell r="AG43"/>
          <cell r="AH43"/>
          <cell r="AI43" t="str">
            <v>SINGLE</v>
          </cell>
          <cell r="AJ43">
            <v>0</v>
          </cell>
          <cell r="AK43" t="str">
            <v>TERLAMPIR</v>
          </cell>
          <cell r="AL43" t="str">
            <v>SESUAI DATA REALISASI</v>
          </cell>
          <cell r="AM43" t="str">
            <v>180 HARI KALENDER</v>
          </cell>
          <cell r="AN43" t="str">
            <v>10 HARI KERJA</v>
          </cell>
          <cell r="AO43"/>
          <cell r="AP43" t="str">
            <v>Kontribusi Gross</v>
          </cell>
          <cell r="AQ43">
            <v>0.25</v>
          </cell>
          <cell r="AR43">
            <v>0</v>
          </cell>
          <cell r="AS43">
            <v>2.5000000000000001E-2</v>
          </cell>
          <cell r="AT43">
            <v>2.5000000000000001E-2</v>
          </cell>
          <cell r="AU43">
            <v>0</v>
          </cell>
          <cell r="AV43">
            <v>0</v>
          </cell>
          <cell r="AW43">
            <v>0</v>
          </cell>
          <cell r="AX43">
            <v>0</v>
          </cell>
          <cell r="AY43">
            <v>0.02</v>
          </cell>
          <cell r="AZ43">
            <v>2.1999999999999999E-2</v>
          </cell>
          <cell r="BA43" t="str">
            <v xml:space="preserve">MAINTENANCE=PT. Wahana Abadi Haribawa	Bank BCA: 546-0888699
</v>
          </cell>
          <cell r="BB43" t="str">
            <v xml:space="preserve">MAINTENANCE=PT. Wahana Abadi Haribawa	Bank BCA: 546-0888699
</v>
          </cell>
          <cell r="BC43" t="str">
            <v xml:space="preserve">MAINTENANCE=PT. Wahana Abadi Haribawa	Bank BCA: 546-0888699
</v>
          </cell>
          <cell r="BD43"/>
          <cell r="BE43" t="str">
            <v>-</v>
          </cell>
          <cell r="BF43" t="str">
            <v>V</v>
          </cell>
          <cell r="BG43" t="str">
            <v>V</v>
          </cell>
          <cell r="BH43" t="str">
            <v>V</v>
          </cell>
          <cell r="BI43" t="str">
            <v>V</v>
          </cell>
          <cell r="BJ43" t="str">
            <v>V</v>
          </cell>
          <cell r="BK43" t="str">
            <v>-</v>
          </cell>
          <cell r="BL43" t="str">
            <v>V</v>
          </cell>
          <cell r="BM43" t="str">
            <v>V</v>
          </cell>
          <cell r="BN43" t="str">
            <v>03.320.101.3-404.000</v>
          </cell>
          <cell r="BO43" t="str">
            <v>V</v>
          </cell>
          <cell r="BP43" t="str">
            <v>V</v>
          </cell>
          <cell r="BQ43"/>
          <cell r="BR43"/>
          <cell r="BS43"/>
          <cell r="BT43" t="str">
            <v>Asyki Business Center Jl. R.E. Martadinata No. 2C, Air Mancur, Bogor 16129
Telp. 0251-857 5507 I Fax. 0251-857 5511</v>
          </cell>
          <cell r="BU43" t="str">
            <v>-</v>
          </cell>
          <cell r="BV43"/>
          <cell r="BW43" t="str">
            <v>31.73</v>
          </cell>
          <cell r="BX43" t="str">
            <v>DKI Jakarta</v>
          </cell>
          <cell r="BY43" t="str">
            <v>Ujroh Brokerage</v>
          </cell>
          <cell r="BZ43"/>
          <cell r="CA43"/>
          <cell r="CB43" t="str">
            <v>Jasa keuangan dan asuransi</v>
          </cell>
          <cell r="CC43" t="str">
            <v>Korporasi Finansial</v>
          </cell>
          <cell r="CD43" t="str">
            <v>Lainnya (BPR. Koperasi. dll)</v>
          </cell>
          <cell r="CE43" t="str">
            <v>-</v>
          </cell>
          <cell r="CF43" t="str">
            <v>NINDYA SUSILO</v>
          </cell>
          <cell r="CG43" t="str">
            <v>BROKER ASURANSI</v>
          </cell>
          <cell r="CH43" t="str">
            <v>BROKER ASURANSI</v>
          </cell>
          <cell r="CI43" t="str">
            <v>HEAD</v>
          </cell>
          <cell r="CJ43" t="str">
            <v>BROKER ASURANSI</v>
          </cell>
          <cell r="CK43" t="str">
            <v>GROUP</v>
          </cell>
          <cell r="CL43" t="str">
            <v>JANGKAWARSA</v>
          </cell>
          <cell r="CM43" t="str">
            <v>RELIANCE PEMBIAYAAN SYARIAH (RPS)</v>
          </cell>
          <cell r="CN43" t="str">
            <v>OTHER AJK (KOPRASI,LPD,ETC)</v>
          </cell>
          <cell r="CO43" t="str">
            <v xml:space="preserve"> NP/AJRIUS-MKT/25/XII/21</v>
          </cell>
          <cell r="CP43"/>
          <cell r="CQ43" t="str">
            <v>6 bulan pertama dan rasio manfaat asuransi sudah melebihi 40% dari Total Kontribusi (mana yang terjadi terlebih dahulu)</v>
          </cell>
          <cell r="CR43" t="str">
            <v>14 (empat belas) hari kerja sejak dokumen persyaratan Manfaat Asuransi sebagaimana dimaksud diterima lengkap oleh Pengelola</v>
          </cell>
          <cell r="CS43" t="str">
            <v>Waiting Periode 2 bln</v>
          </cell>
          <cell r="CT43"/>
          <cell r="CU43" t="str">
            <v>Single</v>
          </cell>
          <cell r="CV43"/>
          <cell r="CW43" t="str">
            <v>PPA.AJRUS.03.0122</v>
          </cell>
          <cell r="CX43">
            <v>65</v>
          </cell>
          <cell r="CY43">
            <v>0.68</v>
          </cell>
          <cell r="CZ43">
            <v>0</v>
          </cell>
          <cell r="DA43" t="str">
            <v>2 bulan</v>
          </cell>
          <cell r="DB43" t="str">
            <v>QUOTA SHARE 50 : 50 MAX RETENSI RP 100,000,000</v>
          </cell>
          <cell r="DC43" t="str">
            <v>6 bulan pertama dan rasio manfaat asuransi sudah melebihi 40% dari Total Kontribusi (mana yang terjadi terlebih dahulu)</v>
          </cell>
          <cell r="DD43"/>
          <cell r="DE43"/>
          <cell r="DF43"/>
          <cell r="DG43" t="str">
            <v>V</v>
          </cell>
          <cell r="DH43">
            <v>0.4</v>
          </cell>
          <cell r="DI43"/>
          <cell r="DJ43"/>
          <cell r="DK43"/>
          <cell r="DL43">
            <v>0.6</v>
          </cell>
          <cell r="DM43">
            <v>0.6</v>
          </cell>
        </row>
        <row r="44">
          <cell r="B44">
            <v>6032201000006</v>
          </cell>
          <cell r="C44">
            <v>6032201000006</v>
          </cell>
          <cell r="D44" t="str">
            <v>PT. ASURANSI JASINDO SYARIAH QQ KARYAWAN BKI (BIRO KLASIFIKASI INDONESIA)</v>
          </cell>
          <cell r="E44" t="str">
            <v>GRAHA MR 21 LANTAI 10 JL. MENTENG RAYA NO 21 JAKARTA PUSAT 10340</v>
          </cell>
          <cell r="F44" t="str">
            <v>DKI JAKARTA</v>
          </cell>
          <cell r="G44">
            <v>44568</v>
          </cell>
          <cell r="H44">
            <v>2022</v>
          </cell>
          <cell r="I44" t="str">
            <v>RTLNDS</v>
          </cell>
          <cell r="J44" t="str">
            <v>RELIANCE TERM LIFE NORMAL DEATH SYARIAH</v>
          </cell>
          <cell r="K44" t="str">
            <v>GTL</v>
          </cell>
          <cell r="L44">
            <v>44567</v>
          </cell>
          <cell r="M44">
            <v>44931</v>
          </cell>
          <cell r="N44" t="str">
            <v>NEW</v>
          </cell>
          <cell r="O44" t="str">
            <v>INFORCE</v>
          </cell>
          <cell r="P44" t="str">
            <v>4 ‰/tahun</v>
          </cell>
          <cell r="Q44"/>
          <cell r="R44" t="str">
            <v>STNC SD AKSEPTASI DITERIMA</v>
          </cell>
          <cell r="S44" t="str">
            <v>90 (Sembilan Puluh) hari kalender sejak tanggal Peserta mengalami Musibah</v>
          </cell>
          <cell r="T44" t="str">
            <v>90 (Sembilan Puluh) hari kalender sejak tanggal Peserta mengalami Musibah</v>
          </cell>
          <cell r="U44" t="str">
            <v>6 (enam) bulan sejak Peserta tidak membayar Kontribusi yang melewati Masa Leluasa</v>
          </cell>
          <cell r="V44" t="str">
            <v>60 (enam puluh) Hari Kalender sejak terjadi perselisihan</v>
          </cell>
          <cell r="W44">
            <v>0.72299999999999998</v>
          </cell>
          <cell r="X44">
            <v>0.27700000000000002</v>
          </cell>
          <cell r="Y44">
            <v>0.4</v>
          </cell>
          <cell r="Z44">
            <v>0.6</v>
          </cell>
          <cell r="AA44">
            <v>0.4</v>
          </cell>
          <cell r="AB44">
            <v>0.3</v>
          </cell>
          <cell r="AC44">
            <v>0.3</v>
          </cell>
          <cell r="AD44" t="str">
            <v>17 tahun</v>
          </cell>
          <cell r="AE44" t="str">
            <v>59 tahun</v>
          </cell>
          <cell r="AF44" t="str">
            <v>NASRE SYARIAH</v>
          </cell>
          <cell r="AG44" t="str">
            <v>FAKULTATIF</v>
          </cell>
          <cell r="AH44" t="str">
            <v>QUOTA SHARE 50 : 50 (MAX UA RP 50,000,000)</v>
          </cell>
          <cell r="AI44" t="str">
            <v>2,70 permill</v>
          </cell>
          <cell r="AJ44">
            <v>0</v>
          </cell>
          <cell r="AK44" t="str">
            <v>FC</v>
          </cell>
          <cell r="AL44" t="str">
            <v>SESUAI DATA REALISASI</v>
          </cell>
          <cell r="AM44" t="str">
            <v>60 HARI KALENDER</v>
          </cell>
          <cell r="AN44" t="str">
            <v>15 HARI KERJA</v>
          </cell>
          <cell r="AO44"/>
          <cell r="AP44" t="str">
            <v>Kontribusi Gross</v>
          </cell>
          <cell r="AQ44">
            <v>0</v>
          </cell>
          <cell r="AR44">
            <v>0</v>
          </cell>
          <cell r="AS44">
            <v>0</v>
          </cell>
          <cell r="AT44">
            <v>2.5000000000000001E-2</v>
          </cell>
          <cell r="AU44">
            <v>0.1</v>
          </cell>
          <cell r="AV44">
            <v>0</v>
          </cell>
          <cell r="AW44">
            <v>0</v>
          </cell>
          <cell r="AX44">
            <v>0</v>
          </cell>
          <cell r="AY44">
            <v>0</v>
          </cell>
          <cell r="AZ44">
            <v>0</v>
          </cell>
          <cell r="BA44" t="str">
            <v>AGEN PENUTUP = Een Sukanah; ADMIN AGENCY = WAH</v>
          </cell>
          <cell r="BB44">
            <v>7655028676</v>
          </cell>
          <cell r="BC44" t="str">
            <v>BCA</v>
          </cell>
          <cell r="BD44"/>
          <cell r="BE44" t="str">
            <v>-</v>
          </cell>
          <cell r="BF44" t="str">
            <v>V</v>
          </cell>
          <cell r="BG44" t="str">
            <v>V</v>
          </cell>
          <cell r="BH44" t="str">
            <v>V</v>
          </cell>
          <cell r="BI44" t="str">
            <v>V</v>
          </cell>
          <cell r="BJ44" t="str">
            <v>V</v>
          </cell>
          <cell r="BK44" t="str">
            <v>-</v>
          </cell>
          <cell r="BL44" t="str">
            <v>V</v>
          </cell>
          <cell r="BM44" t="str">
            <v>V</v>
          </cell>
          <cell r="BN44" t="str">
            <v>75.594.848.6-021.000</v>
          </cell>
          <cell r="BO44" t="str">
            <v>V</v>
          </cell>
          <cell r="BP44" t="str">
            <v>V</v>
          </cell>
          <cell r="BQ44" t="str">
            <v>PT ASURANSI JASINDO SYARIAH</v>
          </cell>
          <cell r="BR44" t="str">
            <v>BANK SYARIAH MANDIRI</v>
          </cell>
          <cell r="BS44">
            <v>2320002322</v>
          </cell>
          <cell r="BT44"/>
          <cell r="BU44" t="str">
            <v>-</v>
          </cell>
          <cell r="BV44" t="str">
            <v>JAKARTA PUSAT</v>
          </cell>
          <cell r="BW44" t="str">
            <v>31.71</v>
          </cell>
          <cell r="BX44" t="str">
            <v>DKI Jakarta</v>
          </cell>
          <cell r="BY44" t="str">
            <v>Diskon</v>
          </cell>
          <cell r="BZ44"/>
          <cell r="CA44"/>
          <cell r="CB44" t="str">
            <v>Jasa keuangan dan asuransi</v>
          </cell>
          <cell r="CC44" t="str">
            <v>Korporasi Finansial</v>
          </cell>
          <cell r="CD44" t="str">
            <v>Lainnya (BPR. Koperasi. dll)</v>
          </cell>
          <cell r="CE44" t="str">
            <v>-</v>
          </cell>
          <cell r="CF44" t="str">
            <v>SUTARTO</v>
          </cell>
          <cell r="CG44" t="str">
            <v>KEAGENAN</v>
          </cell>
          <cell r="CH44" t="str">
            <v>AGEN</v>
          </cell>
          <cell r="CI44" t="str">
            <v>HEAD</v>
          </cell>
          <cell r="CJ44" t="str">
            <v>CO-INSURANCE</v>
          </cell>
          <cell r="CK44" t="str">
            <v>GROUP</v>
          </cell>
          <cell r="CL44" t="str">
            <v>EKAWARSA</v>
          </cell>
          <cell r="CM44" t="str">
            <v>RELIANCE TERM LIFE NORMAL DEATH SYARIAH (RTLNDS)</v>
          </cell>
          <cell r="CN44" t="str">
            <v>GTL</v>
          </cell>
          <cell r="CO44" t="str">
            <v xml:space="preserve"> NP/AJRIUS-MKT/01/I/22</v>
          </cell>
          <cell r="CP44" t="str">
            <v>005/AJRI-UUS/PKS/I/2019</v>
          </cell>
          <cell r="CQ44" t="str">
            <v>6 bulan pertama dan rasio manfaat asuransi sudah melebihi 50% dari Dana Tabbaru (mana yang terjadi terlebih dahulu)</v>
          </cell>
          <cell r="CR44" t="str">
            <v>14 (empat belas) hari kerja sejak dokumen persyaratan Manfaat Asuransi sebagaimana dimaksud diterima lengkap oleh Pengelola</v>
          </cell>
          <cell r="CS44" t="str">
            <v>Waiting Periode 1 bln</v>
          </cell>
          <cell r="CT44" t="str">
            <v>1 bulan</v>
          </cell>
          <cell r="CU44" t="str">
            <v>Single</v>
          </cell>
          <cell r="CV44">
            <v>0.125</v>
          </cell>
          <cell r="CW44" t="str">
            <v>PPA.AJRUS.01.0122</v>
          </cell>
          <cell r="CX44">
            <v>61</v>
          </cell>
          <cell r="CY44">
            <v>0.1</v>
          </cell>
          <cell r="CZ44">
            <v>0</v>
          </cell>
          <cell r="DA44" t="str">
            <v>1 bulan</v>
          </cell>
          <cell r="DB44" t="str">
            <v>QUOTA SHARE 50 : 50 MAX RETENSI RP 100,000,000</v>
          </cell>
          <cell r="DC44" t="str">
            <v>6 bulan pertama dan rasio manfaat asuransi sudah melebihi 50% dari Dana Tabbaru (mana yang terjadi terlebih dahulu)</v>
          </cell>
          <cell r="DD44">
            <v>2.5000000000000001E-2</v>
          </cell>
          <cell r="DE44">
            <v>2.7E-2</v>
          </cell>
          <cell r="DF44"/>
          <cell r="DG44" t="str">
            <v>V</v>
          </cell>
          <cell r="DH44"/>
          <cell r="DI44"/>
          <cell r="DJ44"/>
          <cell r="DK44"/>
          <cell r="DL44" t="str">
            <v>-</v>
          </cell>
          <cell r="DM44" t="str">
            <v>-</v>
          </cell>
        </row>
        <row r="45">
          <cell r="B45">
            <v>6012201000017</v>
          </cell>
          <cell r="C45">
            <v>6012201000017</v>
          </cell>
          <cell r="D45" t="str">
            <v>PT. BPR BANK JOMBANG PERSERODA</v>
          </cell>
          <cell r="E45" t="str">
            <v>Jl. KH. Wahid Hasyim No. 26 Jombang Jawa Timur
Jombang Jawa Timur - 611411</v>
          </cell>
          <cell r="F45" t="str">
            <v>JAWA TIMUR</v>
          </cell>
          <cell r="G45">
            <v>44585</v>
          </cell>
          <cell r="H45">
            <v>2022</v>
          </cell>
          <cell r="I45" t="str">
            <v>RPS</v>
          </cell>
          <cell r="J45" t="str">
            <v>RELIANCE PEMBIAYAAN SYARIAH</v>
          </cell>
          <cell r="K45" t="str">
            <v>AJK</v>
          </cell>
          <cell r="L45">
            <v>44531</v>
          </cell>
          <cell r="M45">
            <v>47543</v>
          </cell>
          <cell r="N45" t="str">
            <v>NEW</v>
          </cell>
          <cell r="O45" t="str">
            <v>INFORCE</v>
          </cell>
          <cell r="P45"/>
          <cell r="Q45" t="str">
            <v>QN_NB_ACRT_500_TERM LIFE_0_0_0_Asyki Srana Sejahtera QQ Bank Nasional, BPD dan BPR Syariah_2021_001</v>
          </cell>
          <cell r="R45" t="str">
            <v>7 Hari Kalender</v>
          </cell>
          <cell r="S45" t="str">
            <v>90 (Sembilan Puluh) hari kalender sejak tanggal Peserta mengalami Musibah</v>
          </cell>
          <cell r="T45" t="str">
            <v>90 (Sembilan Puluh) hari kalender sejak tanggal Peserta mengalami Musibah</v>
          </cell>
          <cell r="U45" t="str">
            <v>6 (enam) bulan sejak Peserta tidak membayar Kontribusi yang melewati Masa Leluasa</v>
          </cell>
          <cell r="V45" t="str">
            <v>60 (enam puluh) Hari Kalender sejak terjadi perselisihan</v>
          </cell>
          <cell r="W45">
            <v>0.5</v>
          </cell>
          <cell r="X45">
            <v>0.5</v>
          </cell>
          <cell r="Y45">
            <v>0.4</v>
          </cell>
          <cell r="Z45">
            <v>0.6</v>
          </cell>
          <cell r="AA45">
            <v>0.4</v>
          </cell>
          <cell r="AB45">
            <v>0.3</v>
          </cell>
          <cell r="AC45">
            <v>0.3</v>
          </cell>
          <cell r="AD45" t="str">
            <v xml:space="preserve">20 Tahun </v>
          </cell>
          <cell r="AE45" t="str">
            <v>64 Tahun</v>
          </cell>
          <cell r="AF45" t="str">
            <v>MAREIN SYARIAH</v>
          </cell>
          <cell r="AG45" t="str">
            <v>TREATY</v>
          </cell>
          <cell r="AH45" t="str">
            <v>SURPLUS RP 100,000,000</v>
          </cell>
          <cell r="AI45" t="str">
            <v>SINGLE</v>
          </cell>
          <cell r="AJ45">
            <v>0</v>
          </cell>
          <cell r="AK45" t="str">
            <v>TERLAMPIR</v>
          </cell>
          <cell r="AL45" t="str">
            <v>SESUAI DATA REALISASI</v>
          </cell>
          <cell r="AM45" t="str">
            <v>180 HARI KALENDER</v>
          </cell>
          <cell r="AN45" t="str">
            <v>10 HARI KERJA</v>
          </cell>
          <cell r="AO45" t="str">
            <v>003/DSRJ/TEKNIK/012018</v>
          </cell>
          <cell r="AP45" t="str">
            <v>Kontribusi Gross</v>
          </cell>
          <cell r="AQ45">
            <v>0.25</v>
          </cell>
          <cell r="AR45">
            <v>0</v>
          </cell>
          <cell r="AS45">
            <v>2.5000000000000001E-2</v>
          </cell>
          <cell r="AT45">
            <v>2.5000000000000001E-2</v>
          </cell>
          <cell r="AU45">
            <v>0</v>
          </cell>
          <cell r="AV45">
            <v>0</v>
          </cell>
          <cell r="AW45">
            <v>0</v>
          </cell>
          <cell r="AX45">
            <v>0</v>
          </cell>
          <cell r="AY45">
            <v>0.02</v>
          </cell>
          <cell r="AZ45">
            <v>2.1999999999999999E-2</v>
          </cell>
          <cell r="BA45" t="str">
            <v xml:space="preserve">MAINTENANCE=PT. Wahana Abadi Haribawa	Bank BCA: 546-0888699; ADMIN AGENCY=Harika Wahyu Sulistyo Bank BCA: 8692043234
</v>
          </cell>
          <cell r="BB45" t="str">
            <v xml:space="preserve">MAINTENANCE=PT. Wahana Abadi Haribawa	Bank BCA: 546-0888699; ADMIN AGENCY=Harika Wahyu Sulistyo Bank BCA: 8692043234
</v>
          </cell>
          <cell r="BC45" t="str">
            <v xml:space="preserve">MAINTENANCE=PT. Wahana Abadi Haribawa	Bank BCA: 546-0888699; ADMIN AGENCY=Harika Wahyu Sulistyo Bank BCA: 8692043234
</v>
          </cell>
          <cell r="BD45"/>
          <cell r="BE45" t="str">
            <v>-</v>
          </cell>
          <cell r="BF45" t="str">
            <v>V</v>
          </cell>
          <cell r="BG45" t="str">
            <v>V</v>
          </cell>
          <cell r="BH45" t="str">
            <v>V</v>
          </cell>
          <cell r="BI45" t="str">
            <v>V</v>
          </cell>
          <cell r="BJ45" t="str">
            <v>V</v>
          </cell>
          <cell r="BK45" t="str">
            <v>-</v>
          </cell>
          <cell r="BL45" t="str">
            <v>V</v>
          </cell>
          <cell r="BM45" t="str">
            <v>V</v>
          </cell>
          <cell r="BN45" t="str">
            <v>91.665.334.8-649.000</v>
          </cell>
          <cell r="BO45" t="str">
            <v>V</v>
          </cell>
          <cell r="BP45" t="str">
            <v>V</v>
          </cell>
          <cell r="BQ45" t="str">
            <v>PT. BPR BANK JOMBANG PERSERODA</v>
          </cell>
          <cell r="BR45"/>
          <cell r="BS45"/>
          <cell r="BT45" t="str">
            <v>Asyki Business Center Jl. R.E. Martadinata No. 2C, Air Mancur, Bogor 16129
Telp. 0251-857 5507 I Fax. 0251-857 5511</v>
          </cell>
          <cell r="BU45" t="str">
            <v>-</v>
          </cell>
          <cell r="BV45" t="str">
            <v>JOMBANG</v>
          </cell>
          <cell r="BW45"/>
          <cell r="BX45" t="str">
            <v>DKI Jakarta</v>
          </cell>
          <cell r="BY45" t="str">
            <v>Ujroh Brokerage</v>
          </cell>
          <cell r="BZ45"/>
          <cell r="CA45"/>
          <cell r="CB45" t="str">
            <v>Jasa keuangan dan asuransi</v>
          </cell>
          <cell r="CC45" t="str">
            <v>Korporasi Finansial</v>
          </cell>
          <cell r="CD45" t="str">
            <v>Lainnya (BPR. Koperasi. dll)</v>
          </cell>
          <cell r="CE45" t="str">
            <v>-</v>
          </cell>
          <cell r="CF45" t="str">
            <v>NINDYA SUSILO</v>
          </cell>
          <cell r="CG45" t="str">
            <v>BROKER ASURANSI</v>
          </cell>
          <cell r="CH45" t="str">
            <v>BROKER ASURANSI</v>
          </cell>
          <cell r="CI45" t="str">
            <v>HEAD</v>
          </cell>
          <cell r="CJ45" t="str">
            <v>BROKER ASURANSI</v>
          </cell>
          <cell r="CK45" t="str">
            <v>GROUP</v>
          </cell>
          <cell r="CL45" t="str">
            <v>JANGKAWARSA</v>
          </cell>
          <cell r="CM45" t="str">
            <v>RELIANCE PEMBIAYAAN SYARIAH (RPS)</v>
          </cell>
          <cell r="CN45" t="str">
            <v>BPR (AJK)</v>
          </cell>
          <cell r="CO45" t="str">
            <v xml:space="preserve"> NP/AJRIUS-MKT/02/I/22</v>
          </cell>
          <cell r="CP45"/>
          <cell r="CQ45" t="str">
            <v>6 bulan pertama dan rasio manfaat asuransi sudah melebihi 40% dari Total Kontribusi (mana yang terjadi terlebih dahulu)</v>
          </cell>
          <cell r="CR45" t="str">
            <v>14 (empat belas) hari kerja sejak dokumen persyaratan Manfaat Asuransi sebagaimana dimaksud diterima lengkap oleh Pengelola</v>
          </cell>
          <cell r="CS45" t="str">
            <v>30 hari kalender</v>
          </cell>
          <cell r="CT45"/>
          <cell r="CU45" t="str">
            <v>Single</v>
          </cell>
          <cell r="CV45">
            <v>0.05</v>
          </cell>
          <cell r="CW45" t="str">
            <v>PPA.AJRUS.04.0122</v>
          </cell>
          <cell r="CX45">
            <v>65</v>
          </cell>
          <cell r="CY45"/>
          <cell r="CZ45">
            <v>0</v>
          </cell>
          <cell r="DA45" t="str">
            <v>2 bulan</v>
          </cell>
          <cell r="DB45" t="str">
            <v>QUOTA SHARE 50 : 50 MAX RETENSI RP 100,000,000</v>
          </cell>
          <cell r="DC45" t="str">
            <v>6 bulan pertama dan rasio manfaat asuransi sudah melebihi 40% dari Total Kontribusi (mana yang terjadi terlebih dahulu)</v>
          </cell>
          <cell r="DD45"/>
          <cell r="DE45"/>
          <cell r="DF45"/>
          <cell r="DG45" t="str">
            <v>V</v>
          </cell>
          <cell r="DH45">
            <v>0.4</v>
          </cell>
          <cell r="DI45"/>
          <cell r="DJ45"/>
          <cell r="DK45"/>
          <cell r="DL45" t="str">
            <v>-</v>
          </cell>
          <cell r="DM45" t="str">
            <v>-</v>
          </cell>
        </row>
        <row r="46">
          <cell r="B46">
            <v>6012202000018</v>
          </cell>
          <cell r="C46">
            <v>6012202000018</v>
          </cell>
          <cell r="D46" t="str">
            <v>PT BPR BANK DAERAH GUNUNGKIDUL (PERSERODA)</v>
          </cell>
          <cell r="E46" t="str">
            <v>Jl. Brigjen Katamso No. 49, Wonosari, Gunungkidul, Yogyakarta</v>
          </cell>
          <cell r="F46" t="str">
            <v>Daerah Istimewa Yogyakarta</v>
          </cell>
          <cell r="G46">
            <v>44637</v>
          </cell>
          <cell r="H46">
            <v>2022</v>
          </cell>
          <cell r="I46" t="str">
            <v>RPS</v>
          </cell>
          <cell r="J46" t="str">
            <v>RELIANCE PEMBIAYAAN SYARIAH</v>
          </cell>
          <cell r="K46" t="str">
            <v>AJK</v>
          </cell>
          <cell r="L46">
            <v>43236</v>
          </cell>
          <cell r="M46">
            <v>13202</v>
          </cell>
          <cell r="N46" t="str">
            <v>NEW</v>
          </cell>
          <cell r="O46" t="str">
            <v>INFORCE</v>
          </cell>
          <cell r="P46"/>
          <cell r="Q46" t="str">
            <v>QN_NB_ACRT_550_TERM LIFE_0_0_0_BPR Wilayah Yogyakarta_2022_001</v>
          </cell>
          <cell r="R46" t="str">
            <v>37 Hari Kalender</v>
          </cell>
          <cell r="S46" t="str">
            <v>90 (Sembilan Puluh) hari kalender sejak tanggal Peserta mengalami Musibah</v>
          </cell>
          <cell r="T46" t="str">
            <v>90 (Sembilan Puluh) hari kalender sejak tanggal Peserta mengalami Musibah</v>
          </cell>
          <cell r="U46" t="str">
            <v>6 (enam) bulan sejak Peserta tidak membayar Kontribusi yang melewati Masa Leluasa</v>
          </cell>
          <cell r="V46" t="str">
            <v>60 (enam puluh) Hari Kalender sejak terjadi perselisihan</v>
          </cell>
          <cell r="W46">
            <v>0.5</v>
          </cell>
          <cell r="X46">
            <v>0.5</v>
          </cell>
          <cell r="Y46">
            <v>0.4</v>
          </cell>
          <cell r="Z46">
            <v>0.6</v>
          </cell>
          <cell r="AA46">
            <v>0.4</v>
          </cell>
          <cell r="AB46">
            <v>0.3</v>
          </cell>
          <cell r="AC46">
            <v>0.3</v>
          </cell>
          <cell r="AD46" t="str">
            <v xml:space="preserve">20 Tahun </v>
          </cell>
          <cell r="AE46" t="str">
            <v>64 Tahun</v>
          </cell>
          <cell r="AF46" t="str">
            <v>MAREIN SYARIAH</v>
          </cell>
          <cell r="AG46" t="str">
            <v>TREATY</v>
          </cell>
          <cell r="AH46" t="str">
            <v>SURPLUS RP 100,000,000</v>
          </cell>
          <cell r="AI46" t="str">
            <v>SINGLE</v>
          </cell>
          <cell r="AJ46">
            <v>0</v>
          </cell>
          <cell r="AK46" t="str">
            <v>TERLAMPIR</v>
          </cell>
          <cell r="AL46" t="str">
            <v>SESUAI DATA REALISASI</v>
          </cell>
          <cell r="AM46" t="str">
            <v>180 HARI KALENDER</v>
          </cell>
          <cell r="AN46" t="str">
            <v>10 HARI KERJA</v>
          </cell>
          <cell r="AO46" t="str">
            <v>003/DSRJ/TEKNIK/012018</v>
          </cell>
          <cell r="AP46" t="str">
            <v>Kontribusi Gross</v>
          </cell>
          <cell r="AQ46">
            <v>0</v>
          </cell>
          <cell r="AR46">
            <v>0</v>
          </cell>
          <cell r="AS46">
            <v>0.05</v>
          </cell>
          <cell r="AT46">
            <v>0</v>
          </cell>
          <cell r="AU46">
            <v>0.3</v>
          </cell>
          <cell r="AV46">
            <v>0</v>
          </cell>
          <cell r="AW46">
            <v>0</v>
          </cell>
          <cell r="AX46">
            <v>0</v>
          </cell>
          <cell r="AY46">
            <v>0</v>
          </cell>
          <cell r="AZ46">
            <v>0</v>
          </cell>
          <cell r="BA46" t="str">
            <v>MAINTENANCE=BPR GUNUNG KIDUL;AGEN PENUTUP=PT. Wahana Abadi Haribawa	Bank BCA: 546-0888699</v>
          </cell>
          <cell r="BB46" t="str">
            <v>AGEN PENUTUP=PT. Wahana Abadi Haribawa	Bank BCA: 546-0888699</v>
          </cell>
          <cell r="BC46" t="str">
            <v>AGEN PENUTUP=PT. Wahana Abadi Haribawa	Bank BCA: 546-0888699</v>
          </cell>
          <cell r="BD46"/>
          <cell r="BE46" t="str">
            <v>V</v>
          </cell>
          <cell r="BF46" t="str">
            <v>V</v>
          </cell>
          <cell r="BG46" t="str">
            <v>V</v>
          </cell>
          <cell r="BH46" t="str">
            <v>V</v>
          </cell>
          <cell r="BI46" t="str">
            <v>V</v>
          </cell>
          <cell r="BJ46"/>
          <cell r="BK46"/>
          <cell r="BL46"/>
          <cell r="BM46"/>
          <cell r="BN46"/>
          <cell r="BO46"/>
          <cell r="BP46" t="str">
            <v>V</v>
          </cell>
          <cell r="BQ46"/>
          <cell r="BR46"/>
          <cell r="BS46"/>
          <cell r="BT46"/>
          <cell r="BU46"/>
          <cell r="BV46"/>
          <cell r="BW46"/>
          <cell r="BX46" t="str">
            <v>DKI Jakarta</v>
          </cell>
          <cell r="BY46" t="str">
            <v>Diskon</v>
          </cell>
          <cell r="BZ46"/>
          <cell r="CA46"/>
          <cell r="CB46" t="str">
            <v>Jasa keuangan dan asuransi</v>
          </cell>
          <cell r="CC46" t="str">
            <v>Korporasi Finansial</v>
          </cell>
          <cell r="CD46" t="str">
            <v>Lainnya (BPR. Koperasi. dll)</v>
          </cell>
          <cell r="CE46"/>
          <cell r="CF46" t="str">
            <v>SUTARTO</v>
          </cell>
          <cell r="CG46" t="str">
            <v>KEAGENAN</v>
          </cell>
          <cell r="CH46" t="str">
            <v>AGEN</v>
          </cell>
          <cell r="CI46" t="str">
            <v>HEAD</v>
          </cell>
          <cell r="CJ46" t="str">
            <v>CO-INSURANCE</v>
          </cell>
          <cell r="CK46" t="str">
            <v>GROUP</v>
          </cell>
          <cell r="CL46" t="str">
            <v>JANGKAWARSA</v>
          </cell>
          <cell r="CM46" t="str">
            <v>RELIANCE PEMBIAYAAN SYARIAH (RPS)</v>
          </cell>
          <cell r="CN46" t="str">
            <v>BPR (AJK)</v>
          </cell>
          <cell r="CO46" t="str">
            <v xml:space="preserve"> NP/AJRIUS-MKT/03/II/22 &amp;  NP/AJRIUS-MKT/03A/II/22</v>
          </cell>
          <cell r="CP46"/>
          <cell r="CQ46" t="str">
            <v xml:space="preserve">-	Syarat dan Kondisi Pengelola termasuk Tarif Konstribusi dapat ditinjau ulang oleh Pengelola dalam 6 (enam) bulan pertama sejak tanggal perjanjian kerjasama atau apabila Rasio Manfaat Asuransi sudah melebihi 40% dari Total Kontribusi (mana yang terjadi terlebih dahulu)
-	Jika tidak didapati kesepakatan atas perubahan tarif dan ketentuan dalam rangka peninjauan ulang dimaksud maka Pemegang Polis wajib memberikan pemberitahuan tertulis dalam janga waktu 30 (tiga puluh) hari kalender kepada Pengelola atau jika tidak maka secara otomatis perubahan tarif dan ketentuan yang diajukan oleh Pengelola dianggap disetujui Pemegang Polis.   
-	Apabila Loss Ratio sudah mencapai 60% dari kontribusi Gross, maka jaminan asuransi otomatis langsung dihentikan dan Pengelola tidak bertanggungjawab atas risiko yang masih berjalan dan kontribusi atas risiko yang masih berjalan akan dikembalikan sesuai rumus pengembalian kontribusi. </v>
          </cell>
          <cell r="CR46" t="str">
            <v>1 (satu) bulan kalender sejak surat keputusan diberikan</v>
          </cell>
          <cell r="CS46" t="str">
            <v xml:space="preserve">30 (tiga puluh) hari kalender </v>
          </cell>
          <cell r="CT46" t="str">
            <v>-</v>
          </cell>
          <cell r="CU46" t="str">
            <v>Single</v>
          </cell>
          <cell r="CV46">
            <v>0.35</v>
          </cell>
          <cell r="CW46" t="str">
            <v>PPA.AJRUS.05.0222</v>
          </cell>
          <cell r="CX46">
            <v>65</v>
          </cell>
          <cell r="CY46">
            <v>0.28999999999999998</v>
          </cell>
          <cell r="CZ46">
            <v>0</v>
          </cell>
          <cell r="DA46" t="str">
            <v>-</v>
          </cell>
          <cell r="DB46" t="str">
            <v>QUOTA SHARE 50 : 50 MAX RETENSI RP 100,000,000</v>
          </cell>
          <cell r="DC46" t="str">
            <v xml:space="preserve">-	Syarat dan Kondisi Pengelola termasuk Tarif Konstribusi dapat ditinjau ulang oleh Pengelola dalam 6 (enam) bulan pertama sejak tanggal perjanjian kerjasama atau apabila Rasio Manfaat Asuransi sudah melebihi 40% dari Total Kontribusi (mana yang terjadi terlebih dahulu)
-	Jika tidak didapati kesepakatan atas perubahan tarif dan ketentuan dalam rangka peninjauan ulang dimaksud maka Pemegang Polis wajib memberikan pemberitahuan tertulis dalam janga waktu 30 (tiga puluh) hari kalender kepada Pengelola atau jika tidak maka secara otomatis perubahan tarif dan ketentuan yang diajukan oleh Pengelola dianggap disetujui Pemegang Polis.   
-	Apabila Loss Ratio sudah mencapai 60% dari kontribusi Gross, maka jaminan asuransi otomatis langsung dihentikan dan Pengelola tidak bertanggungjawab atas risiko yang masih berjalan dan kontribusi atas risiko yang masih berjalan akan dikembalikan sesuai rumus pengembalian kontribusi. </v>
          </cell>
          <cell r="DD46">
            <v>0.05</v>
          </cell>
          <cell r="DE46">
            <v>2.5000000000000001E-2</v>
          </cell>
          <cell r="DF46"/>
          <cell r="DG46"/>
          <cell r="DH46"/>
          <cell r="DI46">
            <v>0.3</v>
          </cell>
          <cell r="DJ46"/>
          <cell r="DK46"/>
          <cell r="DL46">
            <v>0.5</v>
          </cell>
          <cell r="DM46">
            <v>0.5</v>
          </cell>
        </row>
        <row r="47">
          <cell r="B47"/>
          <cell r="C47"/>
          <cell r="D47" t="str">
            <v>PT. ASYKI SARANA SEJAHTERA QQ BPR BANK JOMBANG</v>
          </cell>
          <cell r="E47" t="str">
            <v>Jl. KH. Wahid Hasyim No. 26 Jombang Jawa Timur
Jombang Jawa Timur - 611411</v>
          </cell>
          <cell r="F47" t="str">
            <v>JAWA TIMUR</v>
          </cell>
          <cell r="G47">
            <v>44585</v>
          </cell>
          <cell r="H47">
            <v>2022</v>
          </cell>
          <cell r="I47" t="str">
            <v>RTLS</v>
          </cell>
          <cell r="J47" t="str">
            <v>RELIANCE PEMBIAYAAN  SYARIAH</v>
          </cell>
          <cell r="K47" t="str">
            <v>AJK</v>
          </cell>
          <cell r="L47">
            <v>44531</v>
          </cell>
          <cell r="M47">
            <v>47543</v>
          </cell>
          <cell r="N47" t="str">
            <v>NEW</v>
          </cell>
          <cell r="O47" t="str">
            <v>INFORCE</v>
          </cell>
          <cell r="P47"/>
          <cell r="Q47" t="str">
            <v>QN_NB_ACRT_500_TERM LIFE_0_0_0_Asyki Srana Sejahtera QQ Bank Nasional, BPD dan BPR Syariah_2021_001</v>
          </cell>
          <cell r="R47" t="str">
            <v>7 Hari Kalender</v>
          </cell>
          <cell r="S47" t="str">
            <v>90 (Sembilan Puluh) hari kalender sejak tanggal Peserta mengalami Musibah</v>
          </cell>
          <cell r="T47" t="str">
            <v>90 (Sembilan Puluh) hari kalender sejak tanggal Peserta mengalami Musibah</v>
          </cell>
          <cell r="U47" t="str">
            <v>6 (enam) bulan sejak Peserta tidak membayar Kontribusi yang melewati Masa Leluasa</v>
          </cell>
          <cell r="V47" t="str">
            <v>60 (enam puluh) Hari Kalender sejak terjadi perselisihan</v>
          </cell>
          <cell r="W47">
            <v>0.5</v>
          </cell>
          <cell r="X47">
            <v>0.5</v>
          </cell>
          <cell r="Y47">
            <v>0.4</v>
          </cell>
          <cell r="Z47">
            <v>0.6</v>
          </cell>
          <cell r="AA47">
            <v>0.4</v>
          </cell>
          <cell r="AB47">
            <v>0.3</v>
          </cell>
          <cell r="AC47">
            <v>0.3</v>
          </cell>
          <cell r="AD47" t="str">
            <v xml:space="preserve">20 Tahun </v>
          </cell>
          <cell r="AE47" t="str">
            <v>64 Tahun</v>
          </cell>
          <cell r="AF47" t="str">
            <v>MAREIN SYARIAH</v>
          </cell>
          <cell r="AG47" t="str">
            <v>TREATY</v>
          </cell>
          <cell r="AH47" t="str">
            <v>SURPLUS RP 100,000,000</v>
          </cell>
          <cell r="AI47" t="str">
            <v>SINGLE</v>
          </cell>
          <cell r="AJ47">
            <v>0</v>
          </cell>
          <cell r="AK47" t="str">
            <v>TERLAMPIR</v>
          </cell>
          <cell r="AL47" t="str">
            <v>SESUAI DATA REALISASI</v>
          </cell>
          <cell r="AM47" t="str">
            <v>180 HARI KALENDER</v>
          </cell>
          <cell r="AN47" t="str">
            <v>10 HARI KERJA</v>
          </cell>
          <cell r="AO47" t="str">
            <v>003/DSRJ/TEKNIK/012018</v>
          </cell>
          <cell r="AP47" t="str">
            <v>Kontribusi Gross</v>
          </cell>
          <cell r="AQ47">
            <v>0.25</v>
          </cell>
          <cell r="AR47">
            <v>0</v>
          </cell>
          <cell r="AS47">
            <v>2.5000000000000001E-2</v>
          </cell>
          <cell r="AT47">
            <v>2.5000000000000001E-2</v>
          </cell>
          <cell r="AU47">
            <v>0</v>
          </cell>
          <cell r="AV47">
            <v>0</v>
          </cell>
          <cell r="AW47">
            <v>0</v>
          </cell>
          <cell r="AX47">
            <v>0</v>
          </cell>
          <cell r="AY47">
            <v>0.02</v>
          </cell>
          <cell r="AZ47">
            <v>2.1999999999999999E-2</v>
          </cell>
          <cell r="BA47" t="str">
            <v xml:space="preserve">MAINTENANCE=PT. Wahana Abadi Haribawa	Bank BCA: 546-0888699; ADMIN AGENCY=Harika Wahyu Sulistyo Bank BCA: 8692043234
</v>
          </cell>
          <cell r="BB47" t="str">
            <v xml:space="preserve">MAINTENANCE=PT. Wahana Abadi Haribawa	Bank BCA: 546-0888699; ADMIN AGENCY=Harika Wahyu Sulistyo Bank BCA: 8692043234
</v>
          </cell>
          <cell r="BC47" t="str">
            <v xml:space="preserve">MAINTENANCE=PT. Wahana Abadi Haribawa	Bank BCA: 546-0888699; ADMIN AGENCY=Harika Wahyu Sulistyo Bank BCA: 8692043234
</v>
          </cell>
          <cell r="BD47"/>
          <cell r="BE47" t="str">
            <v>-</v>
          </cell>
          <cell r="BF47" t="str">
            <v>V</v>
          </cell>
          <cell r="BG47" t="str">
            <v>V</v>
          </cell>
          <cell r="BH47" t="str">
            <v>V</v>
          </cell>
          <cell r="BI47" t="str">
            <v>V</v>
          </cell>
          <cell r="BJ47" t="str">
            <v>V</v>
          </cell>
          <cell r="BK47" t="str">
            <v>-</v>
          </cell>
          <cell r="BL47" t="str">
            <v>V</v>
          </cell>
          <cell r="BM47" t="str">
            <v>V</v>
          </cell>
          <cell r="BN47" t="str">
            <v>91.665.334.8-649.000</v>
          </cell>
          <cell r="BO47" t="str">
            <v>V</v>
          </cell>
          <cell r="BP47" t="str">
            <v>V</v>
          </cell>
          <cell r="BQ47" t="str">
            <v>PT. BPR BANK JOMBANG PERSERODA</v>
          </cell>
          <cell r="BR47"/>
          <cell r="BS47"/>
          <cell r="BT47" t="str">
            <v>Asyki Business Center Jl. R.E. Martadinata No. 2C, Air Mancur, Bogor 16129
Telp. 0251-857 5507 I Fax. 0251-857 5511</v>
          </cell>
          <cell r="BU47" t="str">
            <v>-</v>
          </cell>
          <cell r="BV47" t="str">
            <v>JOMBANG</v>
          </cell>
          <cell r="BW47"/>
          <cell r="BX47" t="str">
            <v>DKI Jakarta</v>
          </cell>
          <cell r="BY47" t="str">
            <v>Ujroh Brokerage</v>
          </cell>
          <cell r="BZ47"/>
          <cell r="CA47"/>
          <cell r="CB47" t="str">
            <v>Jasa keuangan dan asuransi</v>
          </cell>
          <cell r="CC47" t="str">
            <v>Korporasi Finansial</v>
          </cell>
          <cell r="CD47" t="str">
            <v>Lainnya (BPR. Koperasi. dll)</v>
          </cell>
          <cell r="CE47" t="str">
            <v>-</v>
          </cell>
          <cell r="CF47" t="str">
            <v>NINDYA SUSILO</v>
          </cell>
          <cell r="CG47" t="str">
            <v>BROKER ASURANSI</v>
          </cell>
          <cell r="CH47" t="str">
            <v>BROKER ASURANSI</v>
          </cell>
          <cell r="CI47" t="str">
            <v>HEAD</v>
          </cell>
          <cell r="CJ47" t="str">
            <v>BROKER ASURANSI</v>
          </cell>
          <cell r="CK47" t="str">
            <v>GROUP</v>
          </cell>
          <cell r="CL47" t="str">
            <v>JANGKAWARSA</v>
          </cell>
          <cell r="CM47" t="str">
            <v>RELIANCE PEMBIAYAAN SYARIAH (RPS)</v>
          </cell>
          <cell r="CN47" t="str">
            <v>BPR (AJK)</v>
          </cell>
          <cell r="CO47"/>
          <cell r="CP47"/>
          <cell r="CQ47" t="str">
            <v>6 bulan pertama dan rasio manfaat asuransi sudah melebihi 40% dari Total Kontribusi (mana yang terjadi terlebih dahulu)</v>
          </cell>
          <cell r="CR47" t="str">
            <v>14 (empat belas) hari kerja sejak dokumen persyaratan Manfaat Asuransi sebagaimana dimaksud diterima lengkap oleh Pengelola</v>
          </cell>
          <cell r="CS47" t="str">
            <v>30 hari kalender</v>
          </cell>
          <cell r="CT47"/>
          <cell r="CU47" t="str">
            <v>Single</v>
          </cell>
          <cell r="CV47"/>
          <cell r="CW47"/>
          <cell r="CX47">
            <v>65</v>
          </cell>
          <cell r="CY47"/>
          <cell r="CZ47">
            <v>0</v>
          </cell>
          <cell r="DA47" t="str">
            <v>2 bulan</v>
          </cell>
          <cell r="DB47" t="str">
            <v>QUOTA SHARE 50 : 50 MAX RETENSI RP 100,000,000</v>
          </cell>
          <cell r="DC47" t="str">
            <v>6 bulan pertama dan rasio manfaat asuransi sudah melebihi 40% dari Total Kontribusi (mana yang terjadi terlebih dahulu)</v>
          </cell>
          <cell r="DD47"/>
          <cell r="DE47"/>
          <cell r="DF47"/>
          <cell r="DG47" t="str">
            <v>V</v>
          </cell>
          <cell r="DH47">
            <v>0.4</v>
          </cell>
          <cell r="DI47"/>
          <cell r="DJ47"/>
          <cell r="DK47"/>
          <cell r="DL47" t="str">
            <v>-</v>
          </cell>
          <cell r="DM47" t="str">
            <v>-</v>
          </cell>
        </row>
        <row r="48">
          <cell r="B48">
            <v>6012202000019</v>
          </cell>
          <cell r="C48">
            <v>6012202000019</v>
          </cell>
          <cell r="D48" t="str">
            <v>PT FIDAC INOVASI TEKHNOLOGI</v>
          </cell>
          <cell r="E48" t="str">
            <v>BKN Gedung 2 Lantai 12
Jakarta Timur</v>
          </cell>
          <cell r="F48" t="str">
            <v>DKI JAKARTA</v>
          </cell>
          <cell r="G48">
            <v>44608</v>
          </cell>
          <cell r="H48">
            <v>2022</v>
          </cell>
          <cell r="I48" t="str">
            <v>RPS</v>
          </cell>
          <cell r="J48" t="str">
            <v>RELIANCE PEMBIAYAAN SYARIAH</v>
          </cell>
          <cell r="K48" t="str">
            <v>AJK</v>
          </cell>
          <cell r="L48">
            <v>44593</v>
          </cell>
          <cell r="M48">
            <v>50072</v>
          </cell>
          <cell r="N48" t="str">
            <v>NEW</v>
          </cell>
          <cell r="O48" t="str">
            <v>INFORCE</v>
          </cell>
          <cell r="P48"/>
          <cell r="Q48"/>
          <cell r="R48" t="str">
            <v>21 Hari Kalender</v>
          </cell>
          <cell r="S48"/>
          <cell r="T48"/>
          <cell r="U48"/>
          <cell r="V48"/>
          <cell r="W48"/>
          <cell r="X48"/>
          <cell r="Y48"/>
          <cell r="Z48"/>
          <cell r="AA48"/>
          <cell r="AB48"/>
          <cell r="AC48"/>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cell r="BD48"/>
          <cell r="BE48"/>
          <cell r="BF48"/>
          <cell r="BG48"/>
          <cell r="BH48"/>
          <cell r="BI48"/>
          <cell r="BJ48"/>
          <cell r="BK48"/>
          <cell r="BL48"/>
          <cell r="BM48"/>
          <cell r="BN48"/>
          <cell r="BO48"/>
          <cell r="BP48"/>
          <cell r="BQ48"/>
          <cell r="BR48"/>
          <cell r="BS48"/>
          <cell r="BT48"/>
          <cell r="BU48"/>
          <cell r="BV48"/>
          <cell r="BW48"/>
          <cell r="BX48"/>
          <cell r="BY48"/>
          <cell r="BZ48"/>
          <cell r="CA48"/>
          <cell r="CB48"/>
          <cell r="CC48"/>
          <cell r="CD48"/>
          <cell r="CE48"/>
          <cell r="CF48"/>
          <cell r="CG48"/>
          <cell r="CH48"/>
          <cell r="CI48"/>
          <cell r="CJ48"/>
          <cell r="CK48"/>
          <cell r="CL48"/>
          <cell r="CM48"/>
          <cell r="CN48"/>
          <cell r="CO48" t="str">
            <v xml:space="preserve"> NP/AJRIUS-MKT/06/IV/22</v>
          </cell>
          <cell r="CP48"/>
          <cell r="CQ48"/>
          <cell r="CR48"/>
          <cell r="CS48"/>
          <cell r="CT48"/>
          <cell r="CU48"/>
          <cell r="CV48"/>
          <cell r="CW48" t="str">
            <v>PPA.AJRUS.08.0422</v>
          </cell>
          <cell r="CX48"/>
          <cell r="CY48"/>
          <cell r="CZ48"/>
          <cell r="DA48"/>
          <cell r="DB48"/>
          <cell r="DC48"/>
          <cell r="DD48"/>
          <cell r="DE48"/>
          <cell r="DF48"/>
          <cell r="DG48"/>
          <cell r="DH48"/>
          <cell r="DI48"/>
          <cell r="DJ48"/>
          <cell r="DK48"/>
          <cell r="DL48">
            <v>0.7</v>
          </cell>
          <cell r="DM48">
            <v>0.7</v>
          </cell>
        </row>
        <row r="49">
          <cell r="B49">
            <v>6012204000020</v>
          </cell>
          <cell r="C49">
            <v>6012204000020</v>
          </cell>
          <cell r="D49" t="str">
            <v>PT BPRS WAY KANAN</v>
          </cell>
          <cell r="E49" t="str">
            <v>JL. NEGARA TIUH BALAK, BARADATU, WAY KANAN , LAMPUNG</v>
          </cell>
          <cell r="F49" t="str">
            <v>LAMPUNG</v>
          </cell>
          <cell r="G49">
            <v>44652</v>
          </cell>
          <cell r="H49">
            <v>2022</v>
          </cell>
          <cell r="I49" t="str">
            <v>RPS</v>
          </cell>
          <cell r="J49" t="str">
            <v>RELIANCE PEMBIAYAAN SYARIAH</v>
          </cell>
          <cell r="K49" t="str">
            <v>AJK</v>
          </cell>
          <cell r="L49">
            <v>44652</v>
          </cell>
          <cell r="M49">
            <v>48305</v>
          </cell>
          <cell r="N49" t="str">
            <v>NEW</v>
          </cell>
          <cell r="O49" t="str">
            <v>INFORCE</v>
          </cell>
          <cell r="P49" t="str">
            <v>-</v>
          </cell>
          <cell r="Q49"/>
          <cell r="R49" t="str">
            <v>10 Hari Kalender</v>
          </cell>
          <cell r="S49" t="str">
            <v>90 (Sembilan Puluh) hari kalender sejak tanggal Peserta mengalami Musibah</v>
          </cell>
          <cell r="T49" t="str">
            <v>90 (Sembilan Puluh) hari kalender sejak tanggal Peserta mengalami Musibah</v>
          </cell>
          <cell r="U49" t="str">
            <v>6 (enam) bulan sejak Peserta tidak membayar Kontribusi yang melewati Masa Leluasa</v>
          </cell>
          <cell r="V49" t="str">
            <v>20 (Dua puluh) Hari Kalender sejak terjadi perselisihan</v>
          </cell>
          <cell r="W49" t="str">
            <v>50% dari Kontribusi yang dibayarkan</v>
          </cell>
          <cell r="X49" t="str">
            <v>50% dari Kontribusi yang dibayarkan</v>
          </cell>
          <cell r="Y49">
            <v>0.4</v>
          </cell>
          <cell r="Z49">
            <v>0.6</v>
          </cell>
          <cell r="AA49">
            <v>0.4</v>
          </cell>
          <cell r="AB49">
            <v>0.3</v>
          </cell>
          <cell r="AC49">
            <v>0.3</v>
          </cell>
          <cell r="AD49" t="str">
            <v>20 Tahun</v>
          </cell>
          <cell r="AE49" t="str">
            <v>69 Tahun</v>
          </cell>
          <cell r="AF49"/>
          <cell r="AG49"/>
          <cell r="AH49"/>
          <cell r="AI49"/>
          <cell r="AJ49"/>
          <cell r="AK49"/>
          <cell r="AL49"/>
          <cell r="AM49"/>
          <cell r="AN49"/>
          <cell r="AO49"/>
          <cell r="AP49"/>
          <cell r="AQ49"/>
          <cell r="AR49"/>
          <cell r="AS49"/>
          <cell r="AT49"/>
          <cell r="AU49"/>
          <cell r="AV49"/>
          <cell r="AW49"/>
          <cell r="AX49"/>
          <cell r="AY49"/>
          <cell r="AZ49"/>
          <cell r="BA49"/>
          <cell r="BB49"/>
          <cell r="BC49"/>
          <cell r="BD49"/>
          <cell r="BE49"/>
          <cell r="BF49"/>
          <cell r="BG49"/>
          <cell r="BH49"/>
          <cell r="BI49"/>
          <cell r="BJ49"/>
          <cell r="BK49"/>
          <cell r="BL49"/>
          <cell r="BM49"/>
          <cell r="BN49" t="str">
            <v>02.955.728.7-326.000</v>
          </cell>
          <cell r="BO49"/>
          <cell r="BP49"/>
          <cell r="BQ49"/>
          <cell r="BR49"/>
          <cell r="BS49"/>
          <cell r="BT49"/>
          <cell r="BU49"/>
          <cell r="BV49"/>
          <cell r="BW49"/>
          <cell r="BX49"/>
          <cell r="BY49"/>
          <cell r="BZ49"/>
          <cell r="CA49"/>
          <cell r="CB49"/>
          <cell r="CC49"/>
          <cell r="CD49"/>
          <cell r="CE49"/>
          <cell r="CF49"/>
          <cell r="CG49"/>
          <cell r="CH49"/>
          <cell r="CI49"/>
          <cell r="CJ49"/>
          <cell r="CK49"/>
          <cell r="CL49"/>
          <cell r="CM49"/>
          <cell r="CN49"/>
          <cell r="CO49" t="str">
            <v xml:space="preserve"> NP/AJRIUS-MKT/04/IV/22</v>
          </cell>
          <cell r="CP49"/>
          <cell r="CQ49"/>
          <cell r="CR49"/>
          <cell r="CS49"/>
          <cell r="CT49"/>
          <cell r="CU49"/>
          <cell r="CV49"/>
          <cell r="CW49" t="str">
            <v>PPA.AJRUS.06.0422</v>
          </cell>
          <cell r="CX49"/>
          <cell r="CY49"/>
          <cell r="CZ49"/>
          <cell r="DA49"/>
          <cell r="DB49"/>
          <cell r="DC49"/>
          <cell r="DD49"/>
          <cell r="DE49"/>
          <cell r="DF49"/>
          <cell r="DG49"/>
          <cell r="DH49"/>
          <cell r="DI49"/>
          <cell r="DJ49"/>
          <cell r="DK49"/>
          <cell r="DL49">
            <v>0.5</v>
          </cell>
          <cell r="DM49">
            <v>0.5</v>
          </cell>
        </row>
        <row r="50">
          <cell r="B50">
            <v>6012204000021</v>
          </cell>
          <cell r="C50">
            <v>6012204000021</v>
          </cell>
          <cell r="D50" t="str">
            <v>PT BPR MARCORINDO PERDANA</v>
          </cell>
          <cell r="E50" t="str">
            <v>JL DEWI SARTIKA NO II CIPUTAT TANGERANG SELATAN 15411</v>
          </cell>
          <cell r="F50" t="str">
            <v>BANTEN</v>
          </cell>
          <cell r="G50">
            <v>44655</v>
          </cell>
          <cell r="H50">
            <v>2022</v>
          </cell>
          <cell r="I50" t="str">
            <v>RPS</v>
          </cell>
          <cell r="J50" t="str">
            <v>RELIANCE PEMBIAYAAN SYARIAH</v>
          </cell>
          <cell r="K50" t="str">
            <v>AJK</v>
          </cell>
          <cell r="L50">
            <v>44652</v>
          </cell>
          <cell r="M50">
            <v>48305</v>
          </cell>
          <cell r="N50" t="str">
            <v>NEW</v>
          </cell>
          <cell r="O50" t="str">
            <v>INFORCE</v>
          </cell>
          <cell r="P50" t="str">
            <v>-</v>
          </cell>
          <cell r="Q50"/>
          <cell r="R50" t="str">
            <v>10 Hari Kalender</v>
          </cell>
          <cell r="S50" t="str">
            <v>90 (Sembilan Puluh) hari kalender sejak tanggal Peserta mengalami Musibah</v>
          </cell>
          <cell r="T50" t="str">
            <v>90 (Sembilan Puluh) hari kalender sejak tanggal Peserta mengalami Musibah</v>
          </cell>
          <cell r="U50" t="str">
            <v>6 (enam) bulan sejak Peserta tidak membayar Kontribusi yang melewati Masa Leluasa</v>
          </cell>
          <cell r="V50" t="str">
            <v>20 (Dua puluh) Hari Kalender sejak terjadi perselisihan</v>
          </cell>
          <cell r="W50" t="str">
            <v>50% dari Kontribusi yang dibayarkan</v>
          </cell>
          <cell r="X50" t="str">
            <v>50% dari Kontribusi yang dibayarkan</v>
          </cell>
          <cell r="Y50">
            <v>0.4</v>
          </cell>
          <cell r="Z50">
            <v>0.6</v>
          </cell>
          <cell r="AA50">
            <v>0.4</v>
          </cell>
          <cell r="AB50">
            <v>0.3</v>
          </cell>
          <cell r="AC50">
            <v>0.3</v>
          </cell>
          <cell r="AD50" t="str">
            <v>20 Tahun</v>
          </cell>
          <cell r="AE50" t="str">
            <v>65 Tahun</v>
          </cell>
          <cell r="AF50"/>
          <cell r="AG50"/>
          <cell r="AH50"/>
          <cell r="AI50"/>
          <cell r="AJ50"/>
          <cell r="AK50"/>
          <cell r="AL50"/>
          <cell r="AM50"/>
          <cell r="AN50"/>
          <cell r="AO50"/>
          <cell r="AP50"/>
          <cell r="AQ50"/>
          <cell r="AR50"/>
          <cell r="AS50"/>
          <cell r="AT50"/>
          <cell r="AU50"/>
          <cell r="AV50"/>
          <cell r="AW50"/>
          <cell r="AX50"/>
          <cell r="AY50"/>
          <cell r="AZ50"/>
          <cell r="BA50"/>
          <cell r="BB50"/>
          <cell r="BC50"/>
          <cell r="BD50"/>
          <cell r="BE50"/>
          <cell r="BF50"/>
          <cell r="BG50"/>
          <cell r="BH50"/>
          <cell r="BI50"/>
          <cell r="BJ50"/>
          <cell r="BK50"/>
          <cell r="BL50"/>
          <cell r="BM50"/>
          <cell r="BN50" t="str">
            <v>01.484.028.4-411.000</v>
          </cell>
          <cell r="BO50"/>
          <cell r="BP50"/>
          <cell r="BQ50"/>
          <cell r="BR50"/>
          <cell r="BS50"/>
          <cell r="BT50"/>
          <cell r="BU50"/>
          <cell r="BV50"/>
          <cell r="BW50"/>
          <cell r="BX50"/>
          <cell r="BY50"/>
          <cell r="BZ50"/>
          <cell r="CA50"/>
          <cell r="CB50"/>
          <cell r="CC50"/>
          <cell r="CD50"/>
          <cell r="CE50"/>
          <cell r="CF50"/>
          <cell r="CG50"/>
          <cell r="CH50"/>
          <cell r="CI50"/>
          <cell r="CJ50"/>
          <cell r="CK50"/>
          <cell r="CL50"/>
          <cell r="CM50"/>
          <cell r="CN50"/>
          <cell r="CO50" t="str">
            <v xml:space="preserve"> NP/AJRIUS-MKT/05/IV/22</v>
          </cell>
          <cell r="CP50"/>
          <cell r="CQ50"/>
          <cell r="CR50"/>
          <cell r="CS50"/>
          <cell r="CT50"/>
          <cell r="CU50"/>
          <cell r="CV50"/>
          <cell r="CW50" t="str">
            <v>PPA.AJRUS.07.0422</v>
          </cell>
          <cell r="CX50"/>
          <cell r="CY50"/>
          <cell r="CZ50"/>
          <cell r="DA50"/>
          <cell r="DB50"/>
          <cell r="DC50"/>
          <cell r="DD50"/>
          <cell r="DE50"/>
          <cell r="DF50"/>
          <cell r="DG50"/>
          <cell r="DH50"/>
          <cell r="DI50"/>
          <cell r="DJ50"/>
          <cell r="DK50"/>
          <cell r="DL50">
            <v>0.5</v>
          </cell>
          <cell r="DM50">
            <v>0.5</v>
          </cell>
        </row>
        <row r="51">
          <cell r="B51">
            <v>6012206000024</v>
          </cell>
          <cell r="C51">
            <v>6012206000024</v>
          </cell>
          <cell r="D51" t="str">
            <v>PT. BPRS DANA AMANAH SURAKARTA</v>
          </cell>
          <cell r="E51" t="str">
            <v xml:space="preserve">JL.KH.SAMANHUDI NO.162 SONDOKAN, LAWEYAN, SURAKARTA </v>
          </cell>
          <cell r="F51" t="str">
            <v>JAWA TENGAH</v>
          </cell>
          <cell r="G51">
            <v>44725</v>
          </cell>
          <cell r="H51">
            <v>2022</v>
          </cell>
          <cell r="I51" t="str">
            <v>RPS</v>
          </cell>
          <cell r="J51" t="str">
            <v>RELIANCE PEMBIAYAAN SYARIAH</v>
          </cell>
          <cell r="K51" t="str">
            <v>AJK</v>
          </cell>
          <cell r="L51">
            <v>44701</v>
          </cell>
          <cell r="M51">
            <v>48268</v>
          </cell>
          <cell r="N51" t="str">
            <v>NEW</v>
          </cell>
          <cell r="O51" t="str">
            <v>INFORCE</v>
          </cell>
          <cell r="P51" t="str">
            <v>-</v>
          </cell>
          <cell r="Q51"/>
          <cell r="R51" t="str">
            <v>14 Hari Kalender</v>
          </cell>
          <cell r="S51" t="str">
            <v>120 (Seratus Dua Puluh) hari kalender sejak tanggal Peserta mengalami Musibah</v>
          </cell>
          <cell r="T51" t="str">
            <v>120 (Seratus Dua Puluh) hari kalender sejak tanggal Peserta mengalami Musibah</v>
          </cell>
          <cell r="U51" t="str">
            <v>6 (enam) bulan sejak Peserta tidak membayar Kontribusi yang melewati Masa Leluasa</v>
          </cell>
          <cell r="V51" t="str">
            <v>20 (Dua puluh) Hari Kalender sejak terjadi perselisihan</v>
          </cell>
          <cell r="W51" t="str">
            <v>50% dari Kontribusi yang dibayarkan</v>
          </cell>
          <cell r="X51" t="str">
            <v>50% dari Kontribusi yang dibayarkan</v>
          </cell>
          <cell r="Y51">
            <v>0.4</v>
          </cell>
          <cell r="Z51">
            <v>0.6</v>
          </cell>
          <cell r="AA51">
            <v>0.4</v>
          </cell>
          <cell r="AB51">
            <v>0.3</v>
          </cell>
          <cell r="AC51">
            <v>0.3</v>
          </cell>
          <cell r="AD51" t="str">
            <v>20 Tahun</v>
          </cell>
          <cell r="AE51" t="str">
            <v>79 Tahun</v>
          </cell>
          <cell r="AF51" t="str">
            <v>MAREIN SYARIAH &amp; OR</v>
          </cell>
          <cell r="AG51" t="str">
            <v>TREATY &amp; OR</v>
          </cell>
          <cell r="AH51" t="str">
            <v>SURPLUS RP 100,000,000 &amp; OR</v>
          </cell>
          <cell r="AI51" t="str">
            <v>SINGLE</v>
          </cell>
          <cell r="AJ51">
            <v>0</v>
          </cell>
          <cell r="AK51" t="str">
            <v>TERLAMPIR</v>
          </cell>
          <cell r="AL51" t="str">
            <v>SESUAI DATA REALISASI</v>
          </cell>
          <cell r="AM51" t="str">
            <v>180 HARI KALENDER</v>
          </cell>
          <cell r="AN51" t="str">
            <v>10 HARI KERJA</v>
          </cell>
          <cell r="AO51" t="str">
            <v>003/DSRJ/TEKNIK/012018</v>
          </cell>
          <cell r="AP51" t="str">
            <v>Kontribusi Gross</v>
          </cell>
          <cell r="AQ51">
            <v>0.27</v>
          </cell>
          <cell r="AR51">
            <v>0</v>
          </cell>
          <cell r="AS51">
            <v>0</v>
          </cell>
          <cell r="AT51">
            <v>0</v>
          </cell>
          <cell r="AU51">
            <v>0.03</v>
          </cell>
          <cell r="AV51">
            <v>0</v>
          </cell>
          <cell r="AW51">
            <v>0</v>
          </cell>
          <cell r="AX51">
            <v>0</v>
          </cell>
          <cell r="AY51">
            <v>0.02</v>
          </cell>
          <cell r="AZ51">
            <v>0</v>
          </cell>
          <cell r="BA51" t="str">
            <v>AGEN PENUTUP=PT. Wahana Abadi Haribawa	Bank BCA: 546-0888699</v>
          </cell>
          <cell r="BB51" t="str">
            <v>AGEN PENUTUP=PT. Wahana Abadi Haribawa	Bank BCA: 546-0888699</v>
          </cell>
          <cell r="BC51" t="str">
            <v>AGEN PENUTUP=PT. Wahana Abadi Haribawa	Bank BCA: 546-0888699</v>
          </cell>
          <cell r="BD51"/>
          <cell r="BE51" t="str">
            <v>V</v>
          </cell>
          <cell r="BF51" t="str">
            <v>V</v>
          </cell>
          <cell r="BG51" t="str">
            <v>V</v>
          </cell>
          <cell r="BH51" t="str">
            <v>V</v>
          </cell>
          <cell r="BI51" t="str">
            <v>V</v>
          </cell>
          <cell r="BJ51" t="str">
            <v>V</v>
          </cell>
          <cell r="BK51" t="str">
            <v>-</v>
          </cell>
          <cell r="BL51" t="str">
            <v>V</v>
          </cell>
          <cell r="BM51" t="str">
            <v>V</v>
          </cell>
          <cell r="BN51" t="str">
            <v>21.014.658.5-526.000</v>
          </cell>
          <cell r="BO51" t="str">
            <v>V</v>
          </cell>
          <cell r="BP51" t="str">
            <v>V</v>
          </cell>
          <cell r="BQ51" t="str">
            <v>PT. BPRS DANA AMANAH SURAKARTA</v>
          </cell>
          <cell r="BR51" t="str">
            <v>BSI</v>
          </cell>
          <cell r="BS51">
            <v>1000066668</v>
          </cell>
          <cell r="BT51" t="str">
            <v>PT JASA ADVISINDO SEJAHTERA (JAS) PIALANG ASURANSI:Gedung Nucira lantai 3, Jl.MT.Haryono Kav.27, Tebet, Jakarta 12820</v>
          </cell>
          <cell r="BU51" t="str">
            <v>X</v>
          </cell>
          <cell r="BV51" t="str">
            <v>SURAKARTA</v>
          </cell>
          <cell r="BW51"/>
          <cell r="BX51" t="str">
            <v>DKI Jakarta</v>
          </cell>
          <cell r="BY51" t="str">
            <v>Brokerage Ujroh</v>
          </cell>
          <cell r="BZ51"/>
          <cell r="CA51"/>
          <cell r="CB51" t="str">
            <v>Jasa keuangan dan asuransi</v>
          </cell>
          <cell r="CC51" t="str">
            <v>Korporasi Finansial</v>
          </cell>
          <cell r="CD51" t="str">
            <v>Lainnya (BPR. Koperasi. dll)</v>
          </cell>
          <cell r="CE51" t="str">
            <v>-</v>
          </cell>
          <cell r="CF51" t="str">
            <v>ERNA RAFIKA</v>
          </cell>
          <cell r="CG51" t="str">
            <v>BROKER</v>
          </cell>
          <cell r="CH51" t="str">
            <v>BROKER</v>
          </cell>
          <cell r="CI51" t="str">
            <v>HEAD</v>
          </cell>
          <cell r="CJ51" t="str">
            <v>BROKER ASURANSI</v>
          </cell>
          <cell r="CK51" t="str">
            <v>GROUP</v>
          </cell>
          <cell r="CL51" t="str">
            <v>JANGKAWARSA</v>
          </cell>
          <cell r="CM51" t="str">
            <v>RELIANCE PEMBIAYAAN SYARIAH (RPS)</v>
          </cell>
          <cell r="CN51" t="str">
            <v>OTHER AJK (KOPRASI,LPD,ETC)</v>
          </cell>
          <cell r="CO51" t="str">
            <v xml:space="preserve"> NP/AJRIUS-MKT/08/VI/22</v>
          </cell>
          <cell r="CP51"/>
          <cell r="CQ51" t="str">
            <v>6 bulan pertama dan rasio manfaat asuransi sudah melebihi 40% dari Total Kontribusi (mana yang terjadi terlebih dahulu)</v>
          </cell>
          <cell r="CR51" t="str">
            <v>30 Hari Kalender</v>
          </cell>
          <cell r="CS51" t="str">
            <v>30 Hari Kalender</v>
          </cell>
          <cell r="CT51">
            <v>0</v>
          </cell>
          <cell r="CU51" t="str">
            <v>Single</v>
          </cell>
          <cell r="CV51"/>
          <cell r="CW51" t="str">
            <v>PPA.AJRUS.11.0622</v>
          </cell>
          <cell r="CX51">
            <v>80</v>
          </cell>
          <cell r="CY51" t="str">
            <v>OR</v>
          </cell>
          <cell r="CZ51">
            <v>0</v>
          </cell>
          <cell r="DA51">
            <v>0</v>
          </cell>
          <cell r="DB51" t="str">
            <v>QUOTA SHARE 50 : 50 MAX RETENSI RP 100,000,000 &amp; OR</v>
          </cell>
          <cell r="DC51" t="str">
            <v>6 bulan pertama dan rasio manfaat asuransi sudah melebihi 40% dari Total Kontribusi (mana yang terjadi terlebih dahulu)</v>
          </cell>
          <cell r="DD51">
            <v>0.05</v>
          </cell>
          <cell r="DE51">
            <v>0.05</v>
          </cell>
          <cell r="DF51">
            <v>0.1</v>
          </cell>
          <cell r="DG51" t="str">
            <v>V</v>
          </cell>
          <cell r="DH51">
            <v>0.3</v>
          </cell>
          <cell r="DI51">
            <v>0.3</v>
          </cell>
          <cell r="DJ51"/>
          <cell r="DK51"/>
          <cell r="DL51">
            <v>0.5</v>
          </cell>
          <cell r="DM51">
            <v>0.5</v>
          </cell>
        </row>
        <row r="52">
          <cell r="B52"/>
          <cell r="C52"/>
          <cell r="D52" t="str">
            <v>PT BPR MULTI ARTHANUSA</v>
          </cell>
          <cell r="E52" t="str">
            <v>JL. RAYA PETIR No.99 Krajan, Petirejo, Kec. Ngadirejo, Kabupaten Temanggung, Jawa Tengah 56255</v>
          </cell>
          <cell r="F52" t="str">
            <v>JAWA TENGAH</v>
          </cell>
          <cell r="G52">
            <v>44655</v>
          </cell>
          <cell r="H52">
            <v>2022</v>
          </cell>
          <cell r="I52" t="str">
            <v>RPS</v>
          </cell>
          <cell r="J52" t="str">
            <v>RELIANCE PEMBIAYAAN SYARIAH</v>
          </cell>
          <cell r="K52" t="str">
            <v>AJK</v>
          </cell>
          <cell r="L52">
            <v>44652</v>
          </cell>
          <cell r="M52">
            <v>48305</v>
          </cell>
          <cell r="N52" t="str">
            <v>NEW</v>
          </cell>
          <cell r="O52" t="str">
            <v>INFORCE</v>
          </cell>
          <cell r="P52" t="str">
            <v>-</v>
          </cell>
          <cell r="Q52"/>
          <cell r="R52" t="str">
            <v>10 Hari Kalender</v>
          </cell>
          <cell r="S52" t="str">
            <v>90 (Sembilan Puluh) hari kalender sejak tanggal Peserta mengalami Musibah</v>
          </cell>
          <cell r="T52" t="str">
            <v>90 (Sembilan Puluh) hari kalender sejak tanggal Peserta mengalami Musibah</v>
          </cell>
          <cell r="U52" t="str">
            <v>6 (enam) bulan sejak Peserta tidak membayar Kontribusi yang melewati Masa Leluasa</v>
          </cell>
          <cell r="V52" t="str">
            <v>20 (Dua puluh) Hari Kalender sejak terjadi perselisihan</v>
          </cell>
          <cell r="W52" t="str">
            <v>50% dari Kontribusi yang dibayarkan</v>
          </cell>
          <cell r="X52" t="str">
            <v>50% dari Kontribusi yang dibayarkan</v>
          </cell>
          <cell r="Y52">
            <v>0.4</v>
          </cell>
          <cell r="Z52">
            <v>0.6</v>
          </cell>
          <cell r="AA52">
            <v>0.4</v>
          </cell>
          <cell r="AB52">
            <v>0.3</v>
          </cell>
          <cell r="AC52">
            <v>0.3</v>
          </cell>
          <cell r="AD52" t="str">
            <v>20 Tahun</v>
          </cell>
          <cell r="AE52" t="str">
            <v>69 Tahun</v>
          </cell>
          <cell r="AF52"/>
          <cell r="AG52"/>
          <cell r="AH52"/>
          <cell r="AI52"/>
          <cell r="AJ52"/>
          <cell r="AK52"/>
          <cell r="AL52"/>
          <cell r="AM52"/>
          <cell r="AN52"/>
          <cell r="AO52"/>
          <cell r="AP52"/>
          <cell r="AQ52"/>
          <cell r="AR52"/>
          <cell r="AS52"/>
          <cell r="AT52"/>
          <cell r="AU52"/>
          <cell r="AV52"/>
          <cell r="AW52"/>
          <cell r="AX52"/>
          <cell r="AY52"/>
          <cell r="AZ52"/>
          <cell r="BA52"/>
          <cell r="BB52"/>
          <cell r="BC52"/>
          <cell r="BD52"/>
          <cell r="BE52"/>
          <cell r="BF52"/>
          <cell r="BG52"/>
          <cell r="BH52"/>
          <cell r="BI52"/>
          <cell r="BJ52"/>
          <cell r="BK52"/>
          <cell r="BL52"/>
          <cell r="BM52"/>
          <cell r="BN52"/>
          <cell r="BO52"/>
          <cell r="BP52"/>
          <cell r="BQ52"/>
          <cell r="BR52"/>
          <cell r="BS52"/>
          <cell r="BT52"/>
          <cell r="BU52"/>
          <cell r="BV52"/>
          <cell r="BW52"/>
          <cell r="BX52"/>
          <cell r="BY52"/>
          <cell r="BZ52"/>
          <cell r="CA52"/>
          <cell r="CB52"/>
          <cell r="CC52"/>
          <cell r="CD52"/>
          <cell r="CE52"/>
          <cell r="CF52"/>
          <cell r="CG52"/>
          <cell r="CH52"/>
          <cell r="CI52"/>
          <cell r="CJ52"/>
          <cell r="CK52"/>
          <cell r="CL52"/>
          <cell r="CM52"/>
          <cell r="CN52"/>
          <cell r="CO52"/>
          <cell r="CP52"/>
          <cell r="CQ52"/>
          <cell r="CR52"/>
          <cell r="CS52"/>
          <cell r="CT52"/>
          <cell r="CU52"/>
          <cell r="CV52"/>
          <cell r="CW52"/>
          <cell r="CX52"/>
          <cell r="CY52"/>
          <cell r="CZ52"/>
          <cell r="DA52"/>
          <cell r="DB52"/>
          <cell r="DC52"/>
          <cell r="DD52"/>
          <cell r="DE52"/>
          <cell r="DF52"/>
          <cell r="DG52"/>
          <cell r="DH52"/>
          <cell r="DI52"/>
          <cell r="DJ52"/>
          <cell r="DK52"/>
          <cell r="DL52" t="str">
            <v>-</v>
          </cell>
          <cell r="DM52" t="str">
            <v>-</v>
          </cell>
        </row>
        <row r="53">
          <cell r="B53">
            <v>6042204000017</v>
          </cell>
          <cell r="C53">
            <v>6042204000017</v>
          </cell>
          <cell r="D53" t="str">
            <v>PT ASURANSI JASINDO SYARIAH QQ  BPRS</v>
          </cell>
          <cell r="E53" t="str">
            <v>GRAHA MR 21 LANTAI 10 JL. MENTENG RAYA NO 21 JAKARTA PUSAT 10340</v>
          </cell>
          <cell r="F53" t="str">
            <v>DKI JAKARTA</v>
          </cell>
          <cell r="G53">
            <v>44652</v>
          </cell>
          <cell r="H53">
            <v>2022</v>
          </cell>
          <cell r="I53" t="str">
            <v>RPNDS</v>
          </cell>
          <cell r="J53" t="str">
            <v>RELIANCE PEMBIAYAAN NORMAL DEATH SYARIAH</v>
          </cell>
          <cell r="K53" t="str">
            <v>AJK</v>
          </cell>
          <cell r="L53">
            <v>44652</v>
          </cell>
          <cell r="M53">
            <v>48305</v>
          </cell>
          <cell r="N53" t="str">
            <v>NEW</v>
          </cell>
          <cell r="O53" t="str">
            <v>INFORCE</v>
          </cell>
          <cell r="P53">
            <v>0</v>
          </cell>
          <cell r="Q53"/>
          <cell r="R53" t="str">
            <v>37 Hari Kalender</v>
          </cell>
          <cell r="S53" t="str">
            <v>180 (Seratus Delapan Puluh) hari kalender sejak tanggal Peserta mengalami Musibah</v>
          </cell>
          <cell r="T53" t="str">
            <v>180 (Seratus Delapan Puluh) hari kalender sejak tanggal Peserta mengalami Musibah</v>
          </cell>
          <cell r="U53" t="str">
            <v>6 (enam) bulan sejak Peserta tidak membayar Kontribusi yang melewati Masa Leluasa</v>
          </cell>
          <cell r="V53" t="str">
            <v>60 (enam puluh) Hari Kalender sejak terjadi perselisihan</v>
          </cell>
          <cell r="W53">
            <v>0.68500000000000005</v>
          </cell>
          <cell r="X53">
            <v>0.315</v>
          </cell>
          <cell r="Y53">
            <v>0.4</v>
          </cell>
          <cell r="Z53">
            <v>0.6</v>
          </cell>
          <cell r="AA53">
            <v>0.4</v>
          </cell>
          <cell r="AB53">
            <v>0.3</v>
          </cell>
          <cell r="AC53">
            <v>0.3</v>
          </cell>
          <cell r="AD53" t="str">
            <v>20 tahun</v>
          </cell>
          <cell r="AE53" t="str">
            <v>60 tahun</v>
          </cell>
          <cell r="AF53" t="str">
            <v>NASRE SYARIAH</v>
          </cell>
          <cell r="AG53" t="str">
            <v>FAKULTATIF</v>
          </cell>
          <cell r="AH53" t="str">
            <v>QUOTA SHARE 50 : 50 MAX RETENSI RP 100,000,000</v>
          </cell>
          <cell r="AI53" t="str">
            <v>USIA</v>
          </cell>
          <cell r="AJ53">
            <v>0</v>
          </cell>
          <cell r="AK53" t="str">
            <v>TERLAMPIR</v>
          </cell>
          <cell r="AL53" t="str">
            <v>SESUAI DATA REALISASI</v>
          </cell>
          <cell r="AM53" t="str">
            <v>210 HARI KALENDER</v>
          </cell>
          <cell r="AN53" t="str">
            <v>45 HARI KERJA</v>
          </cell>
          <cell r="AO53" t="str">
            <v>016/NP/SYR/II/2019</v>
          </cell>
          <cell r="AP53" t="str">
            <v>Kontribusi Gross</v>
          </cell>
          <cell r="AQ53">
            <v>0</v>
          </cell>
          <cell r="AR53">
            <v>0</v>
          </cell>
          <cell r="AS53">
            <v>2.5000000000000001E-2</v>
          </cell>
          <cell r="AT53">
            <v>0</v>
          </cell>
          <cell r="AU53">
            <v>0.14000000000000001</v>
          </cell>
          <cell r="AV53">
            <v>0</v>
          </cell>
          <cell r="AW53">
            <v>0</v>
          </cell>
          <cell r="AX53">
            <v>0</v>
          </cell>
          <cell r="AY53">
            <v>0</v>
          </cell>
          <cell r="AZ53">
            <v>0</v>
          </cell>
          <cell r="BA53" t="str">
            <v>MAINTENANCE=PT. Wahana Abadi Haribawa ; AGEN PENUTUP=Een Sukanah</v>
          </cell>
          <cell r="BB53" t="str">
            <v>MAINTENANCE=Bank BCA: 546-0888699 ; AGEN PENUTUP=Bank BCA 7655028676</v>
          </cell>
          <cell r="BC53" t="str">
            <v>MAINTENANCE=Bank BCA ; AGEN PENUTUP=Bank BCA</v>
          </cell>
          <cell r="BE53" t="str">
            <v>-</v>
          </cell>
          <cell r="BF53" t="str">
            <v>V</v>
          </cell>
          <cell r="BG53" t="str">
            <v>V</v>
          </cell>
          <cell r="BH53" t="str">
            <v>V</v>
          </cell>
          <cell r="BI53" t="str">
            <v>V</v>
          </cell>
          <cell r="BJ53" t="str">
            <v>V</v>
          </cell>
          <cell r="BK53" t="str">
            <v>-</v>
          </cell>
          <cell r="BL53" t="str">
            <v>V</v>
          </cell>
          <cell r="BM53" t="str">
            <v>V</v>
          </cell>
          <cell r="BN53" t="str">
            <v>75.594.848.6-021.000</v>
          </cell>
          <cell r="BO53" t="str">
            <v>V</v>
          </cell>
          <cell r="BP53" t="str">
            <v>V</v>
          </cell>
          <cell r="BQ53" t="str">
            <v>PT ASURANSI JASINDO SYARIAH</v>
          </cell>
          <cell r="BR53" t="str">
            <v>BANK SYARIAH MANDIRI</v>
          </cell>
          <cell r="BS53">
            <v>2320002322</v>
          </cell>
          <cell r="BT53"/>
          <cell r="BU53" t="str">
            <v>-</v>
          </cell>
          <cell r="BV53" t="str">
            <v>JAKARTA PUSAT</v>
          </cell>
          <cell r="BW53" t="str">
            <v>31.71</v>
          </cell>
          <cell r="BX53" t="str">
            <v>DKI Jakarta</v>
          </cell>
          <cell r="BY53" t="str">
            <v>Diskon</v>
          </cell>
          <cell r="CB53" t="str">
            <v>Jasa keuangan dan asuransi</v>
          </cell>
          <cell r="CC53" t="str">
            <v>Korporasi Finansial</v>
          </cell>
          <cell r="CD53" t="str">
            <v>Lainnya (BPR. Koperasi. dll)</v>
          </cell>
          <cell r="CE53" t="str">
            <v>-</v>
          </cell>
          <cell r="CF53" t="str">
            <v>NIXON</v>
          </cell>
          <cell r="CG53" t="str">
            <v>KEAGENAN</v>
          </cell>
          <cell r="CH53" t="str">
            <v>AGEN</v>
          </cell>
          <cell r="CI53" t="str">
            <v>HEAD</v>
          </cell>
          <cell r="CJ53" t="str">
            <v>CO-INSURANCE</v>
          </cell>
          <cell r="CK53" t="str">
            <v>GROUP</v>
          </cell>
          <cell r="CL53" t="str">
            <v>JANGKAWARSA</v>
          </cell>
          <cell r="CM53" t="str">
            <v>RELIANCE PEMBIAYAAN NORMAL DEATH SYARIAH (RPNDS)</v>
          </cell>
          <cell r="CN53" t="str">
            <v>BANK UMUM (AJK)</v>
          </cell>
          <cell r="CO53" t="str">
            <v xml:space="preserve"> NP/AJRIUS-MKT/18/VI/22</v>
          </cell>
          <cell r="CP53" t="str">
            <v>005/AJRI-UUS/PKS/I/2019</v>
          </cell>
          <cell r="CQ53"/>
          <cell r="CR53" t="str">
            <v>5 HARI sejak nota tagihan diterima oleh pengelola</v>
          </cell>
          <cell r="CS53" t="str">
            <v>90 HARI KALENDER</v>
          </cell>
          <cell r="CT53">
            <v>0</v>
          </cell>
          <cell r="CU53" t="str">
            <v>Single</v>
          </cell>
          <cell r="CV53">
            <v>0.16500000000000001</v>
          </cell>
          <cell r="CW53" t="str">
            <v>PPA.AJRUS.15.0622</v>
          </cell>
          <cell r="CX53">
            <v>60</v>
          </cell>
          <cell r="CY53">
            <v>0.24636388203133439</v>
          </cell>
          <cell r="CZ53">
            <v>0</v>
          </cell>
          <cell r="DA53">
            <v>0</v>
          </cell>
          <cell r="DB53" t="str">
            <v>QUOTA SHARE 50 : 50 MAX RETENSI RP 100,000,000</v>
          </cell>
          <cell r="DC53" t="str">
            <v>6 bulan pertama dan rasio manfaat asuransi sudah melebihi 40% dari kontibusi</v>
          </cell>
          <cell r="DD53">
            <v>2.5000000000000001E-2</v>
          </cell>
          <cell r="DE53">
            <v>2.5000000000000001E-2</v>
          </cell>
          <cell r="DF53">
            <v>0.1</v>
          </cell>
          <cell r="DG53" t="str">
            <v>V</v>
          </cell>
          <cell r="DH53">
            <v>0</v>
          </cell>
          <cell r="DI53">
            <v>0.6</v>
          </cell>
          <cell r="DJ53">
            <v>0.875</v>
          </cell>
          <cell r="DK53">
            <v>0.125</v>
          </cell>
          <cell r="DL53">
            <v>0.7</v>
          </cell>
          <cell r="DM53">
            <v>0.7</v>
          </cell>
        </row>
        <row r="54">
          <cell r="B54">
            <v>6012206000025</v>
          </cell>
          <cell r="C54">
            <v>6012206000025</v>
          </cell>
          <cell r="D54" t="str">
            <v>PT. BPR BAHTERA MASYARAKAT JABAR</v>
          </cell>
          <cell r="E54" t="str">
            <v xml:space="preserve">Jl.Terusan Buah Batu No.25 Kel.Batu Nunggal Kec. Bandung Kidul Bandung - 40266 </v>
          </cell>
          <cell r="F54" t="str">
            <v>JAWA BARAT</v>
          </cell>
          <cell r="G54">
            <v>44733</v>
          </cell>
          <cell r="H54">
            <v>2022</v>
          </cell>
          <cell r="I54" t="str">
            <v>RPS</v>
          </cell>
          <cell r="J54" t="str">
            <v>RELIANCE PEMBIAYAAN SYARIAH</v>
          </cell>
          <cell r="K54" t="str">
            <v>AJK</v>
          </cell>
          <cell r="L54">
            <v>44682</v>
          </cell>
          <cell r="M54">
            <v>11810</v>
          </cell>
          <cell r="N54" t="str">
            <v>NEW</v>
          </cell>
          <cell r="O54" t="str">
            <v>INFORCE</v>
          </cell>
          <cell r="P54">
            <v>0</v>
          </cell>
          <cell r="Q54"/>
          <cell r="R54" t="str">
            <v>37 Hari Kalender</v>
          </cell>
          <cell r="S54" t="str">
            <v>60 (Enam Puluh) hari kalender sejak tanggal Peserta mengalami Musibah</v>
          </cell>
          <cell r="T54" t="str">
            <v>60 (Enam Puluh) hari kalender sejak tanggal Peserta mengalami Musibah</v>
          </cell>
          <cell r="U54" t="str">
            <v>6 (enam) bulan sejak Peserta tidak membayar Kontribusi yang melewati Masa Leluasa</v>
          </cell>
          <cell r="V54" t="str">
            <v>60 (enam puluh) Hari Kalender sejak terjadi perselisihan</v>
          </cell>
          <cell r="W54">
            <v>0.5</v>
          </cell>
          <cell r="X54">
            <v>0.5</v>
          </cell>
          <cell r="Y54">
            <v>0.4</v>
          </cell>
          <cell r="Z54">
            <v>0.6</v>
          </cell>
          <cell r="AA54">
            <v>0.4</v>
          </cell>
          <cell r="AB54">
            <v>0.3</v>
          </cell>
          <cell r="AC54">
            <v>0.3</v>
          </cell>
          <cell r="AD54" t="str">
            <v xml:space="preserve">20 Tahun </v>
          </cell>
          <cell r="AE54" t="str">
            <v>64 Tahun</v>
          </cell>
          <cell r="AF54" t="str">
            <v>MAREIN SYARIAH</v>
          </cell>
          <cell r="AG54" t="str">
            <v>TREATY</v>
          </cell>
          <cell r="AH54"/>
          <cell r="AI54" t="str">
            <v>USIA</v>
          </cell>
          <cell r="AJ54">
            <v>0</v>
          </cell>
          <cell r="AK54" t="str">
            <v>TERLAMPIR</v>
          </cell>
          <cell r="AL54" t="str">
            <v>SESUAI DATA REALISASI</v>
          </cell>
          <cell r="AM54" t="str">
            <v>180 HARI KALENDER</v>
          </cell>
          <cell r="AN54" t="str">
            <v>10 HARI KERJA</v>
          </cell>
          <cell r="AO54"/>
          <cell r="AP54" t="str">
            <v>Kontribusi Gross</v>
          </cell>
          <cell r="AQ54">
            <v>0.25</v>
          </cell>
          <cell r="AR54">
            <v>0</v>
          </cell>
          <cell r="AS54">
            <v>2.5000000000000001E-2</v>
          </cell>
          <cell r="AT54">
            <v>2.5000000000000001E-2</v>
          </cell>
          <cell r="AU54">
            <v>0</v>
          </cell>
          <cell r="AV54">
            <v>0</v>
          </cell>
          <cell r="AW54">
            <v>0</v>
          </cell>
          <cell r="AX54">
            <v>0</v>
          </cell>
          <cell r="AY54">
            <v>0.02</v>
          </cell>
          <cell r="AZ54">
            <v>2.1999999999999999E-2</v>
          </cell>
          <cell r="BA54" t="str">
            <v xml:space="preserve">MAINTENANCE=PT. Wahana Abadi Haribawa	Bank BCA: 546-0888699
</v>
          </cell>
          <cell r="BB54" t="str">
            <v xml:space="preserve">MAINTENANCE=PT. Wahana Abadi Haribawa	Bank BCA: 546-0888699
</v>
          </cell>
          <cell r="BC54" t="str">
            <v xml:space="preserve">MAINTENANCE=PT. Wahana Abadi Haribawa	Bank BCA: 546-0888699
</v>
          </cell>
          <cell r="BE54" t="str">
            <v>-</v>
          </cell>
          <cell r="BF54" t="str">
            <v>V</v>
          </cell>
          <cell r="BG54" t="str">
            <v>V</v>
          </cell>
          <cell r="BH54" t="str">
            <v>V</v>
          </cell>
          <cell r="BI54" t="str">
            <v>V</v>
          </cell>
          <cell r="BJ54" t="str">
            <v>V</v>
          </cell>
          <cell r="BK54" t="str">
            <v>-</v>
          </cell>
          <cell r="BL54" t="str">
            <v>V</v>
          </cell>
          <cell r="BM54" t="str">
            <v>V</v>
          </cell>
          <cell r="BN54" t="str">
            <v>01.448.681.5.424.000</v>
          </cell>
          <cell r="BO54" t="str">
            <v>V</v>
          </cell>
          <cell r="BP54" t="str">
            <v>V</v>
          </cell>
          <cell r="BQ54" t="str">
            <v>PT. BPR BAHTERA MASYARAKAT JABAR</v>
          </cell>
          <cell r="BR54" t="str">
            <v>Mandiri KCP Bandung Soekarno Hatta</v>
          </cell>
          <cell r="BS54">
            <v>1300088002525</v>
          </cell>
          <cell r="BT54" t="str">
            <v>Asyki Business Center Jl. R.E. Martadinata No. 2C, Air Mancur, Bogor 16129
Telp. 0251-857 5507 I Fax. 0251-857 5511</v>
          </cell>
          <cell r="BU54" t="str">
            <v>-</v>
          </cell>
          <cell r="BV54" t="str">
            <v>BANDUNG</v>
          </cell>
          <cell r="BX54" t="str">
            <v>DKI Jakarta</v>
          </cell>
          <cell r="BY54" t="str">
            <v>Ujroh Brokerage</v>
          </cell>
          <cell r="CB54" t="str">
            <v>Jasa keuangan dan asuransi</v>
          </cell>
          <cell r="CC54" t="str">
            <v>Korporasi Finansial</v>
          </cell>
          <cell r="CD54" t="str">
            <v>Lainnya (BPR. Koperasi. dll)</v>
          </cell>
          <cell r="CE54" t="str">
            <v>-</v>
          </cell>
          <cell r="CF54" t="str">
            <v>NINDYA SUSILO</v>
          </cell>
          <cell r="CG54" t="str">
            <v>BROKER ASURANSI</v>
          </cell>
          <cell r="CH54" t="str">
            <v>BROKER ASURANSI</v>
          </cell>
          <cell r="CI54" t="str">
            <v>HEAD</v>
          </cell>
          <cell r="CJ54" t="str">
            <v>BROKER ASURANSI</v>
          </cell>
          <cell r="CK54" t="str">
            <v>GROUP</v>
          </cell>
          <cell r="CL54" t="str">
            <v>JANGKAWARSA</v>
          </cell>
          <cell r="CM54" t="str">
            <v>RELIANCE PEMBIAYAAN SYARIAH (RPS)</v>
          </cell>
          <cell r="CN54" t="str">
            <v>BPR (AJK)</v>
          </cell>
          <cell r="CO54" t="str">
            <v xml:space="preserve"> NP/AJRIUS-MKT/16/VI/22</v>
          </cell>
          <cell r="CQ54" t="str">
            <v>6 bulan pertama dan rasio manfaat asuransi sudah melebihi 50% dari kontibusi gross</v>
          </cell>
          <cell r="CS54" t="str">
            <v>30 Hari Kalender</v>
          </cell>
          <cell r="CT54" t="str">
            <v>-</v>
          </cell>
          <cell r="CU54" t="str">
            <v>Single</v>
          </cell>
          <cell r="CV54"/>
          <cell r="CW54" t="str">
            <v>PPA.AJRUS.13.0622</v>
          </cell>
          <cell r="CX54">
            <v>65</v>
          </cell>
          <cell r="CY54"/>
          <cell r="CZ54" t="str">
            <v>-</v>
          </cell>
          <cell r="DA54" t="str">
            <v>-</v>
          </cell>
          <cell r="DC54" t="str">
            <v>6 bulan pertama dan rasio manfaat asuransi sudah melebihi 50% dari kontibusi gross</v>
          </cell>
          <cell r="DD54">
            <v>0.05</v>
          </cell>
          <cell r="DE54">
            <v>0.05</v>
          </cell>
          <cell r="DF54">
            <v>0.1</v>
          </cell>
          <cell r="DG54" t="str">
            <v>V</v>
          </cell>
          <cell r="DH54">
            <v>0.4</v>
          </cell>
          <cell r="DI54"/>
          <cell r="DJ54"/>
          <cell r="DK54"/>
          <cell r="DL54">
            <v>0.5</v>
          </cell>
          <cell r="DM54">
            <v>0.5</v>
          </cell>
        </row>
        <row r="55">
          <cell r="B55"/>
          <cell r="C55"/>
          <cell r="D55" t="str">
            <v>PT BPR BAHTERA MASYARAKAT JAWA BARAT</v>
          </cell>
          <cell r="E55" t="str">
            <v>JL. TERUSAN BUAH BATU NO. 25 KEL. BATU NUNGGAL KEC. BANDUNG KIDUL, BANDUNG 40266</v>
          </cell>
          <cell r="F55" t="str">
            <v>JAWA BARAT</v>
          </cell>
          <cell r="G55">
            <v>44690</v>
          </cell>
          <cell r="H55">
            <v>2022</v>
          </cell>
          <cell r="I55" t="str">
            <v>RTLS</v>
          </cell>
          <cell r="J55" t="str">
            <v>RELIANCE TERM LIFE SYARIAH</v>
          </cell>
          <cell r="K55" t="str">
            <v>AJK</v>
          </cell>
          <cell r="L55">
            <v>44682</v>
          </cell>
          <cell r="M55">
            <v>11810</v>
          </cell>
          <cell r="N55" t="str">
            <v>NEW</v>
          </cell>
          <cell r="O55" t="str">
            <v>INFORCE</v>
          </cell>
          <cell r="P55">
            <v>0</v>
          </cell>
          <cell r="Q55"/>
          <cell r="R55" t="str">
            <v>7 Hari Kalender</v>
          </cell>
          <cell r="S55" t="str">
            <v>90 (Sembilan Puluh) hari kalender sejak tanggal Peserta mengalami Musibah</v>
          </cell>
          <cell r="T55" t="str">
            <v>90 (Sembilan Puluh) hari kalender sejak tanggal Peserta mengalami Musibah</v>
          </cell>
          <cell r="U55" t="str">
            <v>6 (enam) bulan sejak Peserta tidak membayar Kontribusi yang melewati Masa Leluasa</v>
          </cell>
          <cell r="V55" t="str">
            <v>60 (enam puluh) Hari Kalender sejak terjadi perselisihan</v>
          </cell>
          <cell r="W55">
            <v>0.5</v>
          </cell>
          <cell r="X55">
            <v>0.5</v>
          </cell>
          <cell r="Y55">
            <v>0.4</v>
          </cell>
          <cell r="Z55">
            <v>0.6</v>
          </cell>
          <cell r="AA55">
            <v>0.4</v>
          </cell>
          <cell r="AB55">
            <v>0.3</v>
          </cell>
          <cell r="AC55">
            <v>0.3</v>
          </cell>
          <cell r="AD55" t="str">
            <v xml:space="preserve">20 Tahun </v>
          </cell>
          <cell r="AE55" t="str">
            <v>64 Tahun</v>
          </cell>
          <cell r="AF55"/>
          <cell r="AG55"/>
          <cell r="AH55"/>
          <cell r="AI55"/>
          <cell r="AJ55"/>
          <cell r="AK55"/>
          <cell r="AL55"/>
          <cell r="AM55"/>
          <cell r="AN55"/>
          <cell r="AO55"/>
          <cell r="AP55"/>
          <cell r="AQ55"/>
          <cell r="AR55"/>
          <cell r="AS55"/>
          <cell r="AT55"/>
          <cell r="AU55"/>
          <cell r="AV55"/>
          <cell r="AW55"/>
          <cell r="AX55"/>
          <cell r="AY55"/>
          <cell r="AZ55"/>
          <cell r="BA55"/>
          <cell r="BB55"/>
          <cell r="BC55"/>
          <cell r="BE55"/>
          <cell r="BF55"/>
          <cell r="BG55"/>
          <cell r="BH55"/>
          <cell r="BI55"/>
          <cell r="BJ55"/>
          <cell r="BK55"/>
          <cell r="BL55"/>
          <cell r="BM55"/>
          <cell r="BN55"/>
          <cell r="BO55"/>
          <cell r="BP55"/>
          <cell r="BQ55"/>
          <cell r="BR55"/>
          <cell r="BS55"/>
          <cell r="BT55" t="str">
            <v>Asyki Business Center Jl. R.E. Martadinata No. 2C, Air Mancur, Bogor 16129
Telp. 0251-857 5507 I Fax. 0251-857 5511</v>
          </cell>
          <cell r="BU55" t="str">
            <v>-</v>
          </cell>
          <cell r="BV55"/>
          <cell r="BX55" t="str">
            <v>DKI Jakarta</v>
          </cell>
          <cell r="BY55" t="str">
            <v>Ujroh Brokerage</v>
          </cell>
          <cell r="CB55" t="str">
            <v>Jasa keuangan dan asuransi</v>
          </cell>
          <cell r="CC55" t="str">
            <v>Korporasi Finansial</v>
          </cell>
          <cell r="CD55" t="str">
            <v>Lainnya (BPR. Koperasi. dll)</v>
          </cell>
          <cell r="CE55" t="str">
            <v>-</v>
          </cell>
          <cell r="CF55" t="str">
            <v>NINDYA SUSILO</v>
          </cell>
          <cell r="CG55" t="str">
            <v>BROKER ASURANSI</v>
          </cell>
          <cell r="CH55" t="str">
            <v>BROKER ASURANSI</v>
          </cell>
          <cell r="CI55" t="str">
            <v>HEAD</v>
          </cell>
          <cell r="CJ55" t="str">
            <v>BROKER ASURANSI</v>
          </cell>
          <cell r="CK55" t="str">
            <v>GROUP</v>
          </cell>
          <cell r="CL55" t="str">
            <v>JANGKAWARSA</v>
          </cell>
          <cell r="CM55"/>
          <cell r="CN55" t="str">
            <v>BPR (AJK)</v>
          </cell>
          <cell r="CO55"/>
          <cell r="CQ55"/>
          <cell r="CR55"/>
          <cell r="CS55"/>
          <cell r="CT55"/>
          <cell r="CU55"/>
          <cell r="CV55"/>
          <cell r="CW55"/>
          <cell r="CX55"/>
          <cell r="CY55"/>
          <cell r="CZ55"/>
          <cell r="DA55"/>
          <cell r="DB55"/>
          <cell r="DC55"/>
          <cell r="DD55"/>
          <cell r="DE55"/>
          <cell r="DF55"/>
          <cell r="DG55"/>
          <cell r="DH55"/>
          <cell r="DI55"/>
          <cell r="DJ55"/>
          <cell r="DK55"/>
          <cell r="DL55" t="str">
            <v>-</v>
          </cell>
          <cell r="DM55" t="str">
            <v>-</v>
          </cell>
        </row>
        <row r="56">
          <cell r="B56">
            <v>6012205000022</v>
          </cell>
          <cell r="C56">
            <v>6012205000022</v>
          </cell>
          <cell r="D56" t="str">
            <v>PT. Multiniaga Intermedia Proteksi QQ Kassaya Anugerah Sejahtera</v>
          </cell>
          <cell r="E56" t="str">
            <v>Komplek Golden Plaza Blok G 10, Jl. RS Fatmawati No 15 Jakarta Selatan 12420</v>
          </cell>
          <cell r="F56" t="str">
            <v>JAKARTA</v>
          </cell>
          <cell r="G56">
            <v>44700</v>
          </cell>
          <cell r="H56">
            <v>2022</v>
          </cell>
          <cell r="I56" t="str">
            <v>RPS</v>
          </cell>
          <cell r="J56" t="str">
            <v>RELIANCE PEMBIAYAAN SYARIAH</v>
          </cell>
          <cell r="K56" t="str">
            <v>AJK</v>
          </cell>
          <cell r="L56">
            <v>44682</v>
          </cell>
          <cell r="M56">
            <v>11810</v>
          </cell>
          <cell r="N56" t="str">
            <v>NEW</v>
          </cell>
          <cell r="O56" t="str">
            <v>INFORCE</v>
          </cell>
          <cell r="P56">
            <v>0</v>
          </cell>
          <cell r="Q56"/>
          <cell r="R56" t="str">
            <v>15 Hari Kalender</v>
          </cell>
          <cell r="S56" t="str">
            <v>90 (Sembilan Puluh) hari kalender sejak tanggal Peserta mengalami Musibah</v>
          </cell>
          <cell r="T56" t="str">
            <v>90 (Sembilan Puluh) hari kalender sejak tanggal Peserta mengalami Musibah</v>
          </cell>
          <cell r="U56" t="str">
            <v>6 (enam) bulan sejak Peserta tidak membayar Kontribusi yang melewati Masa Leluasa</v>
          </cell>
          <cell r="V56" t="str">
            <v>60 (enam puluh) Hari Kalender sejak terjadi perselisihan</v>
          </cell>
          <cell r="W56">
            <v>0.5</v>
          </cell>
          <cell r="X56">
            <v>0.5</v>
          </cell>
          <cell r="Y56">
            <v>0.4</v>
          </cell>
          <cell r="Z56">
            <v>0.6</v>
          </cell>
          <cell r="AA56">
            <v>0.4</v>
          </cell>
          <cell r="AB56">
            <v>0.3</v>
          </cell>
          <cell r="AC56">
            <v>0.3</v>
          </cell>
          <cell r="AD56" t="str">
            <v xml:space="preserve">20 Tahun </v>
          </cell>
          <cell r="AE56" t="str">
            <v>64 Tahun</v>
          </cell>
          <cell r="AF56" t="str">
            <v>MAREIN SYARIAH &amp; OR</v>
          </cell>
          <cell r="AG56" t="str">
            <v>TREATY &amp; OR</v>
          </cell>
          <cell r="AH56" t="str">
            <v>SURPLUS RP 100,000,000 &amp; OR</v>
          </cell>
          <cell r="AI56" t="str">
            <v>SINGLE</v>
          </cell>
          <cell r="AJ56">
            <v>0</v>
          </cell>
          <cell r="AK56" t="str">
            <v>TERLAMPIR</v>
          </cell>
          <cell r="AL56" t="str">
            <v>SESUAI DATA REALISASI</v>
          </cell>
          <cell r="AM56" t="str">
            <v>180 HARI KALENDER</v>
          </cell>
          <cell r="AN56" t="str">
            <v>10 HARI KERJA</v>
          </cell>
          <cell r="AO56" t="str">
            <v>003/DSRJ/TEKNIK/012018</v>
          </cell>
          <cell r="AP56" t="str">
            <v>Kontribusi Gross</v>
          </cell>
          <cell r="AQ56">
            <v>0.25</v>
          </cell>
          <cell r="AR56">
            <v>0</v>
          </cell>
          <cell r="AS56">
            <v>2.5000000000000001E-2</v>
          </cell>
          <cell r="AT56">
            <v>2.5000000000000001E-2</v>
          </cell>
          <cell r="AU56">
            <v>0</v>
          </cell>
          <cell r="AV56">
            <v>0</v>
          </cell>
          <cell r="AW56">
            <v>0</v>
          </cell>
          <cell r="AX56">
            <v>0</v>
          </cell>
          <cell r="AY56">
            <v>0.02</v>
          </cell>
          <cell r="AZ56">
            <v>2.1999999999999999E-2</v>
          </cell>
          <cell r="BA56" t="str">
            <v xml:space="preserve">MAINTENANCE=PT. Wahana Abadi Haribawa	Bank BCA: 546-0888699; ADMIN AGENCY=Harika Wahyu Sulistyo Bank BCA: 8692043234
</v>
          </cell>
          <cell r="BB56" t="str">
            <v xml:space="preserve">MAINTENANCE=PT. Wahana Abadi Haribawa	Bank BCA: 546-0888699; ADMIN AGENCY=Harika Wahyu Sulistyo Bank BCA: 8692043234
</v>
          </cell>
          <cell r="BC56" t="str">
            <v xml:space="preserve">MAINTENANCE=PT. Wahana Abadi Haribawa	Bank BCA: 546-0888699; ADMIN AGENCY=Harika Wahyu Sulistyo Bank BCA: 8692043234
</v>
          </cell>
          <cell r="BD56"/>
          <cell r="BE56"/>
          <cell r="BF56" t="str">
            <v>V</v>
          </cell>
          <cell r="BG56" t="str">
            <v>V</v>
          </cell>
          <cell r="BH56" t="str">
            <v>V</v>
          </cell>
          <cell r="BI56" t="str">
            <v>V</v>
          </cell>
          <cell r="BJ56" t="str">
            <v>V</v>
          </cell>
          <cell r="BK56" t="str">
            <v>-</v>
          </cell>
          <cell r="BL56" t="str">
            <v>V</v>
          </cell>
          <cell r="BM56" t="str">
            <v>V</v>
          </cell>
          <cell r="BN56" t="str">
            <v>02.342.088.8.-016.000</v>
          </cell>
          <cell r="BO56" t="str">
            <v>V</v>
          </cell>
          <cell r="BP56" t="str">
            <v>V</v>
          </cell>
          <cell r="BQ56" t="str">
            <v>PT. Multiniaga Intermedia Proteksi QQ Kassaya Anugerah Sejahtera</v>
          </cell>
          <cell r="BR56"/>
          <cell r="BS56" t="str">
            <v>127-000-495-7336</v>
          </cell>
          <cell r="BT56" t="str">
            <v>Komplek Golden Plaza Blok G 10, Jl. RS Fatmawati No 15 Jakarta Selatan 12420</v>
          </cell>
          <cell r="BU56" t="str">
            <v>X</v>
          </cell>
          <cell r="BV56" t="str">
            <v>JAKARTA SELATAN</v>
          </cell>
          <cell r="BW56"/>
          <cell r="BX56" t="str">
            <v>DKI Jakarta</v>
          </cell>
          <cell r="BY56" t="str">
            <v>Ujroh Brokerage</v>
          </cell>
          <cell r="BZ56"/>
          <cell r="CA56"/>
          <cell r="CB56" t="str">
            <v>Jasa keuangan dan asuransi</v>
          </cell>
          <cell r="CC56" t="str">
            <v>Korporasi Finansial</v>
          </cell>
          <cell r="CD56" t="str">
            <v>Lainnya (BPR. Koperasi. dll)</v>
          </cell>
          <cell r="CE56" t="str">
            <v>-</v>
          </cell>
          <cell r="CF56" t="str">
            <v>NINDYA SUSILO</v>
          </cell>
          <cell r="CG56" t="str">
            <v>BROKER ASURANSI</v>
          </cell>
          <cell r="CH56" t="str">
            <v>BROKER ASURANSI</v>
          </cell>
          <cell r="CI56" t="str">
            <v>HEAD</v>
          </cell>
          <cell r="CJ56" t="str">
            <v>BROKER ASURANSI</v>
          </cell>
          <cell r="CK56" t="str">
            <v>GROUP</v>
          </cell>
          <cell r="CL56" t="str">
            <v>JANGKAWARSA</v>
          </cell>
          <cell r="CM56" t="str">
            <v>RELIANCE PEMBIAYAAN SYARIAH (RPS)</v>
          </cell>
          <cell r="CN56" t="str">
            <v>OTHER AJK (KOPRASI,LPD,ETC)</v>
          </cell>
          <cell r="CO56" t="str">
            <v xml:space="preserve"> NP/AJRIUS-MKT/09/VI/22</v>
          </cell>
          <cell r="CP56"/>
          <cell r="CQ56" t="str">
            <v>6 bulan pertama dan rasio manfaat asuransi sudah melebihi 40% dari kontibusi</v>
          </cell>
          <cell r="CR56" t="str">
            <v>1 BULAN KALENDER</v>
          </cell>
          <cell r="CS56" t="str">
            <v>30 Hari Kalender</v>
          </cell>
          <cell r="CT56">
            <v>0</v>
          </cell>
          <cell r="CU56" t="str">
            <v>Single&amp; Usia untuk pensiunan</v>
          </cell>
          <cell r="CV56">
            <v>0.05</v>
          </cell>
          <cell r="CW56" t="str">
            <v>PPA.AJRUS.10.0622</v>
          </cell>
          <cell r="CX56">
            <v>80</v>
          </cell>
          <cell r="CY56" t="str">
            <v>OR</v>
          </cell>
          <cell r="CZ56">
            <v>0</v>
          </cell>
          <cell r="DA56">
            <v>0</v>
          </cell>
          <cell r="DB56" t="str">
            <v>QUOTA SHARE 50 : 50 MAX RETENSI RP 100,000,000</v>
          </cell>
          <cell r="DC56" t="str">
            <v>6 bulan pertama dan rasio manfaat asuransi sudah melebihi 40% dari kontibusi</v>
          </cell>
          <cell r="DD56">
            <v>0.05</v>
          </cell>
          <cell r="DE56">
            <v>0.05</v>
          </cell>
          <cell r="DF56">
            <v>0.1</v>
          </cell>
          <cell r="DG56" t="str">
            <v>V</v>
          </cell>
          <cell r="DH56">
            <v>0.3</v>
          </cell>
          <cell r="DI56">
            <v>0</v>
          </cell>
          <cell r="DJ56">
            <v>0</v>
          </cell>
          <cell r="DK56">
            <v>0</v>
          </cell>
          <cell r="DL56">
            <v>0.5</v>
          </cell>
          <cell r="DM56">
            <v>0.5</v>
          </cell>
        </row>
        <row r="57">
          <cell r="B57">
            <v>6042205000018</v>
          </cell>
          <cell r="C57">
            <v>6042205000018</v>
          </cell>
          <cell r="D57" t="str">
            <v>PT ASURANSI JASINDO SYARIAH QQ  KOPERASI</v>
          </cell>
          <cell r="E57" t="str">
            <v>GRAHA MR 21 LANTAI 10 JL. MENTENG RAYA NO 21 JAKARTA PUSAT 10340</v>
          </cell>
          <cell r="F57" t="str">
            <v>DKI JAKARTA</v>
          </cell>
          <cell r="G57">
            <v>44704</v>
          </cell>
          <cell r="H57">
            <v>2022</v>
          </cell>
          <cell r="I57" t="str">
            <v>RPNDS</v>
          </cell>
          <cell r="J57" t="str">
            <v>RELIANCE PEMBIAYAAN NORMAL DEATH SYARIAH</v>
          </cell>
          <cell r="K57" t="str">
            <v>AJK</v>
          </cell>
          <cell r="L57">
            <v>44652</v>
          </cell>
          <cell r="M57">
            <v>48305</v>
          </cell>
          <cell r="N57" t="str">
            <v>NEW</v>
          </cell>
          <cell r="O57" t="str">
            <v>INFORCE</v>
          </cell>
          <cell r="P57">
            <v>0</v>
          </cell>
          <cell r="Q57"/>
          <cell r="R57" t="str">
            <v>37 Hari Kalender</v>
          </cell>
          <cell r="S57" t="str">
            <v>180 (Seratus Delapan Puluh) hari kalender sejak tanggal Peserta mengalami Musibah</v>
          </cell>
          <cell r="T57" t="str">
            <v>180 (Seratus Delapan Puluh) hari kalender sejak tanggal Peserta mengalami Musibah</v>
          </cell>
          <cell r="U57" t="str">
            <v>6 (enam) bulan sejak Peserta tidak membayar Kontribusi yang melewati Masa Leluasa</v>
          </cell>
          <cell r="V57" t="str">
            <v>60 (enam puluh) Hari Kalender sejak terjadi perselisihan</v>
          </cell>
          <cell r="W57">
            <v>0.68500000000000005</v>
          </cell>
          <cell r="X57">
            <v>0.315</v>
          </cell>
          <cell r="Y57">
            <v>0.4</v>
          </cell>
          <cell r="Z57">
            <v>0.6</v>
          </cell>
          <cell r="AA57">
            <v>0.4</v>
          </cell>
          <cell r="AB57">
            <v>0.3</v>
          </cell>
          <cell r="AC57">
            <v>0.3</v>
          </cell>
          <cell r="AD57" t="str">
            <v>20 tahun</v>
          </cell>
          <cell r="AE57" t="str">
            <v>60 tahun</v>
          </cell>
          <cell r="AF57" t="str">
            <v>NASRE SYARIAH</v>
          </cell>
          <cell r="AG57" t="str">
            <v>FAKULTATIF</v>
          </cell>
          <cell r="AH57" t="str">
            <v>QUOTA SHARE 50 : 50 MAX RETENSI RP 100,000,000</v>
          </cell>
          <cell r="AI57" t="str">
            <v>USIA</v>
          </cell>
          <cell r="AJ57">
            <v>0</v>
          </cell>
          <cell r="AK57" t="str">
            <v>TERLAMPIR</v>
          </cell>
          <cell r="AL57"/>
          <cell r="AM57" t="str">
            <v>210 HARI KALENDER</v>
          </cell>
          <cell r="AN57" t="str">
            <v>45 HARI KERJA</v>
          </cell>
          <cell r="AO57" t="str">
            <v>016/NP/SYR/II/2019</v>
          </cell>
          <cell r="AP57" t="str">
            <v>Kontribusi Gross</v>
          </cell>
          <cell r="AQ57">
            <v>0</v>
          </cell>
          <cell r="AR57">
            <v>0</v>
          </cell>
          <cell r="AS57">
            <v>2.5000000000000001E-2</v>
          </cell>
          <cell r="AT57">
            <v>0</v>
          </cell>
          <cell r="AU57">
            <v>0.14000000000000001</v>
          </cell>
          <cell r="AV57">
            <v>0</v>
          </cell>
          <cell r="AW57">
            <v>0</v>
          </cell>
          <cell r="AX57">
            <v>0</v>
          </cell>
          <cell r="AY57">
            <v>0</v>
          </cell>
          <cell r="AZ57">
            <v>0</v>
          </cell>
          <cell r="BA57" t="str">
            <v>MAINTENANCE=PT. Wahana Abadi Haribawa ; AGEN PENUTUP=Een Sukanah</v>
          </cell>
          <cell r="BB57" t="str">
            <v>MAINTENANCE=Bank BCA: 546-0888699 ; AGEN PENUTUP=Bank BCA 7655028676</v>
          </cell>
          <cell r="BC57" t="str">
            <v>MAINTENANCE=Bank BCA ; AGEN PENUTUP=Bank BCA</v>
          </cell>
          <cell r="BD57"/>
          <cell r="BE57" t="str">
            <v>-</v>
          </cell>
          <cell r="BF57" t="str">
            <v>V</v>
          </cell>
          <cell r="BG57" t="str">
            <v>V</v>
          </cell>
          <cell r="BH57" t="str">
            <v>V</v>
          </cell>
          <cell r="BI57" t="str">
            <v>V</v>
          </cell>
          <cell r="BJ57" t="str">
            <v>V</v>
          </cell>
          <cell r="BK57" t="str">
            <v>-</v>
          </cell>
          <cell r="BL57" t="str">
            <v>V</v>
          </cell>
          <cell r="BM57" t="str">
            <v>V</v>
          </cell>
          <cell r="BN57" t="str">
            <v>75.594.848.6-021.000</v>
          </cell>
          <cell r="BO57" t="str">
            <v>V</v>
          </cell>
          <cell r="BP57" t="str">
            <v>V</v>
          </cell>
          <cell r="BQ57" t="str">
            <v>PT ASURANSI JASINDO SYARIAH</v>
          </cell>
          <cell r="BR57" t="str">
            <v>BANK SYARIAH MANDIRI</v>
          </cell>
          <cell r="BS57">
            <v>2320002322</v>
          </cell>
          <cell r="BT57"/>
          <cell r="BU57" t="str">
            <v>-</v>
          </cell>
          <cell r="BV57" t="str">
            <v>JAKARTA PUSAT</v>
          </cell>
          <cell r="BW57" t="str">
            <v>31.71</v>
          </cell>
          <cell r="BX57" t="str">
            <v>DKI Jakarta</v>
          </cell>
          <cell r="BY57" t="str">
            <v>Diskon</v>
          </cell>
          <cell r="BZ57"/>
          <cell r="CA57"/>
          <cell r="CB57" t="str">
            <v>Jasa keuangan dan asuransi</v>
          </cell>
          <cell r="CC57" t="str">
            <v>Korporasi Finansial</v>
          </cell>
          <cell r="CD57" t="str">
            <v>Lainnya (BPR. Koperasi. dll)</v>
          </cell>
          <cell r="CE57" t="str">
            <v>-</v>
          </cell>
          <cell r="CF57" t="str">
            <v>NIXON</v>
          </cell>
          <cell r="CG57" t="str">
            <v>KEAGENAN</v>
          </cell>
          <cell r="CH57" t="str">
            <v>AGEN</v>
          </cell>
          <cell r="CI57" t="str">
            <v>HEAD</v>
          </cell>
          <cell r="CJ57" t="str">
            <v>CO-INSURANCE</v>
          </cell>
          <cell r="CK57" t="str">
            <v>GROUP</v>
          </cell>
          <cell r="CL57" t="str">
            <v>JANGKAWARSA</v>
          </cell>
          <cell r="CM57" t="str">
            <v>RELIANCE PEMBIAYAAN NORMAL DEATH SYARIAH (RPNDS)</v>
          </cell>
          <cell r="CN57" t="str">
            <v>BANK UMUM (AJK)</v>
          </cell>
          <cell r="CO57" t="str">
            <v xml:space="preserve"> NP/AJRIUS-MKT/19/VI/22</v>
          </cell>
          <cell r="CP57" t="str">
            <v>005/AJRI-UUS/PKS/I/2019</v>
          </cell>
          <cell r="CQ57" t="str">
            <v>6 bulan pertama dan rasio manfaat asuransi sudah melebihi 50% dari kontibusi Tabbaru</v>
          </cell>
          <cell r="CR57" t="str">
            <v>5 HARI sejak nota tagihan diterima oleh pengelola</v>
          </cell>
          <cell r="CS57" t="str">
            <v>90 HARI KALENDER</v>
          </cell>
          <cell r="CT57">
            <v>0</v>
          </cell>
          <cell r="CU57" t="str">
            <v>Single</v>
          </cell>
          <cell r="CV57">
            <v>0.16500000000000001</v>
          </cell>
          <cell r="CW57" t="str">
            <v>PPA.AJRUS.16.0622</v>
          </cell>
          <cell r="CX57">
            <v>60</v>
          </cell>
          <cell r="CY57">
            <v>0.24636388203133439</v>
          </cell>
          <cell r="CZ57">
            <v>0</v>
          </cell>
          <cell r="DA57">
            <v>0</v>
          </cell>
          <cell r="DB57" t="str">
            <v>QUOTA SHARE 50 : 50 MAX RETENSI RP 100,000,000</v>
          </cell>
          <cell r="DC57" t="str">
            <v>6 bulan pertama dan rasio manfaat asuransi sudah melebihi 50% dari kontibusi Tabbaru</v>
          </cell>
          <cell r="DD57">
            <v>2.5000000000000001E-2</v>
          </cell>
          <cell r="DE57">
            <v>2.5000000000000001E-2</v>
          </cell>
          <cell r="DF57">
            <v>0.1</v>
          </cell>
          <cell r="DG57" t="str">
            <v>V</v>
          </cell>
          <cell r="DH57">
            <v>0</v>
          </cell>
          <cell r="DI57">
            <v>0.6</v>
          </cell>
          <cell r="DJ57">
            <v>0.875</v>
          </cell>
          <cell r="DK57">
            <v>0.125</v>
          </cell>
          <cell r="DL57">
            <v>0.7</v>
          </cell>
          <cell r="DM57">
            <v>0.7</v>
          </cell>
        </row>
        <row r="58">
          <cell r="B58">
            <v>6042205000019</v>
          </cell>
          <cell r="C58">
            <v>6042205000019</v>
          </cell>
          <cell r="D58" t="str">
            <v>PT ASURANSI JASINDO SYARIAH QQ  BPDS</v>
          </cell>
          <cell r="E58" t="str">
            <v>GRAHA MR 21 LANTAI 10 JL. MENTENG RAYA NO 21 JAKARTA PUSAT 10340</v>
          </cell>
          <cell r="F58" t="str">
            <v>DKI JAKARTA</v>
          </cell>
          <cell r="G58">
            <v>44704</v>
          </cell>
          <cell r="H58">
            <v>2022</v>
          </cell>
          <cell r="I58" t="str">
            <v>RPNDS</v>
          </cell>
          <cell r="J58" t="str">
            <v>RELIANCE PEMBIAYAAN NORMAL DEATH SYARIAH</v>
          </cell>
          <cell r="K58" t="str">
            <v>AJK</v>
          </cell>
          <cell r="L58">
            <v>44652</v>
          </cell>
          <cell r="M58">
            <v>48305</v>
          </cell>
          <cell r="N58" t="str">
            <v>NEW</v>
          </cell>
          <cell r="O58" t="str">
            <v>INFORCE</v>
          </cell>
          <cell r="P58">
            <v>0</v>
          </cell>
          <cell r="Q58"/>
          <cell r="R58" t="str">
            <v>37 Hari Kalender</v>
          </cell>
          <cell r="S58" t="str">
            <v>180 (Seratus Delapan Puluh) hari kalender sejak tanggal Peserta mengalami Musibah</v>
          </cell>
          <cell r="T58" t="str">
            <v>180 (Seratus Delapan Puluh) hari kalender sejak tanggal Peserta mengalami Musibah</v>
          </cell>
          <cell r="U58" t="str">
            <v>6 (enam) bulan sejak Peserta tidak membayar Kontribusi yang melewati Masa Leluasa</v>
          </cell>
          <cell r="V58" t="str">
            <v>60 (enam puluh) Hari Kalender sejak terjadi perselisihan</v>
          </cell>
          <cell r="W58">
            <v>0.68500000000000005</v>
          </cell>
          <cell r="X58">
            <v>0.315</v>
          </cell>
          <cell r="Y58">
            <v>0.4</v>
          </cell>
          <cell r="Z58">
            <v>0.6</v>
          </cell>
          <cell r="AA58">
            <v>0.4</v>
          </cell>
          <cell r="AB58">
            <v>0.3</v>
          </cell>
          <cell r="AC58">
            <v>0.3</v>
          </cell>
          <cell r="AD58" t="str">
            <v>20 tahun</v>
          </cell>
          <cell r="AE58" t="str">
            <v>60 tahun</v>
          </cell>
          <cell r="AF58" t="str">
            <v>NASRE SYARIAH</v>
          </cell>
          <cell r="AG58" t="str">
            <v>FAKULTATIF</v>
          </cell>
          <cell r="AH58" t="str">
            <v>QUOTA SHARE 50 : 50 MAX RETENSI RP 100,000,000</v>
          </cell>
          <cell r="AI58" t="str">
            <v>USIA</v>
          </cell>
          <cell r="AJ58">
            <v>0</v>
          </cell>
          <cell r="AK58" t="str">
            <v>TERLAMPIR</v>
          </cell>
          <cell r="AL58"/>
          <cell r="AM58" t="str">
            <v>210 HARI KALENDER</v>
          </cell>
          <cell r="AN58" t="str">
            <v>45 HARI KERJA</v>
          </cell>
          <cell r="AO58" t="str">
            <v>016/NP/SYR/II/2019</v>
          </cell>
          <cell r="AP58" t="str">
            <v>Kontribusi Gross</v>
          </cell>
          <cell r="AQ58">
            <v>0</v>
          </cell>
          <cell r="AR58">
            <v>0</v>
          </cell>
          <cell r="AS58">
            <v>2.5000000000000001E-2</v>
          </cell>
          <cell r="AT58">
            <v>0</v>
          </cell>
          <cell r="AU58">
            <v>0.14000000000000001</v>
          </cell>
          <cell r="AV58">
            <v>0</v>
          </cell>
          <cell r="AW58">
            <v>0</v>
          </cell>
          <cell r="AX58">
            <v>0</v>
          </cell>
          <cell r="AY58">
            <v>0</v>
          </cell>
          <cell r="AZ58">
            <v>0</v>
          </cell>
          <cell r="BA58" t="str">
            <v>MAINTENANCE=PT. Wahana Abadi Haribawa ; AGEN PENUTUP=Een Sukanah</v>
          </cell>
          <cell r="BB58" t="str">
            <v>MAINTENANCE=Bank BCA: 546-0888699 ; AGEN PENUTUP=Bank BCA 7655028676</v>
          </cell>
          <cell r="BC58" t="str">
            <v>MAINTENANCE=Bank BCA ; AGEN PENUTUP=Bank BCA</v>
          </cell>
          <cell r="BD58"/>
          <cell r="BE58" t="str">
            <v>-</v>
          </cell>
          <cell r="BF58" t="str">
            <v>V</v>
          </cell>
          <cell r="BG58" t="str">
            <v>V</v>
          </cell>
          <cell r="BH58" t="str">
            <v>V</v>
          </cell>
          <cell r="BI58" t="str">
            <v>V</v>
          </cell>
          <cell r="BJ58" t="str">
            <v>V</v>
          </cell>
          <cell r="BK58" t="str">
            <v>-</v>
          </cell>
          <cell r="BL58" t="str">
            <v>V</v>
          </cell>
          <cell r="BM58" t="str">
            <v>V</v>
          </cell>
          <cell r="BN58" t="str">
            <v>75.594.848.6-021.000</v>
          </cell>
          <cell r="BO58" t="str">
            <v>V</v>
          </cell>
          <cell r="BP58" t="str">
            <v>V</v>
          </cell>
          <cell r="BQ58" t="str">
            <v>PT ASURANSI JASINDO SYARIAH</v>
          </cell>
          <cell r="BR58" t="str">
            <v>BANK SYARIAH MANDIRI</v>
          </cell>
          <cell r="BS58">
            <v>2320002322</v>
          </cell>
          <cell r="BT58"/>
          <cell r="BU58" t="str">
            <v>-</v>
          </cell>
          <cell r="BV58" t="str">
            <v>JAKARTA PUSAT</v>
          </cell>
          <cell r="BW58" t="str">
            <v>31.71</v>
          </cell>
          <cell r="BX58" t="str">
            <v>DKI Jakarta</v>
          </cell>
          <cell r="BY58" t="str">
            <v>Diskon</v>
          </cell>
          <cell r="BZ58"/>
          <cell r="CA58"/>
          <cell r="CB58" t="str">
            <v>Jasa keuangan dan asuransi</v>
          </cell>
          <cell r="CC58" t="str">
            <v>Korporasi Finansial</v>
          </cell>
          <cell r="CD58" t="str">
            <v>Lainnya (BPR. Koperasi. dll)</v>
          </cell>
          <cell r="CE58" t="str">
            <v>-</v>
          </cell>
          <cell r="CF58" t="str">
            <v>NIXON</v>
          </cell>
          <cell r="CG58" t="str">
            <v>KEAGENAN</v>
          </cell>
          <cell r="CH58" t="str">
            <v>AGEN</v>
          </cell>
          <cell r="CI58" t="str">
            <v>HEAD</v>
          </cell>
          <cell r="CJ58" t="str">
            <v>CO-INSURANCE</v>
          </cell>
          <cell r="CK58" t="str">
            <v>GROUP</v>
          </cell>
          <cell r="CL58" t="str">
            <v>JANGKAWARSA</v>
          </cell>
          <cell r="CM58" t="str">
            <v>RELIANCE PEMBIAYAAN NORMAL DEATH SYARIAH (RPNDS)</v>
          </cell>
          <cell r="CN58" t="str">
            <v>BANK UMUM (AJK)</v>
          </cell>
          <cell r="CO58" t="str">
            <v xml:space="preserve"> NP/AJRIUS-MKT/20/VI/22</v>
          </cell>
          <cell r="CP58" t="str">
            <v>005/AJRI-UUS/PKS/I/2019</v>
          </cell>
          <cell r="CQ58" t="str">
            <v>6 bulan pertama dan rasio manfaat asuransi sudah melebihi 50% dari kontibusi Tabbaru</v>
          </cell>
          <cell r="CR58" t="str">
            <v>5 HARI sejak nota tagihan diterima oleh pengelola</v>
          </cell>
          <cell r="CS58" t="str">
            <v>90 HARI KALENDER</v>
          </cell>
          <cell r="CT58">
            <v>0</v>
          </cell>
          <cell r="CU58" t="str">
            <v>Single</v>
          </cell>
          <cell r="CV58">
            <v>0.16500000000000001</v>
          </cell>
          <cell r="CW58" t="str">
            <v>PPA.AJRUS.17.0622</v>
          </cell>
          <cell r="CX58">
            <v>60</v>
          </cell>
          <cell r="CY58">
            <v>0.24636388203133439</v>
          </cell>
          <cell r="CZ58">
            <v>0</v>
          </cell>
          <cell r="DA58">
            <v>0</v>
          </cell>
          <cell r="DB58" t="str">
            <v>QUOTA SHARE 50 : 50 MAX RETENSI RP 100,000,000</v>
          </cell>
          <cell r="DC58" t="str">
            <v>6 bulan pertama dan rasio manfaat asuransi sudah melebihi 50% dari kontibusi Tabbaru</v>
          </cell>
          <cell r="DD58">
            <v>2.5000000000000001E-2</v>
          </cell>
          <cell r="DE58">
            <v>2.5000000000000001E-2</v>
          </cell>
          <cell r="DF58">
            <v>0.1</v>
          </cell>
          <cell r="DG58" t="str">
            <v>V</v>
          </cell>
          <cell r="DH58">
            <v>0</v>
          </cell>
          <cell r="DI58">
            <v>0.6</v>
          </cell>
          <cell r="DJ58">
            <v>0.875</v>
          </cell>
          <cell r="DK58">
            <v>0.125</v>
          </cell>
          <cell r="DL58">
            <v>0.7</v>
          </cell>
          <cell r="DM58">
            <v>0.7</v>
          </cell>
        </row>
        <row r="59">
          <cell r="B59">
            <v>6042205000020</v>
          </cell>
          <cell r="C59">
            <v>6042205000020</v>
          </cell>
          <cell r="D59" t="str">
            <v>PT ASURANSI JASINDO SYARIAH QQ PT BANK SYARIAH INDONESIA, TBK</v>
          </cell>
          <cell r="E59" t="str">
            <v>GRAHA MR 21 LANTAI 10 JL. MENTENG RAYA NO 21 JAKARTA PUSAT 10340</v>
          </cell>
          <cell r="F59" t="str">
            <v>DKI JAKARTA</v>
          </cell>
          <cell r="G59">
            <v>44706</v>
          </cell>
          <cell r="H59">
            <v>2022</v>
          </cell>
          <cell r="I59" t="str">
            <v>RPNDS</v>
          </cell>
          <cell r="J59" t="str">
            <v>RELIANCE PEMBIAYAAN NORMAL DEATH SYARIAH</v>
          </cell>
          <cell r="K59" t="str">
            <v>AJK</v>
          </cell>
          <cell r="L59">
            <v>44621</v>
          </cell>
          <cell r="M59">
            <v>48305</v>
          </cell>
          <cell r="N59" t="str">
            <v>NEW</v>
          </cell>
          <cell r="O59" t="str">
            <v>INFORCE</v>
          </cell>
          <cell r="P59">
            <v>0</v>
          </cell>
          <cell r="Q59"/>
          <cell r="R59" t="str">
            <v>37 Hari Kalender</v>
          </cell>
          <cell r="S59" t="str">
            <v>180 (Seratus Delapan Puluh) hari kalender sejak tanggal Peserta mengalami Musibah</v>
          </cell>
          <cell r="T59" t="str">
            <v>180 (Seratus Delapan Puluh) hari kalender sejak tanggal Peserta mengalami Musibah</v>
          </cell>
          <cell r="U59" t="str">
            <v>6 (enam) bulan sejak Peserta tidak membayar Kontribusi yang melewati Masa Leluasa</v>
          </cell>
          <cell r="V59" t="str">
            <v>60 (enam puluh) Hari Kalender sejak terjadi perselisihan</v>
          </cell>
          <cell r="W59">
            <v>0.75</v>
          </cell>
          <cell r="X59">
            <v>0.25</v>
          </cell>
          <cell r="Y59">
            <v>0.4</v>
          </cell>
          <cell r="Z59">
            <v>0.6</v>
          </cell>
          <cell r="AA59">
            <v>0.4</v>
          </cell>
          <cell r="AB59">
            <v>0.3</v>
          </cell>
          <cell r="AC59">
            <v>0.3</v>
          </cell>
          <cell r="AD59" t="str">
            <v>20 tahun</v>
          </cell>
          <cell r="AE59" t="str">
            <v>60 tahun</v>
          </cell>
          <cell r="AF59" t="str">
            <v>MAREIN SYARIAH</v>
          </cell>
          <cell r="AG59" t="str">
            <v>TREATY</v>
          </cell>
          <cell r="AH59" t="str">
            <v>QUOTA SHARE 50 : 50 MAX RETENSI RP 100,000,000</v>
          </cell>
          <cell r="AI59" t="str">
            <v>SINGLE</v>
          </cell>
          <cell r="AJ59">
            <v>0</v>
          </cell>
          <cell r="AK59" t="str">
            <v>TERLAMPIR</v>
          </cell>
          <cell r="AL59"/>
          <cell r="AM59" t="str">
            <v>180 HARI KALENDER</v>
          </cell>
          <cell r="AN59" t="str">
            <v>10 HARI KERJA</v>
          </cell>
          <cell r="AO59" t="str">
            <v>003/DSRJ/TEKNIK/012018</v>
          </cell>
          <cell r="AP59" t="str">
            <v>Kontribusi Gross</v>
          </cell>
          <cell r="AQ59">
            <v>0</v>
          </cell>
          <cell r="AR59">
            <v>0</v>
          </cell>
          <cell r="AS59">
            <v>0.01</v>
          </cell>
          <cell r="AT59">
            <v>0.06</v>
          </cell>
          <cell r="AU59">
            <v>0.1</v>
          </cell>
          <cell r="AV59">
            <v>0</v>
          </cell>
          <cell r="AW59">
            <v>0</v>
          </cell>
          <cell r="AX59">
            <v>0</v>
          </cell>
          <cell r="AY59">
            <v>0</v>
          </cell>
          <cell r="AZ59">
            <v>0</v>
          </cell>
          <cell r="BA59" t="str">
            <v>MAINTENANCE=PT. Wahana Abadi Haribawa ; AGEN PENUTUP=Een Sukanah; ADMIN AGENCY= Nixon</v>
          </cell>
          <cell r="BB59" t="str">
            <v>MAINTENANCE=Bank BCA: 546-0888699 ; AGEN PENUTUP=Bank BCA 7655028676: ADMIN AGENCY= BCA Kreo Ciledug 7655005200</v>
          </cell>
          <cell r="BC59" t="str">
            <v>MAINTENANCE=Bank BCA ; AGEN PENUTUP=Bank BCA; ADMIN AGENCY= BCA</v>
          </cell>
          <cell r="BD59"/>
          <cell r="BE59" t="str">
            <v>-</v>
          </cell>
          <cell r="BF59" t="str">
            <v>V</v>
          </cell>
          <cell r="BG59" t="str">
            <v>V</v>
          </cell>
          <cell r="BH59" t="str">
            <v>V</v>
          </cell>
          <cell r="BI59" t="str">
            <v>V</v>
          </cell>
          <cell r="BJ59" t="str">
            <v>V</v>
          </cell>
          <cell r="BK59" t="str">
            <v>-</v>
          </cell>
          <cell r="BL59" t="str">
            <v>V</v>
          </cell>
          <cell r="BM59" t="str">
            <v>V</v>
          </cell>
          <cell r="BN59" t="str">
            <v>75.594.848.6-021.000</v>
          </cell>
          <cell r="BO59" t="str">
            <v>V</v>
          </cell>
          <cell r="BP59" t="str">
            <v>V</v>
          </cell>
          <cell r="BQ59" t="str">
            <v>PT ASURANSI JASINDO SYARIAH</v>
          </cell>
          <cell r="BR59" t="str">
            <v>BANK SYARIAH MANDIRI</v>
          </cell>
          <cell r="BS59">
            <v>2320002322</v>
          </cell>
          <cell r="BT59"/>
          <cell r="BU59" t="str">
            <v>-</v>
          </cell>
          <cell r="BV59" t="str">
            <v>JAKARTA PUSAT</v>
          </cell>
          <cell r="BW59" t="str">
            <v>31.71</v>
          </cell>
          <cell r="BX59" t="str">
            <v>DKI Jakarta</v>
          </cell>
          <cell r="BY59" t="str">
            <v>Diskon</v>
          </cell>
          <cell r="BZ59"/>
          <cell r="CA59"/>
          <cell r="CB59" t="str">
            <v>Jasa keuangan dan asuransi</v>
          </cell>
          <cell r="CC59" t="str">
            <v>Korporasi Finansial</v>
          </cell>
          <cell r="CD59" t="str">
            <v>Lainnya (BPR. Koperasi. dll)</v>
          </cell>
          <cell r="CE59" t="str">
            <v>-</v>
          </cell>
          <cell r="CF59" t="str">
            <v>NIXON</v>
          </cell>
          <cell r="CG59" t="str">
            <v>KEAGENAN</v>
          </cell>
          <cell r="CH59" t="str">
            <v>AGEN</v>
          </cell>
          <cell r="CI59" t="str">
            <v>HEAD</v>
          </cell>
          <cell r="CJ59" t="str">
            <v>CO-INSURANCE</v>
          </cell>
          <cell r="CK59" t="str">
            <v>GROUP</v>
          </cell>
          <cell r="CL59" t="str">
            <v>JANGKAWARSA</v>
          </cell>
          <cell r="CM59" t="str">
            <v>RELIANCE PEMBIAYAAN NORMAL DEATH SYARIAH (RPNDS)</v>
          </cell>
          <cell r="CN59" t="str">
            <v>BANK UMUM (AJK)</v>
          </cell>
          <cell r="CO59" t="str">
            <v xml:space="preserve"> NP/AJRIUS-MKT/15/VI/22</v>
          </cell>
          <cell r="CP59" t="str">
            <v>005/AJRI-UUS/PKS/I/2019</v>
          </cell>
          <cell r="CQ59" t="str">
            <v>6 bulan pertama dan rasio manfaat asuransi sudah melebihi 50% dari kontibusi Tabbaru</v>
          </cell>
          <cell r="CR59" t="str">
            <v>5 HARI sejak nota tagihan diterima oleh pengelola</v>
          </cell>
          <cell r="CS59" t="str">
            <v>90 HARI KALENDER</v>
          </cell>
          <cell r="CT59">
            <v>0</v>
          </cell>
          <cell r="CU59" t="str">
            <v>Single</v>
          </cell>
          <cell r="CV59">
            <v>0.16999999999999998</v>
          </cell>
          <cell r="CW59" t="str">
            <v>PPA.AJRUS.12.0622</v>
          </cell>
          <cell r="CX59">
            <v>60</v>
          </cell>
          <cell r="CY59">
            <v>0.24636388203133439</v>
          </cell>
          <cell r="CZ59">
            <v>0</v>
          </cell>
          <cell r="DA59">
            <v>0</v>
          </cell>
          <cell r="DB59" t="str">
            <v>QUOTA SHARE 50 : 50 MAX RETENSI RP 100,000,000</v>
          </cell>
          <cell r="DC59" t="str">
            <v>6 bulan pertama dan rasio manfaat asuransi sudah melebihi 50% dari kontibusi Tabbaru</v>
          </cell>
          <cell r="DD59">
            <v>2.5000000000000001E-2</v>
          </cell>
          <cell r="DE59">
            <v>2.5000000000000001E-2</v>
          </cell>
          <cell r="DF59">
            <v>0.03</v>
          </cell>
          <cell r="DG59" t="str">
            <v>V</v>
          </cell>
          <cell r="DH59">
            <v>0.59</v>
          </cell>
          <cell r="DI59">
            <v>0.5</v>
          </cell>
          <cell r="DJ59">
            <v>0.875</v>
          </cell>
          <cell r="DK59">
            <v>0.125</v>
          </cell>
          <cell r="DL59">
            <v>0.75</v>
          </cell>
          <cell r="DM59">
            <v>0.75</v>
          </cell>
        </row>
        <row r="60">
          <cell r="B60">
            <v>6012206000023</v>
          </cell>
          <cell r="C60">
            <v>6012206000023</v>
          </cell>
          <cell r="D60" t="str">
            <v>KSPPS KOSPPI</v>
          </cell>
          <cell r="E60" t="str">
            <v xml:space="preserve">Komp. Batununggal Indah Jl Batununggal Indah Pasar Modern Blok RF No.7 Kel. Mengger Kec.Bandung Kidul </v>
          </cell>
          <cell r="F60" t="str">
            <v>JAWA BARAT</v>
          </cell>
          <cell r="G60">
            <v>44715</v>
          </cell>
          <cell r="H60">
            <v>2022</v>
          </cell>
          <cell r="I60" t="str">
            <v>RPS</v>
          </cell>
          <cell r="J60" t="str">
            <v>RELIANCE PEMBIAYAAN SYARIAH</v>
          </cell>
          <cell r="K60" t="str">
            <v>AJK</v>
          </cell>
          <cell r="L60">
            <v>44682</v>
          </cell>
          <cell r="M60">
            <v>11810</v>
          </cell>
          <cell r="N60" t="str">
            <v>NEW</v>
          </cell>
          <cell r="O60" t="str">
            <v>INFORCE</v>
          </cell>
          <cell r="P60">
            <v>0</v>
          </cell>
          <cell r="Q60"/>
          <cell r="R60" t="str">
            <v>15 Hari Kalender</v>
          </cell>
          <cell r="S60" t="str">
            <v>60 (Enam Puluh) hari kalender sejak tanggal Peserta mengalami Musibah</v>
          </cell>
          <cell r="T60" t="str">
            <v>60 (Enam Puluh) hari kalender sejak tanggal Peserta mengalami Musibah</v>
          </cell>
          <cell r="U60" t="str">
            <v>6 (enam) bulan sejak Peserta tidak membayar Kontribusi yang melewati Masa Leluasa</v>
          </cell>
          <cell r="V60" t="str">
            <v>60 (enam puluh) Hari Kalender sejak terjadi perselisihan</v>
          </cell>
          <cell r="W60">
            <v>0.5</v>
          </cell>
          <cell r="X60">
            <v>0.5</v>
          </cell>
          <cell r="Y60">
            <v>0.4</v>
          </cell>
          <cell r="Z60">
            <v>0.6</v>
          </cell>
          <cell r="AA60">
            <v>0.4</v>
          </cell>
          <cell r="AB60">
            <v>0.3</v>
          </cell>
          <cell r="AC60">
            <v>0.3</v>
          </cell>
          <cell r="AD60" t="str">
            <v xml:space="preserve">20 Tahun </v>
          </cell>
          <cell r="AE60" t="str">
            <v>79 Tahun</v>
          </cell>
          <cell r="AF60"/>
          <cell r="AG60"/>
          <cell r="AH60"/>
          <cell r="AI60" t="str">
            <v>USIA</v>
          </cell>
          <cell r="AJ60"/>
          <cell r="AK60"/>
          <cell r="AL60"/>
          <cell r="AM60"/>
          <cell r="AN60"/>
          <cell r="AO60"/>
          <cell r="AP60"/>
          <cell r="AQ60"/>
          <cell r="AR60"/>
          <cell r="AS60">
            <v>2.5000000000000001E-2</v>
          </cell>
          <cell r="AT60"/>
          <cell r="AU60">
            <v>0.3</v>
          </cell>
          <cell r="AV60"/>
          <cell r="AW60"/>
          <cell r="AX60"/>
          <cell r="AY60"/>
          <cell r="AZ60"/>
          <cell r="BE60"/>
          <cell r="BF60"/>
          <cell r="BG60"/>
          <cell r="BH60"/>
          <cell r="BI60" t="str">
            <v>V</v>
          </cell>
          <cell r="BJ60" t="str">
            <v>V</v>
          </cell>
          <cell r="BK60"/>
          <cell r="BL60" t="str">
            <v>V</v>
          </cell>
          <cell r="BM60" t="str">
            <v>V</v>
          </cell>
          <cell r="BN60"/>
          <cell r="BO60"/>
          <cell r="BP60"/>
          <cell r="BQ60"/>
          <cell r="BR60"/>
          <cell r="BS60"/>
          <cell r="BT60"/>
          <cell r="BV60" t="str">
            <v>BANDUNG</v>
          </cell>
          <cell r="BX60"/>
          <cell r="CB60"/>
          <cell r="CC60"/>
          <cell r="CD60"/>
          <cell r="CF60" t="str">
            <v>BAGUS</v>
          </cell>
          <cell r="CG60" t="str">
            <v>DIRECT MARKETING</v>
          </cell>
          <cell r="CI60" t="str">
            <v>HEAD</v>
          </cell>
          <cell r="CJ60" t="str">
            <v>AGENCY</v>
          </cell>
          <cell r="CK60" t="str">
            <v>GROUP</v>
          </cell>
          <cell r="CL60" t="str">
            <v>JANGKAWARSA</v>
          </cell>
          <cell r="CM60" t="str">
            <v>RELIANCE PEMBIAYAAN SYARIAH (RPS)</v>
          </cell>
          <cell r="CO60" t="str">
            <v xml:space="preserve"> NP/AJRIUS-MKT/07/VI/22</v>
          </cell>
          <cell r="CQ60" t="str">
            <v>6 bulan pertama dan rasio manfaat asuransi sudah melebihi 40% dari kontibusi gross</v>
          </cell>
          <cell r="CS60" t="str">
            <v>30 Hari Kalender</v>
          </cell>
          <cell r="CT60" t="str">
            <v>-</v>
          </cell>
          <cell r="CV60"/>
          <cell r="CW60" t="str">
            <v>PPA.AJRUS.09.0622</v>
          </cell>
          <cell r="CX60">
            <v>79</v>
          </cell>
          <cell r="CY60" t="str">
            <v>OR</v>
          </cell>
          <cell r="CZ60" t="str">
            <v>-</v>
          </cell>
          <cell r="DA60" t="str">
            <v>-</v>
          </cell>
          <cell r="DC60" t="str">
            <v>6 bulan pertama dan rasio manfaat asuransi sudah melebihi 40% dari kontibusi gross</v>
          </cell>
          <cell r="DD60">
            <v>0.05</v>
          </cell>
          <cell r="DE60">
            <v>0.05</v>
          </cell>
          <cell r="DF60">
            <v>0.1</v>
          </cell>
          <cell r="DG60" t="str">
            <v>V</v>
          </cell>
          <cell r="DH60">
            <v>0.3</v>
          </cell>
          <cell r="DI60">
            <v>0.3</v>
          </cell>
          <cell r="DJ60">
            <v>0</v>
          </cell>
          <cell r="DK60">
            <v>0</v>
          </cell>
          <cell r="DL60">
            <v>0.5</v>
          </cell>
          <cell r="DM60">
            <v>0.5</v>
          </cell>
        </row>
        <row r="61">
          <cell r="B61">
            <v>6022206000004</v>
          </cell>
          <cell r="C61">
            <v>6022206000004</v>
          </cell>
          <cell r="D61" t="str">
            <v>KSPPS KOSPPI</v>
          </cell>
          <cell r="E61" t="str">
            <v xml:space="preserve">Komp. Batununggal Indah Jl Batununggal Indah Pasar Modern Blok RF No.7 Kel. Mengger Kec.Bandung Kidul </v>
          </cell>
          <cell r="F61" t="str">
            <v>JAWA BARAT</v>
          </cell>
          <cell r="G61">
            <v>44715</v>
          </cell>
          <cell r="H61">
            <v>2022</v>
          </cell>
          <cell r="I61" t="str">
            <v>RTLS</v>
          </cell>
          <cell r="J61" t="str">
            <v>RELIANCE TERM LIFE SYARIAH</v>
          </cell>
          <cell r="K61" t="str">
            <v>AJK</v>
          </cell>
          <cell r="L61">
            <v>44682</v>
          </cell>
          <cell r="M61">
            <v>11810</v>
          </cell>
          <cell r="N61" t="str">
            <v>NEW</v>
          </cell>
          <cell r="O61" t="str">
            <v>INFORCE</v>
          </cell>
          <cell r="P61">
            <v>0</v>
          </cell>
          <cell r="Q61"/>
          <cell r="R61" t="str">
            <v>15 Hari Kalender</v>
          </cell>
          <cell r="S61" t="str">
            <v>60 (Enam Puluh) hari kalender sejak tanggal Peserta mengalami Musibah</v>
          </cell>
          <cell r="T61" t="str">
            <v>60 (Enam Puluh) hari kalender sejak tanggal Peserta mengalami Musibah</v>
          </cell>
          <cell r="U61" t="str">
            <v>6 (enam) bulan sejak Peserta tidak membayar Kontribusi yang melewati Masa Leluasa</v>
          </cell>
          <cell r="V61" t="str">
            <v>60 (enam puluh) Hari Kalender sejak terjadi perselisihan</v>
          </cell>
          <cell r="W61">
            <v>0.5</v>
          </cell>
          <cell r="X61">
            <v>0.5</v>
          </cell>
          <cell r="Y61">
            <v>0.4</v>
          </cell>
          <cell r="Z61">
            <v>0.6</v>
          </cell>
          <cell r="AA61">
            <v>0.4</v>
          </cell>
          <cell r="AB61">
            <v>0.3</v>
          </cell>
          <cell r="AC61">
            <v>0.3</v>
          </cell>
          <cell r="AD61" t="str">
            <v xml:space="preserve">20 Tahun </v>
          </cell>
          <cell r="AE61" t="str">
            <v>79 Tahun</v>
          </cell>
          <cell r="AF61"/>
          <cell r="AG61"/>
          <cell r="AH61"/>
          <cell r="AI61" t="str">
            <v>USIA</v>
          </cell>
          <cell r="AJ61"/>
          <cell r="AK61"/>
          <cell r="AL61"/>
          <cell r="AM61"/>
          <cell r="AN61"/>
          <cell r="AO61"/>
          <cell r="AP61"/>
          <cell r="AQ61"/>
          <cell r="AR61"/>
          <cell r="AS61">
            <v>2.5000000000000001E-2</v>
          </cell>
          <cell r="AT61"/>
          <cell r="AU61">
            <v>0.3</v>
          </cell>
          <cell r="AV61"/>
          <cell r="AW61"/>
          <cell r="AX61"/>
          <cell r="AY61"/>
          <cell r="AZ61"/>
          <cell r="BA61"/>
          <cell r="BB61"/>
          <cell r="BC61"/>
          <cell r="BE61"/>
          <cell r="BF61"/>
          <cell r="BG61"/>
          <cell r="BH61"/>
          <cell r="BI61" t="str">
            <v>V</v>
          </cell>
          <cell r="BJ61" t="str">
            <v>V</v>
          </cell>
          <cell r="BK61"/>
          <cell r="BL61" t="str">
            <v>V</v>
          </cell>
          <cell r="BM61" t="str">
            <v>V</v>
          </cell>
          <cell r="BN61"/>
          <cell r="BO61"/>
          <cell r="BP61"/>
          <cell r="BQ61"/>
          <cell r="BR61"/>
          <cell r="BS61"/>
          <cell r="BT61"/>
          <cell r="BV61" t="str">
            <v>BANDUNG</v>
          </cell>
          <cell r="BX61"/>
          <cell r="BY61"/>
          <cell r="CB61"/>
          <cell r="CC61"/>
          <cell r="CD61"/>
          <cell r="CE61"/>
          <cell r="CF61" t="str">
            <v>BAGUS</v>
          </cell>
          <cell r="CG61" t="str">
            <v>DIRECT MARKETING</v>
          </cell>
          <cell r="CH61"/>
          <cell r="CI61" t="str">
            <v>HEAD</v>
          </cell>
          <cell r="CJ61" t="str">
            <v>AGENCY</v>
          </cell>
          <cell r="CK61" t="str">
            <v>GROUP</v>
          </cell>
          <cell r="CL61" t="str">
            <v>JANGKAWARSA</v>
          </cell>
          <cell r="CM61" t="str">
            <v>RELIANCE TERM LIFE SYARIAH (RTLS)</v>
          </cell>
          <cell r="CO61" t="str">
            <v xml:space="preserve"> NP/AJRIUS-MKT/07/VI/22</v>
          </cell>
          <cell r="CQ61" t="str">
            <v>6 bulan pertama dan rasio manfaat asuransi sudah melebihi 40% dari kontibusi gross</v>
          </cell>
          <cell r="CR61"/>
          <cell r="CS61"/>
          <cell r="CT61"/>
          <cell r="CU61"/>
          <cell r="CV61"/>
          <cell r="CW61" t="str">
            <v>PPA.AJRUS.09.0622</v>
          </cell>
          <cell r="CX61">
            <v>79</v>
          </cell>
          <cell r="CY61" t="str">
            <v>OR</v>
          </cell>
          <cell r="CZ61" t="str">
            <v>-</v>
          </cell>
          <cell r="DA61" t="str">
            <v>-</v>
          </cell>
          <cell r="DB61"/>
          <cell r="DC61" t="str">
            <v>6 bulan pertama dan rasio manfaat asuransi sudah melebihi 40% dari kontibusi gross</v>
          </cell>
          <cell r="DD61">
            <v>0.05</v>
          </cell>
          <cell r="DE61">
            <v>0.05</v>
          </cell>
          <cell r="DF61">
            <v>0.1</v>
          </cell>
          <cell r="DG61" t="str">
            <v>V</v>
          </cell>
          <cell r="DH61">
            <v>0.3</v>
          </cell>
          <cell r="DI61">
            <v>0.3</v>
          </cell>
          <cell r="DJ61">
            <v>0</v>
          </cell>
          <cell r="DK61">
            <v>0</v>
          </cell>
          <cell r="DL61">
            <v>0.5</v>
          </cell>
          <cell r="DM61">
            <v>0.5</v>
          </cell>
        </row>
        <row r="62">
          <cell r="B62">
            <v>6012206000026</v>
          </cell>
          <cell r="C62">
            <v>6012206000026</v>
          </cell>
          <cell r="D62" t="str">
            <v xml:space="preserve">PT BPR NUSUMMA CISALAK </v>
          </cell>
          <cell r="E62" t="str">
            <v>Jl. Raya Limaratus No.47 Desa Sindangsari Kec. Kasomalang Kab. Subang 41283</v>
          </cell>
          <cell r="F62" t="str">
            <v>JAWA BARAT</v>
          </cell>
          <cell r="G62">
            <v>44736</v>
          </cell>
          <cell r="H62">
            <v>2022</v>
          </cell>
          <cell r="I62" t="str">
            <v>RPS</v>
          </cell>
          <cell r="J62" t="str">
            <v>RELIANCE PEMBIAYAAN SYARIAH</v>
          </cell>
          <cell r="K62" t="str">
            <v>AJK</v>
          </cell>
          <cell r="L62">
            <v>44682</v>
          </cell>
          <cell r="M62">
            <v>11810</v>
          </cell>
          <cell r="N62" t="str">
            <v>NEW</v>
          </cell>
          <cell r="O62" t="str">
            <v>INFORCE</v>
          </cell>
          <cell r="P62">
            <v>0</v>
          </cell>
          <cell r="Q62"/>
          <cell r="R62" t="str">
            <v>15 Hari Kalender</v>
          </cell>
          <cell r="S62" t="str">
            <v>60 (Enam Puluh) hari kalender sejak tanggal Peserta mengalami Musibah</v>
          </cell>
          <cell r="T62" t="str">
            <v>60 (Enam Puluh) hari kalender sejak tanggal Peserta mengalami Musibah</v>
          </cell>
          <cell r="U62" t="str">
            <v>6 (enam) bulan sejak Peserta tidak membayar Kontribusi yang melewati Masa Leluasa</v>
          </cell>
          <cell r="V62" t="str">
            <v>60 (enam puluh) Hari Kalender sejak terjadi perselisihan</v>
          </cell>
          <cell r="W62">
            <v>0.5</v>
          </cell>
          <cell r="X62">
            <v>0.5</v>
          </cell>
          <cell r="Y62">
            <v>0.4</v>
          </cell>
          <cell r="Z62">
            <v>0.6</v>
          </cell>
          <cell r="AA62">
            <v>0.4</v>
          </cell>
          <cell r="AB62">
            <v>0.3</v>
          </cell>
          <cell r="AC62">
            <v>0.3</v>
          </cell>
          <cell r="AD62" t="str">
            <v xml:space="preserve">20 Tahun </v>
          </cell>
          <cell r="AE62" t="str">
            <v>64 Tahun</v>
          </cell>
          <cell r="AF62" t="str">
            <v>MAREIN SYARIAH</v>
          </cell>
          <cell r="AG62" t="str">
            <v>TREATY</v>
          </cell>
          <cell r="AH62" t="str">
            <v>SURPLUS RP 100,000,000</v>
          </cell>
          <cell r="AI62" t="str">
            <v>USIA</v>
          </cell>
          <cell r="AJ62">
            <v>0</v>
          </cell>
          <cell r="AK62" t="str">
            <v>TERLAMPIR</v>
          </cell>
          <cell r="AL62" t="str">
            <v>SESUAI DATA REALISASI</v>
          </cell>
          <cell r="AM62" t="str">
            <v>180 HARI KALENDER</v>
          </cell>
          <cell r="AN62" t="str">
            <v>10 HARI KERJA</v>
          </cell>
          <cell r="AO62"/>
          <cell r="AP62" t="str">
            <v>Kontribusi Gross</v>
          </cell>
          <cell r="AQ62">
            <v>0.1</v>
          </cell>
          <cell r="AR62">
            <v>0</v>
          </cell>
          <cell r="AS62">
            <v>2.5000000000000001E-2</v>
          </cell>
          <cell r="AT62">
            <v>2.5000000000000001E-2</v>
          </cell>
          <cell r="AU62">
            <v>0</v>
          </cell>
          <cell r="AV62">
            <v>0</v>
          </cell>
          <cell r="AW62">
            <v>0</v>
          </cell>
          <cell r="AX62">
            <v>0</v>
          </cell>
          <cell r="AY62">
            <v>0</v>
          </cell>
          <cell r="AZ62">
            <v>0</v>
          </cell>
          <cell r="BA62" t="str">
            <v xml:space="preserve">MAINTENANCE=PT. Wahana Abadi Haribawa	Bank BCA: 546-0888699
</v>
          </cell>
          <cell r="BB62" t="str">
            <v xml:space="preserve">MAINTENANCE=PT. Wahana Abadi Haribawa	Bank BCA: 546-0888699
</v>
          </cell>
          <cell r="BC62" t="str">
            <v xml:space="preserve">MAINTENANCE=PT. Wahana Abadi Haribawa	Bank BCA: 546-0888699
</v>
          </cell>
          <cell r="BD62"/>
          <cell r="BE62" t="str">
            <v>-</v>
          </cell>
          <cell r="BF62" t="str">
            <v>V</v>
          </cell>
          <cell r="BG62" t="str">
            <v>V</v>
          </cell>
          <cell r="BH62" t="str">
            <v>V</v>
          </cell>
          <cell r="BI62" t="str">
            <v>V</v>
          </cell>
          <cell r="BJ62" t="str">
            <v>V</v>
          </cell>
          <cell r="BK62" t="str">
            <v>-</v>
          </cell>
          <cell r="BL62" t="str">
            <v>V</v>
          </cell>
          <cell r="BM62" t="str">
            <v>V</v>
          </cell>
          <cell r="BN62" t="str">
            <v>01.510.838.4-439.000</v>
          </cell>
          <cell r="BO62" t="str">
            <v>V</v>
          </cell>
          <cell r="BP62" t="str">
            <v>V</v>
          </cell>
          <cell r="BQ62"/>
          <cell r="BR62"/>
          <cell r="BS62"/>
          <cell r="BT62"/>
          <cell r="BU62"/>
          <cell r="BV62" t="str">
            <v>SUBANG</v>
          </cell>
          <cell r="BW62"/>
          <cell r="BX62" t="str">
            <v>DKI Jakarta</v>
          </cell>
          <cell r="BY62" t="str">
            <v>Diskon</v>
          </cell>
          <cell r="BZ62"/>
          <cell r="CA62"/>
          <cell r="CB62" t="str">
            <v>Jasa keuangan dan asuransi</v>
          </cell>
          <cell r="CC62" t="str">
            <v>Korporasi Finansial</v>
          </cell>
          <cell r="CD62" t="str">
            <v>Lainnya (BPR. Koperasi. dll)</v>
          </cell>
          <cell r="CE62" t="str">
            <v>-</v>
          </cell>
          <cell r="CF62" t="str">
            <v>NINDYA SUSILO</v>
          </cell>
          <cell r="CG62" t="str">
            <v>DIRECT MARKETING</v>
          </cell>
          <cell r="CH62" t="str">
            <v>DIRECT MARKETING</v>
          </cell>
          <cell r="CI62" t="str">
            <v>HEAD</v>
          </cell>
          <cell r="CJ62" t="str">
            <v>AGENCY</v>
          </cell>
          <cell r="CK62" t="str">
            <v>GROUP</v>
          </cell>
          <cell r="CL62" t="str">
            <v>JANGKAWARSA</v>
          </cell>
          <cell r="CM62" t="str">
            <v>RELIANCE PEMBIAYAAN SYARIAH (RPS)</v>
          </cell>
          <cell r="CN62"/>
          <cell r="CO62" t="str">
            <v xml:space="preserve"> NP/AJRIUS-MKT/17/VI/22</v>
          </cell>
          <cell r="CP62"/>
          <cell r="CQ62" t="str">
            <v>6 bulan pertama dan rasio manfaat asuransi sudah melebihi 40% dari kontibusi gross</v>
          </cell>
          <cell r="CR62" t="str">
            <v>1 BULAN KALENDER</v>
          </cell>
          <cell r="CS62" t="str">
            <v>30 Hari Kalender</v>
          </cell>
          <cell r="CT62" t="str">
            <v>-</v>
          </cell>
          <cell r="CU62" t="str">
            <v>Single</v>
          </cell>
          <cell r="CV62">
            <v>0.05</v>
          </cell>
          <cell r="CW62" t="str">
            <v>PPA.AJRUS.14.0622</v>
          </cell>
          <cell r="CX62">
            <v>65</v>
          </cell>
          <cell r="CY62"/>
          <cell r="CZ62" t="str">
            <v>-</v>
          </cell>
          <cell r="DA62" t="str">
            <v>-</v>
          </cell>
          <cell r="DB62" t="str">
            <v>QUOTA SHARE 50 : 50 MAX RETENSI RP 100,000,000</v>
          </cell>
          <cell r="DC62" t="str">
            <v>6 bulan pertama dan rasio manfaat asuransi sudah melebihi 40% dari kontibusi gross</v>
          </cell>
          <cell r="DD62">
            <v>0.05</v>
          </cell>
          <cell r="DE62">
            <v>0.05</v>
          </cell>
          <cell r="DF62">
            <v>0.1</v>
          </cell>
          <cell r="DG62" t="str">
            <v>V</v>
          </cell>
          <cell r="DH62">
            <v>0.3</v>
          </cell>
          <cell r="DI62">
            <v>0</v>
          </cell>
          <cell r="DJ62">
            <v>0</v>
          </cell>
          <cell r="DK62">
            <v>0</v>
          </cell>
          <cell r="DL62">
            <v>0.5</v>
          </cell>
          <cell r="DM62">
            <v>0.5</v>
          </cell>
        </row>
        <row r="63">
          <cell r="B63">
            <v>6042207000021</v>
          </cell>
          <cell r="C63">
            <v>6042207000021</v>
          </cell>
          <cell r="D63" t="str">
            <v>PT ASURANSI JASINDO SYARIAH QQ PT AEON CREDIT INDONESIA</v>
          </cell>
          <cell r="E63" t="str">
            <v>GRAHA MR 21 LANTAI 10 JL. MENTENG RAYA NO 21 JAKARTA PUSAT 10340</v>
          </cell>
          <cell r="F63" t="str">
            <v>DKI JAKARTA</v>
          </cell>
          <cell r="G63">
            <v>44704</v>
          </cell>
          <cell r="H63">
            <v>2022</v>
          </cell>
          <cell r="I63" t="str">
            <v>RPNDS</v>
          </cell>
          <cell r="J63" t="str">
            <v>RELIANCE PEMBIAYAAN NORMAL DEATH SYARIAH</v>
          </cell>
          <cell r="K63" t="str">
            <v>AJK</v>
          </cell>
          <cell r="L63">
            <v>44621</v>
          </cell>
          <cell r="M63">
            <v>48305</v>
          </cell>
          <cell r="N63" t="str">
            <v>NEW</v>
          </cell>
          <cell r="O63" t="str">
            <v>INFORCE</v>
          </cell>
          <cell r="P63">
            <v>0</v>
          </cell>
          <cell r="Q63"/>
          <cell r="R63" t="str">
            <v>37 Hari Kalender</v>
          </cell>
          <cell r="S63" t="str">
            <v>180 (Seratus Delapan Puluh) hari kalender sejak tanggal Peserta mengalami Musibah</v>
          </cell>
          <cell r="T63" t="str">
            <v>180 (Seratus Delapan Puluh) hari kalender sejak tanggal Peserta mengalami Musibah</v>
          </cell>
          <cell r="U63" t="str">
            <v>6 (enam) bulan sejak Peserta tidak membayar Kontribusi yang melewati Masa Leluasa</v>
          </cell>
          <cell r="V63" t="str">
            <v>60 (enam puluh) Hari Kalender sejak terjadi perselisihan</v>
          </cell>
          <cell r="W63">
            <v>0.68500000000000005</v>
          </cell>
          <cell r="X63">
            <v>0.315</v>
          </cell>
          <cell r="Y63">
            <v>0.4</v>
          </cell>
          <cell r="Z63">
            <v>0.6</v>
          </cell>
          <cell r="AA63">
            <v>0.4</v>
          </cell>
          <cell r="AB63">
            <v>0.3</v>
          </cell>
          <cell r="AC63">
            <v>0.3</v>
          </cell>
          <cell r="AD63">
            <v>17</v>
          </cell>
          <cell r="AE63">
            <v>59</v>
          </cell>
          <cell r="AF63" t="str">
            <v>NASRE SYARIAH</v>
          </cell>
          <cell r="AG63" t="str">
            <v>FAKULTATIF</v>
          </cell>
          <cell r="AH63" t="str">
            <v>QUOTA SHARE 50 : 50 MAX RETENSI RP 100,000,000</v>
          </cell>
          <cell r="AI63" t="str">
            <v>USIA</v>
          </cell>
          <cell r="AJ63">
            <v>0</v>
          </cell>
          <cell r="AK63" t="str">
            <v>TERLAMPIR</v>
          </cell>
          <cell r="AL63"/>
          <cell r="AM63" t="str">
            <v>210 HARI KALENDER</v>
          </cell>
          <cell r="AN63" t="str">
            <v>45 HARI KERJA</v>
          </cell>
          <cell r="AO63"/>
          <cell r="AP63" t="str">
            <v>Kontribusi Gross</v>
          </cell>
          <cell r="AQ63">
            <v>0</v>
          </cell>
          <cell r="AR63">
            <v>0</v>
          </cell>
          <cell r="AS63">
            <v>2.5000000000000001E-2</v>
          </cell>
          <cell r="AT63">
            <v>0</v>
          </cell>
          <cell r="AU63">
            <v>0.14000000000000001</v>
          </cell>
          <cell r="AV63">
            <v>0</v>
          </cell>
          <cell r="AW63">
            <v>0</v>
          </cell>
          <cell r="AX63">
            <v>0</v>
          </cell>
          <cell r="AY63">
            <v>0</v>
          </cell>
          <cell r="AZ63">
            <v>0</v>
          </cell>
          <cell r="BA63" t="str">
            <v>MAINTENANCE=PT. Wahana Abadi Haribawa ; AGEN PENUTUP=Een Sukanah</v>
          </cell>
          <cell r="BB63" t="str">
            <v>MAINTENANCE=Bank BCA: 546-0888699 ; AGEN PENUTUP=Bank BCA 7655028676</v>
          </cell>
          <cell r="BC63" t="str">
            <v>MAINTENANCE=Bank BCA ; AGEN PENUTUP=Bank BCA</v>
          </cell>
          <cell r="BD63"/>
          <cell r="BE63" t="str">
            <v>-</v>
          </cell>
          <cell r="BF63" t="str">
            <v>V</v>
          </cell>
          <cell r="BG63" t="str">
            <v>V</v>
          </cell>
          <cell r="BH63" t="str">
            <v>V</v>
          </cell>
          <cell r="BI63" t="str">
            <v>V</v>
          </cell>
          <cell r="BJ63" t="str">
            <v>V</v>
          </cell>
          <cell r="BK63" t="str">
            <v>-</v>
          </cell>
          <cell r="BL63" t="str">
            <v>V</v>
          </cell>
          <cell r="BM63" t="str">
            <v>V</v>
          </cell>
          <cell r="BN63" t="str">
            <v>75.594.848.6-021.000</v>
          </cell>
          <cell r="BO63" t="str">
            <v>V</v>
          </cell>
          <cell r="BP63" t="str">
            <v>V</v>
          </cell>
          <cell r="BQ63" t="str">
            <v>PT ASURANSI JASINDO SYARIAH</v>
          </cell>
          <cell r="BR63" t="str">
            <v>BANK SYARIAH MANDIRI</v>
          </cell>
          <cell r="BS63">
            <v>2320002322</v>
          </cell>
          <cell r="BT63"/>
          <cell r="BU63" t="str">
            <v>-</v>
          </cell>
          <cell r="BV63" t="str">
            <v>JAKARTA PUSAT</v>
          </cell>
          <cell r="BW63" t="str">
            <v>31.71</v>
          </cell>
          <cell r="BX63" t="str">
            <v>DKI Jakarta</v>
          </cell>
          <cell r="BY63" t="str">
            <v>Diskon</v>
          </cell>
          <cell r="BZ63"/>
          <cell r="CA63"/>
          <cell r="CB63" t="str">
            <v>Jasa keuangan dan asuransi</v>
          </cell>
          <cell r="CC63" t="str">
            <v>Korporasi Finansial</v>
          </cell>
          <cell r="CD63" t="str">
            <v>Lainnya (BPR. Koperasi. dll)</v>
          </cell>
          <cell r="CE63" t="str">
            <v>-</v>
          </cell>
          <cell r="CF63" t="str">
            <v>NIXON</v>
          </cell>
          <cell r="CG63" t="str">
            <v>KEAGENAN</v>
          </cell>
          <cell r="CH63" t="str">
            <v>AGEN</v>
          </cell>
          <cell r="CI63" t="str">
            <v>HEAD</v>
          </cell>
          <cell r="CJ63" t="str">
            <v>CO-INSURANCE</v>
          </cell>
          <cell r="CK63" t="str">
            <v>GROUP</v>
          </cell>
          <cell r="CL63" t="str">
            <v>JANGKAWARSA</v>
          </cell>
          <cell r="CM63" t="str">
            <v>RELIANCE PEMBIAYAAN NORMAL DEATH SYARIAH (RPNDS)</v>
          </cell>
          <cell r="CN63" t="str">
            <v>BANK UMUM (AJK)</v>
          </cell>
          <cell r="CO63" t="str">
            <v xml:space="preserve"> NP/AJRIUS-MKT/21/VII/22</v>
          </cell>
          <cell r="CP63" t="str">
            <v>005/AJRI-UUS/PKS/I/2019</v>
          </cell>
          <cell r="CQ63" t="str">
            <v>6 bulan pertama dan rasio manfaat asuransi sudah melebihi 50% dari kontibusi</v>
          </cell>
          <cell r="CR63" t="str">
            <v>1 BULAN KALENDER</v>
          </cell>
          <cell r="CS63" t="str">
            <v>45 HARI KALENDER</v>
          </cell>
          <cell r="CT63">
            <v>0</v>
          </cell>
          <cell r="CU63" t="str">
            <v>Usia</v>
          </cell>
          <cell r="CV63">
            <v>0.16500000000000001</v>
          </cell>
          <cell r="CW63" t="str">
            <v>PPA.AJRUS.18.0722</v>
          </cell>
          <cell r="CX63">
            <v>62</v>
          </cell>
          <cell r="CY63"/>
          <cell r="CZ63">
            <v>0</v>
          </cell>
          <cell r="DA63">
            <v>0</v>
          </cell>
          <cell r="DB63" t="str">
            <v>QUOTA SHARE 50 : 50 MAX RETENSI RP 100,000,000</v>
          </cell>
          <cell r="DC63" t="str">
            <v>6 bulan pertama dan rasio manfaat asuransi sudah melebihi 50% dari kontibusi</v>
          </cell>
          <cell r="DD63">
            <v>0.05</v>
          </cell>
          <cell r="DE63">
            <v>0.05</v>
          </cell>
          <cell r="DF63">
            <v>0.1</v>
          </cell>
          <cell r="DG63" t="str">
            <v>V</v>
          </cell>
          <cell r="DH63">
            <v>0</v>
          </cell>
          <cell r="DI63">
            <v>0.6</v>
          </cell>
          <cell r="DJ63">
            <v>0.875</v>
          </cell>
          <cell r="DK63">
            <v>0.125</v>
          </cell>
          <cell r="DL63">
            <v>0.7</v>
          </cell>
          <cell r="DM63">
            <v>0.7</v>
          </cell>
        </row>
        <row r="64">
          <cell r="B64">
            <v>6012207000027</v>
          </cell>
          <cell r="C64">
            <v>6012207000027</v>
          </cell>
          <cell r="D64" t="str">
            <v>PERUMDA BPR BANK KULON PROGO</v>
          </cell>
          <cell r="E64" t="str">
            <v>Jl. Kawijo No.14, Pengasih, Kec. Pengasih, Kabupaten Kulon Progo, Daerah Istimewa Yogyakarta 55652</v>
          </cell>
          <cell r="F64" t="str">
            <v>DI YOGYAKARTA</v>
          </cell>
          <cell r="G64">
            <v>44747</v>
          </cell>
          <cell r="H64">
            <v>2022</v>
          </cell>
          <cell r="I64" t="str">
            <v>RPS</v>
          </cell>
          <cell r="J64" t="str">
            <v>RELIANCE PEMBIAYAAN SYARIAH</v>
          </cell>
          <cell r="K64" t="str">
            <v>AJK</v>
          </cell>
          <cell r="L64">
            <v>44682</v>
          </cell>
          <cell r="M64">
            <v>11810</v>
          </cell>
          <cell r="N64" t="str">
            <v>NEW</v>
          </cell>
          <cell r="O64" t="str">
            <v>INFORCE</v>
          </cell>
          <cell r="P64">
            <v>0</v>
          </cell>
          <cell r="Q64"/>
          <cell r="R64" t="str">
            <v>37 Hari Kalender</v>
          </cell>
          <cell r="S64" t="str">
            <v>90 (Sembilan Puluh) hari kalender sejak tanggal Peserta mengalami Musibah</v>
          </cell>
          <cell r="T64" t="str">
            <v>90 (Sembilan Puluh) hari kalender sejak tanggal Peserta mengalami Musibah</v>
          </cell>
          <cell r="U64" t="str">
            <v>6 (enam) bulan sejak Peserta tidak membayar Kontribusi yang melewati Masa Leluasa</v>
          </cell>
          <cell r="V64" t="str">
            <v>60 (enam puluh) Hari Kalender sejak terjadi perselisihan</v>
          </cell>
          <cell r="W64">
            <v>0.5</v>
          </cell>
          <cell r="X64">
            <v>0.5</v>
          </cell>
          <cell r="Y64">
            <v>0.4</v>
          </cell>
          <cell r="Z64">
            <v>0.6</v>
          </cell>
          <cell r="AA64">
            <v>0.4</v>
          </cell>
          <cell r="AB64">
            <v>0.3</v>
          </cell>
          <cell r="AC64">
            <v>0.3</v>
          </cell>
          <cell r="AD64" t="str">
            <v xml:space="preserve">20 Tahun </v>
          </cell>
          <cell r="AE64" t="str">
            <v>64 Tahun</v>
          </cell>
          <cell r="AF64" t="str">
            <v>MAREIN SYARIAH</v>
          </cell>
          <cell r="AG64" t="str">
            <v>TREATY</v>
          </cell>
          <cell r="AH64" t="str">
            <v>QUOTA SHARE 50 : 50 MAX RETENSI RP 100,000,000</v>
          </cell>
          <cell r="AI64" t="str">
            <v>USIA</v>
          </cell>
          <cell r="AJ64">
            <v>0</v>
          </cell>
          <cell r="AK64" t="str">
            <v>TERLAMPIR</v>
          </cell>
          <cell r="AL64" t="str">
            <v>SESUAI DATA REALISASI</v>
          </cell>
          <cell r="AM64" t="str">
            <v>180 HARI KALENDER</v>
          </cell>
          <cell r="AN64" t="str">
            <v>10 HARI KERJA</v>
          </cell>
          <cell r="AO64"/>
          <cell r="AP64" t="str">
            <v>Kontribusi Gross</v>
          </cell>
          <cell r="AQ64">
            <v>0.15</v>
          </cell>
          <cell r="AR64">
            <v>0</v>
          </cell>
          <cell r="AS64">
            <v>0</v>
          </cell>
          <cell r="AT64">
            <v>0</v>
          </cell>
          <cell r="AU64">
            <v>0.2</v>
          </cell>
          <cell r="AV64">
            <v>0</v>
          </cell>
          <cell r="AW64">
            <v>0</v>
          </cell>
          <cell r="AX64">
            <v>0</v>
          </cell>
          <cell r="AY64">
            <v>0</v>
          </cell>
          <cell r="AZ64">
            <v>0</v>
          </cell>
          <cell r="BA64" t="str">
            <v>potong langsung : PD.BPR BANK PASAR KULON PROGO, AGEN AGENCY=PT. Wahana Abadi Haribawa</v>
          </cell>
          <cell r="BB64" t="str">
            <v>AGEN AGENCY=Bank BCA: 546-0888699</v>
          </cell>
          <cell r="BC64" t="str">
            <v>AGEN AGENCY=Bank BCA</v>
          </cell>
          <cell r="BE64" t="str">
            <v>-</v>
          </cell>
          <cell r="BF64" t="str">
            <v>V</v>
          </cell>
          <cell r="BG64" t="str">
            <v>V</v>
          </cell>
          <cell r="BH64" t="str">
            <v>V</v>
          </cell>
          <cell r="BI64" t="str">
            <v>V</v>
          </cell>
          <cell r="BJ64" t="str">
            <v>V</v>
          </cell>
          <cell r="BK64" t="str">
            <v>-</v>
          </cell>
          <cell r="BL64" t="str">
            <v>V</v>
          </cell>
          <cell r="BM64" t="str">
            <v>V</v>
          </cell>
          <cell r="BN64"/>
          <cell r="BO64" t="str">
            <v>V</v>
          </cell>
          <cell r="BP64" t="str">
            <v>V</v>
          </cell>
          <cell r="BQ64"/>
          <cell r="BR64"/>
          <cell r="BS64"/>
          <cell r="BT64"/>
          <cell r="BV64" t="str">
            <v>DI YOGYAKARTA</v>
          </cell>
          <cell r="BX64" t="str">
            <v>DKI Jakarta</v>
          </cell>
          <cell r="BY64" t="str">
            <v>Diskon</v>
          </cell>
          <cell r="CB64" t="str">
            <v>Jasa keuangan dan asuransi</v>
          </cell>
          <cell r="CC64" t="str">
            <v>Korporasi Finansial</v>
          </cell>
          <cell r="CD64" t="str">
            <v>Lainnya (BPR. Koperasi. dll)</v>
          </cell>
          <cell r="CE64" t="str">
            <v>-</v>
          </cell>
          <cell r="CF64" t="str">
            <v>SUTARTO</v>
          </cell>
          <cell r="CG64" t="str">
            <v>DIRECT MARKETING</v>
          </cell>
          <cell r="CH64" t="str">
            <v>DIRECT MARKETING</v>
          </cell>
          <cell r="CI64" t="str">
            <v>HEAD</v>
          </cell>
          <cell r="CJ64" t="str">
            <v>AGENCY</v>
          </cell>
          <cell r="CK64" t="str">
            <v>GROUP</v>
          </cell>
          <cell r="CL64" t="str">
            <v>JANGKAWARSA</v>
          </cell>
          <cell r="CM64" t="str">
            <v>RELIANCE PEMBIAYAAN SYARIAH (RPS)</v>
          </cell>
          <cell r="CO64" t="str">
            <v xml:space="preserve"> NP/AJRIUS-MKT/22/VII/22</v>
          </cell>
          <cell r="CQ64" t="str">
            <v>6 bulan pertama dan rasio manfaat asuransi sudah melebihi 40% dari kontibusi gross</v>
          </cell>
          <cell r="CR64" t="str">
            <v>1 BULAN KALENDER</v>
          </cell>
          <cell r="CS64" t="str">
            <v>45 Hari Kalender</v>
          </cell>
          <cell r="CT64" t="str">
            <v>-</v>
          </cell>
          <cell r="CU64" t="str">
            <v>Single</v>
          </cell>
          <cell r="CV64">
            <v>0.2</v>
          </cell>
          <cell r="CW64" t="str">
            <v>PPA.AJRUS.19.0722</v>
          </cell>
          <cell r="CX64">
            <v>65</v>
          </cell>
          <cell r="CY64"/>
          <cell r="CZ64" t="str">
            <v>-</v>
          </cell>
          <cell r="DA64" t="str">
            <v>-</v>
          </cell>
          <cell r="DB64" t="str">
            <v>QUOTA SHARE 50 : 50 MAX RETENSI RP 100,000,000</v>
          </cell>
          <cell r="DC64" t="str">
            <v>6 bulan pertama dan rasio manfaat asuransi sudah melebihi 40% dari kontibusi gross</v>
          </cell>
          <cell r="DD64">
            <v>0.05</v>
          </cell>
          <cell r="DE64">
            <v>0.05</v>
          </cell>
          <cell r="DF64">
            <v>0.1</v>
          </cell>
          <cell r="DG64" t="str">
            <v>V</v>
          </cell>
          <cell r="DH64">
            <v>0.3</v>
          </cell>
          <cell r="DI64">
            <v>0</v>
          </cell>
          <cell r="DJ64">
            <v>0</v>
          </cell>
          <cell r="DK64">
            <v>0</v>
          </cell>
          <cell r="DL64">
            <v>0.5</v>
          </cell>
          <cell r="DM64">
            <v>0.5</v>
          </cell>
        </row>
        <row r="65">
          <cell r="B65">
            <v>6012208000028</v>
          </cell>
          <cell r="C65">
            <v>6012208000028</v>
          </cell>
          <cell r="D65" t="str">
            <v>PT BPR KERTA RAHARJA</v>
          </cell>
          <cell r="E65" t="str">
            <v>JL. RAYA SOREANG NO.26 PAMEKARAN, SOREANG, KAB. BANDUNG, JAWA BARAT</v>
          </cell>
          <cell r="F65" t="str">
            <v>JAWA BARAT</v>
          </cell>
          <cell r="G65">
            <v>44781</v>
          </cell>
          <cell r="H65">
            <v>2022</v>
          </cell>
          <cell r="I65" t="str">
            <v>RPS</v>
          </cell>
          <cell r="J65" t="str">
            <v>RELIANCE PEMBIAYAAN SYARIAH</v>
          </cell>
          <cell r="K65" t="str">
            <v>AJK</v>
          </cell>
          <cell r="L65">
            <v>44774</v>
          </cell>
          <cell r="M65">
            <v>52079</v>
          </cell>
          <cell r="N65" t="str">
            <v>NEW</v>
          </cell>
          <cell r="O65" t="str">
            <v>INFORCE</v>
          </cell>
          <cell r="P65">
            <v>0</v>
          </cell>
          <cell r="Q65"/>
          <cell r="R65" t="str">
            <v>37 Hari Kalender</v>
          </cell>
          <cell r="S65" t="str">
            <v>90 (Sembilan Puluh) hari kalender sejak tanggal Peserta mengalami Musibah</v>
          </cell>
          <cell r="T65" t="str">
            <v>90 (Sembilan Puluh) hari kalender sejak tanggal Peserta mengalami Musibah</v>
          </cell>
          <cell r="U65" t="str">
            <v>6 (enam) bulan sejak Peserta tidak membayar Kontribusi yang melewati Masa Leluasa</v>
          </cell>
          <cell r="V65" t="str">
            <v>60 (enam puluh) Hari Kalender sejak terjadi perselisihan</v>
          </cell>
          <cell r="W65">
            <v>0.5</v>
          </cell>
          <cell r="X65">
            <v>0.5</v>
          </cell>
          <cell r="Y65">
            <v>0.4</v>
          </cell>
          <cell r="Z65">
            <v>0.6</v>
          </cell>
          <cell r="AA65">
            <v>0.4</v>
          </cell>
          <cell r="AB65">
            <v>0.3</v>
          </cell>
          <cell r="AC65">
            <v>0.3</v>
          </cell>
          <cell r="AD65"/>
          <cell r="AE65"/>
          <cell r="AF65" t="str">
            <v>NUSANTARA RE</v>
          </cell>
          <cell r="AG65" t="str">
            <v>TREATY</v>
          </cell>
          <cell r="AH65" t="str">
            <v>QUOTA SHARE 50 : 50 MAX RETENSI RP 100,000,000</v>
          </cell>
          <cell r="AI65" t="str">
            <v>USIA</v>
          </cell>
          <cell r="AJ65">
            <v>0</v>
          </cell>
          <cell r="AK65" t="str">
            <v>TERLAMPIR</v>
          </cell>
          <cell r="AL65"/>
          <cell r="AM65"/>
          <cell r="AN65"/>
          <cell r="AO65"/>
          <cell r="AP65"/>
          <cell r="AQ65"/>
          <cell r="AR65"/>
          <cell r="AS65"/>
          <cell r="AT65"/>
          <cell r="AU65"/>
          <cell r="AV65"/>
          <cell r="AW65"/>
          <cell r="AX65"/>
          <cell r="AY65"/>
          <cell r="AZ65"/>
          <cell r="BA65"/>
          <cell r="BB65"/>
          <cell r="BC65"/>
          <cell r="BE65" t="str">
            <v>-</v>
          </cell>
          <cell r="BF65" t="str">
            <v>V</v>
          </cell>
          <cell r="BG65" t="str">
            <v>V</v>
          </cell>
          <cell r="BH65" t="str">
            <v>V</v>
          </cell>
          <cell r="BI65" t="str">
            <v>V</v>
          </cell>
          <cell r="BJ65" t="str">
            <v>V</v>
          </cell>
          <cell r="BK65" t="str">
            <v>-</v>
          </cell>
          <cell r="BL65" t="str">
            <v>V</v>
          </cell>
          <cell r="BM65" t="str">
            <v>V</v>
          </cell>
          <cell r="BN65" t="str">
            <v>74.027.215.8-445.000</v>
          </cell>
          <cell r="BO65" t="str">
            <v>V</v>
          </cell>
          <cell r="BP65" t="str">
            <v>V</v>
          </cell>
          <cell r="BQ65"/>
          <cell r="BR65"/>
          <cell r="BS65"/>
          <cell r="BT65"/>
          <cell r="BV65" t="str">
            <v>JAWA</v>
          </cell>
          <cell r="BX65"/>
          <cell r="BY65"/>
          <cell r="CB65"/>
          <cell r="CC65"/>
          <cell r="CD65"/>
          <cell r="CE65"/>
          <cell r="CF65"/>
          <cell r="CG65"/>
          <cell r="CH65"/>
          <cell r="CI65"/>
          <cell r="CJ65"/>
          <cell r="CK65"/>
          <cell r="CL65"/>
          <cell r="CM65"/>
          <cell r="CN65"/>
          <cell r="CO65" t="str">
            <v xml:space="preserve"> NP/AJRIUS-MKT/23/VIII/22</v>
          </cell>
          <cell r="CQ65"/>
          <cell r="CR65"/>
          <cell r="CS65"/>
          <cell r="CT65"/>
          <cell r="CU65"/>
          <cell r="CV65"/>
          <cell r="CW65" t="str">
            <v>PPA.AJRUS.20.0822</v>
          </cell>
          <cell r="CX65"/>
          <cell r="CY65"/>
          <cell r="CZ65"/>
          <cell r="DA65"/>
          <cell r="DB65"/>
          <cell r="DC65"/>
          <cell r="DD65">
            <v>0.05</v>
          </cell>
          <cell r="DE65">
            <v>0.05</v>
          </cell>
          <cell r="DF65">
            <v>0.1</v>
          </cell>
          <cell r="DG65"/>
          <cell r="DH65">
            <v>0.3</v>
          </cell>
          <cell r="DI65">
            <v>0</v>
          </cell>
          <cell r="DJ65">
            <v>0</v>
          </cell>
          <cell r="DK65">
            <v>0</v>
          </cell>
          <cell r="DL65">
            <v>0.4</v>
          </cell>
          <cell r="DM65">
            <v>0.5</v>
          </cell>
        </row>
        <row r="66">
          <cell r="B66">
            <v>6012208000029</v>
          </cell>
          <cell r="C66">
            <v>6012208000029</v>
          </cell>
          <cell r="D66" t="str">
            <v>PT BPRS HARTA INSAN KARIMAH BEKASI</v>
          </cell>
          <cell r="E66" t="str">
            <v>KOMP RUKO GRAND MALL BLOK A19-20 JL.JEND SUDIRMAN RT.002 RW.004 KEL. HARAPAN MULYA  KEC.MEDAN SATRIA</v>
          </cell>
          <cell r="F66" t="str">
            <v>JAWA BARAT</v>
          </cell>
          <cell r="G66">
            <v>44788</v>
          </cell>
          <cell r="H66">
            <v>2022</v>
          </cell>
          <cell r="I66" t="str">
            <v>RPS</v>
          </cell>
          <cell r="J66" t="str">
            <v>RELIANCE PEMBIAYAAN SYARIAH</v>
          </cell>
          <cell r="K66" t="str">
            <v>AJK</v>
          </cell>
          <cell r="L66">
            <v>44774</v>
          </cell>
          <cell r="M66">
            <v>52079</v>
          </cell>
          <cell r="N66" t="str">
            <v>NEW</v>
          </cell>
          <cell r="O66" t="str">
            <v>INFORCE</v>
          </cell>
          <cell r="P66">
            <v>0</v>
          </cell>
          <cell r="Q66"/>
          <cell r="R66" t="str">
            <v>21 Hari Kalender</v>
          </cell>
          <cell r="S66" t="str">
            <v>90 (Sembilan Puluh) hari kalender sejak tanggal Peserta mengalami Musibah</v>
          </cell>
          <cell r="T66" t="str">
            <v>90 (Sembilan Puluh) hari kalender sejak tanggal Peserta mengalami Musibah</v>
          </cell>
          <cell r="U66" t="str">
            <v>3 (tiga) bulan sejak Peserta tidak membayar Kontribusi yang melewati Masa Leluasa</v>
          </cell>
          <cell r="V66" t="str">
            <v>90 (sembilan puluh) Hari Kalender sejak terjadi perselisihan</v>
          </cell>
          <cell r="W66">
            <v>0.5</v>
          </cell>
          <cell r="X66">
            <v>0.5</v>
          </cell>
          <cell r="Y66">
            <v>0.4</v>
          </cell>
          <cell r="Z66">
            <v>0.6</v>
          </cell>
          <cell r="AA66">
            <v>0.4</v>
          </cell>
          <cell r="AB66">
            <v>0.3</v>
          </cell>
          <cell r="AC66">
            <v>0.3</v>
          </cell>
          <cell r="AD66" t="str">
            <v xml:space="preserve">20 Tahun </v>
          </cell>
          <cell r="AE66" t="str">
            <v>64 Tahun</v>
          </cell>
          <cell r="AF66" t="str">
            <v>NUSANTARA RE</v>
          </cell>
          <cell r="AG66" t="str">
            <v>TREATY</v>
          </cell>
          <cell r="AH66" t="str">
            <v>QUOTA SHARE 50 : 50 MAX RETENSI RP 100,000,000</v>
          </cell>
          <cell r="AI66" t="str">
            <v>USIA</v>
          </cell>
          <cell r="AJ66">
            <v>0</v>
          </cell>
          <cell r="AK66" t="str">
            <v>TERLAMPIR</v>
          </cell>
          <cell r="AL66" t="str">
            <v>SESUAI DATA REALISASI</v>
          </cell>
          <cell r="AM66" t="str">
            <v>180 HARI KALENDER</v>
          </cell>
          <cell r="AN66" t="str">
            <v>10 HARI KERJA</v>
          </cell>
          <cell r="AO66"/>
          <cell r="AP66" t="str">
            <v>Kontribusi Gross</v>
          </cell>
          <cell r="AQ66">
            <v>0.08</v>
          </cell>
          <cell r="AR66">
            <v>0</v>
          </cell>
          <cell r="AS66">
            <v>0</v>
          </cell>
          <cell r="AT66">
            <v>0</v>
          </cell>
          <cell r="AU66">
            <v>0.22</v>
          </cell>
          <cell r="AV66">
            <v>0</v>
          </cell>
          <cell r="AW66">
            <v>0</v>
          </cell>
          <cell r="AX66">
            <v>0</v>
          </cell>
          <cell r="AY66">
            <v>0.02</v>
          </cell>
          <cell r="AZ66">
            <v>0.11</v>
          </cell>
          <cell r="BA66" t="str">
            <v>potong langsung : PD.BPR BANK PASAR KULON PROGO, AGEN AGENCY=PT. Wahana Abadi Haribawa</v>
          </cell>
          <cell r="BB66" t="str">
            <v>AGEN AGENCY=Bank BCA: 546-0888699</v>
          </cell>
          <cell r="BC66" t="str">
            <v>AGEN AGENCY=Bank BCA</v>
          </cell>
          <cell r="BD66"/>
          <cell r="BE66" t="str">
            <v>-</v>
          </cell>
          <cell r="BF66" t="str">
            <v>V</v>
          </cell>
          <cell r="BG66" t="str">
            <v>V</v>
          </cell>
          <cell r="BH66" t="str">
            <v>V</v>
          </cell>
          <cell r="BI66" t="str">
            <v>V</v>
          </cell>
          <cell r="BJ66" t="str">
            <v>V</v>
          </cell>
          <cell r="BK66" t="str">
            <v>-</v>
          </cell>
          <cell r="BL66" t="str">
            <v>V</v>
          </cell>
          <cell r="BM66" t="str">
            <v>V</v>
          </cell>
          <cell r="BN66" t="str">
            <v>01.593.678.4-407.000</v>
          </cell>
          <cell r="BO66" t="str">
            <v>V</v>
          </cell>
          <cell r="BP66" t="str">
            <v>V</v>
          </cell>
          <cell r="BQ66"/>
          <cell r="BR66"/>
          <cell r="BS66"/>
          <cell r="BT66"/>
          <cell r="BU66"/>
          <cell r="BV66" t="str">
            <v>KOTA BEKASI</v>
          </cell>
          <cell r="BW66"/>
          <cell r="BX66" t="str">
            <v>DKI Jakarta</v>
          </cell>
          <cell r="BY66" t="str">
            <v>Brokerage Ujroh</v>
          </cell>
          <cell r="BZ66"/>
          <cell r="CA66"/>
          <cell r="CB66" t="str">
            <v>Jasa keuangan dan asuransi</v>
          </cell>
          <cell r="CC66" t="str">
            <v>Korporasi Finansial</v>
          </cell>
          <cell r="CD66" t="str">
            <v>Lainnya (BPR. Koperasi. dll)</v>
          </cell>
          <cell r="CE66" t="str">
            <v>-</v>
          </cell>
          <cell r="CF66" t="str">
            <v>ERNA RAFIKA</v>
          </cell>
          <cell r="CG66" t="str">
            <v>BROKER ASURANSI</v>
          </cell>
          <cell r="CH66" t="str">
            <v>BROKER ASURANSI</v>
          </cell>
          <cell r="CI66" t="str">
            <v>HEAD</v>
          </cell>
          <cell r="CJ66" t="str">
            <v>BROKER ASURANSI</v>
          </cell>
          <cell r="CK66" t="str">
            <v>GROUP</v>
          </cell>
          <cell r="CL66" t="str">
            <v>JANGKAWARSA</v>
          </cell>
          <cell r="CM66" t="str">
            <v>RELIANCE PEMBIAYAAN SYARIAH (RPS)</v>
          </cell>
          <cell r="CN66" t="str">
            <v>BPR (AJK)</v>
          </cell>
          <cell r="CO66" t="str">
            <v xml:space="preserve"> NP/AJRIUS-MKT/24/VIII/22</v>
          </cell>
          <cell r="CP66"/>
          <cell r="CQ66" t="str">
            <v>6 bulan pertama dan rasio manfaat asuransi sudah melebihi 40% dari kontibusi gross</v>
          </cell>
          <cell r="CR66" t="str">
            <v>1 BULAN KALENDER</v>
          </cell>
          <cell r="CS66" t="str">
            <v>45 Hari Kalender</v>
          </cell>
          <cell r="CT66" t="str">
            <v>-</v>
          </cell>
          <cell r="CU66" t="str">
            <v>Usia</v>
          </cell>
          <cell r="CV66">
            <v>0.3</v>
          </cell>
          <cell r="CW66" t="str">
            <v>PPA.AJRUS.21.0822</v>
          </cell>
          <cell r="CX66">
            <v>65</v>
          </cell>
          <cell r="CY66"/>
          <cell r="CZ66" t="str">
            <v>-</v>
          </cell>
          <cell r="DA66" t="str">
            <v>-</v>
          </cell>
          <cell r="DB66" t="str">
            <v>QUOTA SHARE 50 : 50 MAX RETENSI RP 100,000,000</v>
          </cell>
          <cell r="DC66" t="str">
            <v>6 bulan pertama dan rasio manfaat asuransi sudah melebihi 40% dari kontibusi gross</v>
          </cell>
          <cell r="DD66">
            <v>0.05</v>
          </cell>
          <cell r="DE66">
            <v>0.05</v>
          </cell>
          <cell r="DF66">
            <v>0.1</v>
          </cell>
          <cell r="DG66" t="str">
            <v>V</v>
          </cell>
          <cell r="DH66">
            <v>0.3</v>
          </cell>
          <cell r="DI66">
            <v>0</v>
          </cell>
          <cell r="DJ66">
            <v>0</v>
          </cell>
          <cell r="DK66">
            <v>0</v>
          </cell>
          <cell r="DL66">
            <v>0.5</v>
          </cell>
          <cell r="DM66">
            <v>0.5</v>
          </cell>
        </row>
        <row r="67">
          <cell r="B67">
            <v>6042208000022</v>
          </cell>
          <cell r="C67">
            <v>6042208000022</v>
          </cell>
          <cell r="D67" t="str">
            <v>PT ASURANSI JASINDO SYARIAH QQ PT AIGRA INSURANCE BROKERS (BPRS)</v>
          </cell>
          <cell r="E67" t="str">
            <v>GRAHA MR 21 LANTAI 10 JL. MENTENG RAYA NO 21 JAKARTA PUSAT 10340</v>
          </cell>
          <cell r="F67" t="str">
            <v>DKI JAKARTA</v>
          </cell>
          <cell r="G67">
            <v>44789</v>
          </cell>
          <cell r="H67">
            <v>2022</v>
          </cell>
          <cell r="I67" t="str">
            <v>RPNDS</v>
          </cell>
          <cell r="J67" t="str">
            <v>RELIANCE PEMBIAYAAN NORMAL DEATH SYARIAH</v>
          </cell>
          <cell r="K67" t="str">
            <v>AJK</v>
          </cell>
          <cell r="L67">
            <v>44621</v>
          </cell>
          <cell r="M67">
            <v>48305</v>
          </cell>
          <cell r="N67" t="str">
            <v>NEW</v>
          </cell>
          <cell r="O67" t="str">
            <v>INFORCE</v>
          </cell>
          <cell r="P67">
            <v>0</v>
          </cell>
          <cell r="Q67"/>
          <cell r="R67" t="str">
            <v>14 Hari Kalender</v>
          </cell>
          <cell r="S67" t="str">
            <v>60 Hari Kalender</v>
          </cell>
          <cell r="T67" t="str">
            <v>60 Hari Kalender</v>
          </cell>
          <cell r="U67" t="str">
            <v>6 (enam) bulan sejak Peserta tidak membayar Kontribusi yang melewati Masa Leluasa</v>
          </cell>
          <cell r="V67" t="str">
            <v>60 (enam puluh) Hari Kalender sejak terjadi perselisihan</v>
          </cell>
          <cell r="W67">
            <v>0.5</v>
          </cell>
          <cell r="X67">
            <v>0.5</v>
          </cell>
          <cell r="Y67">
            <v>0.4</v>
          </cell>
          <cell r="Z67">
            <v>0.6</v>
          </cell>
          <cell r="AA67">
            <v>0.4</v>
          </cell>
          <cell r="AB67">
            <v>0.3</v>
          </cell>
          <cell r="AC67">
            <v>0.3</v>
          </cell>
          <cell r="AD67">
            <v>20</v>
          </cell>
          <cell r="AE67">
            <v>55</v>
          </cell>
          <cell r="AF67" t="str">
            <v>NASRE SYARIAH</v>
          </cell>
          <cell r="AG67" t="str">
            <v>FAKULTATIF</v>
          </cell>
          <cell r="AH67" t="str">
            <v>QUOTA SHARE 50 : 50 MAX RETENSI RP 100,000,000</v>
          </cell>
          <cell r="AI67" t="str">
            <v>USIA</v>
          </cell>
          <cell r="AJ67">
            <v>0</v>
          </cell>
          <cell r="AK67" t="str">
            <v>TERLAMPIR</v>
          </cell>
          <cell r="AL67"/>
          <cell r="AM67" t="str">
            <v>210 HARI KALENDER</v>
          </cell>
          <cell r="AN67" t="str">
            <v>45 HARI KERJA</v>
          </cell>
          <cell r="AO67" t="str">
            <v>016/NP/SYR/II/2019</v>
          </cell>
          <cell r="AP67" t="str">
            <v>Kontribusi Gross</v>
          </cell>
          <cell r="AQ67">
            <v>0</v>
          </cell>
          <cell r="AR67">
            <v>0</v>
          </cell>
          <cell r="AS67">
            <v>2.5000000000000001E-2</v>
          </cell>
          <cell r="AT67">
            <v>0</v>
          </cell>
          <cell r="AU67">
            <v>0.3</v>
          </cell>
          <cell r="AV67">
            <v>0</v>
          </cell>
          <cell r="AW67">
            <v>0</v>
          </cell>
          <cell r="AX67">
            <v>0</v>
          </cell>
          <cell r="AY67">
            <v>0</v>
          </cell>
          <cell r="AZ67">
            <v>0</v>
          </cell>
          <cell r="BA67" t="str">
            <v>MAINTENANCE=PT. Wahana Abadi Haribawa ; AGEN PENUTUP=Een Sukanah</v>
          </cell>
          <cell r="BB67" t="str">
            <v>MAINTENANCE=Bank BCA: 546-0888699 ; AGEN PENUTUP=Bank BCA 7655028676</v>
          </cell>
          <cell r="BC67" t="str">
            <v>MAINTENANCE=Bank BCA ; AGEN PENUTUP=Bank BCA</v>
          </cell>
          <cell r="BE67" t="str">
            <v>-</v>
          </cell>
          <cell r="BF67" t="str">
            <v>V</v>
          </cell>
          <cell r="BG67" t="str">
            <v>V</v>
          </cell>
          <cell r="BH67" t="str">
            <v>V</v>
          </cell>
          <cell r="BI67" t="str">
            <v>V</v>
          </cell>
          <cell r="BJ67" t="str">
            <v>V</v>
          </cell>
          <cell r="BK67" t="str">
            <v>-</v>
          </cell>
          <cell r="BL67" t="str">
            <v>V</v>
          </cell>
          <cell r="BM67" t="str">
            <v>V</v>
          </cell>
          <cell r="BN67" t="str">
            <v>75.594.848.6-021.000</v>
          </cell>
          <cell r="BO67" t="str">
            <v>V</v>
          </cell>
          <cell r="BP67" t="str">
            <v>V</v>
          </cell>
          <cell r="BQ67" t="str">
            <v>PT ASURANSI JASINDO SYARIAH</v>
          </cell>
          <cell r="BR67" t="str">
            <v>BANK SYARIAH MANDIRI</v>
          </cell>
          <cell r="BS67">
            <v>2320002322</v>
          </cell>
          <cell r="BT67"/>
          <cell r="BU67" t="str">
            <v>-</v>
          </cell>
          <cell r="BV67" t="str">
            <v>JAKARTA PUSAT</v>
          </cell>
          <cell r="BW67" t="str">
            <v>31.71</v>
          </cell>
          <cell r="BX67" t="str">
            <v>DKI Jakarta</v>
          </cell>
          <cell r="BY67" t="str">
            <v>Diskon</v>
          </cell>
          <cell r="CB67" t="str">
            <v>Jasa keuangan dan asuransi</v>
          </cell>
          <cell r="CC67" t="str">
            <v>Korporasi Finansial</v>
          </cell>
          <cell r="CD67" t="str">
            <v>Lainnya (BPR. Koperasi. dll)</v>
          </cell>
          <cell r="CE67" t="str">
            <v>-</v>
          </cell>
          <cell r="CF67" t="str">
            <v>NIXON</v>
          </cell>
          <cell r="CG67" t="str">
            <v>KEAGENAN</v>
          </cell>
          <cell r="CH67" t="str">
            <v>AGEN</v>
          </cell>
          <cell r="CI67" t="str">
            <v>HEAD</v>
          </cell>
          <cell r="CJ67" t="str">
            <v>CO-INSURANCE</v>
          </cell>
          <cell r="CK67" t="str">
            <v>GROUP</v>
          </cell>
          <cell r="CL67" t="str">
            <v>JANGKAWARSA</v>
          </cell>
          <cell r="CM67" t="str">
            <v>RELIANCE PEMBIAYAAN NORMAL DEATH SYARIAH (RPNDS)</v>
          </cell>
          <cell r="CN67" t="str">
            <v>BPR (AJK)</v>
          </cell>
          <cell r="CO67" t="str">
            <v xml:space="preserve"> NP/AJRIUS-MKT/25/VIII/22</v>
          </cell>
          <cell r="CP67" t="str">
            <v>005/AJRI-UUS/PKS/I/2019</v>
          </cell>
          <cell r="CR67"/>
          <cell r="CV67"/>
          <cell r="CW67" t="str">
            <v>PPA.AJRUS.22.0822</v>
          </cell>
          <cell r="CY67"/>
          <cell r="CZ67"/>
          <cell r="DD67">
            <v>0.05</v>
          </cell>
          <cell r="DE67">
            <v>2.5000000000000001E-2</v>
          </cell>
          <cell r="DF67">
            <v>0.1</v>
          </cell>
          <cell r="DG67" t="str">
            <v>V</v>
          </cell>
          <cell r="DH67">
            <v>0.3</v>
          </cell>
          <cell r="DI67">
            <v>0</v>
          </cell>
          <cell r="DJ67">
            <v>0</v>
          </cell>
          <cell r="DK67">
            <v>0</v>
          </cell>
          <cell r="DL67">
            <v>0.5</v>
          </cell>
          <cell r="DM67">
            <v>0.5</v>
          </cell>
        </row>
        <row r="68">
          <cell r="B68">
            <v>6012209000031</v>
          </cell>
          <cell r="C68">
            <v>6012209000031</v>
          </cell>
          <cell r="D68" t="str">
            <v>KSPPS NASARI MANDIRI SYARIAH</v>
          </cell>
          <cell r="E68" t="str">
            <v>TOWER TIFOLIA RUKO. 9, PULOMAS PARK CENTER JL. PERINTIS KEMERDEKAAN NO.2 KAYU PUTIH, PULOGADUNG, JAKARTA TIMUR</v>
          </cell>
          <cell r="F68" t="str">
            <v>DKI JAKARTA</v>
          </cell>
          <cell r="G68">
            <v>44809</v>
          </cell>
          <cell r="H68">
            <v>2022</v>
          </cell>
          <cell r="I68" t="str">
            <v>RPS</v>
          </cell>
          <cell r="J68" t="str">
            <v>RELIANCE PEMBIAYAAN SYARIAH</v>
          </cell>
          <cell r="K68" t="str">
            <v>AJK</v>
          </cell>
          <cell r="L68">
            <v>44805</v>
          </cell>
          <cell r="M68">
            <v>52110</v>
          </cell>
          <cell r="N68" t="str">
            <v>NEW</v>
          </cell>
          <cell r="O68" t="str">
            <v>INFORCE</v>
          </cell>
          <cell r="P68">
            <v>0</v>
          </cell>
          <cell r="Q68"/>
          <cell r="R68" t="str">
            <v>15 Hari Kalender</v>
          </cell>
          <cell r="S68" t="str">
            <v>120 (Seratus Dua Puluh) hari kalender sejak tanggal Peserta mengalami Musibah</v>
          </cell>
          <cell r="T68" t="str">
            <v>60 (Enam Puluh) hari kalender sejak tanggal Peserta mengalami Musibah</v>
          </cell>
          <cell r="U68" t="str">
            <v>6 (enam) bulan sejak Peserta tidak membayar Kontribusi yang melewati Masa Leluasa</v>
          </cell>
          <cell r="V68" t="str">
            <v>60 (enam puluh) Hari Kalender sejak terjadi perselisihan</v>
          </cell>
          <cell r="W68">
            <v>0.5</v>
          </cell>
          <cell r="X68">
            <v>0.5</v>
          </cell>
          <cell r="Y68">
            <v>0.4</v>
          </cell>
          <cell r="Z68">
            <v>0.6</v>
          </cell>
          <cell r="AA68">
            <v>0.4</v>
          </cell>
          <cell r="AB68">
            <v>0.3</v>
          </cell>
          <cell r="AC68">
            <v>0.3</v>
          </cell>
          <cell r="AD68" t="str">
            <v xml:space="preserve">20 Tahun </v>
          </cell>
          <cell r="AE68" t="str">
            <v>80 Tahun</v>
          </cell>
          <cell r="AF68" t="str">
            <v>OR</v>
          </cell>
          <cell r="AG68" t="str">
            <v>OR</v>
          </cell>
          <cell r="AH68"/>
          <cell r="AI68" t="str">
            <v>USIA</v>
          </cell>
          <cell r="AJ68">
            <v>0</v>
          </cell>
          <cell r="AK68"/>
          <cell r="AL68"/>
          <cell r="AM68"/>
          <cell r="AN68"/>
          <cell r="AO68"/>
          <cell r="AP68" t="str">
            <v>Kontribusi Gross</v>
          </cell>
          <cell r="AQ68">
            <v>0.1</v>
          </cell>
          <cell r="AR68">
            <v>0</v>
          </cell>
          <cell r="AS68">
            <v>0</v>
          </cell>
          <cell r="AT68">
            <v>0</v>
          </cell>
          <cell r="AU68">
            <v>0.05</v>
          </cell>
          <cell r="AV68">
            <v>0</v>
          </cell>
          <cell r="AW68">
            <v>0.15</v>
          </cell>
          <cell r="AX68">
            <v>0</v>
          </cell>
          <cell r="AY68">
            <v>0</v>
          </cell>
          <cell r="AZ68">
            <v>0</v>
          </cell>
          <cell r="BA68" t="str">
            <v>AGEN AGENCY=PT. Wahana Abadi Haribawa</v>
          </cell>
          <cell r="BB68"/>
          <cell r="BC68"/>
          <cell r="BE68" t="str">
            <v>-</v>
          </cell>
          <cell r="BF68" t="str">
            <v>V</v>
          </cell>
          <cell r="BG68" t="str">
            <v>V</v>
          </cell>
          <cell r="BH68" t="str">
            <v>V</v>
          </cell>
          <cell r="BI68" t="str">
            <v>V</v>
          </cell>
          <cell r="BJ68" t="str">
            <v>V</v>
          </cell>
          <cell r="BK68" t="str">
            <v>-</v>
          </cell>
          <cell r="BL68" t="str">
            <v>V</v>
          </cell>
          <cell r="BM68" t="str">
            <v>V</v>
          </cell>
          <cell r="BN68" t="str">
            <v>84.635.020.5-003.000</v>
          </cell>
          <cell r="BO68" t="str">
            <v>V</v>
          </cell>
          <cell r="BP68" t="str">
            <v>V</v>
          </cell>
          <cell r="BQ68"/>
          <cell r="BR68"/>
          <cell r="BS68"/>
          <cell r="BT68"/>
          <cell r="BV68" t="str">
            <v>JAKARTA TIMUR</v>
          </cell>
          <cell r="BX68" t="str">
            <v>DKI Jakarta</v>
          </cell>
          <cell r="BY68" t="str">
            <v>Diskon</v>
          </cell>
          <cell r="CB68" t="str">
            <v>Jasa keuangan dan asuransi</v>
          </cell>
          <cell r="CC68" t="str">
            <v>Korporasi Finansial</v>
          </cell>
          <cell r="CD68" t="str">
            <v>Lainnya (BPR. Koperasi. dll)</v>
          </cell>
          <cell r="CE68" t="str">
            <v>-</v>
          </cell>
          <cell r="CF68" t="str">
            <v>ERNA RAFIKA</v>
          </cell>
          <cell r="CG68" t="str">
            <v>BROKER ASURANSI</v>
          </cell>
          <cell r="CH68" t="str">
            <v>BROKER ASURANSI</v>
          </cell>
          <cell r="CI68" t="str">
            <v>HEAD</v>
          </cell>
          <cell r="CJ68" t="str">
            <v>BROKER ASURANSI</v>
          </cell>
          <cell r="CK68" t="str">
            <v>GROUP</v>
          </cell>
          <cell r="CL68" t="str">
            <v>JANGKAWARSA</v>
          </cell>
          <cell r="CM68" t="str">
            <v>RELIANCE PEMBIAYAAN SYARIAH (RPS)</v>
          </cell>
          <cell r="CN68" t="str">
            <v>BPR (AJK)</v>
          </cell>
          <cell r="CO68" t="str">
            <v xml:space="preserve"> NP/AJRIUS-MKT/26/IX/22</v>
          </cell>
          <cell r="CV68"/>
          <cell r="CW68" t="str">
            <v>PPA.AJRUS.23.0922</v>
          </cell>
          <cell r="CY68"/>
          <cell r="CZ68" t="str">
            <v>-</v>
          </cell>
          <cell r="DA68" t="str">
            <v>-</v>
          </cell>
          <cell r="DD68">
            <v>0.05</v>
          </cell>
          <cell r="DE68">
            <v>2.5000000000000001E-2</v>
          </cell>
          <cell r="DF68">
            <v>0.1</v>
          </cell>
          <cell r="DH68">
            <v>0.3</v>
          </cell>
          <cell r="DI68">
            <v>0</v>
          </cell>
          <cell r="DJ68">
            <v>0</v>
          </cell>
          <cell r="DK68">
            <v>0</v>
          </cell>
          <cell r="DL68" t="str">
            <v>-</v>
          </cell>
          <cell r="DM68">
            <v>0.65</v>
          </cell>
        </row>
        <row r="69">
          <cell r="B69">
            <v>6012211000032</v>
          </cell>
          <cell r="C69">
            <v>6012211000032</v>
          </cell>
          <cell r="D69" t="str">
            <v>PT BPRS DHARMA KUWERA</v>
          </cell>
          <cell r="E69" t="str">
            <v>JL. Sersan Sadikin No.86 A, Desa Jonggarangan, Kecamatan Klaten Utara, Klaten
Jawa Tengah - 57431</v>
          </cell>
          <cell r="F69" t="str">
            <v>JAWA TENGAH</v>
          </cell>
          <cell r="G69">
            <v>44867</v>
          </cell>
          <cell r="H69">
            <v>2022</v>
          </cell>
          <cell r="I69" t="str">
            <v>RPS</v>
          </cell>
          <cell r="J69" t="str">
            <v>RELIANCE PEMBIAYAAN SYARIAH</v>
          </cell>
          <cell r="K69" t="str">
            <v>AJK</v>
          </cell>
          <cell r="L69">
            <v>44866</v>
          </cell>
          <cell r="M69">
            <v>53267</v>
          </cell>
          <cell r="N69" t="str">
            <v>NEW</v>
          </cell>
          <cell r="O69" t="str">
            <v>INFORCE</v>
          </cell>
          <cell r="P69">
            <v>0</v>
          </cell>
          <cell r="Q69"/>
          <cell r="R69" t="str">
            <v>15 Hari Kalender</v>
          </cell>
          <cell r="S69" t="str">
            <v>60 (Enam Puluh) hari kalender sejak tanggal Peserta mengalami Musibah</v>
          </cell>
          <cell r="T69" t="str">
            <v>60 (Enam Puluh) hari kalender sejak tanggal Peserta mengalami Musibah</v>
          </cell>
          <cell r="U69" t="str">
            <v>6 (enam) bulan sejak Peserta tidak membayar Kontribusi yang melewati Masa Leluasa</v>
          </cell>
          <cell r="V69" t="str">
            <v>60 (enam puluh) Hari Kalender sejak terjadi perselisihan</v>
          </cell>
          <cell r="W69">
            <v>0.5</v>
          </cell>
          <cell r="X69">
            <v>0.5</v>
          </cell>
          <cell r="Y69">
            <v>0.4</v>
          </cell>
          <cell r="Z69">
            <v>0.6</v>
          </cell>
          <cell r="AA69">
            <v>0.4</v>
          </cell>
          <cell r="AB69">
            <v>0.3</v>
          </cell>
          <cell r="AC69">
            <v>0.3</v>
          </cell>
          <cell r="AD69" t="str">
            <v xml:space="preserve">20 Tahun </v>
          </cell>
          <cell r="AE69" t="str">
            <v xml:space="preserve">79 Tahun </v>
          </cell>
          <cell r="AF69" t="str">
            <v>OR</v>
          </cell>
          <cell r="AG69" t="str">
            <v>OR</v>
          </cell>
          <cell r="AH69" t="str">
            <v>OR</v>
          </cell>
          <cell r="AI69" t="str">
            <v>USIA</v>
          </cell>
          <cell r="AJ69">
            <v>0</v>
          </cell>
          <cell r="AK69"/>
          <cell r="AL69" t="str">
            <v>SESUAI DATA REALISASI</v>
          </cell>
          <cell r="AM69"/>
          <cell r="AN69"/>
          <cell r="AO69"/>
          <cell r="AP69" t="str">
            <v>Kontribusi Gross</v>
          </cell>
          <cell r="AQ69">
            <v>0.25</v>
          </cell>
          <cell r="AR69">
            <v>0</v>
          </cell>
          <cell r="AS69">
            <v>0</v>
          </cell>
          <cell r="AT69">
            <v>0.05</v>
          </cell>
          <cell r="AU69">
            <v>0</v>
          </cell>
          <cell r="AV69">
            <v>0</v>
          </cell>
          <cell r="AW69">
            <v>0</v>
          </cell>
          <cell r="AX69">
            <v>0</v>
          </cell>
          <cell r="AY69">
            <v>0.02</v>
          </cell>
          <cell r="AZ69">
            <v>0</v>
          </cell>
          <cell r="BA69" t="str">
            <v>ADMIN AGENCY=PT. Wahana Abadi Haribawa	Bank BCA: 546-0888699
AGEN PENUTUP	= Jhon Ferry Simorangkir 	BCA:0860345170
REFERAL FEE=Harika wahyu sulistyo 	BCA:8692043234</v>
          </cell>
          <cell r="BB69" t="str">
            <v>ADMIN AGENCY=PT. Wahana Abadi Haribawa	Bank BCA: 546-0888699
AGEN PENUTUP	= Jhon Ferry Simorangkir 	BCA:0860345170
REFERAL FEE=Harika wahyu sulistyo 	BCA:8692043234</v>
          </cell>
          <cell r="BC69"/>
          <cell r="BE69" t="str">
            <v>-</v>
          </cell>
          <cell r="BF69" t="str">
            <v>V</v>
          </cell>
          <cell r="BG69" t="str">
            <v>V</v>
          </cell>
          <cell r="BH69" t="str">
            <v>V</v>
          </cell>
          <cell r="BI69" t="str">
            <v>V</v>
          </cell>
          <cell r="BJ69" t="str">
            <v>V</v>
          </cell>
          <cell r="BK69" t="str">
            <v>-</v>
          </cell>
          <cell r="BL69" t="str">
            <v>V</v>
          </cell>
          <cell r="BM69" t="str">
            <v>V</v>
          </cell>
          <cell r="BN69"/>
          <cell r="BO69" t="str">
            <v>V</v>
          </cell>
          <cell r="BP69" t="str">
            <v>V</v>
          </cell>
          <cell r="BQ69"/>
          <cell r="BR69"/>
          <cell r="BS69"/>
          <cell r="BT69" t="str">
            <v>PT JASA ADVISINDO SEJAHTERA (JAS) PIALANG ASURANSI:Gedung Nucira lantai 3, Jl.MT.Haryono Kav.27, Tebet, Jakarta 12820</v>
          </cell>
          <cell r="BU69" t="str">
            <v>-</v>
          </cell>
          <cell r="BV69" t="str">
            <v>KLATEN</v>
          </cell>
          <cell r="BW69"/>
          <cell r="BX69" t="str">
            <v>DKI Jakarta</v>
          </cell>
          <cell r="BY69" t="str">
            <v>Brokerage Ujroh</v>
          </cell>
          <cell r="CB69" t="str">
            <v>Jasa keuangan dan asuransi</v>
          </cell>
          <cell r="CC69" t="str">
            <v>Korporasi Finansial</v>
          </cell>
          <cell r="CD69" t="str">
            <v>Lainnya (BPR. Koperasi. dll)</v>
          </cell>
          <cell r="CE69" t="str">
            <v>-</v>
          </cell>
          <cell r="CF69" t="str">
            <v>ERNA RAFIKA</v>
          </cell>
          <cell r="CG69" t="str">
            <v>BROKER</v>
          </cell>
          <cell r="CH69" t="str">
            <v>BROKER</v>
          </cell>
          <cell r="CI69" t="str">
            <v>HEAD</v>
          </cell>
          <cell r="CJ69" t="str">
            <v>BROKER ASURANSI</v>
          </cell>
          <cell r="CK69" t="str">
            <v>GROUP</v>
          </cell>
          <cell r="CL69" t="str">
            <v>JANGKAWARSA</v>
          </cell>
          <cell r="CM69" t="str">
            <v>RELIANCE PEMBIAYAAN SYARIAH (RPS)</v>
          </cell>
          <cell r="CN69" t="str">
            <v>OTHER AJK (KOPRASI,LPD,ETC)</v>
          </cell>
          <cell r="CO69" t="str">
            <v xml:space="preserve"> NP/AJRIUS-MKT/27/XI/22</v>
          </cell>
          <cell r="CQ69" t="str">
            <v>6 bulan pertama dan rasio manfaat asuransi sudah melebihi 40% dari Total Kontribusi (mana yang terjadi terlebih dahulu)</v>
          </cell>
          <cell r="CR69" t="str">
            <v>14 (empat belas) hari kerja sejak dokumen persyaratan Manfaat Asuransi sebagaimana dimaksud diterima lengkap oleh Pengelola</v>
          </cell>
          <cell r="CS69" t="str">
            <v>45 HARI KALENDER</v>
          </cell>
          <cell r="CV69"/>
          <cell r="CW69" t="str">
            <v>PPA.AJRUS.24.1122</v>
          </cell>
          <cell r="CX69">
            <v>80</v>
          </cell>
          <cell r="CY69">
            <v>0.68</v>
          </cell>
          <cell r="CZ69">
            <v>0</v>
          </cell>
          <cell r="DA69">
            <v>0</v>
          </cell>
          <cell r="DB69"/>
          <cell r="DC69" t="str">
            <v>6 bulan pertama dan rasio manfaat asuransi sudah melebihi 40% dari Total Kontribusi (mana yang terjadi terlebih dahulu)</v>
          </cell>
          <cell r="DD69">
            <v>0.05</v>
          </cell>
          <cell r="DE69">
            <v>0.05</v>
          </cell>
          <cell r="DF69">
            <v>0.1</v>
          </cell>
          <cell r="DG69" t="str">
            <v>V</v>
          </cell>
          <cell r="DH69">
            <v>0.4</v>
          </cell>
          <cell r="DI69">
            <v>0</v>
          </cell>
          <cell r="DJ69">
            <v>0</v>
          </cell>
          <cell r="DK69">
            <v>0</v>
          </cell>
          <cell r="DL69">
            <v>0.6</v>
          </cell>
          <cell r="DM69">
            <v>0.6</v>
          </cell>
        </row>
        <row r="70">
          <cell r="B70">
            <v>6012211000033</v>
          </cell>
          <cell r="C70">
            <v>6012211000033</v>
          </cell>
          <cell r="D70" t="str">
            <v>PT. PENJAMINAN KREDIT DAERAH BANTEN</v>
          </cell>
          <cell r="E70" t="str">
            <v>Jl. Raya Serang Pandeglang KM.4, No.99 Lingkar. Karundang, Kel. Tembong, Kec. Cipocok Jaya, Serang, Banten - 42126</v>
          </cell>
          <cell r="F70" t="str">
            <v>BANTEN</v>
          </cell>
          <cell r="G70">
            <v>44880</v>
          </cell>
          <cell r="H70">
            <v>2022</v>
          </cell>
          <cell r="I70" t="str">
            <v>RPS</v>
          </cell>
          <cell r="J70" t="str">
            <v>RELIANCE PEMBIAYAAN SYARIAH</v>
          </cell>
          <cell r="K70" t="str">
            <v>AJK</v>
          </cell>
          <cell r="L70">
            <v>44866</v>
          </cell>
          <cell r="M70">
            <v>53267</v>
          </cell>
          <cell r="N70" t="str">
            <v>NEW</v>
          </cell>
          <cell r="O70" t="str">
            <v>INFORCE</v>
          </cell>
          <cell r="P70">
            <v>0</v>
          </cell>
          <cell r="Q70"/>
          <cell r="R70" t="str">
            <v>15 Hari Kalender</v>
          </cell>
          <cell r="S70" t="str">
            <v>60 (Enam Puluh) hari kalender sejak tanggal Peserta mengalami Musibah</v>
          </cell>
          <cell r="T70" t="str">
            <v>60 (Enam Puluh) hari kalender sejak tanggal Peserta mengalami Musibah</v>
          </cell>
          <cell r="U70" t="str">
            <v>6 (enam) bulan sejak Peserta tidak membayar Kontribusi yang melewati Masa Leluasa</v>
          </cell>
          <cell r="V70" t="str">
            <v>60 (enam puluh) Hari Kalender sejak terjadi perselisihan</v>
          </cell>
          <cell r="W70">
            <v>0.5</v>
          </cell>
          <cell r="X70">
            <v>0.5</v>
          </cell>
          <cell r="Y70">
            <v>0.4</v>
          </cell>
          <cell r="Z70">
            <v>0.6</v>
          </cell>
          <cell r="AA70">
            <v>0.4</v>
          </cell>
          <cell r="AB70">
            <v>0.3</v>
          </cell>
          <cell r="AC70">
            <v>0.3</v>
          </cell>
          <cell r="AD70" t="str">
            <v xml:space="preserve">17 Tahun </v>
          </cell>
          <cell r="AE70" t="str">
            <v xml:space="preserve">65 Tahun </v>
          </cell>
          <cell r="AF70" t="str">
            <v>OR</v>
          </cell>
          <cell r="AG70" t="str">
            <v>OR</v>
          </cell>
          <cell r="AH70" t="str">
            <v>OR</v>
          </cell>
          <cell r="AI70" t="str">
            <v>USIA</v>
          </cell>
          <cell r="AJ70">
            <v>0</v>
          </cell>
          <cell r="AK70"/>
          <cell r="AL70" t="str">
            <v>SESUAI DATA REALISASI</v>
          </cell>
          <cell r="AM70"/>
          <cell r="AN70"/>
          <cell r="AO70"/>
          <cell r="AP70" t="str">
            <v>Kontribusi Gross</v>
          </cell>
          <cell r="AQ70">
            <v>0.1</v>
          </cell>
          <cell r="AR70">
            <v>0</v>
          </cell>
          <cell r="AS70">
            <v>0</v>
          </cell>
          <cell r="AT70">
            <v>7.4999999999999997E-2</v>
          </cell>
          <cell r="AU70">
            <v>7.4999999999999997E-2</v>
          </cell>
          <cell r="AV70">
            <v>0</v>
          </cell>
          <cell r="AW70">
            <v>2.5000000000000001E-2</v>
          </cell>
          <cell r="AX70">
            <v>0</v>
          </cell>
          <cell r="AY70">
            <v>0</v>
          </cell>
          <cell r="AZ70">
            <v>0</v>
          </cell>
          <cell r="BA70" t="str">
            <v>ADMIN AGENCY=PT. Wahana Abadi Haribawa	Bank BCA: 546-0888699
AGEN PENUTUP	= Jhon Ferry Simorangkir 	BCA:0860345170
REFERAL FEE=Harika wahyu sulistyo 	BCA:8692043234</v>
          </cell>
          <cell r="BB70" t="str">
            <v>ADMIN AGENCY=PT. Wahana Abadi Haribawa	Bank BCA: 546-0888699
AGEN PENUTUP	= Jhon Ferry Simorangkir 	BCA:0860345170
REFERAL FEE=Harika wahyu sulistyo 	BCA:8692043234</v>
          </cell>
          <cell r="BC70"/>
          <cell r="BE70" t="str">
            <v>-</v>
          </cell>
          <cell r="BF70" t="str">
            <v>V</v>
          </cell>
          <cell r="BG70" t="str">
            <v>V</v>
          </cell>
          <cell r="BH70" t="str">
            <v>V</v>
          </cell>
          <cell r="BI70" t="str">
            <v>V</v>
          </cell>
          <cell r="BJ70" t="str">
            <v>V</v>
          </cell>
          <cell r="BK70" t="str">
            <v>-</v>
          </cell>
          <cell r="BL70" t="str">
            <v>V</v>
          </cell>
          <cell r="BM70" t="str">
            <v>V</v>
          </cell>
          <cell r="BN70"/>
          <cell r="BO70" t="str">
            <v>V</v>
          </cell>
          <cell r="BP70" t="str">
            <v>V</v>
          </cell>
          <cell r="BQ70"/>
          <cell r="BR70"/>
          <cell r="BS70"/>
          <cell r="BT70"/>
          <cell r="BU70" t="str">
            <v>-</v>
          </cell>
          <cell r="BV70" t="str">
            <v>SERANG</v>
          </cell>
          <cell r="BX70" t="str">
            <v>DKI Jakarta</v>
          </cell>
          <cell r="BY70" t="str">
            <v>Brokerage Ujroh</v>
          </cell>
          <cell r="CB70" t="str">
            <v>Jasa keuangan dan asuransi</v>
          </cell>
          <cell r="CC70" t="str">
            <v>Korporasi Finansial</v>
          </cell>
          <cell r="CD70" t="str">
            <v>Lainnya (BPR. Koperasi. dll)</v>
          </cell>
          <cell r="CE70" t="str">
            <v>-</v>
          </cell>
          <cell r="CF70" t="str">
            <v>ERNA RAFIKA</v>
          </cell>
          <cell r="CG70" t="str">
            <v>BROKER</v>
          </cell>
          <cell r="CH70" t="str">
            <v>BROKER</v>
          </cell>
          <cell r="CI70" t="str">
            <v>HEAD</v>
          </cell>
          <cell r="CJ70" t="str">
            <v>BROKER ASURANSI</v>
          </cell>
          <cell r="CK70" t="str">
            <v>GROUP</v>
          </cell>
          <cell r="CL70" t="str">
            <v>JANGKAWARSA</v>
          </cell>
          <cell r="CM70" t="str">
            <v>RELIANCE PEMBIAYAAN SYARIAH (RPS)</v>
          </cell>
          <cell r="CN70" t="str">
            <v>OTHER AJK (KOPRASI,LPD,ETC)</v>
          </cell>
          <cell r="CO70" t="str">
            <v xml:space="preserve"> NP/AJRIUS-MKT/28/XI/22</v>
          </cell>
          <cell r="CQ70" t="str">
            <v>6 bulan pertama dan rasio manfaat asuransi sudah melebihi 40% dari Total Kontribusi (mana yang terjadi terlebih dahulu)</v>
          </cell>
          <cell r="CR70" t="str">
            <v>14 (empat belas) hari kerja sejak dokumen persyaratan Manfaat Asuransi sebagaimana dimaksud diterima lengkap oleh Pengelola</v>
          </cell>
          <cell r="CS70" t="str">
            <v>45 HARI KALENDER</v>
          </cell>
          <cell r="CV70"/>
          <cell r="CW70" t="str">
            <v>PPA.AJRUS.25.1122</v>
          </cell>
          <cell r="CX70">
            <v>66</v>
          </cell>
          <cell r="CY70" t="str">
            <v>-</v>
          </cell>
          <cell r="CZ70">
            <v>0</v>
          </cell>
          <cell r="DA70">
            <v>0</v>
          </cell>
          <cell r="DC70" t="str">
            <v>6 bulan pertama dan rasio manfaat asuransi sudah melebihi 40% dari Total Kontribusi (mana yang terjadi terlebih dahulu)</v>
          </cell>
          <cell r="DD70">
            <v>0.05</v>
          </cell>
          <cell r="DE70">
            <v>0.05</v>
          </cell>
          <cell r="DF70">
            <v>0.1</v>
          </cell>
          <cell r="DG70" t="str">
            <v>V</v>
          </cell>
          <cell r="DH70">
            <v>0.2</v>
          </cell>
          <cell r="DI70">
            <v>0</v>
          </cell>
          <cell r="DJ70">
            <v>0</v>
          </cell>
          <cell r="DK70">
            <v>0</v>
          </cell>
          <cell r="DL70">
            <v>0.75</v>
          </cell>
          <cell r="DM70">
            <v>0.75</v>
          </cell>
        </row>
        <row r="71">
          <cell r="B71">
            <v>6042212000023</v>
          </cell>
          <cell r="C71">
            <v>6042212000023</v>
          </cell>
          <cell r="D71" t="str">
            <v>PT ASURANSI TAKAFUL UMUM QQ PT BANK SYARIAH INDONESIA</v>
          </cell>
          <cell r="E71" t="str">
            <v>JL. Persada Raya No. 70 C-D, RT.03/RW.15, Menteng Dalam, Kec Tebet, Kota Jakarta Selatan, Jakarta 12870</v>
          </cell>
          <cell r="F71" t="str">
            <v>DKI JAKARTA</v>
          </cell>
          <cell r="G71">
            <v>44923</v>
          </cell>
          <cell r="H71">
            <v>2022</v>
          </cell>
          <cell r="I71" t="str">
            <v>RPNDS</v>
          </cell>
          <cell r="J71" t="str">
            <v>RELIANCE PEMBIAYAAN NORMAL DEATH SYARIAH</v>
          </cell>
          <cell r="K71" t="str">
            <v>AJK</v>
          </cell>
          <cell r="L71">
            <v>44923</v>
          </cell>
          <cell r="M71">
            <v>48305</v>
          </cell>
          <cell r="N71" t="str">
            <v>NEW</v>
          </cell>
          <cell r="O71" t="str">
            <v>INFORCE</v>
          </cell>
          <cell r="P71">
            <v>0</v>
          </cell>
          <cell r="Q71"/>
          <cell r="R71" t="str">
            <v>14 Hari Kalender</v>
          </cell>
          <cell r="S71" t="str">
            <v>60 Hari Kalender</v>
          </cell>
          <cell r="T71" t="str">
            <v>60 Hari Kalender</v>
          </cell>
          <cell r="U71" t="str">
            <v>6 (enam) bulan sejak Peserta tidak membayar Kontribusi yang melewati Masa Leluasa</v>
          </cell>
          <cell r="V71" t="str">
            <v>60 (enam puluh) Hari Kalender sejak terjadi perselisihan</v>
          </cell>
          <cell r="W71">
            <v>0.5</v>
          </cell>
          <cell r="X71">
            <v>0.5</v>
          </cell>
          <cell r="Y71">
            <v>0.4</v>
          </cell>
          <cell r="Z71">
            <v>0.6</v>
          </cell>
          <cell r="AA71">
            <v>0.4</v>
          </cell>
          <cell r="AB71">
            <v>0.3</v>
          </cell>
          <cell r="AC71">
            <v>0.3</v>
          </cell>
          <cell r="AD71">
            <v>20</v>
          </cell>
          <cell r="AE71">
            <v>55</v>
          </cell>
          <cell r="AF71" t="str">
            <v>NASRE SYARIAH</v>
          </cell>
          <cell r="AG71" t="str">
            <v>FAKULTATIF</v>
          </cell>
          <cell r="AH71" t="str">
            <v>QUOTA SHARE 50 : 50 MAX RETENSI RP 100,000,000</v>
          </cell>
          <cell r="AI71" t="str">
            <v>USIA</v>
          </cell>
          <cell r="AJ71">
            <v>0</v>
          </cell>
          <cell r="AK71" t="str">
            <v>TERLAMPIR</v>
          </cell>
          <cell r="AL71"/>
          <cell r="AM71" t="str">
            <v>210 HARI KALENDER</v>
          </cell>
          <cell r="AN71" t="str">
            <v>45 HARI KERJA</v>
          </cell>
          <cell r="AO71" t="str">
            <v>016/NP/SYR/II/2019</v>
          </cell>
          <cell r="AP71" t="str">
            <v>Kontribusi Gross</v>
          </cell>
          <cell r="AQ71">
            <v>0</v>
          </cell>
          <cell r="AR71">
            <v>0</v>
          </cell>
          <cell r="AS71">
            <v>2.5000000000000001E-2</v>
          </cell>
          <cell r="AT71">
            <v>0</v>
          </cell>
          <cell r="AU71">
            <v>0.3</v>
          </cell>
          <cell r="AV71">
            <v>0</v>
          </cell>
          <cell r="AW71">
            <v>0</v>
          </cell>
          <cell r="AX71">
            <v>0</v>
          </cell>
          <cell r="AY71">
            <v>0</v>
          </cell>
          <cell r="AZ71">
            <v>0</v>
          </cell>
          <cell r="BA71" t="str">
            <v>MAINTENANCE=PT. Wahana Abadi Haribawa ; AGEN PENUTUP=Een Sukanah</v>
          </cell>
          <cell r="BB71" t="str">
            <v>MAINTENANCE=Bank BCA: 546-0888699 ; AGEN PENUTUP=Bank BCA 7655028676</v>
          </cell>
          <cell r="BC71" t="str">
            <v>MAINTENANCE=Bank BCA ; AGEN PENUTUP=Bank BCA</v>
          </cell>
          <cell r="BE71" t="str">
            <v>-</v>
          </cell>
          <cell r="BF71" t="str">
            <v>V</v>
          </cell>
          <cell r="BG71" t="str">
            <v>V</v>
          </cell>
          <cell r="BH71" t="str">
            <v>V</v>
          </cell>
          <cell r="BI71" t="str">
            <v>V</v>
          </cell>
          <cell r="BJ71" t="str">
            <v>V</v>
          </cell>
          <cell r="BK71" t="str">
            <v>-</v>
          </cell>
          <cell r="BL71" t="str">
            <v>V</v>
          </cell>
          <cell r="BM71" t="str">
            <v>V</v>
          </cell>
          <cell r="BN71" t="str">
            <v>75.594.848.6-021.000</v>
          </cell>
          <cell r="BO71" t="str">
            <v>V</v>
          </cell>
          <cell r="BP71" t="str">
            <v>V</v>
          </cell>
          <cell r="BQ71" t="str">
            <v>PT ASURANSI JASINDO SYARIAH</v>
          </cell>
          <cell r="BR71" t="str">
            <v>BANK SYARIAH MANDIRI</v>
          </cell>
          <cell r="BS71">
            <v>2320002322</v>
          </cell>
          <cell r="BT71"/>
          <cell r="BU71" t="str">
            <v>-</v>
          </cell>
          <cell r="BV71" t="str">
            <v>JAKARTA PUSAT</v>
          </cell>
          <cell r="BW71" t="str">
            <v>31.71</v>
          </cell>
          <cell r="BX71" t="str">
            <v>DKI Jakarta</v>
          </cell>
          <cell r="BY71" t="str">
            <v>Diskon</v>
          </cell>
          <cell r="CB71" t="str">
            <v>Jasa keuangan dan asuransi</v>
          </cell>
          <cell r="CC71" t="str">
            <v>Korporasi Finansial</v>
          </cell>
          <cell r="CD71" t="str">
            <v>Lainnya (BPR. Koperasi. dll)</v>
          </cell>
          <cell r="CE71" t="str">
            <v>-</v>
          </cell>
          <cell r="CF71" t="str">
            <v>NIXON</v>
          </cell>
          <cell r="CG71" t="str">
            <v>KEAGENAN</v>
          </cell>
          <cell r="CH71" t="str">
            <v>AGEN</v>
          </cell>
          <cell r="CI71" t="str">
            <v>HEAD</v>
          </cell>
          <cell r="CJ71" t="str">
            <v>CO-INSURANCE</v>
          </cell>
          <cell r="CK71" t="str">
            <v>GROUP</v>
          </cell>
          <cell r="CL71" t="str">
            <v>JANGKAWARSA</v>
          </cell>
          <cell r="CM71" t="str">
            <v>RELIANCE PEMBIAYAAN NORMAL DEATH SYARIAH (RPNDS)</v>
          </cell>
          <cell r="CN71" t="str">
            <v>BPR (AJK)</v>
          </cell>
          <cell r="CO71" t="str">
            <v xml:space="preserve"> NP/AJRIUS-MKT/29/XII/22</v>
          </cell>
          <cell r="CP71" t="str">
            <v>005/AJRI-UUS/PKS/I/2019</v>
          </cell>
          <cell r="CR71"/>
          <cell r="CV71"/>
          <cell r="CW71" t="str">
            <v>PPA.AJRUS.26.1222</v>
          </cell>
          <cell r="CY71"/>
          <cell r="CZ71"/>
          <cell r="DD71">
            <v>0.05</v>
          </cell>
          <cell r="DE71">
            <v>2.5000000000000001E-2</v>
          </cell>
          <cell r="DF71">
            <v>0.1</v>
          </cell>
          <cell r="DG71" t="str">
            <v>V</v>
          </cell>
          <cell r="DH71">
            <v>0.3</v>
          </cell>
          <cell r="DI71">
            <v>0</v>
          </cell>
          <cell r="DJ71">
            <v>0</v>
          </cell>
          <cell r="DK71">
            <v>0</v>
          </cell>
          <cell r="DL71">
            <v>0.5</v>
          </cell>
          <cell r="DM71">
            <v>0.5</v>
          </cell>
        </row>
        <row r="72">
          <cell r="B72" t="str">
            <v xml:space="preserve">6012302000034	</v>
          </cell>
          <cell r="C72" t="str">
            <v xml:space="preserve">6012302000034	</v>
          </cell>
          <cell r="D72" t="str">
            <v>KOPERASI DANA PINJAMAN MANDIRI SEJAHTERA CABANG CILODONG</v>
          </cell>
          <cell r="E72" t="str">
            <v>Jl.Asrama Cilodong No.100, Kel. Pabuaran Kec. Cibinong, Kab. Bogor Jawa Barat-16916</v>
          </cell>
          <cell r="F72" t="str">
            <v>JAWA BARAT</v>
          </cell>
          <cell r="G72">
            <v>45000</v>
          </cell>
          <cell r="H72">
            <v>2023</v>
          </cell>
          <cell r="I72" t="str">
            <v>RPS</v>
          </cell>
          <cell r="J72" t="str">
            <v>RELIANCE PEMBIAYAAN SYARIAH</v>
          </cell>
          <cell r="K72" t="str">
            <v>AJK</v>
          </cell>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v>10</v>
          </cell>
          <cell r="AR72">
            <v>0</v>
          </cell>
          <cell r="AS72">
            <v>0.05</v>
          </cell>
          <cell r="AT72">
            <v>0</v>
          </cell>
          <cell r="AU72">
            <v>0.15</v>
          </cell>
          <cell r="AV72">
            <v>0</v>
          </cell>
          <cell r="AW72">
            <v>0</v>
          </cell>
          <cell r="AX72">
            <v>0</v>
          </cell>
          <cell r="AY72">
            <v>0</v>
          </cell>
          <cell r="AZ72">
            <v>0</v>
          </cell>
          <cell r="BA72"/>
          <cell r="BB72"/>
          <cell r="BC72"/>
          <cell r="BD72"/>
          <cell r="BE72"/>
          <cell r="BF72"/>
          <cell r="BG72"/>
          <cell r="BH72"/>
          <cell r="BI72"/>
          <cell r="BJ72"/>
          <cell r="BK72"/>
          <cell r="BL72"/>
          <cell r="BM72"/>
          <cell r="BN72" t="str">
            <v>31.684.476.0-403.001</v>
          </cell>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t="str">
            <v xml:space="preserve"> NP/AJRIUS-MKT/32/III/23</v>
          </cell>
          <cell r="CP72"/>
          <cell r="CQ72"/>
          <cell r="CR72"/>
          <cell r="CS72"/>
          <cell r="CT72"/>
          <cell r="CU72"/>
          <cell r="CV72"/>
          <cell r="CW72" t="str">
            <v>PPA.AJRUS.30.03.23</v>
          </cell>
          <cell r="CX72">
            <v>65</v>
          </cell>
          <cell r="CY72" t="str">
            <v>OR</v>
          </cell>
          <cell r="CZ72" t="str">
            <v>-</v>
          </cell>
          <cell r="DA72" t="str">
            <v>-</v>
          </cell>
          <cell r="DB72" t="str">
            <v>-</v>
          </cell>
          <cell r="DC72" t="str">
            <v>6 bulan pertama dan rasio manfaat asuransi sudah melebihi 40% dari Total Kontribusi (mana yang terjadi terlebih dahulu)</v>
          </cell>
          <cell r="DD72">
            <v>0.05</v>
          </cell>
          <cell r="DE72">
            <v>0</v>
          </cell>
          <cell r="DF72">
            <v>0.1</v>
          </cell>
          <cell r="DG72" t="str">
            <v>V</v>
          </cell>
          <cell r="DH72">
            <v>0.3</v>
          </cell>
          <cell r="DI72">
            <v>0.1</v>
          </cell>
          <cell r="DJ72">
            <v>0</v>
          </cell>
          <cell r="DK72">
            <v>0</v>
          </cell>
          <cell r="DL72">
            <v>0.5</v>
          </cell>
          <cell r="DM72">
            <v>0.5</v>
          </cell>
        </row>
        <row r="73">
          <cell r="B73">
            <v>6012302000035</v>
          </cell>
          <cell r="C73">
            <v>6012302000035</v>
          </cell>
          <cell r="D73" t="str">
            <v>KOPERASI DANA PINJAMAN MANDIRI SEJAHTERA</v>
          </cell>
          <cell r="E73" t="str">
            <v>Jl. KH. Abdullah Bin Nuh Ruko No. 46C, Kel. Sindang Barang, Kec. Bogor Barat, Kota Bogor, Prov. Jawa Barat</v>
          </cell>
          <cell r="F73" t="str">
            <v>JAWA BARAT</v>
          </cell>
          <cell r="G73">
            <v>45000</v>
          </cell>
          <cell r="H73">
            <v>2023</v>
          </cell>
          <cell r="I73" t="str">
            <v>RPS</v>
          </cell>
          <cell r="J73" t="str">
            <v>RELIANCE PEMBIAYAAN SYARIAH</v>
          </cell>
          <cell r="K73" t="str">
            <v>AJK</v>
          </cell>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cell r="BG73"/>
          <cell r="BH73"/>
          <cell r="BI73"/>
          <cell r="BJ73"/>
          <cell r="BK73"/>
          <cell r="BL73"/>
          <cell r="BM73"/>
          <cell r="BN73" t="str">
            <v>31.684.476.0-404.000</v>
          </cell>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t="str">
            <v xml:space="preserve"> NP/AJRIUS-MKT/32/III/23</v>
          </cell>
          <cell r="CP73"/>
          <cell r="CQ73"/>
          <cell r="CR73"/>
          <cell r="CS73"/>
          <cell r="CT73"/>
          <cell r="CU73"/>
          <cell r="CV73"/>
          <cell r="CW73" t="str">
            <v>PPA.AJRUS.30.03.23</v>
          </cell>
          <cell r="CX73">
            <v>65</v>
          </cell>
          <cell r="CY73" t="str">
            <v>OR</v>
          </cell>
          <cell r="CZ73" t="str">
            <v>-</v>
          </cell>
          <cell r="DA73" t="str">
            <v>-</v>
          </cell>
          <cell r="DB73" t="str">
            <v>-</v>
          </cell>
          <cell r="DC73" t="str">
            <v>6 bulan pertama dan rasio manfaat asuransi sudah melebihi 40% dari Total Kontribusi (mana yang terjadi terlebih dahulu)</v>
          </cell>
          <cell r="DD73">
            <v>0.05</v>
          </cell>
          <cell r="DE73">
            <v>0</v>
          </cell>
          <cell r="DF73">
            <v>0.1</v>
          </cell>
          <cell r="DG73" t="str">
            <v>V</v>
          </cell>
          <cell r="DH73">
            <v>0.3</v>
          </cell>
          <cell r="DI73">
            <v>0.1</v>
          </cell>
          <cell r="DJ73">
            <v>0</v>
          </cell>
          <cell r="DK73">
            <v>0</v>
          </cell>
          <cell r="DL73">
            <v>0.5</v>
          </cell>
          <cell r="DM73">
            <v>0.5</v>
          </cell>
        </row>
        <row r="74">
          <cell r="B74">
            <v>6012303000036</v>
          </cell>
          <cell r="C74">
            <v>6012303000036</v>
          </cell>
          <cell r="D74" t="str">
            <v>PT. PROTEKSI ANTAR NUSA QQ PT. BANK RIAU KEPRI SYARIAH (PERSERODA)</v>
          </cell>
          <cell r="E74" t="str">
            <v>Gandaria 8 Office Tower LT 12 Unit H, Jl. Sultan Iskandar Muda Kebayoran Lama Utara</v>
          </cell>
          <cell r="F74" t="str">
            <v>DKI JAKARTA</v>
          </cell>
          <cell r="G74">
            <v>45000</v>
          </cell>
          <cell r="H74">
            <v>2023</v>
          </cell>
          <cell r="I74" t="str">
            <v>RPS</v>
          </cell>
          <cell r="J74" t="str">
            <v>RELIANCE PEMBIAYAAN SYARIAH</v>
          </cell>
          <cell r="K74" t="str">
            <v>AJK</v>
          </cell>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cell r="BG74"/>
          <cell r="BH74"/>
          <cell r="BI74"/>
          <cell r="BJ74"/>
          <cell r="BK74"/>
          <cell r="BL74"/>
          <cell r="BM74"/>
          <cell r="BN74" t="str">
            <v>02.225.847.9-013.000</v>
          </cell>
          <cell r="BO74"/>
          <cell r="BP74"/>
          <cell r="BQ74"/>
          <cell r="BR74"/>
          <cell r="BS74"/>
          <cell r="BT74"/>
          <cell r="BU74"/>
          <cell r="BV74"/>
          <cell r="BW74"/>
          <cell r="BX74"/>
          <cell r="BY74"/>
          <cell r="BZ74"/>
          <cell r="CA74"/>
          <cell r="CB74"/>
          <cell r="CC74"/>
          <cell r="CD74"/>
          <cell r="CE74"/>
          <cell r="CF74"/>
          <cell r="CG74"/>
          <cell r="CH74"/>
          <cell r="CI74"/>
          <cell r="CJ74"/>
          <cell r="CK74"/>
          <cell r="CL74"/>
          <cell r="CM74"/>
          <cell r="CN74"/>
          <cell r="CO74" t="str">
            <v xml:space="preserve"> NP/AJRIUS-MKT/30/III/23</v>
          </cell>
          <cell r="CP74"/>
          <cell r="CQ74"/>
          <cell r="CR74"/>
          <cell r="CS74"/>
          <cell r="CT74"/>
          <cell r="CU74"/>
          <cell r="CV74"/>
          <cell r="CW74" t="str">
            <v>PPA.AJRUS.27.03.23</v>
          </cell>
          <cell r="CX74">
            <v>80</v>
          </cell>
          <cell r="CY74" t="str">
            <v>OR</v>
          </cell>
          <cell r="CZ74" t="str">
            <v>-</v>
          </cell>
          <cell r="DA74" t="str">
            <v>-</v>
          </cell>
          <cell r="DB74" t="str">
            <v>-</v>
          </cell>
          <cell r="DC74" t="str">
            <v>6 bulan pertama dan rasio manfaat asuransi sudah melebihi 40% dari Total Kontribusi (mana yang terjadi terlebih dahulu)</v>
          </cell>
          <cell r="DD74">
            <v>2.5000000000000001E-2</v>
          </cell>
          <cell r="DE74">
            <v>0</v>
          </cell>
          <cell r="DF74">
            <v>2.5000000000000001E-2</v>
          </cell>
          <cell r="DG74" t="str">
            <v>V</v>
          </cell>
          <cell r="DH74">
            <v>0.32500000000000001</v>
          </cell>
          <cell r="DI74">
            <v>0.1</v>
          </cell>
          <cell r="DJ74">
            <v>0</v>
          </cell>
          <cell r="DK74">
            <v>0</v>
          </cell>
          <cell r="DL74">
            <v>0.6</v>
          </cell>
          <cell r="DM74">
            <v>0.6</v>
          </cell>
        </row>
        <row r="75">
          <cell r="B75">
            <v>6012303000037</v>
          </cell>
          <cell r="C75">
            <v>6012303000037</v>
          </cell>
          <cell r="D75" t="str">
            <v>PT. BANK RIAU KEPRI SYARIAH (PERSERODA)</v>
          </cell>
          <cell r="E75" t="str">
            <v>Menara Dang Merdu Jl.Jendral Sudirman No. 462 Pekanbaru, Riau, 28116</v>
          </cell>
          <cell r="F75" t="str">
            <v>RIAU</v>
          </cell>
          <cell r="G75">
            <v>45001</v>
          </cell>
          <cell r="H75">
            <v>2023</v>
          </cell>
          <cell r="I75" t="str">
            <v>RPS</v>
          </cell>
          <cell r="J75" t="str">
            <v>RELIANCE PEMBIAYAAN SYARIAH</v>
          </cell>
          <cell r="K75" t="str">
            <v>AJK</v>
          </cell>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cell r="BG75"/>
          <cell r="BH75"/>
          <cell r="BI75"/>
          <cell r="BJ75"/>
          <cell r="BK75"/>
          <cell r="BL75"/>
          <cell r="BM75"/>
          <cell r="BN75" t="str">
            <v>02.184.990.6-022.000</v>
          </cell>
          <cell r="BO75"/>
          <cell r="BP75"/>
          <cell r="BQ75"/>
          <cell r="BR75"/>
          <cell r="BS75"/>
          <cell r="BT75"/>
          <cell r="BU75"/>
          <cell r="BV75"/>
          <cell r="BW75"/>
          <cell r="BX75"/>
          <cell r="BY75"/>
          <cell r="BZ75"/>
          <cell r="CA75"/>
          <cell r="CB75"/>
          <cell r="CC75"/>
          <cell r="CD75"/>
          <cell r="CE75"/>
          <cell r="CF75"/>
          <cell r="CG75"/>
          <cell r="CH75"/>
          <cell r="CI75"/>
          <cell r="CJ75"/>
          <cell r="CK75"/>
          <cell r="CL75"/>
          <cell r="CM75"/>
          <cell r="CN75"/>
          <cell r="CO75" t="str">
            <v xml:space="preserve"> NP/AJRIUS-MKT/33/III/23</v>
          </cell>
          <cell r="CP75"/>
          <cell r="CQ75"/>
          <cell r="CR75"/>
          <cell r="CS75"/>
          <cell r="CT75"/>
          <cell r="CU75"/>
          <cell r="CV75"/>
          <cell r="CW75" t="str">
            <v>PPA.AJRUS.31.03.23</v>
          </cell>
          <cell r="CX75">
            <v>80</v>
          </cell>
          <cell r="CY75" t="str">
            <v>OR</v>
          </cell>
          <cell r="CZ75" t="str">
            <v>-</v>
          </cell>
          <cell r="DA75" t="str">
            <v>-</v>
          </cell>
          <cell r="DB75" t="str">
            <v>-</v>
          </cell>
          <cell r="DC75" t="str">
            <v>6 bulan pertama dan rasio manfaat asuransi sudah melebihi 40% dari Total Kontribusi (mana yang terjadi terlebih dahulu)</v>
          </cell>
          <cell r="DD75">
            <v>2.5000000000000001E-2</v>
          </cell>
          <cell r="DE75">
            <v>0</v>
          </cell>
          <cell r="DF75">
            <v>2.5000000000000001E-2</v>
          </cell>
          <cell r="DG75" t="str">
            <v>V</v>
          </cell>
          <cell r="DH75">
            <v>0.2</v>
          </cell>
          <cell r="DI75">
            <v>0.1</v>
          </cell>
          <cell r="DJ75">
            <v>0</v>
          </cell>
          <cell r="DK75">
            <v>0</v>
          </cell>
          <cell r="DL75">
            <v>0.6</v>
          </cell>
          <cell r="DM75">
            <v>0.6</v>
          </cell>
        </row>
        <row r="76">
          <cell r="B76">
            <v>6012303000038</v>
          </cell>
          <cell r="C76">
            <v>6012303000038</v>
          </cell>
          <cell r="D76" t="str">
            <v>PT. BPR SYARIAH LAMPUNG TIMUR</v>
          </cell>
          <cell r="E76" t="str">
            <v>Jl. Merdeka, Desa Brajasakti Kec. Way Jepara Lampung Timur</v>
          </cell>
          <cell r="F76" t="str">
            <v>LAMPUNG</v>
          </cell>
          <cell r="G76">
            <v>45000</v>
          </cell>
          <cell r="H76">
            <v>2023</v>
          </cell>
          <cell r="I76" t="str">
            <v>RPS</v>
          </cell>
          <cell r="J76" t="str">
            <v>RELIANCE PEMBIAYAAN SYARIAH</v>
          </cell>
          <cell r="K76" t="str">
            <v>AJK</v>
          </cell>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cell r="BG76"/>
          <cell r="BH76"/>
          <cell r="BI76"/>
          <cell r="BJ76"/>
          <cell r="BK76"/>
          <cell r="BL76"/>
          <cell r="BM76"/>
          <cell r="BN76" t="str">
            <v>02.535.916.7-321.000</v>
          </cell>
          <cell r="BO76"/>
          <cell r="BP76"/>
          <cell r="BQ76"/>
          <cell r="BR76"/>
          <cell r="BS76"/>
          <cell r="BT76"/>
          <cell r="BU76"/>
          <cell r="BV76"/>
          <cell r="BW76"/>
          <cell r="BX76"/>
          <cell r="BY76"/>
          <cell r="BZ76"/>
          <cell r="CA76"/>
          <cell r="CB76"/>
          <cell r="CC76"/>
          <cell r="CD76"/>
          <cell r="CE76"/>
          <cell r="CF76"/>
          <cell r="CG76"/>
          <cell r="CH76"/>
          <cell r="CI76"/>
          <cell r="CJ76"/>
          <cell r="CK76"/>
          <cell r="CL76"/>
          <cell r="CM76"/>
          <cell r="CN76"/>
          <cell r="CO76" t="str">
            <v xml:space="preserve"> NP/AJRIUS-MKT/31/III/23</v>
          </cell>
          <cell r="CP76"/>
          <cell r="CQ76"/>
          <cell r="CR76"/>
          <cell r="CS76"/>
          <cell r="CT76"/>
          <cell r="CU76"/>
          <cell r="CV76"/>
          <cell r="CW76" t="str">
            <v>PPA.AJRUS.28.03.23</v>
          </cell>
          <cell r="CX76">
            <v>70</v>
          </cell>
          <cell r="CY76" t="str">
            <v>OR</v>
          </cell>
          <cell r="CZ76" t="str">
            <v>-</v>
          </cell>
          <cell r="DA76" t="str">
            <v>-</v>
          </cell>
          <cell r="DB76" t="str">
            <v>-</v>
          </cell>
          <cell r="DC76" t="str">
            <v>6 bulan pertama dan rasio manfaat asuransi sudah melebihi 40% dari Total Kontribusi (mana yang terjadi terlebih dahulu)</v>
          </cell>
          <cell r="DD76">
            <v>2.5000000000000001E-2</v>
          </cell>
          <cell r="DE76">
            <v>0</v>
          </cell>
          <cell r="DF76">
            <v>2.5000000000000001E-2</v>
          </cell>
          <cell r="DG76" t="str">
            <v>v</v>
          </cell>
          <cell r="DH76">
            <v>0.3</v>
          </cell>
          <cell r="DI76">
            <v>0.1</v>
          </cell>
          <cell r="DJ76">
            <v>0.6</v>
          </cell>
          <cell r="DK76">
            <v>0.4</v>
          </cell>
          <cell r="DL76">
            <v>0.5</v>
          </cell>
          <cell r="DM76">
            <v>0.5</v>
          </cell>
        </row>
        <row r="77">
          <cell r="B77">
            <v>6022303000005</v>
          </cell>
          <cell r="C77">
            <v>6022303000005</v>
          </cell>
          <cell r="D77" t="str">
            <v>PT. BPR SYARIAH LAMPUNG TIMUR</v>
          </cell>
          <cell r="E77" t="str">
            <v>Jl. Merdeka, Desa Brajasakti Kec. Way Jepara Lampung Timur</v>
          </cell>
          <cell r="F77" t="str">
            <v>LAMPUNG</v>
          </cell>
          <cell r="G77">
            <v>45000</v>
          </cell>
          <cell r="H77">
            <v>2023</v>
          </cell>
          <cell r="I77" t="str">
            <v>RTLS</v>
          </cell>
          <cell r="J77" t="str">
            <v>RELIANCE TREM LIFE SYARIAH</v>
          </cell>
          <cell r="K77" t="str">
            <v>AJK</v>
          </cell>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cell r="BG77"/>
          <cell r="BH77"/>
          <cell r="BI77"/>
          <cell r="BJ77"/>
          <cell r="BK77"/>
          <cell r="BL77"/>
          <cell r="BM77"/>
          <cell r="BN77" t="str">
            <v>02.535.916.7-321.000</v>
          </cell>
          <cell r="BO77"/>
          <cell r="BP77"/>
          <cell r="BQ77"/>
          <cell r="BR77"/>
          <cell r="BS77"/>
          <cell r="BT77"/>
          <cell r="BU77"/>
          <cell r="BV77"/>
          <cell r="BW77"/>
          <cell r="BX77"/>
          <cell r="BY77"/>
          <cell r="BZ77"/>
          <cell r="CA77"/>
          <cell r="CB77"/>
          <cell r="CC77"/>
          <cell r="CD77"/>
          <cell r="CE77"/>
          <cell r="CF77"/>
          <cell r="CG77"/>
          <cell r="CH77"/>
          <cell r="CI77"/>
          <cell r="CJ77"/>
          <cell r="CK77"/>
          <cell r="CL77"/>
          <cell r="CM77"/>
          <cell r="CN77"/>
          <cell r="CO77" t="str">
            <v xml:space="preserve"> NP/AJRIUS-MKT/31/III/23</v>
          </cell>
          <cell r="CP77"/>
          <cell r="CQ77"/>
          <cell r="CR77"/>
          <cell r="CS77"/>
          <cell r="CT77"/>
          <cell r="CU77"/>
          <cell r="CV77"/>
          <cell r="CW77" t="str">
            <v>PPA.AJRUS.28.03.23</v>
          </cell>
          <cell r="CX77">
            <v>60</v>
          </cell>
          <cell r="CY77" t="str">
            <v>OR</v>
          </cell>
          <cell r="CZ77" t="str">
            <v>-</v>
          </cell>
          <cell r="DA77" t="str">
            <v>-</v>
          </cell>
          <cell r="DB77" t="str">
            <v>-</v>
          </cell>
          <cell r="DC77" t="str">
            <v>6 bulan pertama dan rasio manfaat asuransi sudah melebihi 40% dari Total Kontribusi (mana yang terjadi terlebih dahulu)</v>
          </cell>
          <cell r="DD77">
            <v>2.5000000000000001E-2</v>
          </cell>
          <cell r="DE77">
            <v>0</v>
          </cell>
          <cell r="DF77">
            <v>2.5000000000000001E-2</v>
          </cell>
          <cell r="DG77" t="str">
            <v>v</v>
          </cell>
          <cell r="DH77">
            <v>0.3</v>
          </cell>
          <cell r="DI77">
            <v>0.1</v>
          </cell>
          <cell r="DJ77">
            <v>0.6</v>
          </cell>
          <cell r="DK77">
            <v>0.4</v>
          </cell>
          <cell r="DL77">
            <v>0.5</v>
          </cell>
          <cell r="DM77">
            <v>0.5</v>
          </cell>
        </row>
        <row r="78">
          <cell r="B78">
            <v>6022303000006</v>
          </cell>
          <cell r="C78">
            <v>6022303000006</v>
          </cell>
          <cell r="D78" t="str">
            <v>PT GREEN ASIA FOOD INDONESIA</v>
          </cell>
          <cell r="E78" t="str">
            <v>PERWATA TOWER OFFICE BUILDING LT. 6 SUITE A, JL. PLUIT SELATAN RAYA KAV. 1, Kel. Penjaringan, Kec. Penjaringan, Kota Adm. Jakarta Utara, Prov. DKI Jakarta</v>
          </cell>
          <cell r="F78" t="str">
            <v>DKI JAKARTA</v>
          </cell>
          <cell r="G78">
            <v>45013</v>
          </cell>
          <cell r="H78">
            <v>2023</v>
          </cell>
          <cell r="I78" t="str">
            <v>RTLS</v>
          </cell>
          <cell r="J78" t="str">
            <v>RELIANCE TREM LIFE SYARIAH</v>
          </cell>
          <cell r="K78" t="str">
            <v>GTL</v>
          </cell>
          <cell r="L78">
            <v>44998</v>
          </cell>
          <cell r="M78">
            <v>45363</v>
          </cell>
          <cell r="N78" t="str">
            <v>NEW</v>
          </cell>
          <cell r="O78" t="str">
            <v>INFORCE</v>
          </cell>
          <cell r="P78" t="str">
            <v>4,04‰/Thn</v>
          </cell>
          <cell r="Q78" t="str">
            <v>QN_NB_ACRT_200_TERM LIFE_0_0_0_Asuransi Reliance Indonesia QQ Green Asia Food Indonesia &amp; Yili Indonesia Dairy _2023_001</v>
          </cell>
          <cell r="R78" t="str">
            <v>37 Hari Kalender</v>
          </cell>
          <cell r="S78" t="str">
            <v>90 Hari Kalender</v>
          </cell>
          <cell r="T78" t="str">
            <v>90 Hari Kalender</v>
          </cell>
          <cell r="U78" t="str">
            <v>180 Hari Kalender</v>
          </cell>
          <cell r="V78" t="str">
            <v>20 (dua puluh) Hari Kalender sejak terjadi perselisihan</v>
          </cell>
          <cell r="W78">
            <v>0.7</v>
          </cell>
          <cell r="X78">
            <v>0.3</v>
          </cell>
          <cell r="Y78">
            <v>0.4</v>
          </cell>
          <cell r="Z78">
            <v>0.6</v>
          </cell>
          <cell r="AA78">
            <v>0.4</v>
          </cell>
          <cell r="AB78">
            <v>0.3</v>
          </cell>
          <cell r="AC78">
            <v>0.3</v>
          </cell>
          <cell r="AD78">
            <v>0.2</v>
          </cell>
          <cell r="AE78">
            <v>0.56000000000000005</v>
          </cell>
          <cell r="AF78" t="str">
            <v>OR</v>
          </cell>
          <cell r="AG78" t="str">
            <v>OR</v>
          </cell>
          <cell r="AH78" t="str">
            <v>OR</v>
          </cell>
          <cell r="AI78" t="str">
            <v>OR</v>
          </cell>
          <cell r="AJ78" t="str">
            <v>OR</v>
          </cell>
          <cell r="AK78" t="str">
            <v>OR</v>
          </cell>
          <cell r="AL78" t="str">
            <v>-</v>
          </cell>
          <cell r="AM78" t="str">
            <v>-</v>
          </cell>
          <cell r="AN78" t="str">
            <v>-</v>
          </cell>
          <cell r="AO78" t="str">
            <v>-</v>
          </cell>
          <cell r="AP78" t="str">
            <v>Kontribusi Gross</v>
          </cell>
          <cell r="AQ78">
            <v>0</v>
          </cell>
          <cell r="AR78">
            <v>0</v>
          </cell>
          <cell r="AS78">
            <v>2.5000000000000001E-2</v>
          </cell>
          <cell r="AT78">
            <v>0</v>
          </cell>
          <cell r="AU78">
            <v>0.125</v>
          </cell>
          <cell r="AV78">
            <v>0</v>
          </cell>
          <cell r="AW78">
            <v>0</v>
          </cell>
          <cell r="AX78">
            <v>0</v>
          </cell>
          <cell r="AY78">
            <v>0</v>
          </cell>
          <cell r="AZ78">
            <v>0</v>
          </cell>
          <cell r="BA78" t="str">
            <v>PT. Wahana Abadi Haribawa &amp; Atriyanto Fahrruhman</v>
          </cell>
          <cell r="BB78" t="str">
            <v>Bank BCA: 546-0888699&amp;Bank Syariah Indonesia (BSI): 6978066630</v>
          </cell>
          <cell r="BC78" t="str">
            <v>Bank BCA: 546-0888699&amp;Bank Syariah Indonesia (BSI): 6978066630</v>
          </cell>
          <cell r="BD78" t="str">
            <v>-</v>
          </cell>
          <cell r="BE78" t="str">
            <v>-</v>
          </cell>
          <cell r="BF78">
            <v>44986</v>
          </cell>
          <cell r="BG78" t="str">
            <v>V</v>
          </cell>
          <cell r="BH78" t="str">
            <v>V</v>
          </cell>
          <cell r="BI78" t="str">
            <v>V</v>
          </cell>
          <cell r="BJ78" t="str">
            <v>V</v>
          </cell>
          <cell r="BK78" t="str">
            <v>-</v>
          </cell>
          <cell r="BL78" t="str">
            <v>V</v>
          </cell>
          <cell r="BM78" t="str">
            <v>v</v>
          </cell>
          <cell r="BN78" t="str">
            <v>74.203.840.9-041.000</v>
          </cell>
          <cell r="BO78" t="str">
            <v>v</v>
          </cell>
          <cell r="BP78" t="str">
            <v>v</v>
          </cell>
          <cell r="BQ78" t="str">
            <v>-</v>
          </cell>
          <cell r="BR78" t="str">
            <v>-</v>
          </cell>
          <cell r="BS78" t="str">
            <v>-</v>
          </cell>
          <cell r="BT78" t="str">
            <v>PERWATA TOWER OFFICE BUILDING LT. 6 SUITE A, JL. PLUIT SELATAN RAYA KAV. 1, Kel. Penjaringan, Kec. Penjaringan, Kota Adm. Jakarta Utara, Prov. DKI Jakarta</v>
          </cell>
          <cell r="BU78" t="str">
            <v>-</v>
          </cell>
          <cell r="BV78" t="str">
            <v>JAKARTA UTARA</v>
          </cell>
          <cell r="BW78" t="str">
            <v>31.72</v>
          </cell>
          <cell r="BX78" t="str">
            <v>DKI Jakarta</v>
          </cell>
          <cell r="BY78" t="str">
            <v>Diskon</v>
          </cell>
          <cell r="BZ78" t="str">
            <v>-</v>
          </cell>
          <cell r="CA78" t="str">
            <v>-</v>
          </cell>
          <cell r="CB78" t="str">
            <v>Perdagangan besar</v>
          </cell>
          <cell r="CC78" t="str">
            <v>Korporasi Non Finansial</v>
          </cell>
          <cell r="CD78" t="str">
            <v>Lainnya (BPR. Koperasi. dll)</v>
          </cell>
          <cell r="CE78" t="str">
            <v>-</v>
          </cell>
          <cell r="CF78" t="str">
            <v>SUTARTO</v>
          </cell>
          <cell r="CG78" t="str">
            <v>DIRECT MARKETING</v>
          </cell>
          <cell r="CH78" t="str">
            <v>DIRECT MARKETING</v>
          </cell>
          <cell r="CI78" t="str">
            <v>HEAD</v>
          </cell>
          <cell r="CJ78" t="str">
            <v>DIRECT MARKETING</v>
          </cell>
          <cell r="CK78" t="str">
            <v>GROUP</v>
          </cell>
          <cell r="CL78" t="str">
            <v>EKAWARSA</v>
          </cell>
          <cell r="CM78" t="str">
            <v>RELIANCE TERM LIFE SYARIAH (RTLS)</v>
          </cell>
          <cell r="CN78" t="str">
            <v>GTL</v>
          </cell>
          <cell r="CO78" t="str">
            <v xml:space="preserve"> NP/AJRIUS-MKT/34/III/23</v>
          </cell>
          <cell r="CP78" t="str">
            <v>-</v>
          </cell>
          <cell r="CQ78" t="str">
            <v>Syarat dan Kondisi Pengelola termasuk Tarif Kontribusi dapat ditinjau ulang oleh Pengelola dalam 3 (tiga) bulan pertama sejak tanggal perjanjian kerjasama atau apabila Rasio Manfaat Asuransi sudah melebihi 40% (empat puluh persen) dari Total Kontribusi (mana yang terjadi terlebih dahulu)</v>
          </cell>
          <cell r="CR78" t="str">
            <v>30 Hari Kalender</v>
          </cell>
          <cell r="CS78" t="str">
            <v>-</v>
          </cell>
          <cell r="CT78" t="str">
            <v>1 bulan</v>
          </cell>
          <cell r="CU78" t="str">
            <v>SINGLE</v>
          </cell>
          <cell r="CV78">
            <v>0.15</v>
          </cell>
          <cell r="CW78" t="str">
            <v>PPA.AJRUS.32.03.23</v>
          </cell>
          <cell r="CX78">
            <v>57</v>
          </cell>
          <cell r="CY78" t="str">
            <v>OR</v>
          </cell>
          <cell r="CZ78" t="str">
            <v>-</v>
          </cell>
          <cell r="DA78" t="str">
            <v>1 bulan</v>
          </cell>
          <cell r="DB78" t="str">
            <v>-</v>
          </cell>
          <cell r="DC78" t="str">
            <v xml:space="preserve">3 (tiga) bulan pertama sejak tanggal perjanjian kerjasama atau apabila Rasio Manfaat Asuransi sudah melebihi 40% (empat puluh persen) dari Total Kontribusi </v>
          </cell>
          <cell r="DD78">
            <v>0.05</v>
          </cell>
          <cell r="DE78">
            <v>0</v>
          </cell>
          <cell r="DF78">
            <v>0.1</v>
          </cell>
          <cell r="DG78" t="str">
            <v>V</v>
          </cell>
          <cell r="DH78">
            <v>0</v>
          </cell>
          <cell r="DI78">
            <v>0</v>
          </cell>
          <cell r="DJ78">
            <v>0</v>
          </cell>
          <cell r="DK78">
            <v>0</v>
          </cell>
          <cell r="DL78">
            <v>0</v>
          </cell>
          <cell r="DM78">
            <v>0</v>
          </cell>
        </row>
        <row r="79">
          <cell r="B79">
            <v>6022303000007</v>
          </cell>
          <cell r="C79">
            <v>6022303000007</v>
          </cell>
          <cell r="D79" t="str">
            <v>PT BPR KERTA RAHARJA (PERSERODA)</v>
          </cell>
          <cell r="E79" t="str">
            <v>JL. RAYA SOREANG NO.26 PAMEKARAN, SOREANG, KAB. BANDUNG, JAWA BARAT</v>
          </cell>
          <cell r="F79" t="str">
            <v>JAWA BARAT</v>
          </cell>
          <cell r="G79">
            <v>45013</v>
          </cell>
          <cell r="H79">
            <v>2023</v>
          </cell>
          <cell r="I79" t="str">
            <v>RTLS</v>
          </cell>
          <cell r="J79" t="str">
            <v>RELIANCE TREM LIFE SYARIAH</v>
          </cell>
          <cell r="K79" t="str">
            <v>AJK</v>
          </cell>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cell r="BG79"/>
          <cell r="BH79"/>
          <cell r="BI79"/>
          <cell r="BJ79"/>
          <cell r="BK79"/>
          <cell r="BL79"/>
          <cell r="BM79"/>
          <cell r="BN79" t="str">
            <v>74.027.215.8-445.000</v>
          </cell>
          <cell r="BO79"/>
          <cell r="BP79"/>
          <cell r="BQ79"/>
          <cell r="BR79"/>
          <cell r="BS79"/>
          <cell r="BT79"/>
          <cell r="BU79"/>
          <cell r="BV79"/>
          <cell r="BW79"/>
          <cell r="BX79"/>
          <cell r="BY79"/>
          <cell r="BZ79"/>
          <cell r="CA79"/>
          <cell r="CB79"/>
          <cell r="CC79"/>
          <cell r="CD79"/>
          <cell r="CE79"/>
          <cell r="CF79"/>
          <cell r="CG79"/>
          <cell r="CH79"/>
          <cell r="CI79"/>
          <cell r="CJ79"/>
          <cell r="CK79"/>
          <cell r="CL79"/>
          <cell r="CM79"/>
          <cell r="CN79"/>
          <cell r="CO79" t="str">
            <v xml:space="preserve"> NP/AJRIUS-MKT/23/VIII/22</v>
          </cell>
          <cell r="CP79"/>
          <cell r="CQ79"/>
          <cell r="CR79"/>
          <cell r="CS79"/>
          <cell r="CT79"/>
          <cell r="CU79"/>
          <cell r="CV79"/>
          <cell r="CW79" t="str">
            <v>PPA.AJRUS.29.03.23</v>
          </cell>
          <cell r="CX79">
            <v>61</v>
          </cell>
          <cell r="CY79">
            <v>0.11</v>
          </cell>
          <cell r="CZ79">
            <v>0</v>
          </cell>
          <cell r="DA79" t="str">
            <v>-</v>
          </cell>
          <cell r="DB79" t="str">
            <v>QUOTA SHARE 50 : 50 MAX RETENSI RP 100,000,000</v>
          </cell>
          <cell r="DC79" t="str">
            <v>6 bulan pertama dan rasio manfaat asuransi sudah melebihi 40% dari Total Kontribusi (mana yang terjadi terlebih dahulu)</v>
          </cell>
          <cell r="DD79">
            <v>0.05</v>
          </cell>
          <cell r="DE79">
            <v>0</v>
          </cell>
          <cell r="DF79">
            <v>0.1</v>
          </cell>
          <cell r="DG79" t="str">
            <v>V</v>
          </cell>
          <cell r="DH79">
            <v>0.3</v>
          </cell>
          <cell r="DI79">
            <v>0.1</v>
          </cell>
          <cell r="DJ79">
            <v>0.9</v>
          </cell>
          <cell r="DK79">
            <v>0.1</v>
          </cell>
          <cell r="DL79">
            <v>0.5</v>
          </cell>
          <cell r="DM79">
            <v>0.5</v>
          </cell>
        </row>
        <row r="80">
          <cell r="B80">
            <v>6012304000039</v>
          </cell>
          <cell r="C80">
            <v>6012304000039</v>
          </cell>
          <cell r="D80" t="str">
            <v>PT. BPRS KOTABUMI (PERSERODA)</v>
          </cell>
          <cell r="E80" t="str">
            <v>Jln. Soekarno Hatta No. 181/45, Kel. Tanjung Harapan, Kec. Kotabumi Selatan,
Kab. Lampung Utara, Kotabumi - 34511</v>
          </cell>
          <cell r="F80" t="str">
            <v>LAMPUNG</v>
          </cell>
          <cell r="G80">
            <v>45026</v>
          </cell>
          <cell r="H80">
            <v>2023</v>
          </cell>
          <cell r="I80" t="str">
            <v>RPS</v>
          </cell>
          <cell r="J80" t="str">
            <v>RELIANCE PEMBIAYAAN SYARIAH</v>
          </cell>
          <cell r="K80" t="str">
            <v>AJK</v>
          </cell>
          <cell r="L80">
            <v>44936</v>
          </cell>
          <cell r="M80">
            <v>52972</v>
          </cell>
          <cell r="N80" t="str">
            <v>NEW</v>
          </cell>
          <cell r="O80" t="str">
            <v>INFORCE</v>
          </cell>
          <cell r="P80"/>
          <cell r="Q80" t="str">
            <v>QN_NB_ACRT_550_TERM LIFE_0_0_0_BPRS KOTABUMI _2023_001</v>
          </cell>
          <cell r="R80" t="str">
            <v>15 Hari Kalender</v>
          </cell>
          <cell r="S80" t="str">
            <v>120 Hari Kalender</v>
          </cell>
          <cell r="T80" t="str">
            <v>120 Hari Kalender</v>
          </cell>
          <cell r="U80" t="str">
            <v>180 Hari Kalender</v>
          </cell>
          <cell r="V80" t="str">
            <v>180(seratus delapan puluh) Hari Kalender sejak terjadi perselisihan</v>
          </cell>
          <cell r="W80">
            <v>0.6</v>
          </cell>
          <cell r="X80">
            <v>0.4</v>
          </cell>
          <cell r="Y80">
            <v>40</v>
          </cell>
          <cell r="Z80">
            <v>60</v>
          </cell>
          <cell r="AA80">
            <v>0.4</v>
          </cell>
          <cell r="AB80">
            <v>0.3</v>
          </cell>
          <cell r="AC80">
            <v>0.3</v>
          </cell>
          <cell r="AD80">
            <v>0.17</v>
          </cell>
          <cell r="AE80">
            <v>0.2</v>
          </cell>
          <cell r="AF80" t="str">
            <v>NASRE</v>
          </cell>
          <cell r="AG80" t="str">
            <v>TREATY</v>
          </cell>
          <cell r="AH80" t="str">
            <v>QS 50%;50% Surpulus Max OR 100.000.000</v>
          </cell>
          <cell r="AI80"/>
          <cell r="AJ80"/>
          <cell r="AK80"/>
          <cell r="AL80"/>
          <cell r="AM80">
            <v>180</v>
          </cell>
          <cell r="AN80"/>
          <cell r="AO80"/>
          <cell r="AP80"/>
          <cell r="AQ80">
            <v>5</v>
          </cell>
          <cell r="AR80">
            <v>0</v>
          </cell>
          <cell r="AS80">
            <v>0</v>
          </cell>
          <cell r="AT80">
            <v>0</v>
          </cell>
          <cell r="AU80">
            <v>0.3</v>
          </cell>
          <cell r="AV80">
            <v>0</v>
          </cell>
          <cell r="AW80">
            <v>0</v>
          </cell>
          <cell r="AX80">
            <v>0</v>
          </cell>
          <cell r="AY80">
            <v>0</v>
          </cell>
          <cell r="AZ80">
            <v>0</v>
          </cell>
          <cell r="BA80" t="str">
            <v>PT. Wahana Abadi Haribawa</v>
          </cell>
          <cell r="BB80" t="str">
            <v xml:space="preserve"> 546-0888699</v>
          </cell>
          <cell r="BC80" t="str">
            <v>Bank BCA</v>
          </cell>
          <cell r="BD80" t="str">
            <v>-</v>
          </cell>
          <cell r="BE80" t="str">
            <v>-</v>
          </cell>
          <cell r="BF80">
            <v>45017</v>
          </cell>
          <cell r="BG80" t="str">
            <v>V</v>
          </cell>
          <cell r="BH80" t="str">
            <v>V</v>
          </cell>
          <cell r="BI80" t="str">
            <v>V</v>
          </cell>
          <cell r="BJ80" t="str">
            <v>V</v>
          </cell>
          <cell r="BK80" t="str">
            <v>-</v>
          </cell>
          <cell r="BL80" t="str">
            <v>V</v>
          </cell>
          <cell r="BM80" t="str">
            <v>v</v>
          </cell>
          <cell r="BN80" t="str">
            <v>02.535.839.1-326.000</v>
          </cell>
          <cell r="BO80" t="str">
            <v>v</v>
          </cell>
          <cell r="BP80" t="str">
            <v>v</v>
          </cell>
          <cell r="BQ80" t="str">
            <v>-</v>
          </cell>
          <cell r="BR80" t="str">
            <v>-</v>
          </cell>
          <cell r="BS80" t="str">
            <v>-</v>
          </cell>
          <cell r="BT80" t="str">
            <v>-</v>
          </cell>
          <cell r="BU80" t="str">
            <v>-</v>
          </cell>
          <cell r="BV80" t="str">
            <v>-</v>
          </cell>
          <cell r="BW80" t="str">
            <v>-</v>
          </cell>
          <cell r="BX80" t="str">
            <v>-</v>
          </cell>
          <cell r="BY80" t="str">
            <v>-</v>
          </cell>
          <cell r="BZ80" t="str">
            <v>-</v>
          </cell>
          <cell r="CA80" t="str">
            <v>-</v>
          </cell>
          <cell r="CB80" t="str">
            <v>Perdagangan besar</v>
          </cell>
          <cell r="CC80" t="str">
            <v>Korporasi Non Finansial</v>
          </cell>
          <cell r="CD80" t="str">
            <v>Lainnya (BPR. Koperasi. dll)</v>
          </cell>
          <cell r="CE80" t="str">
            <v>-</v>
          </cell>
          <cell r="CF80" t="str">
            <v>BAGUS</v>
          </cell>
          <cell r="CG80" t="str">
            <v>DIRECT MARKETING</v>
          </cell>
          <cell r="CH80" t="str">
            <v>DIRECT MARKETING</v>
          </cell>
          <cell r="CI80" t="str">
            <v>HEAD</v>
          </cell>
          <cell r="CJ80" t="str">
            <v>DIRECT MARKETING</v>
          </cell>
          <cell r="CK80" t="str">
            <v>GROUP</v>
          </cell>
          <cell r="CL80" t="str">
            <v>JANGKAWARSA</v>
          </cell>
          <cell r="CM80" t="str">
            <v xml:space="preserve">Reliance Pembiayaan Syariah </v>
          </cell>
          <cell r="CN80" t="str">
            <v>BPR (AJK)</v>
          </cell>
          <cell r="CO80" t="str">
            <v xml:space="preserve"> NP/AJRIUS-MKT/35/IV/23</v>
          </cell>
          <cell r="CP80" t="str">
            <v>-</v>
          </cell>
          <cell r="CR80" t="str">
            <v>30 Hari Kalender</v>
          </cell>
          <cell r="CS80" t="str">
            <v>40 Hari Kalender</v>
          </cell>
          <cell r="CT80" t="str">
            <v>1 bulan</v>
          </cell>
          <cell r="CU80" t="str">
            <v>USIA</v>
          </cell>
          <cell r="CV80">
            <v>0.35</v>
          </cell>
          <cell r="CW80" t="str">
            <v>PPA.AJRUS.33.04.23</v>
          </cell>
          <cell r="CX80">
            <v>70</v>
          </cell>
          <cell r="CY80" t="str">
            <v>OR</v>
          </cell>
          <cell r="CZ80">
            <v>0</v>
          </cell>
          <cell r="DA80" t="str">
            <v>-</v>
          </cell>
          <cell r="DB80" t="str">
            <v>QUOTA SHARE 50 : 50 MAX RETENSI RP 100,000,000</v>
          </cell>
          <cell r="DC80" t="str">
            <v>6 bulan pertama dan rasio manfaat asuransi sudah melebihi 40% dari Total Kontribusi (mana yang terjadi terlebih dahulu)</v>
          </cell>
          <cell r="DD80">
            <v>2.5000000000000001E-2</v>
          </cell>
          <cell r="DE80">
            <v>0</v>
          </cell>
          <cell r="DF80">
            <v>2.5000000000000001E-2</v>
          </cell>
          <cell r="DG80" t="str">
            <v>v</v>
          </cell>
          <cell r="DH80">
            <v>0.3</v>
          </cell>
          <cell r="DI80">
            <v>0.1</v>
          </cell>
          <cell r="DJ80">
            <v>0.875</v>
          </cell>
          <cell r="DK80">
            <v>0.125</v>
          </cell>
          <cell r="DL80">
            <v>0.5</v>
          </cell>
          <cell r="DM80">
            <v>0.5</v>
          </cell>
        </row>
        <row r="81">
          <cell r="B81">
            <v>6042304000002</v>
          </cell>
          <cell r="C81">
            <v>6042304000002</v>
          </cell>
          <cell r="D81" t="str">
            <v>PT ASURANSI UMUM BUMIPUTERA MUDA 1967 - UNIT SYARIAH</v>
          </cell>
          <cell r="E81"/>
          <cell r="F81"/>
          <cell r="G81"/>
          <cell r="H81">
            <v>2023</v>
          </cell>
          <cell r="I81" t="str">
            <v>RPNDS</v>
          </cell>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B81"/>
          <cell r="BC81"/>
          <cell r="BE81"/>
          <cell r="BF81"/>
          <cell r="BG81"/>
          <cell r="BH81"/>
          <cell r="BI81"/>
          <cell r="BJ81"/>
          <cell r="BK81"/>
          <cell r="BL81"/>
          <cell r="BM81"/>
          <cell r="BN81"/>
          <cell r="BO81"/>
          <cell r="BP81"/>
          <cell r="BQ81"/>
          <cell r="BR81"/>
          <cell r="BS81"/>
          <cell r="BT81"/>
          <cell r="BX81"/>
          <cell r="CV81"/>
          <cell r="CW81"/>
          <cell r="CY81"/>
          <cell r="CZ81"/>
          <cell r="DD81"/>
          <cell r="DE81"/>
          <cell r="DF81"/>
          <cell r="DH81"/>
          <cell r="DI81"/>
          <cell r="DJ81"/>
          <cell r="DK81"/>
          <cell r="DL81"/>
          <cell r="DM81"/>
        </row>
        <row r="82">
          <cell r="B82">
            <v>6012304000040</v>
          </cell>
          <cell r="C82">
            <v>6012304000040</v>
          </cell>
          <cell r="D82" t="str">
            <v>PT. BPR SYARIAH METRO MADANI</v>
          </cell>
          <cell r="E82" t="str">
            <v>Jl. AH. Nasution No. 74 Yosorejo, Metro Timur, Kota Metro - 34111</v>
          </cell>
          <cell r="F82" t="str">
            <v>LAMPUNG</v>
          </cell>
          <cell r="G82">
            <v>45029</v>
          </cell>
          <cell r="H82">
            <v>2023</v>
          </cell>
          <cell r="I82" t="str">
            <v>RPS</v>
          </cell>
          <cell r="J82" t="str">
            <v>RELIANCE PEMBIAYAAN SYARIAH</v>
          </cell>
          <cell r="K82" t="str">
            <v>AJK</v>
          </cell>
          <cell r="L82">
            <v>45029</v>
          </cell>
          <cell r="M82">
            <v>53065</v>
          </cell>
          <cell r="N82" t="str">
            <v>NEW</v>
          </cell>
          <cell r="O82" t="str">
            <v>INFORCE</v>
          </cell>
          <cell r="P82"/>
          <cell r="Q82" t="str">
            <v>QN_NB_ACRT_550_TERM LIFE_0_0_0_BPR SYARIAH METRO MADANI _2023_001</v>
          </cell>
          <cell r="R82" t="str">
            <v>15 Hari Kalender</v>
          </cell>
          <cell r="S82" t="str">
            <v>120 Hari Kalender</v>
          </cell>
          <cell r="T82" t="str">
            <v>120 Hari Kalender</v>
          </cell>
          <cell r="U82" t="str">
            <v>180 Hari Kalender</v>
          </cell>
          <cell r="V82" t="str">
            <v>180(seratus delapan puluh) Hari Kalender sejak terjadi perselisihan</v>
          </cell>
          <cell r="W82">
            <v>0.6</v>
          </cell>
          <cell r="X82">
            <v>0.4</v>
          </cell>
          <cell r="Y82">
            <v>40</v>
          </cell>
          <cell r="Z82">
            <v>60</v>
          </cell>
          <cell r="AA82">
            <v>0.4</v>
          </cell>
          <cell r="AB82">
            <v>0.3</v>
          </cell>
          <cell r="AC82">
            <v>0.3</v>
          </cell>
          <cell r="AD82">
            <v>0.17</v>
          </cell>
          <cell r="AE82">
            <v>0.2</v>
          </cell>
          <cell r="AF82" t="str">
            <v>NASRE</v>
          </cell>
          <cell r="AG82" t="str">
            <v>TREATY</v>
          </cell>
          <cell r="AH82" t="str">
            <v>QS 50%;50% Surpulus Max OR 100.000.000</v>
          </cell>
          <cell r="AI82"/>
          <cell r="AJ82"/>
          <cell r="AK82"/>
          <cell r="AL82"/>
          <cell r="AM82">
            <v>180</v>
          </cell>
          <cell r="AN82"/>
          <cell r="AO82"/>
          <cell r="AP82"/>
          <cell r="AQ82">
            <v>5</v>
          </cell>
          <cell r="AR82">
            <v>0</v>
          </cell>
          <cell r="AS82">
            <v>0</v>
          </cell>
          <cell r="AT82">
            <v>0</v>
          </cell>
          <cell r="AU82">
            <v>0.3</v>
          </cell>
          <cell r="AV82">
            <v>0</v>
          </cell>
          <cell r="AW82">
            <v>0</v>
          </cell>
          <cell r="AX82">
            <v>0</v>
          </cell>
          <cell r="AY82">
            <v>0</v>
          </cell>
          <cell r="AZ82">
            <v>0</v>
          </cell>
          <cell r="BA82" t="str">
            <v>PT. Wahana Abadi Haribawa</v>
          </cell>
          <cell r="BB82" t="str">
            <v xml:space="preserve"> 546-0888699</v>
          </cell>
          <cell r="BC82" t="str">
            <v>Bank BCA</v>
          </cell>
          <cell r="BD82" t="str">
            <v>-</v>
          </cell>
          <cell r="BE82" t="str">
            <v>-</v>
          </cell>
          <cell r="BF82">
            <v>45017</v>
          </cell>
          <cell r="BG82" t="str">
            <v>V</v>
          </cell>
          <cell r="BH82" t="str">
            <v>V</v>
          </cell>
          <cell r="BI82" t="str">
            <v>V</v>
          </cell>
          <cell r="BJ82" t="str">
            <v>V</v>
          </cell>
          <cell r="BK82" t="str">
            <v>-</v>
          </cell>
          <cell r="BL82" t="str">
            <v>V</v>
          </cell>
          <cell r="BM82" t="str">
            <v>v</v>
          </cell>
          <cell r="BN82" t="str">
            <v>02.535.839.1-326.000</v>
          </cell>
          <cell r="BO82" t="str">
            <v>v</v>
          </cell>
          <cell r="BP82" t="str">
            <v>v</v>
          </cell>
          <cell r="BQ82" t="str">
            <v>-</v>
          </cell>
          <cell r="BR82" t="str">
            <v>-</v>
          </cell>
          <cell r="BS82" t="str">
            <v>-</v>
          </cell>
          <cell r="BT82" t="str">
            <v>-</v>
          </cell>
          <cell r="BU82" t="str">
            <v>-</v>
          </cell>
          <cell r="BV82" t="str">
            <v>-</v>
          </cell>
          <cell r="BW82" t="str">
            <v>-</v>
          </cell>
          <cell r="BX82" t="str">
            <v>-</v>
          </cell>
          <cell r="BY82" t="str">
            <v>-</v>
          </cell>
          <cell r="BZ82" t="str">
            <v>-</v>
          </cell>
          <cell r="CA82" t="str">
            <v>-</v>
          </cell>
          <cell r="CB82" t="str">
            <v>Perdagangan besar</v>
          </cell>
          <cell r="CC82" t="str">
            <v>Korporasi Non Finansial</v>
          </cell>
          <cell r="CD82" t="str">
            <v>Lainnya (BPR. Koperasi. dll)</v>
          </cell>
          <cell r="CE82" t="str">
            <v>-</v>
          </cell>
          <cell r="CF82" t="str">
            <v>BAGUS</v>
          </cell>
          <cell r="CG82" t="str">
            <v>DIRECT MARKETING</v>
          </cell>
          <cell r="CH82" t="str">
            <v>DIRECT MARKETING</v>
          </cell>
          <cell r="CI82" t="str">
            <v>HEAD</v>
          </cell>
          <cell r="CJ82" t="str">
            <v>DIRECT MARKETING</v>
          </cell>
          <cell r="CK82" t="str">
            <v>GROUP</v>
          </cell>
          <cell r="CL82" t="str">
            <v>JANGKAWARSA</v>
          </cell>
          <cell r="CM82" t="str">
            <v xml:space="preserve">Reliance Pembiayaan Syariah </v>
          </cell>
          <cell r="CN82" t="str">
            <v>BPR (AJK)</v>
          </cell>
          <cell r="CO82" t="str">
            <v xml:space="preserve"> NP/AJRIUS-MKT/35/IV/23</v>
          </cell>
          <cell r="CP82" t="str">
            <v>-</v>
          </cell>
          <cell r="CR82" t="str">
            <v>30 Hari Kalender</v>
          </cell>
          <cell r="CS82" t="str">
            <v>40 Hari Kalender</v>
          </cell>
          <cell r="CT82" t="str">
            <v>1 bulan</v>
          </cell>
          <cell r="CU82" t="str">
            <v>USIA</v>
          </cell>
          <cell r="CV82">
            <v>0.35</v>
          </cell>
          <cell r="CW82" t="str">
            <v>PPA.AJRUS.33.04.23</v>
          </cell>
          <cell r="CX82">
            <v>70</v>
          </cell>
          <cell r="CY82" t="str">
            <v>OR</v>
          </cell>
          <cell r="CZ82">
            <v>0</v>
          </cell>
          <cell r="DA82" t="str">
            <v>-</v>
          </cell>
          <cell r="DB82" t="str">
            <v>QS 50%;50% Surpulus Max OR 100.000.000</v>
          </cell>
          <cell r="DC82" t="str">
            <v>6 bulan pertama dan rasio manfaat asuransi sudah melebihi 50% dari Total Kontribusi (mana yang terjadi terlebih dahulu)</v>
          </cell>
          <cell r="DD82">
            <v>2.5000000000000001E-2</v>
          </cell>
          <cell r="DE82">
            <v>0</v>
          </cell>
          <cell r="DF82">
            <v>2.5000000000000001E-2</v>
          </cell>
          <cell r="DG82" t="str">
            <v>V</v>
          </cell>
          <cell r="DH82">
            <v>0.3</v>
          </cell>
          <cell r="DI82">
            <v>0.1</v>
          </cell>
          <cell r="DJ82">
            <v>0.6</v>
          </cell>
          <cell r="DK82">
            <v>0.4</v>
          </cell>
          <cell r="DL82">
            <v>0.5</v>
          </cell>
          <cell r="DM82">
            <v>0.5</v>
          </cell>
        </row>
        <row r="83">
          <cell r="B83">
            <v>6022304000008</v>
          </cell>
          <cell r="C83">
            <v>6022304000008</v>
          </cell>
          <cell r="D83" t="str">
            <v>PT. BPR SYARIAH METRO MADANI</v>
          </cell>
          <cell r="E83" t="str">
            <v>Jl. AH. Nasution No. 74 Yosorejo, Metro Timur, Kota Metro - 34111</v>
          </cell>
          <cell r="F83" t="str">
            <v>LAMPUNG</v>
          </cell>
          <cell r="G83">
            <v>45029</v>
          </cell>
          <cell r="H83">
            <v>2023</v>
          </cell>
          <cell r="I83" t="str">
            <v>RTLS</v>
          </cell>
          <cell r="J83" t="str">
            <v>RELIANCE TREM LIFE SYARIAH</v>
          </cell>
          <cell r="K83" t="str">
            <v>AJK</v>
          </cell>
          <cell r="L83">
            <v>45029</v>
          </cell>
          <cell r="M83">
            <v>53065</v>
          </cell>
          <cell r="N83" t="str">
            <v>NEW</v>
          </cell>
          <cell r="O83" t="str">
            <v>INFORCE</v>
          </cell>
          <cell r="P83"/>
          <cell r="Q83" t="str">
            <v>QN_NB_ACRT_550_TERM LIFE_0_0_0_BPR SYARIAH METRO MADANI _2023_001</v>
          </cell>
          <cell r="R83" t="str">
            <v>15 Hari Kalender</v>
          </cell>
          <cell r="S83" t="str">
            <v>120 Hari Kalender</v>
          </cell>
          <cell r="T83" t="str">
            <v>120 Hari Kalender</v>
          </cell>
          <cell r="U83" t="str">
            <v>180 Hari Kalender</v>
          </cell>
          <cell r="V83" t="str">
            <v>180(seratus delapan puluh) Hari Kalender sejak terjadi perselisihan</v>
          </cell>
          <cell r="W83">
            <v>0.6</v>
          </cell>
          <cell r="X83">
            <v>0.4</v>
          </cell>
          <cell r="Y83">
            <v>40</v>
          </cell>
          <cell r="Z83">
            <v>60</v>
          </cell>
          <cell r="AA83">
            <v>0.4</v>
          </cell>
          <cell r="AB83">
            <v>0.3</v>
          </cell>
          <cell r="AC83">
            <v>0.3</v>
          </cell>
          <cell r="AD83">
            <v>0.17</v>
          </cell>
          <cell r="AE83">
            <v>0.2</v>
          </cell>
          <cell r="AF83" t="str">
            <v>NASRE</v>
          </cell>
          <cell r="AG83" t="str">
            <v>TREATY</v>
          </cell>
          <cell r="AH83" t="str">
            <v>QS 50%;50% Surpulus Max OR 100.000.000</v>
          </cell>
          <cell r="AI83"/>
          <cell r="AJ83"/>
          <cell r="AK83"/>
          <cell r="AL83"/>
          <cell r="AM83">
            <v>180</v>
          </cell>
          <cell r="AN83"/>
          <cell r="AO83"/>
          <cell r="AP83"/>
          <cell r="AQ83">
            <v>5</v>
          </cell>
          <cell r="AR83">
            <v>0</v>
          </cell>
          <cell r="AS83">
            <v>0</v>
          </cell>
          <cell r="AT83">
            <v>0</v>
          </cell>
          <cell r="AU83">
            <v>0.3</v>
          </cell>
          <cell r="AV83">
            <v>0</v>
          </cell>
          <cell r="AW83">
            <v>0</v>
          </cell>
          <cell r="AX83">
            <v>0</v>
          </cell>
          <cell r="AY83">
            <v>0</v>
          </cell>
          <cell r="AZ83">
            <v>0</v>
          </cell>
          <cell r="BA83" t="str">
            <v>PT. Wahana Abadi Haribawa</v>
          </cell>
          <cell r="BB83" t="str">
            <v xml:space="preserve"> 546-0888699</v>
          </cell>
          <cell r="BC83" t="str">
            <v>Bank BCA</v>
          </cell>
          <cell r="BD83" t="str">
            <v>-</v>
          </cell>
          <cell r="BE83" t="str">
            <v>-</v>
          </cell>
          <cell r="BF83">
            <v>45017</v>
          </cell>
          <cell r="BG83" t="str">
            <v>V</v>
          </cell>
          <cell r="BH83" t="str">
            <v>V</v>
          </cell>
          <cell r="BI83" t="str">
            <v>V</v>
          </cell>
          <cell r="BJ83" t="str">
            <v>V</v>
          </cell>
          <cell r="BK83" t="str">
            <v>-</v>
          </cell>
          <cell r="BL83" t="str">
            <v>V</v>
          </cell>
          <cell r="BM83" t="str">
            <v>v</v>
          </cell>
          <cell r="BN83" t="str">
            <v>02.535.839.1-326.000</v>
          </cell>
          <cell r="BO83" t="str">
            <v>v</v>
          </cell>
          <cell r="BP83" t="str">
            <v>v</v>
          </cell>
          <cell r="BQ83" t="str">
            <v>-</v>
          </cell>
          <cell r="BR83" t="str">
            <v>-</v>
          </cell>
          <cell r="BS83" t="str">
            <v>-</v>
          </cell>
          <cell r="BT83" t="str">
            <v>-</v>
          </cell>
          <cell r="BU83" t="str">
            <v>-</v>
          </cell>
          <cell r="BV83" t="str">
            <v>-</v>
          </cell>
          <cell r="BW83" t="str">
            <v>-</v>
          </cell>
          <cell r="BX83" t="str">
            <v>-</v>
          </cell>
          <cell r="BY83" t="str">
            <v>-</v>
          </cell>
          <cell r="BZ83" t="str">
            <v>-</v>
          </cell>
          <cell r="CA83" t="str">
            <v>-</v>
          </cell>
          <cell r="CB83" t="str">
            <v>Perdagangan besar</v>
          </cell>
          <cell r="CC83" t="str">
            <v>Korporasi Non Finansial</v>
          </cell>
          <cell r="CD83" t="str">
            <v>Lainnya (BPR. Koperasi. dll)</v>
          </cell>
          <cell r="CE83" t="str">
            <v>-</v>
          </cell>
          <cell r="CF83" t="str">
            <v>BAGUS</v>
          </cell>
          <cell r="CG83" t="str">
            <v>DIRECT MARKETING</v>
          </cell>
          <cell r="CH83" t="str">
            <v>DIRECT MARKETING</v>
          </cell>
          <cell r="CI83" t="str">
            <v>HEAD</v>
          </cell>
          <cell r="CJ83" t="str">
            <v>DIRECT MARKETING</v>
          </cell>
          <cell r="CK83" t="str">
            <v>GROUP</v>
          </cell>
          <cell r="CL83" t="str">
            <v>JANGKAWARSA</v>
          </cell>
          <cell r="CM83" t="str">
            <v xml:space="preserve">Reliance Pembiayaan Syariah </v>
          </cell>
          <cell r="CN83" t="str">
            <v>BPR (AJK)</v>
          </cell>
          <cell r="CO83" t="str">
            <v xml:space="preserve"> NP/AJRIUS-MKT/35/IV/23</v>
          </cell>
          <cell r="CP83" t="str">
            <v>-</v>
          </cell>
          <cell r="CR83" t="str">
            <v>30 Hari Kalender</v>
          </cell>
          <cell r="CS83" t="str">
            <v>40 Hari Kalender</v>
          </cell>
          <cell r="CT83" t="str">
            <v>1 bulan</v>
          </cell>
          <cell r="CU83" t="str">
            <v>USIA</v>
          </cell>
          <cell r="CV83">
            <v>0.35</v>
          </cell>
          <cell r="CW83" t="str">
            <v>PPA.AJRUS.33.04.23</v>
          </cell>
          <cell r="CX83">
            <v>70</v>
          </cell>
          <cell r="CY83" t="str">
            <v>OR</v>
          </cell>
          <cell r="CZ83">
            <v>0</v>
          </cell>
          <cell r="DA83" t="str">
            <v>-</v>
          </cell>
          <cell r="DB83" t="str">
            <v>QS 50%;50% Surpulus Max OR 100.000.000</v>
          </cell>
          <cell r="DC83" t="str">
            <v>6 bulan pertama dan rasio manfaat asuransi sudah melebihi 50% dari Total Kontribusi (mana yang terjadi terlebih dahulu)</v>
          </cell>
          <cell r="DD83">
            <v>2.5000000000000001E-2</v>
          </cell>
          <cell r="DE83">
            <v>0</v>
          </cell>
          <cell r="DF83">
            <v>2.5000000000000001E-2</v>
          </cell>
          <cell r="DG83" t="str">
            <v>V</v>
          </cell>
          <cell r="DH83">
            <v>0.3</v>
          </cell>
          <cell r="DI83">
            <v>0.1</v>
          </cell>
          <cell r="DJ83">
            <v>0.6</v>
          </cell>
          <cell r="DK83">
            <v>0.4</v>
          </cell>
          <cell r="DL83">
            <v>0.5</v>
          </cell>
          <cell r="DM83">
            <v>0.5</v>
          </cell>
        </row>
        <row r="84">
          <cell r="B84">
            <v>6012304000041</v>
          </cell>
          <cell r="C84">
            <v>6012304000041</v>
          </cell>
          <cell r="D84" t="str">
            <v>PT. BPR SYARIAH MITRA AGRO USAHA</v>
          </cell>
          <cell r="E84" t="str">
            <v>Jl. Hayam Wuruk No.95 Kel. Sawah Lama
Kec. Tanjung Karang Timur, Bandar Lampung - 35125</v>
          </cell>
          <cell r="F84" t="str">
            <v>LAMPUNG</v>
          </cell>
          <cell r="G84">
            <v>45029</v>
          </cell>
          <cell r="H84">
            <v>2023</v>
          </cell>
          <cell r="I84" t="str">
            <v>RPS</v>
          </cell>
          <cell r="J84" t="str">
            <v>RELIANCE PEMBIAYAAN SYARIAH</v>
          </cell>
          <cell r="K84" t="str">
            <v>AJK</v>
          </cell>
          <cell r="L84">
            <v>45029</v>
          </cell>
          <cell r="M84">
            <v>53065</v>
          </cell>
          <cell r="N84" t="str">
            <v>NEW</v>
          </cell>
          <cell r="O84" t="str">
            <v>INFORCE</v>
          </cell>
          <cell r="P84"/>
          <cell r="Q84" t="str">
            <v>QN_NB_ACRT_550_TERM LIFE_0_0_0_ BPR SYARIAH MITRA AGRO USAHA_2023_001</v>
          </cell>
          <cell r="R84" t="str">
            <v>15 Hari Kalender</v>
          </cell>
          <cell r="S84" t="str">
            <v>120 Hari Kalender</v>
          </cell>
          <cell r="T84" t="str">
            <v>120 Hari Kalender</v>
          </cell>
          <cell r="U84" t="str">
            <v>180 Hari Kalender</v>
          </cell>
          <cell r="V84" t="str">
            <v>180(seratus delapan puluh) Hari Kalender sejak terjadi perselisihan</v>
          </cell>
          <cell r="W84">
            <v>0.6</v>
          </cell>
          <cell r="X84">
            <v>0.4</v>
          </cell>
          <cell r="Y84">
            <v>40</v>
          </cell>
          <cell r="Z84">
            <v>60</v>
          </cell>
          <cell r="AA84">
            <v>0.4</v>
          </cell>
          <cell r="AB84">
            <v>0.3</v>
          </cell>
          <cell r="AC84">
            <v>0.3</v>
          </cell>
          <cell r="AD84">
            <v>0.17</v>
          </cell>
          <cell r="AE84">
            <v>0.2</v>
          </cell>
          <cell r="AF84" t="str">
            <v>NASRE</v>
          </cell>
          <cell r="AG84" t="str">
            <v>TREATY</v>
          </cell>
          <cell r="AH84" t="str">
            <v>QS 50%;50% Surpulus Max OR 100.000.000</v>
          </cell>
          <cell r="AI84"/>
          <cell r="AJ84"/>
          <cell r="AK84"/>
          <cell r="AL84"/>
          <cell r="AM84">
            <v>180</v>
          </cell>
          <cell r="AN84"/>
          <cell r="AO84"/>
          <cell r="AP84"/>
          <cell r="AQ84">
            <v>5</v>
          </cell>
          <cell r="AR84">
            <v>0</v>
          </cell>
          <cell r="AS84">
            <v>0</v>
          </cell>
          <cell r="AT84">
            <v>0</v>
          </cell>
          <cell r="AU84">
            <v>0.3</v>
          </cell>
          <cell r="AV84">
            <v>0</v>
          </cell>
          <cell r="AW84">
            <v>0</v>
          </cell>
          <cell r="AX84">
            <v>0</v>
          </cell>
          <cell r="AY84">
            <v>0</v>
          </cell>
          <cell r="AZ84">
            <v>0</v>
          </cell>
          <cell r="BA84" t="str">
            <v>PT. Wahana Abadi Haribawa</v>
          </cell>
          <cell r="BB84" t="str">
            <v xml:space="preserve"> 546-0888699</v>
          </cell>
          <cell r="BC84" t="str">
            <v>Bank BCA</v>
          </cell>
          <cell r="BD84" t="str">
            <v>-</v>
          </cell>
          <cell r="BE84" t="str">
            <v>-</v>
          </cell>
          <cell r="BF84">
            <v>45017</v>
          </cell>
          <cell r="BG84" t="str">
            <v>V</v>
          </cell>
          <cell r="BH84" t="str">
            <v>V</v>
          </cell>
          <cell r="BI84" t="str">
            <v>V</v>
          </cell>
          <cell r="BJ84" t="str">
            <v>V</v>
          </cell>
          <cell r="BK84" t="str">
            <v>-</v>
          </cell>
          <cell r="BL84" t="str">
            <v>V</v>
          </cell>
          <cell r="BM84" t="str">
            <v>v</v>
          </cell>
          <cell r="BN84" t="str">
            <v>02.535.839.1-326.000</v>
          </cell>
          <cell r="BO84" t="str">
            <v>v</v>
          </cell>
          <cell r="BP84" t="str">
            <v>v</v>
          </cell>
          <cell r="BQ84" t="str">
            <v>-</v>
          </cell>
          <cell r="BR84" t="str">
            <v>-</v>
          </cell>
          <cell r="BS84" t="str">
            <v>-</v>
          </cell>
          <cell r="BT84" t="str">
            <v>-</v>
          </cell>
          <cell r="BU84" t="str">
            <v>-</v>
          </cell>
          <cell r="BV84" t="str">
            <v>-</v>
          </cell>
          <cell r="BW84" t="str">
            <v>-</v>
          </cell>
          <cell r="BX84" t="str">
            <v>-</v>
          </cell>
          <cell r="BY84" t="str">
            <v>-</v>
          </cell>
          <cell r="BZ84" t="str">
            <v>-</v>
          </cell>
          <cell r="CA84" t="str">
            <v>-</v>
          </cell>
          <cell r="CB84" t="str">
            <v>Perdagangan besar</v>
          </cell>
          <cell r="CC84" t="str">
            <v>Korporasi Non Finansial</v>
          </cell>
          <cell r="CD84" t="str">
            <v>Lainnya (BPR. Koperasi. dll)</v>
          </cell>
          <cell r="CE84" t="str">
            <v>-</v>
          </cell>
          <cell r="CF84" t="str">
            <v>BAGUS</v>
          </cell>
          <cell r="CG84" t="str">
            <v>DIRECT MARKETING</v>
          </cell>
          <cell r="CH84" t="str">
            <v>DIRECT MARKETING</v>
          </cell>
          <cell r="CI84" t="str">
            <v>HEAD</v>
          </cell>
          <cell r="CJ84" t="str">
            <v>DIRECT MARKETING</v>
          </cell>
          <cell r="CK84" t="str">
            <v>GROUP</v>
          </cell>
          <cell r="CL84" t="str">
            <v>JANGKAWARSA</v>
          </cell>
          <cell r="CM84" t="str">
            <v xml:space="preserve">Reliance Pembiayaan Syariah </v>
          </cell>
          <cell r="CN84" t="str">
            <v>BPR (AJK)</v>
          </cell>
          <cell r="CO84" t="str">
            <v xml:space="preserve"> NP/AJRIUS-MKT/35/IV/23</v>
          </cell>
          <cell r="CP84" t="str">
            <v>-</v>
          </cell>
          <cell r="CR84" t="str">
            <v>30 Hari Kalender</v>
          </cell>
          <cell r="CS84" t="str">
            <v>40 Hari Kalender</v>
          </cell>
          <cell r="CT84" t="str">
            <v>1 bulan</v>
          </cell>
          <cell r="CU84" t="str">
            <v>USIA</v>
          </cell>
          <cell r="CV84">
            <v>0.35</v>
          </cell>
          <cell r="CW84" t="str">
            <v>PPA.AJRUS.33.04.23</v>
          </cell>
          <cell r="CX84">
            <v>70</v>
          </cell>
          <cell r="CY84" t="str">
            <v>OR</v>
          </cell>
          <cell r="CZ84">
            <v>0</v>
          </cell>
          <cell r="DA84" t="str">
            <v>-</v>
          </cell>
          <cell r="DB84" t="str">
            <v>QS 50%;50% Surpulus Max OR 100.000.000</v>
          </cell>
          <cell r="DC84" t="str">
            <v>6 bulan pertama dan rasio manfaat asuransi sudah melebihi 50% dari Total Kontribusi (mana yang terjadi terlebih dahulu)</v>
          </cell>
          <cell r="DD84">
            <v>2.5000000000000001E-2</v>
          </cell>
          <cell r="DE84">
            <v>0</v>
          </cell>
          <cell r="DF84">
            <v>2.5000000000000001E-2</v>
          </cell>
          <cell r="DG84" t="str">
            <v>V</v>
          </cell>
          <cell r="DH84">
            <v>0.3</v>
          </cell>
          <cell r="DI84">
            <v>0.1</v>
          </cell>
          <cell r="DJ84">
            <v>0.6</v>
          </cell>
          <cell r="DK84">
            <v>0.4</v>
          </cell>
          <cell r="DL84">
            <v>0.5</v>
          </cell>
          <cell r="DM84">
            <v>0.5</v>
          </cell>
        </row>
        <row r="85">
          <cell r="B85">
            <v>6022304000009</v>
          </cell>
          <cell r="C85">
            <v>6022304000009</v>
          </cell>
          <cell r="D85" t="str">
            <v>PT. BPR SYARIAH MITRA AGRO USAHA</v>
          </cell>
          <cell r="E85" t="str">
            <v>Jl. Hayam Wuruk No.95 Kel. Sawah Lama
Kec. Tanjung Karang Timur, Bandar Lampung - 35125</v>
          </cell>
          <cell r="F85" t="str">
            <v>LAMPUNG</v>
          </cell>
          <cell r="G85">
            <v>45029</v>
          </cell>
          <cell r="H85">
            <v>2023</v>
          </cell>
          <cell r="I85" t="str">
            <v>RTLS</v>
          </cell>
          <cell r="J85" t="str">
            <v>RELIANCE TREM LIFE SYARIAH</v>
          </cell>
          <cell r="K85" t="str">
            <v>AJK</v>
          </cell>
          <cell r="L85">
            <v>45029</v>
          </cell>
          <cell r="M85">
            <v>53065</v>
          </cell>
          <cell r="N85" t="str">
            <v>NEW</v>
          </cell>
          <cell r="O85" t="str">
            <v>INFORCE</v>
          </cell>
          <cell r="P85"/>
          <cell r="Q85" t="str">
            <v>QN_NB_ACRT_550_TERM LIFE_0_0_0_ BPR SYARIAH MITRA AGRO USAHA_2023_001</v>
          </cell>
          <cell r="R85" t="str">
            <v>15 Hari Kalender</v>
          </cell>
          <cell r="S85" t="str">
            <v>120 Hari Kalender</v>
          </cell>
          <cell r="T85" t="str">
            <v>120 Hari Kalender</v>
          </cell>
          <cell r="U85" t="str">
            <v>180 Hari Kalender</v>
          </cell>
          <cell r="V85" t="str">
            <v>180(seratus delapan puluh) Hari Kalender sejak terjadi perselisihan</v>
          </cell>
          <cell r="W85">
            <v>0.6</v>
          </cell>
          <cell r="X85">
            <v>0.4</v>
          </cell>
          <cell r="Y85">
            <v>40</v>
          </cell>
          <cell r="Z85">
            <v>60</v>
          </cell>
          <cell r="AA85">
            <v>0.4</v>
          </cell>
          <cell r="AB85">
            <v>0.3</v>
          </cell>
          <cell r="AC85">
            <v>0.3</v>
          </cell>
          <cell r="AD85">
            <v>0.17</v>
          </cell>
          <cell r="AE85">
            <v>0.2</v>
          </cell>
          <cell r="AF85" t="str">
            <v>NASRE</v>
          </cell>
          <cell r="AG85" t="str">
            <v>TREATY</v>
          </cell>
          <cell r="AH85" t="str">
            <v>QS 50%;50% Surpulus Max OR 100.000.000</v>
          </cell>
          <cell r="AI85"/>
          <cell r="AJ85"/>
          <cell r="AK85"/>
          <cell r="AL85"/>
          <cell r="AM85">
            <v>180</v>
          </cell>
          <cell r="AN85"/>
          <cell r="AO85"/>
          <cell r="AP85"/>
          <cell r="AQ85">
            <v>5</v>
          </cell>
          <cell r="AR85">
            <v>0</v>
          </cell>
          <cell r="AS85">
            <v>0</v>
          </cell>
          <cell r="AT85">
            <v>0</v>
          </cell>
          <cell r="AU85">
            <v>0.3</v>
          </cell>
          <cell r="AV85">
            <v>0</v>
          </cell>
          <cell r="AW85">
            <v>0</v>
          </cell>
          <cell r="AX85">
            <v>0</v>
          </cell>
          <cell r="AY85">
            <v>0</v>
          </cell>
          <cell r="AZ85">
            <v>0</v>
          </cell>
          <cell r="BA85" t="str">
            <v>PT. Wahana Abadi Haribawa</v>
          </cell>
          <cell r="BB85" t="str">
            <v xml:space="preserve"> 546-0888699</v>
          </cell>
          <cell r="BC85" t="str">
            <v>Bank BCA</v>
          </cell>
          <cell r="BD85" t="str">
            <v>-</v>
          </cell>
          <cell r="BE85" t="str">
            <v>-</v>
          </cell>
          <cell r="BF85">
            <v>45017</v>
          </cell>
          <cell r="BG85" t="str">
            <v>V</v>
          </cell>
          <cell r="BH85" t="str">
            <v>V</v>
          </cell>
          <cell r="BI85" t="str">
            <v>V</v>
          </cell>
          <cell r="BJ85" t="str">
            <v>V</v>
          </cell>
          <cell r="BK85" t="str">
            <v>-</v>
          </cell>
          <cell r="BL85" t="str">
            <v>V</v>
          </cell>
          <cell r="BM85" t="str">
            <v>v</v>
          </cell>
          <cell r="BN85" t="str">
            <v>02.535.839.1-326.000</v>
          </cell>
          <cell r="BO85" t="str">
            <v>v</v>
          </cell>
          <cell r="BP85" t="str">
            <v>v</v>
          </cell>
          <cell r="BQ85" t="str">
            <v>-</v>
          </cell>
          <cell r="BR85" t="str">
            <v>-</v>
          </cell>
          <cell r="BS85" t="str">
            <v>-</v>
          </cell>
          <cell r="BT85" t="str">
            <v>-</v>
          </cell>
          <cell r="BU85" t="str">
            <v>-</v>
          </cell>
          <cell r="BV85" t="str">
            <v>-</v>
          </cell>
          <cell r="BW85" t="str">
            <v>-</v>
          </cell>
          <cell r="BX85" t="str">
            <v>-</v>
          </cell>
          <cell r="BY85" t="str">
            <v>-</v>
          </cell>
          <cell r="BZ85" t="str">
            <v>-</v>
          </cell>
          <cell r="CA85" t="str">
            <v>-</v>
          </cell>
          <cell r="CB85" t="str">
            <v>Perdagangan besar</v>
          </cell>
          <cell r="CC85" t="str">
            <v>Korporasi Non Finansial</v>
          </cell>
          <cell r="CD85" t="str">
            <v>Lainnya (BPR. Koperasi. dll)</v>
          </cell>
          <cell r="CE85" t="str">
            <v>-</v>
          </cell>
          <cell r="CF85" t="str">
            <v>BAGUS</v>
          </cell>
          <cell r="CG85" t="str">
            <v>DIRECT MARKETING</v>
          </cell>
          <cell r="CH85" t="str">
            <v>DIRECT MARKETING</v>
          </cell>
          <cell r="CI85" t="str">
            <v>HEAD</v>
          </cell>
          <cell r="CJ85" t="str">
            <v>DIRECT MARKETING</v>
          </cell>
          <cell r="CK85" t="str">
            <v>GROUP</v>
          </cell>
          <cell r="CL85" t="str">
            <v>JANGKAWARSA</v>
          </cell>
          <cell r="CM85" t="str">
            <v xml:space="preserve">Reliance Pembiayaan Syariah </v>
          </cell>
          <cell r="CN85" t="str">
            <v>BPR (AJK)</v>
          </cell>
          <cell r="CO85" t="str">
            <v xml:space="preserve"> NP/AJRIUS-MKT/35/IV/23</v>
          </cell>
          <cell r="CP85" t="str">
            <v>-</v>
          </cell>
          <cell r="CR85" t="str">
            <v>30 Hari Kalender</v>
          </cell>
          <cell r="CS85" t="str">
            <v>40 Hari Kalender</v>
          </cell>
          <cell r="CT85" t="str">
            <v>1 bulan</v>
          </cell>
          <cell r="CU85" t="str">
            <v>USIA</v>
          </cell>
          <cell r="CV85">
            <v>0.35</v>
          </cell>
          <cell r="CW85" t="str">
            <v>PPA.AJRUS.33.04.23</v>
          </cell>
          <cell r="CX85">
            <v>70</v>
          </cell>
          <cell r="CY85" t="str">
            <v>OR</v>
          </cell>
          <cell r="CZ85">
            <v>0</v>
          </cell>
          <cell r="DA85" t="str">
            <v>-</v>
          </cell>
          <cell r="DB85" t="str">
            <v>QS 50%;50% Surpulus Max OR 100.000.000</v>
          </cell>
          <cell r="DC85" t="str">
            <v>6 bulan pertama dan rasio manfaat asuransi sudah melebihi 50% dari Total Kontribusi (mana yang terjadi terlebih dahulu)</v>
          </cell>
          <cell r="DD85">
            <v>2.5000000000000001E-2</v>
          </cell>
          <cell r="DE85">
            <v>0</v>
          </cell>
          <cell r="DF85">
            <v>2.5000000000000001E-2</v>
          </cell>
          <cell r="DG85" t="str">
            <v>V</v>
          </cell>
          <cell r="DH85">
            <v>0.3</v>
          </cell>
          <cell r="DI85">
            <v>0.1</v>
          </cell>
          <cell r="DJ85">
            <v>0.6</v>
          </cell>
          <cell r="DK85">
            <v>0.4</v>
          </cell>
          <cell r="DL85">
            <v>0.5</v>
          </cell>
          <cell r="DM85">
            <v>0.5</v>
          </cell>
        </row>
        <row r="86">
          <cell r="B86">
            <v>6012304000042</v>
          </cell>
          <cell r="C86">
            <v>6012304000042</v>
          </cell>
          <cell r="D86" t="str">
            <v>PT. BPR SYARIAH RAJASA LAMPUNG TENGAH</v>
          </cell>
          <cell r="E86" t="str">
            <v>Jl. Proklamator No. 14 C Bandar Jaya,
Lampung Tengah, Bandar Jaya - 34162</v>
          </cell>
          <cell r="F86" t="str">
            <v>LAMPUNG</v>
          </cell>
          <cell r="G86">
            <v>45029</v>
          </cell>
          <cell r="H86">
            <v>2023</v>
          </cell>
          <cell r="I86" t="str">
            <v>RPS</v>
          </cell>
          <cell r="J86" t="str">
            <v>RELIANCE PEMBIAYAAN SYARIAH</v>
          </cell>
          <cell r="K86" t="str">
            <v>AJK</v>
          </cell>
          <cell r="L86">
            <v>45029</v>
          </cell>
          <cell r="M86">
            <v>53065</v>
          </cell>
          <cell r="N86" t="str">
            <v>NEW</v>
          </cell>
          <cell r="O86" t="str">
            <v>INFORCE</v>
          </cell>
          <cell r="P86"/>
          <cell r="Q86" t="str">
            <v>QN_NB_ACRT_550_TERM LIFE_0_0_0_BPR SYARIAH RAJASA LAMPUNG TENGAH _2023_001</v>
          </cell>
          <cell r="R86" t="str">
            <v>15 Hari Kalender</v>
          </cell>
          <cell r="S86" t="str">
            <v>120 Hari Kalender</v>
          </cell>
          <cell r="T86" t="str">
            <v>120 Hari Kalender</v>
          </cell>
          <cell r="U86" t="str">
            <v>180 Hari Kalender</v>
          </cell>
          <cell r="V86" t="str">
            <v>180(seratus delapan puluh) Hari Kalender sejak terjadi perselisihan</v>
          </cell>
          <cell r="W86">
            <v>0.6</v>
          </cell>
          <cell r="X86">
            <v>0.4</v>
          </cell>
          <cell r="Y86">
            <v>40</v>
          </cell>
          <cell r="Z86">
            <v>60</v>
          </cell>
          <cell r="AA86">
            <v>0.4</v>
          </cell>
          <cell r="AB86">
            <v>0.3</v>
          </cell>
          <cell r="AC86">
            <v>0.3</v>
          </cell>
          <cell r="AD86">
            <v>0.17</v>
          </cell>
          <cell r="AE86">
            <v>0.2</v>
          </cell>
          <cell r="AF86" t="str">
            <v>NASRE</v>
          </cell>
          <cell r="AG86" t="str">
            <v>TREATY</v>
          </cell>
          <cell r="AH86" t="str">
            <v>QS 50%;50% Surpulus Max OR 100.000.000</v>
          </cell>
          <cell r="AI86"/>
          <cell r="AJ86"/>
          <cell r="AK86"/>
          <cell r="AL86"/>
          <cell r="AM86">
            <v>180</v>
          </cell>
          <cell r="AN86"/>
          <cell r="AO86"/>
          <cell r="AP86"/>
          <cell r="AQ86">
            <v>5</v>
          </cell>
          <cell r="AR86">
            <v>0</v>
          </cell>
          <cell r="AS86">
            <v>0</v>
          </cell>
          <cell r="AT86">
            <v>0</v>
          </cell>
          <cell r="AU86">
            <v>0.3</v>
          </cell>
          <cell r="AV86">
            <v>0</v>
          </cell>
          <cell r="AW86">
            <v>0</v>
          </cell>
          <cell r="AX86">
            <v>0</v>
          </cell>
          <cell r="AY86">
            <v>0</v>
          </cell>
          <cell r="AZ86">
            <v>0</v>
          </cell>
          <cell r="BA86" t="str">
            <v>PT. Wahana Abadi Haribawa</v>
          </cell>
          <cell r="BB86" t="str">
            <v xml:space="preserve"> 546-0888699</v>
          </cell>
          <cell r="BC86" t="str">
            <v>Bank BCA</v>
          </cell>
          <cell r="BD86" t="str">
            <v>-</v>
          </cell>
          <cell r="BE86" t="str">
            <v>-</v>
          </cell>
          <cell r="BF86">
            <v>45017</v>
          </cell>
          <cell r="BG86" t="str">
            <v>V</v>
          </cell>
          <cell r="BH86" t="str">
            <v>V</v>
          </cell>
          <cell r="BI86" t="str">
            <v>V</v>
          </cell>
          <cell r="BJ86" t="str">
            <v>V</v>
          </cell>
          <cell r="BK86" t="str">
            <v>-</v>
          </cell>
          <cell r="BL86" t="str">
            <v>V</v>
          </cell>
          <cell r="BM86" t="str">
            <v>v</v>
          </cell>
          <cell r="BN86" t="str">
            <v>02.535.839.1-326.000</v>
          </cell>
          <cell r="BO86" t="str">
            <v>v</v>
          </cell>
          <cell r="BP86" t="str">
            <v>v</v>
          </cell>
          <cell r="BQ86" t="str">
            <v>-</v>
          </cell>
          <cell r="BR86" t="str">
            <v>-</v>
          </cell>
          <cell r="BS86" t="str">
            <v>-</v>
          </cell>
          <cell r="BT86" t="str">
            <v>-</v>
          </cell>
          <cell r="BU86" t="str">
            <v>-</v>
          </cell>
          <cell r="BV86" t="str">
            <v>-</v>
          </cell>
          <cell r="BW86" t="str">
            <v>-</v>
          </cell>
          <cell r="BX86" t="str">
            <v>-</v>
          </cell>
          <cell r="BY86" t="str">
            <v>-</v>
          </cell>
          <cell r="BZ86" t="str">
            <v>-</v>
          </cell>
          <cell r="CA86" t="str">
            <v>-</v>
          </cell>
          <cell r="CB86" t="str">
            <v>Perdagangan besar</v>
          </cell>
          <cell r="CC86" t="str">
            <v>Korporasi Non Finansial</v>
          </cell>
          <cell r="CD86" t="str">
            <v>Lainnya (BPR. Koperasi. dll)</v>
          </cell>
          <cell r="CE86" t="str">
            <v>-</v>
          </cell>
          <cell r="CF86" t="str">
            <v>BAGUS</v>
          </cell>
          <cell r="CG86" t="str">
            <v>DIRECT MARKETING</v>
          </cell>
          <cell r="CH86" t="str">
            <v>DIRECT MARKETING</v>
          </cell>
          <cell r="CI86" t="str">
            <v>HEAD</v>
          </cell>
          <cell r="CJ86" t="str">
            <v>DIRECT MARKETING</v>
          </cell>
          <cell r="CK86" t="str">
            <v>GROUP</v>
          </cell>
          <cell r="CL86" t="str">
            <v>JANGKAWARSA</v>
          </cell>
          <cell r="CM86" t="str">
            <v xml:space="preserve">Reliance Pembiayaan Syariah </v>
          </cell>
          <cell r="CN86" t="str">
            <v>BPR (AJK)</v>
          </cell>
          <cell r="CO86" t="str">
            <v xml:space="preserve"> NP/AJRIUS-MKT/35/IV/23</v>
          </cell>
          <cell r="CP86" t="str">
            <v>-</v>
          </cell>
          <cell r="CR86" t="str">
            <v>30 Hari Kalender</v>
          </cell>
          <cell r="CS86" t="str">
            <v>40 Hari Kalender</v>
          </cell>
          <cell r="CT86" t="str">
            <v>1 bulan</v>
          </cell>
          <cell r="CU86" t="str">
            <v>USIA</v>
          </cell>
          <cell r="CV86">
            <v>0.35</v>
          </cell>
          <cell r="CW86" t="str">
            <v>PPA.AJRUS.33.04.23</v>
          </cell>
          <cell r="CX86">
            <v>70</v>
          </cell>
          <cell r="CY86" t="str">
            <v>OR</v>
          </cell>
          <cell r="CZ86">
            <v>0</v>
          </cell>
          <cell r="DA86" t="str">
            <v>-</v>
          </cell>
          <cell r="DB86" t="str">
            <v>QS 50%;50% Surpulus Max OR 100.000.000</v>
          </cell>
          <cell r="DC86" t="str">
            <v>6 bulan pertama dan rasio manfaat asuransi sudah melebihi 50% dari Total Kontribusi (mana yang terjadi terlebih dahulu)</v>
          </cell>
          <cell r="DD86">
            <v>2.5000000000000001E-2</v>
          </cell>
          <cell r="DE86">
            <v>0</v>
          </cell>
          <cell r="DF86">
            <v>2.5000000000000001E-2</v>
          </cell>
          <cell r="DG86" t="str">
            <v>V</v>
          </cell>
          <cell r="DH86">
            <v>0.3</v>
          </cell>
          <cell r="DI86">
            <v>0.1</v>
          </cell>
          <cell r="DJ86">
            <v>0.6</v>
          </cell>
          <cell r="DK86">
            <v>0.4</v>
          </cell>
          <cell r="DL86">
            <v>0.5</v>
          </cell>
          <cell r="DM86">
            <v>0.5</v>
          </cell>
        </row>
        <row r="87">
          <cell r="B87">
            <v>6022304000010</v>
          </cell>
          <cell r="C87">
            <v>6022304000010</v>
          </cell>
          <cell r="D87" t="str">
            <v>PT. BPR SYARIAH RAJASA LAMPUNG TENGAH</v>
          </cell>
          <cell r="E87" t="str">
            <v>Jl. Proklamator No. 14 C Bandar Jaya,
Lampung Tengah, Bandar Jaya - 34162</v>
          </cell>
          <cell r="F87" t="str">
            <v>LAMPUNG</v>
          </cell>
          <cell r="G87">
            <v>45029</v>
          </cell>
          <cell r="H87">
            <v>2023</v>
          </cell>
          <cell r="I87" t="str">
            <v>RTLS</v>
          </cell>
          <cell r="J87" t="str">
            <v>RELIANCE TREM LIFE SYARIAH</v>
          </cell>
          <cell r="K87" t="str">
            <v>AJK</v>
          </cell>
          <cell r="L87">
            <v>45029</v>
          </cell>
          <cell r="M87">
            <v>53065</v>
          </cell>
          <cell r="N87" t="str">
            <v>NEW</v>
          </cell>
          <cell r="O87" t="str">
            <v>INFORCE</v>
          </cell>
          <cell r="P87"/>
          <cell r="Q87" t="str">
            <v>QN_NB_ACRT_550_TERM LIFE_0_0_0_BPR SYARIAH RAJASA LAMPUNG TENGAH _2023_001</v>
          </cell>
          <cell r="R87" t="str">
            <v>15 Hari Kalender</v>
          </cell>
          <cell r="S87" t="str">
            <v>120 Hari Kalender</v>
          </cell>
          <cell r="T87" t="str">
            <v>120 Hari Kalender</v>
          </cell>
          <cell r="U87" t="str">
            <v>180 Hari Kalender</v>
          </cell>
          <cell r="V87" t="str">
            <v>180(seratus delapan puluh) Hari Kalender sejak terjadi perselisihan</v>
          </cell>
          <cell r="W87">
            <v>0.6</v>
          </cell>
          <cell r="X87">
            <v>0.4</v>
          </cell>
          <cell r="Y87">
            <v>40</v>
          </cell>
          <cell r="Z87">
            <v>60</v>
          </cell>
          <cell r="AA87">
            <v>0.4</v>
          </cell>
          <cell r="AB87">
            <v>0.3</v>
          </cell>
          <cell r="AC87">
            <v>0.3</v>
          </cell>
          <cell r="AD87">
            <v>0.17</v>
          </cell>
          <cell r="AE87">
            <v>0.2</v>
          </cell>
          <cell r="AF87" t="str">
            <v>NASRE</v>
          </cell>
          <cell r="AG87" t="str">
            <v>TREATY</v>
          </cell>
          <cell r="AH87" t="str">
            <v>QS 50%;50% Surpulus Max OR 100.000.000</v>
          </cell>
          <cell r="AI87"/>
          <cell r="AJ87"/>
          <cell r="AK87"/>
          <cell r="AL87"/>
          <cell r="AM87">
            <v>180</v>
          </cell>
          <cell r="AN87"/>
          <cell r="AO87"/>
          <cell r="AP87"/>
          <cell r="AQ87">
            <v>5</v>
          </cell>
          <cell r="AR87">
            <v>0</v>
          </cell>
          <cell r="AS87">
            <v>0</v>
          </cell>
          <cell r="AT87">
            <v>0</v>
          </cell>
          <cell r="AU87">
            <v>0.3</v>
          </cell>
          <cell r="AV87">
            <v>0</v>
          </cell>
          <cell r="AW87">
            <v>0</v>
          </cell>
          <cell r="AX87">
            <v>0</v>
          </cell>
          <cell r="AY87">
            <v>0</v>
          </cell>
          <cell r="AZ87">
            <v>0</v>
          </cell>
          <cell r="BA87" t="str">
            <v>PT. Wahana Abadi Haribawa</v>
          </cell>
          <cell r="BB87" t="str">
            <v xml:space="preserve"> 546-0888699</v>
          </cell>
          <cell r="BC87" t="str">
            <v>Bank BCA</v>
          </cell>
          <cell r="BD87" t="str">
            <v>-</v>
          </cell>
          <cell r="BE87" t="str">
            <v>-</v>
          </cell>
          <cell r="BF87">
            <v>45017</v>
          </cell>
          <cell r="BG87" t="str">
            <v>V</v>
          </cell>
          <cell r="BH87" t="str">
            <v>V</v>
          </cell>
          <cell r="BI87" t="str">
            <v>V</v>
          </cell>
          <cell r="BJ87" t="str">
            <v>V</v>
          </cell>
          <cell r="BK87" t="str">
            <v>-</v>
          </cell>
          <cell r="BL87" t="str">
            <v>V</v>
          </cell>
          <cell r="BM87" t="str">
            <v>v</v>
          </cell>
          <cell r="BN87" t="str">
            <v>02.535.839.1-326.000</v>
          </cell>
          <cell r="BO87" t="str">
            <v>v</v>
          </cell>
          <cell r="BP87" t="str">
            <v>v</v>
          </cell>
          <cell r="BQ87" t="str">
            <v>-</v>
          </cell>
          <cell r="BR87" t="str">
            <v>-</v>
          </cell>
          <cell r="BS87" t="str">
            <v>-</v>
          </cell>
          <cell r="BT87" t="str">
            <v>-</v>
          </cell>
          <cell r="BU87" t="str">
            <v>-</v>
          </cell>
          <cell r="BV87" t="str">
            <v>-</v>
          </cell>
          <cell r="BW87" t="str">
            <v>-</v>
          </cell>
          <cell r="BX87" t="str">
            <v>-</v>
          </cell>
          <cell r="BY87" t="str">
            <v>-</v>
          </cell>
          <cell r="BZ87" t="str">
            <v>-</v>
          </cell>
          <cell r="CA87" t="str">
            <v>-</v>
          </cell>
          <cell r="CB87" t="str">
            <v>Perdagangan besar</v>
          </cell>
          <cell r="CC87" t="str">
            <v>Korporasi Non Finansial</v>
          </cell>
          <cell r="CD87" t="str">
            <v>Lainnya (BPR. Koperasi. dll)</v>
          </cell>
          <cell r="CE87" t="str">
            <v>-</v>
          </cell>
          <cell r="CF87" t="str">
            <v>BAGUS</v>
          </cell>
          <cell r="CG87" t="str">
            <v>DIRECT MARKETING</v>
          </cell>
          <cell r="CH87" t="str">
            <v>DIRECT MARKETING</v>
          </cell>
          <cell r="CI87" t="str">
            <v>HEAD</v>
          </cell>
          <cell r="CJ87" t="str">
            <v>DIRECT MARKETING</v>
          </cell>
          <cell r="CK87" t="str">
            <v>GROUP</v>
          </cell>
          <cell r="CL87" t="str">
            <v>JANGKAWARSA</v>
          </cell>
          <cell r="CM87" t="str">
            <v xml:space="preserve">Reliance Pembiayaan Syariah </v>
          </cell>
          <cell r="CN87" t="str">
            <v>BPR (AJK)</v>
          </cell>
          <cell r="CO87" t="str">
            <v xml:space="preserve"> NP/AJRIUS-MKT/35/IV/23</v>
          </cell>
          <cell r="CP87" t="str">
            <v>-</v>
          </cell>
          <cell r="CR87" t="str">
            <v>30 Hari Kalender</v>
          </cell>
          <cell r="CS87" t="str">
            <v>40 Hari Kalender</v>
          </cell>
          <cell r="CT87" t="str">
            <v>1 bulan</v>
          </cell>
          <cell r="CU87" t="str">
            <v>USIA</v>
          </cell>
          <cell r="CV87">
            <v>0.35</v>
          </cell>
          <cell r="CW87" t="str">
            <v>PPA.AJRUS.33.04.23</v>
          </cell>
          <cell r="CX87">
            <v>70</v>
          </cell>
          <cell r="CY87" t="str">
            <v>OR</v>
          </cell>
          <cell r="CZ87">
            <v>0</v>
          </cell>
          <cell r="DA87" t="str">
            <v>-</v>
          </cell>
          <cell r="DB87" t="str">
            <v>QS 50%;50% Surpulus Max OR 100.000.000</v>
          </cell>
          <cell r="DC87" t="str">
            <v>6 bulan pertama dan rasio manfaat asuransi sudah melebihi 50% dari Total Kontribusi (mana yang terjadi terlebih dahulu)</v>
          </cell>
          <cell r="DD87">
            <v>2.5000000000000001E-2</v>
          </cell>
          <cell r="DE87">
            <v>0</v>
          </cell>
          <cell r="DF87">
            <v>2.5000000000000001E-2</v>
          </cell>
          <cell r="DG87" t="str">
            <v>V</v>
          </cell>
          <cell r="DH87">
            <v>0.3</v>
          </cell>
          <cell r="DI87">
            <v>0.1</v>
          </cell>
          <cell r="DJ87">
            <v>0.6</v>
          </cell>
          <cell r="DK87">
            <v>0.4</v>
          </cell>
          <cell r="DL87">
            <v>0.5</v>
          </cell>
          <cell r="DM87">
            <v>0.5</v>
          </cell>
        </row>
        <row r="88">
          <cell r="B88">
            <v>6022304000011</v>
          </cell>
          <cell r="C88">
            <v>6022304000011</v>
          </cell>
          <cell r="D88" t="str">
            <v>PT. BPR SYARIAH BANDAR LAMPUNG</v>
          </cell>
          <cell r="E88" t="str">
            <v>Jl. Gajah Mada No. 21,
Bandar Lampung – 35121</v>
          </cell>
          <cell r="F88" t="str">
            <v>LAMPUNG</v>
          </cell>
          <cell r="G88">
            <v>45029</v>
          </cell>
          <cell r="H88">
            <v>2023</v>
          </cell>
          <cell r="I88" t="str">
            <v>RPS</v>
          </cell>
          <cell r="J88" t="str">
            <v>RELIANCE PEMBIAYAAN SYARIAH</v>
          </cell>
          <cell r="K88" t="str">
            <v>AJK</v>
          </cell>
          <cell r="L88">
            <v>45029</v>
          </cell>
          <cell r="M88">
            <v>53065</v>
          </cell>
          <cell r="N88" t="str">
            <v>NEW</v>
          </cell>
          <cell r="O88" t="str">
            <v>INFORCE</v>
          </cell>
          <cell r="P88"/>
          <cell r="Q88" t="str">
            <v>QN_NB_ACRT_550_TERM LIFE_0_0_0_BPR SYARIAH BANDAR LAMPUNG _2023_001</v>
          </cell>
          <cell r="R88" t="str">
            <v>15 Hari Kalender</v>
          </cell>
          <cell r="S88" t="str">
            <v>120 Hari Kalender</v>
          </cell>
          <cell r="T88" t="str">
            <v>120 Hari Kalender</v>
          </cell>
          <cell r="U88" t="str">
            <v>180 Hari Kalender</v>
          </cell>
          <cell r="V88" t="str">
            <v>180(seratus delapan puluh) Hari Kalender sejak terjadi perselisihan</v>
          </cell>
          <cell r="W88">
            <v>0.6</v>
          </cell>
          <cell r="X88">
            <v>0.4</v>
          </cell>
          <cell r="Y88">
            <v>40</v>
          </cell>
          <cell r="Z88">
            <v>60</v>
          </cell>
          <cell r="AA88">
            <v>0.4</v>
          </cell>
          <cell r="AB88">
            <v>0.3</v>
          </cell>
          <cell r="AC88">
            <v>0.3</v>
          </cell>
          <cell r="AD88">
            <v>0.17</v>
          </cell>
          <cell r="AE88">
            <v>0.2</v>
          </cell>
          <cell r="AF88" t="str">
            <v>NASRE</v>
          </cell>
          <cell r="AG88" t="str">
            <v>TREATY</v>
          </cell>
          <cell r="AH88" t="str">
            <v>QS 50%;50% Surpulus Max OR 100.000.000</v>
          </cell>
          <cell r="AI88"/>
          <cell r="AJ88"/>
          <cell r="AK88"/>
          <cell r="AL88"/>
          <cell r="AM88">
            <v>180</v>
          </cell>
          <cell r="AN88"/>
          <cell r="AO88"/>
          <cell r="AP88"/>
          <cell r="AQ88">
            <v>5</v>
          </cell>
          <cell r="AR88">
            <v>0</v>
          </cell>
          <cell r="AS88">
            <v>0</v>
          </cell>
          <cell r="AT88">
            <v>0</v>
          </cell>
          <cell r="AU88">
            <v>0.3</v>
          </cell>
          <cell r="AV88">
            <v>0</v>
          </cell>
          <cell r="AW88">
            <v>0</v>
          </cell>
          <cell r="AX88">
            <v>0</v>
          </cell>
          <cell r="AY88">
            <v>0</v>
          </cell>
          <cell r="AZ88">
            <v>0</v>
          </cell>
          <cell r="BA88" t="str">
            <v>PT. Wahana Abadi Haribawa</v>
          </cell>
          <cell r="BB88" t="str">
            <v xml:space="preserve"> 546-0888699</v>
          </cell>
          <cell r="BC88" t="str">
            <v>Bank BCA</v>
          </cell>
          <cell r="BD88" t="str">
            <v>-</v>
          </cell>
          <cell r="BE88" t="str">
            <v>-</v>
          </cell>
          <cell r="BF88">
            <v>45017</v>
          </cell>
          <cell r="BG88" t="str">
            <v>V</v>
          </cell>
          <cell r="BH88" t="str">
            <v>V</v>
          </cell>
          <cell r="BI88" t="str">
            <v>V</v>
          </cell>
          <cell r="BJ88" t="str">
            <v>V</v>
          </cell>
          <cell r="BK88" t="str">
            <v>-</v>
          </cell>
          <cell r="BL88" t="str">
            <v>V</v>
          </cell>
          <cell r="BM88" t="str">
            <v>v</v>
          </cell>
          <cell r="BN88" t="str">
            <v>02.535.839.1-326.000</v>
          </cell>
          <cell r="BO88" t="str">
            <v>v</v>
          </cell>
          <cell r="BP88" t="str">
            <v>v</v>
          </cell>
          <cell r="BQ88" t="str">
            <v>-</v>
          </cell>
          <cell r="BR88" t="str">
            <v>-</v>
          </cell>
          <cell r="BS88" t="str">
            <v>-</v>
          </cell>
          <cell r="BT88" t="str">
            <v>-</v>
          </cell>
          <cell r="BU88" t="str">
            <v>-</v>
          </cell>
          <cell r="BV88" t="str">
            <v>-</v>
          </cell>
          <cell r="BW88" t="str">
            <v>-</v>
          </cell>
          <cell r="BX88" t="str">
            <v>-</v>
          </cell>
          <cell r="BY88" t="str">
            <v>-</v>
          </cell>
          <cell r="BZ88" t="str">
            <v>-</v>
          </cell>
          <cell r="CA88" t="str">
            <v>-</v>
          </cell>
          <cell r="CB88" t="str">
            <v>Perdagangan besar</v>
          </cell>
          <cell r="CC88" t="str">
            <v>Korporasi Non Finansial</v>
          </cell>
          <cell r="CD88" t="str">
            <v>Lainnya (BPR. Koperasi. dll)</v>
          </cell>
          <cell r="CE88" t="str">
            <v>-</v>
          </cell>
          <cell r="CF88" t="str">
            <v>BAGUS</v>
          </cell>
          <cell r="CG88" t="str">
            <v>DIRECT MARKETING</v>
          </cell>
          <cell r="CH88" t="str">
            <v>DIRECT MARKETING</v>
          </cell>
          <cell r="CI88" t="str">
            <v>HEAD</v>
          </cell>
          <cell r="CJ88" t="str">
            <v>DIRECT MARKETING</v>
          </cell>
          <cell r="CK88" t="str">
            <v>GROUP</v>
          </cell>
          <cell r="CL88" t="str">
            <v>JANGKAWARSA</v>
          </cell>
          <cell r="CM88" t="str">
            <v xml:space="preserve">Reliance Pembiayaan Syariah </v>
          </cell>
          <cell r="CN88" t="str">
            <v>BPR (AJK)</v>
          </cell>
          <cell r="CO88" t="str">
            <v xml:space="preserve"> NP/AJRIUS-MKT/35/IV/23</v>
          </cell>
          <cell r="CP88" t="str">
            <v>-</v>
          </cell>
          <cell r="CR88" t="str">
            <v>30 Hari Kalender</v>
          </cell>
          <cell r="CS88" t="str">
            <v>40 Hari Kalender</v>
          </cell>
          <cell r="CT88" t="str">
            <v>1 bulan</v>
          </cell>
          <cell r="CU88" t="str">
            <v>USIA</v>
          </cell>
          <cell r="CV88">
            <v>0.35</v>
          </cell>
          <cell r="CW88" t="str">
            <v>PPA.AJRUS.33.04.23</v>
          </cell>
          <cell r="CX88">
            <v>70</v>
          </cell>
          <cell r="CY88" t="str">
            <v>OR</v>
          </cell>
          <cell r="CZ88">
            <v>0</v>
          </cell>
          <cell r="DA88" t="str">
            <v>-</v>
          </cell>
          <cell r="DB88" t="str">
            <v>QS 50%;50% Surpulus Max OR 100.000.000</v>
          </cell>
          <cell r="DC88" t="str">
            <v>6 bulan pertama dan rasio manfaat asuransi sudah melebihi 50% dari Total Kontribusi (mana yang terjadi terlebih dahulu)</v>
          </cell>
          <cell r="DD88">
            <v>2.5000000000000001E-2</v>
          </cell>
          <cell r="DE88">
            <v>0</v>
          </cell>
          <cell r="DF88">
            <v>2.5000000000000001E-2</v>
          </cell>
          <cell r="DG88" t="str">
            <v>V</v>
          </cell>
          <cell r="DH88">
            <v>0.3</v>
          </cell>
          <cell r="DI88">
            <v>0.1</v>
          </cell>
          <cell r="DJ88">
            <v>0.6</v>
          </cell>
          <cell r="DK88">
            <v>0.4</v>
          </cell>
          <cell r="DL88">
            <v>0.5</v>
          </cell>
          <cell r="DM88">
            <v>0.5</v>
          </cell>
        </row>
        <row r="89">
          <cell r="B89">
            <v>6012304000043</v>
          </cell>
          <cell r="C89">
            <v>6012304000043</v>
          </cell>
          <cell r="D89" t="str">
            <v>PT. BPR SYARIAH BANDAR LAMPUNG</v>
          </cell>
          <cell r="E89" t="str">
            <v>Jl. Gajah Mada No. 21,
Bandar Lampung – 35121</v>
          </cell>
          <cell r="F89" t="str">
            <v>LAMPUNG</v>
          </cell>
          <cell r="G89">
            <v>45029</v>
          </cell>
          <cell r="H89">
            <v>2023</v>
          </cell>
          <cell r="I89" t="str">
            <v>RTLS</v>
          </cell>
          <cell r="J89" t="str">
            <v>RELIANCE TREM LIFE SYARIAH</v>
          </cell>
          <cell r="K89" t="str">
            <v>AJK</v>
          </cell>
          <cell r="L89">
            <v>45029</v>
          </cell>
          <cell r="M89">
            <v>53065</v>
          </cell>
          <cell r="N89" t="str">
            <v>NEW</v>
          </cell>
          <cell r="O89" t="str">
            <v>INFORCE</v>
          </cell>
          <cell r="P89"/>
          <cell r="Q89" t="str">
            <v>QN_NB_ACRT_550_TERM LIFE_0_0_0_BPR SYARIAH BANDAR LAMPUNG _2023_001</v>
          </cell>
          <cell r="R89" t="str">
            <v>15 Hari Kalender</v>
          </cell>
          <cell r="S89" t="str">
            <v>120 Hari Kalender</v>
          </cell>
          <cell r="T89" t="str">
            <v>120 Hari Kalender</v>
          </cell>
          <cell r="U89" t="str">
            <v>180 Hari Kalender</v>
          </cell>
          <cell r="V89" t="str">
            <v>180(seratus delapan puluh) Hari Kalender sejak terjadi perselisihan</v>
          </cell>
          <cell r="W89">
            <v>0.6</v>
          </cell>
          <cell r="X89">
            <v>0.4</v>
          </cell>
          <cell r="Y89">
            <v>40</v>
          </cell>
          <cell r="Z89">
            <v>60</v>
          </cell>
          <cell r="AA89">
            <v>0.4</v>
          </cell>
          <cell r="AB89">
            <v>0.3</v>
          </cell>
          <cell r="AC89">
            <v>0.3</v>
          </cell>
          <cell r="AD89">
            <v>0.17</v>
          </cell>
          <cell r="AE89">
            <v>0.2</v>
          </cell>
          <cell r="AF89" t="str">
            <v>NASRE</v>
          </cell>
          <cell r="AG89" t="str">
            <v>TREATY</v>
          </cell>
          <cell r="AH89" t="str">
            <v>QS 50%;50% Surpulus Max OR 100.000.000</v>
          </cell>
          <cell r="AI89"/>
          <cell r="AJ89"/>
          <cell r="AK89"/>
          <cell r="AL89"/>
          <cell r="AM89">
            <v>180</v>
          </cell>
          <cell r="AN89"/>
          <cell r="AO89"/>
          <cell r="AP89"/>
          <cell r="AQ89">
            <v>5</v>
          </cell>
          <cell r="AR89">
            <v>0</v>
          </cell>
          <cell r="AS89">
            <v>0</v>
          </cell>
          <cell r="AT89">
            <v>0</v>
          </cell>
          <cell r="AU89">
            <v>0.3</v>
          </cell>
          <cell r="AV89">
            <v>0</v>
          </cell>
          <cell r="AW89">
            <v>0</v>
          </cell>
          <cell r="AX89">
            <v>0</v>
          </cell>
          <cell r="AY89">
            <v>0</v>
          </cell>
          <cell r="AZ89">
            <v>0</v>
          </cell>
          <cell r="BA89" t="str">
            <v>PT. Wahana Abadi Haribawa</v>
          </cell>
          <cell r="BB89" t="str">
            <v xml:space="preserve"> 546-0888699</v>
          </cell>
          <cell r="BC89" t="str">
            <v>Bank BCA</v>
          </cell>
          <cell r="BD89" t="str">
            <v>-</v>
          </cell>
          <cell r="BE89" t="str">
            <v>-</v>
          </cell>
          <cell r="BF89">
            <v>45017</v>
          </cell>
          <cell r="BG89" t="str">
            <v>V</v>
          </cell>
          <cell r="BH89" t="str">
            <v>V</v>
          </cell>
          <cell r="BI89" t="str">
            <v>V</v>
          </cell>
          <cell r="BJ89" t="str">
            <v>V</v>
          </cell>
          <cell r="BK89" t="str">
            <v>-</v>
          </cell>
          <cell r="BL89" t="str">
            <v>V</v>
          </cell>
          <cell r="BM89" t="str">
            <v>v</v>
          </cell>
          <cell r="BN89" t="str">
            <v>02.535.839.1-326.000</v>
          </cell>
          <cell r="BO89" t="str">
            <v>v</v>
          </cell>
          <cell r="BP89" t="str">
            <v>v</v>
          </cell>
          <cell r="BQ89" t="str">
            <v>-</v>
          </cell>
          <cell r="BR89" t="str">
            <v>-</v>
          </cell>
          <cell r="BS89" t="str">
            <v>-</v>
          </cell>
          <cell r="BT89" t="str">
            <v>-</v>
          </cell>
          <cell r="BU89" t="str">
            <v>-</v>
          </cell>
          <cell r="BV89" t="str">
            <v>-</v>
          </cell>
          <cell r="BW89" t="str">
            <v>-</v>
          </cell>
          <cell r="BX89" t="str">
            <v>-</v>
          </cell>
          <cell r="BY89" t="str">
            <v>-</v>
          </cell>
          <cell r="BZ89" t="str">
            <v>-</v>
          </cell>
          <cell r="CA89" t="str">
            <v>-</v>
          </cell>
          <cell r="CB89" t="str">
            <v>Perdagangan besar</v>
          </cell>
          <cell r="CC89" t="str">
            <v>Korporasi Non Finansial</v>
          </cell>
          <cell r="CD89" t="str">
            <v>Lainnya (BPR. Koperasi. dll)</v>
          </cell>
          <cell r="CE89" t="str">
            <v>-</v>
          </cell>
          <cell r="CF89" t="str">
            <v>BAGUS</v>
          </cell>
          <cell r="CG89" t="str">
            <v>DIRECT MARKETING</v>
          </cell>
          <cell r="CH89" t="str">
            <v>DIRECT MARKETING</v>
          </cell>
          <cell r="CI89" t="str">
            <v>HEAD</v>
          </cell>
          <cell r="CJ89" t="str">
            <v>DIRECT MARKETING</v>
          </cell>
          <cell r="CK89" t="str">
            <v>GROUP</v>
          </cell>
          <cell r="CL89" t="str">
            <v>JANGKAWARSA</v>
          </cell>
          <cell r="CM89" t="str">
            <v xml:space="preserve">Reliance Pembiayaan Syariah </v>
          </cell>
          <cell r="CN89" t="str">
            <v>BPR (AJK)</v>
          </cell>
          <cell r="CO89" t="str">
            <v xml:space="preserve"> NP/AJRIUS-MKT/35/IV/23</v>
          </cell>
          <cell r="CP89" t="str">
            <v>-</v>
          </cell>
          <cell r="CR89" t="str">
            <v>30 Hari Kalender</v>
          </cell>
          <cell r="CS89" t="str">
            <v>40 Hari Kalender</v>
          </cell>
          <cell r="CT89" t="str">
            <v>1 bulan</v>
          </cell>
          <cell r="CU89" t="str">
            <v>USIA</v>
          </cell>
          <cell r="CV89">
            <v>0.35</v>
          </cell>
          <cell r="CW89" t="str">
            <v>PPA.AJRUS.33.04.23</v>
          </cell>
          <cell r="CX89">
            <v>70</v>
          </cell>
          <cell r="CY89" t="str">
            <v>OR</v>
          </cell>
          <cell r="CZ89">
            <v>0</v>
          </cell>
          <cell r="DA89" t="str">
            <v>-</v>
          </cell>
          <cell r="DB89" t="str">
            <v>QS 50%;50% Surpulus Max OR 100.000.000</v>
          </cell>
          <cell r="DC89" t="str">
            <v>6 bulan pertama dan rasio manfaat asuransi sudah melebihi 50% dari Total Kontribusi (mana yang terjadi terlebih dahulu)</v>
          </cell>
          <cell r="DD89">
            <v>2.5000000000000001E-2</v>
          </cell>
          <cell r="DE89">
            <v>0</v>
          </cell>
          <cell r="DF89">
            <v>2.5000000000000001E-2</v>
          </cell>
          <cell r="DG89" t="str">
            <v>V</v>
          </cell>
          <cell r="DH89">
            <v>0.3</v>
          </cell>
          <cell r="DI89">
            <v>0.1</v>
          </cell>
          <cell r="DJ89">
            <v>0.6</v>
          </cell>
          <cell r="DK89">
            <v>0.4</v>
          </cell>
          <cell r="DL89">
            <v>0.5</v>
          </cell>
          <cell r="DM89">
            <v>0.5</v>
          </cell>
        </row>
        <row r="90">
          <cell r="B90">
            <v>6012304000044</v>
          </cell>
          <cell r="C90">
            <v>6012304000044</v>
          </cell>
          <cell r="D90" t="str">
            <v>PT. BPR SYARIAH AMAN SYARIAH</v>
          </cell>
          <cell r="E90" t="str">
            <v>Jl. Raya Sumbergede Kec. Sekampung,
Lampung Timur – 34352</v>
          </cell>
          <cell r="F90" t="str">
            <v>LAMPUNG</v>
          </cell>
          <cell r="G90">
            <v>45029</v>
          </cell>
          <cell r="H90">
            <v>2023</v>
          </cell>
          <cell r="I90" t="str">
            <v>RPS</v>
          </cell>
          <cell r="J90" t="str">
            <v>RELIANCE PEMBIAYAAN SYARIAH</v>
          </cell>
          <cell r="K90" t="str">
            <v>AJK</v>
          </cell>
          <cell r="L90">
            <v>45029</v>
          </cell>
          <cell r="M90">
            <v>53065</v>
          </cell>
          <cell r="N90" t="str">
            <v>NEW</v>
          </cell>
          <cell r="O90" t="str">
            <v>INFORCE</v>
          </cell>
          <cell r="P90"/>
          <cell r="Q90" t="str">
            <v>QN_NB_ACRT_550_TERM LIFE_0_0_0_BPR SYARIAH AMAN SYARIAH _2023_001</v>
          </cell>
          <cell r="R90" t="str">
            <v>15 Hari Kalender</v>
          </cell>
          <cell r="S90" t="str">
            <v>120 Hari Kalender</v>
          </cell>
          <cell r="T90" t="str">
            <v>120 Hari Kalender</v>
          </cell>
          <cell r="U90" t="str">
            <v>180 Hari Kalender</v>
          </cell>
          <cell r="V90" t="str">
            <v>180(seratus delapan puluh) Hari Kalender sejak terjadi perselisihan</v>
          </cell>
          <cell r="W90">
            <v>0.6</v>
          </cell>
          <cell r="X90">
            <v>0.4</v>
          </cell>
          <cell r="Y90">
            <v>40</v>
          </cell>
          <cell r="Z90">
            <v>60</v>
          </cell>
          <cell r="AA90">
            <v>0.4</v>
          </cell>
          <cell r="AB90">
            <v>0.3</v>
          </cell>
          <cell r="AC90">
            <v>0.3</v>
          </cell>
          <cell r="AD90">
            <v>0.17</v>
          </cell>
          <cell r="AE90">
            <v>0.2</v>
          </cell>
          <cell r="AF90" t="str">
            <v>NASRE</v>
          </cell>
          <cell r="AG90" t="str">
            <v>TREATY</v>
          </cell>
          <cell r="AH90" t="str">
            <v>QS 50%;50% Surpulus Max OR 100.000.000</v>
          </cell>
          <cell r="AI90"/>
          <cell r="AJ90"/>
          <cell r="AK90"/>
          <cell r="AL90"/>
          <cell r="AM90">
            <v>180</v>
          </cell>
          <cell r="AN90"/>
          <cell r="AO90"/>
          <cell r="AP90"/>
          <cell r="AQ90">
            <v>5</v>
          </cell>
          <cell r="AR90">
            <v>0</v>
          </cell>
          <cell r="AS90">
            <v>0</v>
          </cell>
          <cell r="AT90">
            <v>0</v>
          </cell>
          <cell r="AU90">
            <v>0.3</v>
          </cell>
          <cell r="AV90">
            <v>0</v>
          </cell>
          <cell r="AW90">
            <v>0</v>
          </cell>
          <cell r="AX90">
            <v>0</v>
          </cell>
          <cell r="AY90">
            <v>0</v>
          </cell>
          <cell r="AZ90">
            <v>0</v>
          </cell>
          <cell r="BA90" t="str">
            <v>PT. Wahana Abadi Haribawa</v>
          </cell>
          <cell r="BB90" t="str">
            <v xml:space="preserve"> 546-0888699</v>
          </cell>
          <cell r="BC90" t="str">
            <v>Bank BCA</v>
          </cell>
          <cell r="BD90" t="str">
            <v>-</v>
          </cell>
          <cell r="BE90" t="str">
            <v>-</v>
          </cell>
          <cell r="BF90">
            <v>45017</v>
          </cell>
          <cell r="BG90" t="str">
            <v>V</v>
          </cell>
          <cell r="BH90" t="str">
            <v>V</v>
          </cell>
          <cell r="BI90" t="str">
            <v>V</v>
          </cell>
          <cell r="BJ90" t="str">
            <v>V</v>
          </cell>
          <cell r="BK90" t="str">
            <v>-</v>
          </cell>
          <cell r="BL90" t="str">
            <v>V</v>
          </cell>
          <cell r="BM90" t="str">
            <v>v</v>
          </cell>
          <cell r="BN90" t="str">
            <v>02.535.839.1-326.000</v>
          </cell>
          <cell r="BO90" t="str">
            <v>v</v>
          </cell>
          <cell r="BP90" t="str">
            <v>v</v>
          </cell>
          <cell r="BQ90" t="str">
            <v>-</v>
          </cell>
          <cell r="BR90" t="str">
            <v>-</v>
          </cell>
          <cell r="BS90" t="str">
            <v>-</v>
          </cell>
          <cell r="BT90" t="str">
            <v>-</v>
          </cell>
          <cell r="BU90" t="str">
            <v>-</v>
          </cell>
          <cell r="BV90" t="str">
            <v>-</v>
          </cell>
          <cell r="BW90" t="str">
            <v>-</v>
          </cell>
          <cell r="BX90" t="str">
            <v>-</v>
          </cell>
          <cell r="BY90" t="str">
            <v>-</v>
          </cell>
          <cell r="BZ90" t="str">
            <v>-</v>
          </cell>
          <cell r="CA90" t="str">
            <v>-</v>
          </cell>
          <cell r="CB90" t="str">
            <v>Perdagangan besar</v>
          </cell>
          <cell r="CC90" t="str">
            <v>Korporasi Non Finansial</v>
          </cell>
          <cell r="CD90" t="str">
            <v>Lainnya (BPR. Koperasi. dll)</v>
          </cell>
          <cell r="CE90" t="str">
            <v>-</v>
          </cell>
          <cell r="CF90" t="str">
            <v>BAGUS</v>
          </cell>
          <cell r="CG90" t="str">
            <v>DIRECT MARKETING</v>
          </cell>
          <cell r="CH90" t="str">
            <v>DIRECT MARKETING</v>
          </cell>
          <cell r="CI90" t="str">
            <v>HEAD</v>
          </cell>
          <cell r="CJ90" t="str">
            <v>DIRECT MARKETING</v>
          </cell>
          <cell r="CK90" t="str">
            <v>GROUP</v>
          </cell>
          <cell r="CL90" t="str">
            <v>JANGKAWARSA</v>
          </cell>
          <cell r="CM90" t="str">
            <v xml:space="preserve">Reliance Pembiayaan Syariah </v>
          </cell>
          <cell r="CN90" t="str">
            <v>BPR (AJK)</v>
          </cell>
          <cell r="CO90" t="str">
            <v xml:space="preserve"> NP/AJRIUS-MKT/35/IV/23</v>
          </cell>
          <cell r="CP90" t="str">
            <v>-</v>
          </cell>
          <cell r="CR90" t="str">
            <v>30 Hari Kalender</v>
          </cell>
          <cell r="CS90" t="str">
            <v>40 Hari Kalender</v>
          </cell>
          <cell r="CT90" t="str">
            <v>1 bulan</v>
          </cell>
          <cell r="CU90" t="str">
            <v>USIA</v>
          </cell>
          <cell r="CV90">
            <v>0.35</v>
          </cell>
          <cell r="CW90" t="str">
            <v>PPA.AJRUS.33.04.23</v>
          </cell>
          <cell r="CX90">
            <v>70</v>
          </cell>
          <cell r="CY90" t="str">
            <v>OR</v>
          </cell>
          <cell r="CZ90">
            <v>0</v>
          </cell>
          <cell r="DA90" t="str">
            <v>-</v>
          </cell>
          <cell r="DB90" t="str">
            <v>QS 50%;50% Surpulus Max OR 100.000.000</v>
          </cell>
          <cell r="DC90" t="str">
            <v>6 bulan pertama dan rasio manfaat asuransi sudah melebihi 50% dari Total Kontribusi (mana yang terjadi terlebih dahulu)</v>
          </cell>
          <cell r="DD90">
            <v>2.5000000000000001E-2</v>
          </cell>
          <cell r="DE90">
            <v>0</v>
          </cell>
          <cell r="DF90">
            <v>2.5000000000000001E-2</v>
          </cell>
          <cell r="DG90" t="str">
            <v>V</v>
          </cell>
          <cell r="DH90">
            <v>0.3</v>
          </cell>
          <cell r="DI90">
            <v>0.1</v>
          </cell>
          <cell r="DJ90">
            <v>0.6</v>
          </cell>
          <cell r="DK90">
            <v>0.4</v>
          </cell>
          <cell r="DL90">
            <v>0.5</v>
          </cell>
          <cell r="DM90">
            <v>0.5</v>
          </cell>
        </row>
        <row r="91">
          <cell r="B91">
            <v>6022304000012</v>
          </cell>
          <cell r="C91">
            <v>6022304000012</v>
          </cell>
          <cell r="D91" t="str">
            <v>PT. BPR SYARIAH AMAN SYARIAH</v>
          </cell>
          <cell r="E91" t="str">
            <v>Jl. Raya Sumbergede Kec. Sekampung,
Lampung Timur – 34352</v>
          </cell>
          <cell r="F91" t="str">
            <v>LAMPUNG</v>
          </cell>
          <cell r="G91">
            <v>45029</v>
          </cell>
          <cell r="H91">
            <v>2023</v>
          </cell>
          <cell r="I91" t="str">
            <v>RTLS</v>
          </cell>
          <cell r="J91" t="str">
            <v>RELIANCE TREM LIFE SYARIAH</v>
          </cell>
          <cell r="K91" t="str">
            <v>AJK</v>
          </cell>
          <cell r="L91">
            <v>45029</v>
          </cell>
          <cell r="M91">
            <v>53065</v>
          </cell>
          <cell r="N91" t="str">
            <v>NEW</v>
          </cell>
          <cell r="O91" t="str">
            <v>INFORCE</v>
          </cell>
          <cell r="P91"/>
          <cell r="Q91" t="str">
            <v>QN_NB_ACRT_550_TERM LIFE_0_0_0_BPR SYARIAH AMAN SYARIAH _2023_001</v>
          </cell>
          <cell r="R91" t="str">
            <v>15 Hari Kalender</v>
          </cell>
          <cell r="S91" t="str">
            <v>120 Hari Kalender</v>
          </cell>
          <cell r="T91" t="str">
            <v>120 Hari Kalender</v>
          </cell>
          <cell r="U91" t="str">
            <v>180 Hari Kalender</v>
          </cell>
          <cell r="V91" t="str">
            <v>180(seratus delapan puluh) Hari Kalender sejak terjadi perselisihan</v>
          </cell>
          <cell r="W91">
            <v>0.6</v>
          </cell>
          <cell r="X91">
            <v>0.4</v>
          </cell>
          <cell r="Y91">
            <v>40</v>
          </cell>
          <cell r="Z91">
            <v>60</v>
          </cell>
          <cell r="AA91">
            <v>0.4</v>
          </cell>
          <cell r="AB91">
            <v>0.3</v>
          </cell>
          <cell r="AC91">
            <v>0.3</v>
          </cell>
          <cell r="AD91">
            <v>0.17</v>
          </cell>
          <cell r="AE91">
            <v>0.2</v>
          </cell>
          <cell r="AF91" t="str">
            <v>NASRE</v>
          </cell>
          <cell r="AG91" t="str">
            <v>TREATY</v>
          </cell>
          <cell r="AH91" t="str">
            <v>QS 50%;50% Surpulus Max OR 100.000.000</v>
          </cell>
          <cell r="AI91"/>
          <cell r="AJ91"/>
          <cell r="AK91"/>
          <cell r="AL91"/>
          <cell r="AM91">
            <v>180</v>
          </cell>
          <cell r="AN91"/>
          <cell r="AO91"/>
          <cell r="AP91"/>
          <cell r="AQ91">
            <v>5</v>
          </cell>
          <cell r="AR91">
            <v>0</v>
          </cell>
          <cell r="AS91">
            <v>0</v>
          </cell>
          <cell r="AT91">
            <v>0</v>
          </cell>
          <cell r="AU91">
            <v>0.3</v>
          </cell>
          <cell r="AV91">
            <v>0</v>
          </cell>
          <cell r="AW91">
            <v>0</v>
          </cell>
          <cell r="AX91">
            <v>0</v>
          </cell>
          <cell r="AY91">
            <v>0</v>
          </cell>
          <cell r="AZ91">
            <v>0</v>
          </cell>
          <cell r="BA91" t="str">
            <v>PT. Wahana Abadi Haribawa</v>
          </cell>
          <cell r="BB91" t="str">
            <v xml:space="preserve"> 546-0888699</v>
          </cell>
          <cell r="BC91" t="str">
            <v>Bank BCA</v>
          </cell>
          <cell r="BD91" t="str">
            <v>-</v>
          </cell>
          <cell r="BE91" t="str">
            <v>-</v>
          </cell>
          <cell r="BF91">
            <v>45017</v>
          </cell>
          <cell r="BG91" t="str">
            <v>V</v>
          </cell>
          <cell r="BH91" t="str">
            <v>V</v>
          </cell>
          <cell r="BI91" t="str">
            <v>V</v>
          </cell>
          <cell r="BJ91" t="str">
            <v>V</v>
          </cell>
          <cell r="BK91" t="str">
            <v>-</v>
          </cell>
          <cell r="BL91" t="str">
            <v>V</v>
          </cell>
          <cell r="BM91" t="str">
            <v>v</v>
          </cell>
          <cell r="BN91" t="str">
            <v>02.535.839.1-326.000</v>
          </cell>
          <cell r="BO91" t="str">
            <v>v</v>
          </cell>
          <cell r="BP91" t="str">
            <v>v</v>
          </cell>
          <cell r="BQ91" t="str">
            <v>-</v>
          </cell>
          <cell r="BR91" t="str">
            <v>-</v>
          </cell>
          <cell r="BS91" t="str">
            <v>-</v>
          </cell>
          <cell r="BT91" t="str">
            <v>-</v>
          </cell>
          <cell r="BU91" t="str">
            <v>-</v>
          </cell>
          <cell r="BV91" t="str">
            <v>-</v>
          </cell>
          <cell r="BW91" t="str">
            <v>-</v>
          </cell>
          <cell r="BX91" t="str">
            <v>-</v>
          </cell>
          <cell r="BY91" t="str">
            <v>-</v>
          </cell>
          <cell r="BZ91" t="str">
            <v>-</v>
          </cell>
          <cell r="CA91" t="str">
            <v>-</v>
          </cell>
          <cell r="CB91" t="str">
            <v>Perdagangan besar</v>
          </cell>
          <cell r="CC91" t="str">
            <v>Korporasi Non Finansial</v>
          </cell>
          <cell r="CD91" t="str">
            <v>Lainnya (BPR. Koperasi. dll)</v>
          </cell>
          <cell r="CE91" t="str">
            <v>-</v>
          </cell>
          <cell r="CF91" t="str">
            <v>BAGUS</v>
          </cell>
          <cell r="CG91" t="str">
            <v>DIRECT MARKETING</v>
          </cell>
          <cell r="CH91" t="str">
            <v>DIRECT MARKETING</v>
          </cell>
          <cell r="CI91" t="str">
            <v>HEAD</v>
          </cell>
          <cell r="CJ91" t="str">
            <v>DIRECT MARKETING</v>
          </cell>
          <cell r="CK91" t="str">
            <v>GROUP</v>
          </cell>
          <cell r="CL91" t="str">
            <v>JANGKAWARSA</v>
          </cell>
          <cell r="CM91" t="str">
            <v xml:space="preserve">Reliance Pembiayaan Syariah </v>
          </cell>
          <cell r="CN91" t="str">
            <v>BPR (AJK)</v>
          </cell>
          <cell r="CO91" t="str">
            <v xml:space="preserve"> NP/AJRIUS-MKT/35/IV/23</v>
          </cell>
          <cell r="CP91" t="str">
            <v>-</v>
          </cell>
          <cell r="CR91" t="str">
            <v>30 Hari Kalender</v>
          </cell>
          <cell r="CS91" t="str">
            <v>40 Hari Kalender</v>
          </cell>
          <cell r="CT91" t="str">
            <v>1 bulan</v>
          </cell>
          <cell r="CU91" t="str">
            <v>USIA</v>
          </cell>
          <cell r="CV91">
            <v>0.35</v>
          </cell>
          <cell r="CW91" t="str">
            <v>PPA.AJRUS.33.04.23</v>
          </cell>
          <cell r="CX91">
            <v>70</v>
          </cell>
          <cell r="CY91" t="str">
            <v>OR</v>
          </cell>
          <cell r="CZ91">
            <v>0</v>
          </cell>
          <cell r="DA91" t="str">
            <v>-</v>
          </cell>
          <cell r="DB91" t="str">
            <v>QS 50%;50% Surpulus Max OR 100.000.000</v>
          </cell>
          <cell r="DC91" t="str">
            <v>6 bulan pertama dan rasio manfaat asuransi sudah melebihi 50% dari Total Kontribusi (mana yang terjadi terlebih dahulu)</v>
          </cell>
          <cell r="DD91">
            <v>2.5000000000000001E-2</v>
          </cell>
          <cell r="DE91">
            <v>0</v>
          </cell>
          <cell r="DF91">
            <v>2.5000000000000001E-2</v>
          </cell>
          <cell r="DG91" t="str">
            <v>V</v>
          </cell>
          <cell r="DH91">
            <v>0.3</v>
          </cell>
          <cell r="DI91">
            <v>0.1</v>
          </cell>
          <cell r="DJ91">
            <v>0.6</v>
          </cell>
          <cell r="DK91">
            <v>0.4</v>
          </cell>
          <cell r="DL91">
            <v>0.5</v>
          </cell>
          <cell r="DM91">
            <v>0.5</v>
          </cell>
        </row>
        <row r="92">
          <cell r="B92">
            <v>6012304000045</v>
          </cell>
          <cell r="C92">
            <v>6012304000045</v>
          </cell>
          <cell r="D92" t="str">
            <v>PT. BPRS LAMPUNG BARAT (PERSERODA)</v>
          </cell>
          <cell r="E92" t="str">
            <v>Jl. R.A Kartini No.78 Pasar Liwa, Kec.Balik Bukit,
Lampung Barat – 34811</v>
          </cell>
          <cell r="F92" t="str">
            <v>LAMPUNG</v>
          </cell>
          <cell r="G92">
            <v>45029</v>
          </cell>
          <cell r="H92">
            <v>2023</v>
          </cell>
          <cell r="I92" t="str">
            <v>RPS</v>
          </cell>
          <cell r="J92" t="str">
            <v>RELIANCE PEMBIAYAAN SYARIAH</v>
          </cell>
          <cell r="K92" t="str">
            <v>AJK</v>
          </cell>
          <cell r="L92">
            <v>45029</v>
          </cell>
          <cell r="M92">
            <v>53065</v>
          </cell>
          <cell r="N92" t="str">
            <v>NEW</v>
          </cell>
          <cell r="O92" t="str">
            <v>INFORCE</v>
          </cell>
          <cell r="P92"/>
          <cell r="Q92" t="str">
            <v>QN_NB_ACRT_550_TERM LIFE_0_0_0_BPRS LAMPUNG BARAT _2023_001</v>
          </cell>
          <cell r="R92" t="str">
            <v>15 Hari Kalender</v>
          </cell>
          <cell r="S92" t="str">
            <v>120 Hari Kalender</v>
          </cell>
          <cell r="T92" t="str">
            <v>120 Hari Kalender</v>
          </cell>
          <cell r="U92" t="str">
            <v>180 Hari Kalender</v>
          </cell>
          <cell r="V92" t="str">
            <v>180(seratus delapan puluh) Hari Kalender sejak terjadi perselisihan</v>
          </cell>
          <cell r="W92">
            <v>0.6</v>
          </cell>
          <cell r="X92">
            <v>0.4</v>
          </cell>
          <cell r="Y92">
            <v>40</v>
          </cell>
          <cell r="Z92">
            <v>60</v>
          </cell>
          <cell r="AA92">
            <v>0.4</v>
          </cell>
          <cell r="AB92">
            <v>0.3</v>
          </cell>
          <cell r="AC92">
            <v>0.3</v>
          </cell>
          <cell r="AD92">
            <v>0.17</v>
          </cell>
          <cell r="AE92">
            <v>0.2</v>
          </cell>
          <cell r="AF92" t="str">
            <v>NASRE</v>
          </cell>
          <cell r="AG92" t="str">
            <v>TREATY</v>
          </cell>
          <cell r="AH92" t="str">
            <v>QS 50%;50% Surpulus Max OR 100.000.000</v>
          </cell>
          <cell r="AI92"/>
          <cell r="AJ92"/>
          <cell r="AK92"/>
          <cell r="AL92"/>
          <cell r="AM92">
            <v>180</v>
          </cell>
          <cell r="AN92"/>
          <cell r="AO92"/>
          <cell r="AP92"/>
          <cell r="AQ92">
            <v>5</v>
          </cell>
          <cell r="AR92">
            <v>0</v>
          </cell>
          <cell r="AS92">
            <v>0</v>
          </cell>
          <cell r="AT92">
            <v>0</v>
          </cell>
          <cell r="AU92">
            <v>0.3</v>
          </cell>
          <cell r="AV92">
            <v>0</v>
          </cell>
          <cell r="AW92">
            <v>0</v>
          </cell>
          <cell r="AX92">
            <v>0</v>
          </cell>
          <cell r="AY92">
            <v>0</v>
          </cell>
          <cell r="AZ92">
            <v>0</v>
          </cell>
          <cell r="BA92" t="str">
            <v>PT. Wahana Abadi Haribawa</v>
          </cell>
          <cell r="BB92" t="str">
            <v xml:space="preserve"> 546-0888699</v>
          </cell>
          <cell r="BC92" t="str">
            <v>Bank BCA</v>
          </cell>
          <cell r="BD92" t="str">
            <v>-</v>
          </cell>
          <cell r="BE92" t="str">
            <v>-</v>
          </cell>
          <cell r="BF92">
            <v>45017</v>
          </cell>
          <cell r="BG92" t="str">
            <v>V</v>
          </cell>
          <cell r="BH92" t="str">
            <v>V</v>
          </cell>
          <cell r="BI92" t="str">
            <v>V</v>
          </cell>
          <cell r="BJ92" t="str">
            <v>V</v>
          </cell>
          <cell r="BK92" t="str">
            <v>-</v>
          </cell>
          <cell r="BL92" t="str">
            <v>V</v>
          </cell>
          <cell r="BM92" t="str">
            <v>v</v>
          </cell>
          <cell r="BN92" t="str">
            <v>02.535.839.1-326.000</v>
          </cell>
          <cell r="BO92" t="str">
            <v>v</v>
          </cell>
          <cell r="BP92" t="str">
            <v>v</v>
          </cell>
          <cell r="BQ92" t="str">
            <v>-</v>
          </cell>
          <cell r="BR92" t="str">
            <v>-</v>
          </cell>
          <cell r="BS92" t="str">
            <v>-</v>
          </cell>
          <cell r="BT92" t="str">
            <v>-</v>
          </cell>
          <cell r="BU92" t="str">
            <v>-</v>
          </cell>
          <cell r="BV92" t="str">
            <v>-</v>
          </cell>
          <cell r="BW92" t="str">
            <v>-</v>
          </cell>
          <cell r="BX92" t="str">
            <v>-</v>
          </cell>
          <cell r="BY92" t="str">
            <v>-</v>
          </cell>
          <cell r="BZ92" t="str">
            <v>-</v>
          </cell>
          <cell r="CA92" t="str">
            <v>-</v>
          </cell>
          <cell r="CB92" t="str">
            <v>Perdagangan besar</v>
          </cell>
          <cell r="CC92" t="str">
            <v>Korporasi Non Finansial</v>
          </cell>
          <cell r="CD92" t="str">
            <v>Lainnya (BPR. Koperasi. dll)</v>
          </cell>
          <cell r="CE92" t="str">
            <v>-</v>
          </cell>
          <cell r="CF92" t="str">
            <v>BAGUS</v>
          </cell>
          <cell r="CG92" t="str">
            <v>DIRECT MARKETING</v>
          </cell>
          <cell r="CH92" t="str">
            <v>DIRECT MARKETING</v>
          </cell>
          <cell r="CI92" t="str">
            <v>HEAD</v>
          </cell>
          <cell r="CJ92" t="str">
            <v>DIRECT MARKETING</v>
          </cell>
          <cell r="CK92" t="str">
            <v>GROUP</v>
          </cell>
          <cell r="CL92" t="str">
            <v>JANGKAWARSA</v>
          </cell>
          <cell r="CM92" t="str">
            <v xml:space="preserve">Reliance Pembiayaan Syariah </v>
          </cell>
          <cell r="CN92" t="str">
            <v>BPR (AJK)</v>
          </cell>
          <cell r="CO92" t="str">
            <v xml:space="preserve"> NP/AJRIUS-MKT/35/IV/23</v>
          </cell>
          <cell r="CP92" t="str">
            <v>-</v>
          </cell>
          <cell r="CR92" t="str">
            <v>30 Hari Kalender</v>
          </cell>
          <cell r="CS92" t="str">
            <v>40 Hari Kalender</v>
          </cell>
          <cell r="CT92" t="str">
            <v>1 bulan</v>
          </cell>
          <cell r="CU92" t="str">
            <v>USIA</v>
          </cell>
          <cell r="CV92">
            <v>0.35</v>
          </cell>
          <cell r="CW92" t="str">
            <v>PPA.AJRUS.33.04.23</v>
          </cell>
          <cell r="CX92">
            <v>70</v>
          </cell>
          <cell r="CY92" t="str">
            <v>OR</v>
          </cell>
          <cell r="CZ92">
            <v>0</v>
          </cell>
          <cell r="DA92" t="str">
            <v>-</v>
          </cell>
          <cell r="DB92" t="str">
            <v>QS 50%;50% Surpulus Max OR 100.000.000</v>
          </cell>
          <cell r="DC92" t="str">
            <v>6 bulan pertama dan rasio manfaat asuransi sudah melebihi 50% dari Total Kontribusi (mana yang terjadi terlebih dahulu)</v>
          </cell>
          <cell r="DD92">
            <v>2.5000000000000001E-2</v>
          </cell>
          <cell r="DE92">
            <v>0</v>
          </cell>
          <cell r="DF92">
            <v>2.5000000000000001E-2</v>
          </cell>
          <cell r="DG92" t="str">
            <v>V</v>
          </cell>
          <cell r="DH92">
            <v>0.3</v>
          </cell>
          <cell r="DI92">
            <v>0.1</v>
          </cell>
          <cell r="DJ92">
            <v>0.6</v>
          </cell>
          <cell r="DK92">
            <v>0.4</v>
          </cell>
          <cell r="DL92">
            <v>0.5</v>
          </cell>
          <cell r="DM92">
            <v>0.5</v>
          </cell>
        </row>
        <row r="93">
          <cell r="B93">
            <v>6022304000013</v>
          </cell>
          <cell r="C93">
            <v>6022304000013</v>
          </cell>
          <cell r="D93" t="str">
            <v>PT. BPRS LAMPUNG BARAT (PERSERODA)</v>
          </cell>
          <cell r="E93" t="str">
            <v>Jl. R.A Kartini No.78 Pasar Liwa, Kec.Balik Bukit,</v>
          </cell>
          <cell r="F93" t="str">
            <v>LAMPUNG</v>
          </cell>
          <cell r="G93">
            <v>45029</v>
          </cell>
          <cell r="H93">
            <v>2023</v>
          </cell>
          <cell r="I93" t="str">
            <v>RTLS</v>
          </cell>
          <cell r="J93" t="str">
            <v>RELIANCE TREM LIFE SYARIAH</v>
          </cell>
          <cell r="K93" t="str">
            <v>AJK</v>
          </cell>
          <cell r="L93">
            <v>45029</v>
          </cell>
          <cell r="M93">
            <v>53065</v>
          </cell>
          <cell r="N93" t="str">
            <v>NEW</v>
          </cell>
          <cell r="O93" t="str">
            <v>INFORCE</v>
          </cell>
          <cell r="P93"/>
          <cell r="Q93" t="str">
            <v>QN_NB_ACRT_550_TERM LIFE_0_0_0_BPRS LAMPUNG BARAT _2023_001</v>
          </cell>
          <cell r="R93" t="str">
            <v>15 Hari Kalender</v>
          </cell>
          <cell r="S93" t="str">
            <v>120 Hari Kalender</v>
          </cell>
          <cell r="T93" t="str">
            <v>120 Hari Kalender</v>
          </cell>
          <cell r="U93" t="str">
            <v>180 Hari Kalender</v>
          </cell>
          <cell r="V93" t="str">
            <v>180(seratus delapan puluh) Hari Kalender sejak terjadi perselisihan</v>
          </cell>
          <cell r="W93">
            <v>0.6</v>
          </cell>
          <cell r="X93">
            <v>0.4</v>
          </cell>
          <cell r="Y93">
            <v>40</v>
          </cell>
          <cell r="Z93">
            <v>60</v>
          </cell>
          <cell r="AA93">
            <v>0.4</v>
          </cell>
          <cell r="AB93">
            <v>0.3</v>
          </cell>
          <cell r="AC93">
            <v>0.3</v>
          </cell>
          <cell r="AD93">
            <v>0.17</v>
          </cell>
          <cell r="AE93">
            <v>0.2</v>
          </cell>
          <cell r="AF93" t="str">
            <v>NASRE</v>
          </cell>
          <cell r="AG93" t="str">
            <v>TREATY</v>
          </cell>
          <cell r="AH93" t="str">
            <v>QS 50%;50% Surpulus Max OR 100.000.000</v>
          </cell>
          <cell r="AI93"/>
          <cell r="AJ93"/>
          <cell r="AK93"/>
          <cell r="AL93"/>
          <cell r="AM93">
            <v>180</v>
          </cell>
          <cell r="AN93"/>
          <cell r="AO93"/>
          <cell r="AP93"/>
          <cell r="AQ93">
            <v>5</v>
          </cell>
          <cell r="AR93">
            <v>0</v>
          </cell>
          <cell r="AS93">
            <v>0</v>
          </cell>
          <cell r="AT93">
            <v>0</v>
          </cell>
          <cell r="AU93">
            <v>0.3</v>
          </cell>
          <cell r="AV93">
            <v>0</v>
          </cell>
          <cell r="AW93">
            <v>0</v>
          </cell>
          <cell r="AX93">
            <v>0</v>
          </cell>
          <cell r="AY93">
            <v>0</v>
          </cell>
          <cell r="AZ93">
            <v>0</v>
          </cell>
          <cell r="BA93" t="str">
            <v>PT. Wahana Abadi Haribawa</v>
          </cell>
          <cell r="BB93" t="str">
            <v xml:space="preserve"> 546-0888699</v>
          </cell>
          <cell r="BC93" t="str">
            <v>Bank BCA</v>
          </cell>
          <cell r="BD93" t="str">
            <v>-</v>
          </cell>
          <cell r="BE93" t="str">
            <v>-</v>
          </cell>
          <cell r="BF93">
            <v>45017</v>
          </cell>
          <cell r="BG93" t="str">
            <v>V</v>
          </cell>
          <cell r="BH93" t="str">
            <v>V</v>
          </cell>
          <cell r="BI93" t="str">
            <v>V</v>
          </cell>
          <cell r="BJ93" t="str">
            <v>V</v>
          </cell>
          <cell r="BK93" t="str">
            <v>-</v>
          </cell>
          <cell r="BL93" t="str">
            <v>V</v>
          </cell>
          <cell r="BM93" t="str">
            <v>v</v>
          </cell>
          <cell r="BN93" t="str">
            <v>02.535.839.1-326.000</v>
          </cell>
          <cell r="BO93" t="str">
            <v>v</v>
          </cell>
          <cell r="BP93" t="str">
            <v>v</v>
          </cell>
          <cell r="BQ93" t="str">
            <v>-</v>
          </cell>
          <cell r="BR93" t="str">
            <v>-</v>
          </cell>
          <cell r="BS93" t="str">
            <v>-</v>
          </cell>
          <cell r="BT93" t="str">
            <v>-</v>
          </cell>
          <cell r="BU93" t="str">
            <v>-</v>
          </cell>
          <cell r="BV93" t="str">
            <v>-</v>
          </cell>
          <cell r="BW93" t="str">
            <v>-</v>
          </cell>
          <cell r="BX93" t="str">
            <v>-</v>
          </cell>
          <cell r="BY93" t="str">
            <v>-</v>
          </cell>
          <cell r="BZ93" t="str">
            <v>-</v>
          </cell>
          <cell r="CA93" t="str">
            <v>-</v>
          </cell>
          <cell r="CB93" t="str">
            <v>Perdagangan besar</v>
          </cell>
          <cell r="CC93" t="str">
            <v>Korporasi Non Finansial</v>
          </cell>
          <cell r="CD93" t="str">
            <v>Lainnya (BPR. Koperasi. dll)</v>
          </cell>
          <cell r="CE93" t="str">
            <v>-</v>
          </cell>
          <cell r="CF93" t="str">
            <v>BAGUS</v>
          </cell>
          <cell r="CG93" t="str">
            <v>DIRECT MARKETING</v>
          </cell>
          <cell r="CH93" t="str">
            <v>DIRECT MARKETING</v>
          </cell>
          <cell r="CI93" t="str">
            <v>HEAD</v>
          </cell>
          <cell r="CJ93" t="str">
            <v>DIRECT MARKETING</v>
          </cell>
          <cell r="CK93" t="str">
            <v>GROUP</v>
          </cell>
          <cell r="CL93" t="str">
            <v>JANGKAWARSA</v>
          </cell>
          <cell r="CM93" t="str">
            <v xml:space="preserve">Reliance Pembiayaan Syariah </v>
          </cell>
          <cell r="CN93" t="str">
            <v>BPR (AJK)</v>
          </cell>
          <cell r="CO93" t="str">
            <v xml:space="preserve"> NP/AJRIUS-MKT/35/IV/23</v>
          </cell>
          <cell r="CP93" t="str">
            <v>-</v>
          </cell>
          <cell r="CR93" t="str">
            <v>30 Hari Kalender</v>
          </cell>
          <cell r="CS93" t="str">
            <v>40 Hari Kalender</v>
          </cell>
          <cell r="CT93" t="str">
            <v>1 bulan</v>
          </cell>
          <cell r="CU93" t="str">
            <v>USIA</v>
          </cell>
          <cell r="CV93">
            <v>0.35</v>
          </cell>
          <cell r="CW93" t="str">
            <v>PPA.AJRUS.33.04.23</v>
          </cell>
          <cell r="CX93">
            <v>70</v>
          </cell>
          <cell r="CY93" t="str">
            <v>OR</v>
          </cell>
          <cell r="CZ93">
            <v>0</v>
          </cell>
          <cell r="DA93" t="str">
            <v>-</v>
          </cell>
          <cell r="DB93" t="str">
            <v>QS 50%;50% Surpulus Max OR 100.000.000</v>
          </cell>
          <cell r="DC93" t="str">
            <v>6 bulan pertama dan rasio manfaat asuransi sudah melebihi 50% dari Total Kontribusi (mana yang terjadi terlebih dahulu)</v>
          </cell>
          <cell r="DD93">
            <v>2.5000000000000001E-2</v>
          </cell>
          <cell r="DE93">
            <v>0</v>
          </cell>
          <cell r="DF93">
            <v>2.5000000000000001E-2</v>
          </cell>
          <cell r="DG93" t="str">
            <v>V</v>
          </cell>
          <cell r="DH93">
            <v>0.3</v>
          </cell>
          <cell r="DI93">
            <v>0.1</v>
          </cell>
          <cell r="DJ93">
            <v>0.6</v>
          </cell>
          <cell r="DK93">
            <v>0.4</v>
          </cell>
          <cell r="DL93">
            <v>0.5</v>
          </cell>
          <cell r="DM93">
            <v>0.5</v>
          </cell>
        </row>
        <row r="94">
          <cell r="B94">
            <v>6012304000046</v>
          </cell>
          <cell r="C94">
            <v>6012304000046</v>
          </cell>
          <cell r="D94" t="str">
            <v>PT. BPRS TANI TULANG BAWANG BARAT (PERSERODA)</v>
          </cell>
          <cell r="E94" t="str">
            <v>Jl. Diponegoro, Kel. Panaragan Jaya, Kec. Tulang Bawang Tengah,
Kab. Tulang Bawang Barat - 34693</v>
          </cell>
          <cell r="F94" t="str">
            <v>LAMPUNG</v>
          </cell>
          <cell r="G94">
            <v>45029</v>
          </cell>
          <cell r="H94">
            <v>2023</v>
          </cell>
          <cell r="I94" t="str">
            <v>RPS</v>
          </cell>
          <cell r="J94" t="str">
            <v>RELIANCE PEMBIAYAAN SYARIAH</v>
          </cell>
          <cell r="K94" t="str">
            <v>AJK</v>
          </cell>
          <cell r="L94">
            <v>45029</v>
          </cell>
          <cell r="M94">
            <v>53065</v>
          </cell>
          <cell r="N94" t="str">
            <v>NEW</v>
          </cell>
          <cell r="O94" t="str">
            <v>INFORCE</v>
          </cell>
          <cell r="P94"/>
          <cell r="Q94"/>
          <cell r="R94" t="str">
            <v>15 Hari Kalender</v>
          </cell>
          <cell r="S94" t="str">
            <v>120 Hari Kalender</v>
          </cell>
          <cell r="T94" t="str">
            <v>120 Hari Kalender</v>
          </cell>
          <cell r="U94" t="str">
            <v>180 Hari Kalender</v>
          </cell>
          <cell r="V94" t="str">
            <v>180(seratus delapan puluh) Hari Kalender sejak terjadi perselisihan</v>
          </cell>
          <cell r="W94">
            <v>0.6</v>
          </cell>
          <cell r="X94">
            <v>0.4</v>
          </cell>
          <cell r="Y94">
            <v>40</v>
          </cell>
          <cell r="Z94">
            <v>60</v>
          </cell>
          <cell r="AA94">
            <v>0.4</v>
          </cell>
          <cell r="AB94">
            <v>0.3</v>
          </cell>
          <cell r="AC94">
            <v>0.3</v>
          </cell>
          <cell r="AD94">
            <v>0.17</v>
          </cell>
          <cell r="AE94">
            <v>0.2</v>
          </cell>
          <cell r="AF94" t="str">
            <v>NASRE</v>
          </cell>
          <cell r="AG94" t="str">
            <v>TREATY</v>
          </cell>
          <cell r="AH94" t="str">
            <v>QS 50%;50% Surpulus Max OR 100.000.000</v>
          </cell>
          <cell r="AI94"/>
          <cell r="AJ94"/>
          <cell r="AK94"/>
          <cell r="AL94"/>
          <cell r="AM94">
            <v>180</v>
          </cell>
          <cell r="AN94"/>
          <cell r="AO94"/>
          <cell r="AP94"/>
          <cell r="AQ94">
            <v>5</v>
          </cell>
          <cell r="AR94">
            <v>0</v>
          </cell>
          <cell r="AS94">
            <v>0</v>
          </cell>
          <cell r="AT94">
            <v>0</v>
          </cell>
          <cell r="AU94">
            <v>0.3</v>
          </cell>
          <cell r="AV94">
            <v>0</v>
          </cell>
          <cell r="AW94">
            <v>0</v>
          </cell>
          <cell r="AX94">
            <v>0</v>
          </cell>
          <cell r="AY94">
            <v>0</v>
          </cell>
          <cell r="AZ94">
            <v>0</v>
          </cell>
          <cell r="BA94" t="str">
            <v>PT. Wahana Abadi Haribawa</v>
          </cell>
          <cell r="BB94" t="str">
            <v xml:space="preserve"> 546-0888699</v>
          </cell>
          <cell r="BC94" t="str">
            <v>Bank BCA</v>
          </cell>
          <cell r="BD94" t="str">
            <v>-</v>
          </cell>
          <cell r="BE94" t="str">
            <v>-</v>
          </cell>
          <cell r="BF94">
            <v>45017</v>
          </cell>
          <cell r="BG94" t="str">
            <v>V</v>
          </cell>
          <cell r="BH94" t="str">
            <v>V</v>
          </cell>
          <cell r="BI94" t="str">
            <v>V</v>
          </cell>
          <cell r="BJ94" t="str">
            <v>V</v>
          </cell>
          <cell r="BK94" t="str">
            <v>-</v>
          </cell>
          <cell r="BL94" t="str">
            <v>V</v>
          </cell>
          <cell r="BM94" t="str">
            <v>v</v>
          </cell>
          <cell r="BN94" t="str">
            <v>02.535.839.1-326.000</v>
          </cell>
          <cell r="BO94" t="str">
            <v>v</v>
          </cell>
          <cell r="BP94" t="str">
            <v>v</v>
          </cell>
          <cell r="BQ94" t="str">
            <v>-</v>
          </cell>
          <cell r="BR94" t="str">
            <v>-</v>
          </cell>
          <cell r="BS94" t="str">
            <v>-</v>
          </cell>
          <cell r="BT94" t="str">
            <v>-</v>
          </cell>
          <cell r="BU94" t="str">
            <v>-</v>
          </cell>
          <cell r="BV94" t="str">
            <v>-</v>
          </cell>
          <cell r="BW94" t="str">
            <v>-</v>
          </cell>
          <cell r="BX94" t="str">
            <v>-</v>
          </cell>
          <cell r="BY94" t="str">
            <v>-</v>
          </cell>
          <cell r="BZ94" t="str">
            <v>-</v>
          </cell>
          <cell r="CA94" t="str">
            <v>-</v>
          </cell>
          <cell r="CB94" t="str">
            <v>Perdagangan besar</v>
          </cell>
          <cell r="CC94" t="str">
            <v>Korporasi Non Finansial</v>
          </cell>
          <cell r="CD94" t="str">
            <v>Lainnya (BPR. Koperasi. dll)</v>
          </cell>
          <cell r="CE94" t="str">
            <v>-</v>
          </cell>
          <cell r="CF94" t="str">
            <v>BAGUS</v>
          </cell>
          <cell r="CG94" t="str">
            <v>DIRECT MARKETING</v>
          </cell>
          <cell r="CH94" t="str">
            <v>DIRECT MARKETING</v>
          </cell>
          <cell r="CI94" t="str">
            <v>HEAD</v>
          </cell>
          <cell r="CJ94" t="str">
            <v>DIRECT MARKETING</v>
          </cell>
          <cell r="CK94" t="str">
            <v>GROUP</v>
          </cell>
          <cell r="CL94" t="str">
            <v>JANGKAWARSA</v>
          </cell>
          <cell r="CM94" t="str">
            <v xml:space="preserve">Reliance Pembiayaan Syariah </v>
          </cell>
          <cell r="CN94" t="str">
            <v>BPR (AJK)</v>
          </cell>
          <cell r="CO94" t="str">
            <v xml:space="preserve"> NP/AJRIUS-MKT/35/IV/23</v>
          </cell>
          <cell r="CP94" t="str">
            <v>-</v>
          </cell>
          <cell r="CR94" t="str">
            <v>30 Hari Kalender</v>
          </cell>
          <cell r="CS94" t="str">
            <v>40 Hari Kalender</v>
          </cell>
          <cell r="CT94" t="str">
            <v>1 bulan</v>
          </cell>
          <cell r="CU94" t="str">
            <v>USIA</v>
          </cell>
          <cell r="CV94">
            <v>0.35</v>
          </cell>
          <cell r="CW94" t="str">
            <v>PPA.AJRUS.33.04.23</v>
          </cell>
          <cell r="CX94">
            <v>70</v>
          </cell>
          <cell r="CY94" t="str">
            <v>OR</v>
          </cell>
          <cell r="CZ94">
            <v>0</v>
          </cell>
          <cell r="DA94" t="str">
            <v>-</v>
          </cell>
          <cell r="DB94" t="str">
            <v>QS 50%;50% Surpulus Max OR 100.000.000</v>
          </cell>
          <cell r="DC94" t="str">
            <v>6 bulan pertama dan rasio manfaat asuransi sudah melebihi 50% dari Total Kontribusi (mana yang terjadi terlebih dahulu)</v>
          </cell>
          <cell r="DD94">
            <v>2.5000000000000001E-2</v>
          </cell>
          <cell r="DE94">
            <v>0</v>
          </cell>
          <cell r="DF94">
            <v>2.5000000000000001E-2</v>
          </cell>
          <cell r="DG94" t="str">
            <v>V</v>
          </cell>
          <cell r="DH94">
            <v>0.3</v>
          </cell>
          <cell r="DI94">
            <v>0.1</v>
          </cell>
          <cell r="DJ94">
            <v>0.6</v>
          </cell>
          <cell r="DK94">
            <v>0.4</v>
          </cell>
          <cell r="DL94">
            <v>0.5</v>
          </cell>
          <cell r="DM94">
            <v>0.5</v>
          </cell>
        </row>
        <row r="95">
          <cell r="B95">
            <v>6022304000014</v>
          </cell>
          <cell r="C95">
            <v>6022304000014</v>
          </cell>
          <cell r="D95" t="str">
            <v>PT. BPRS TANI TULANG BAWANG BARAT (PERSERODA)</v>
          </cell>
          <cell r="E95" t="str">
            <v>Jl. Diponegoro, Kel. Panaragan Jaya, Kec. Tulang Bawang Tengah,
Kab. Tulang Bawang Barat - 34693</v>
          </cell>
          <cell r="F95" t="str">
            <v>LAMPUNG</v>
          </cell>
          <cell r="G95">
            <v>45029</v>
          </cell>
          <cell r="H95">
            <v>2023</v>
          </cell>
          <cell r="I95" t="str">
            <v>RTLS</v>
          </cell>
          <cell r="J95" t="str">
            <v>RELIANCE TREM LIFE SYARIAH</v>
          </cell>
          <cell r="K95" t="str">
            <v>AJK</v>
          </cell>
          <cell r="L95">
            <v>45029</v>
          </cell>
          <cell r="M95">
            <v>53065</v>
          </cell>
          <cell r="N95" t="str">
            <v>NEW</v>
          </cell>
          <cell r="O95" t="str">
            <v>INFORCE</v>
          </cell>
          <cell r="P95"/>
          <cell r="Q95"/>
          <cell r="R95" t="str">
            <v>15 Hari Kalender</v>
          </cell>
          <cell r="S95" t="str">
            <v>120 Hari Kalender</v>
          </cell>
          <cell r="T95" t="str">
            <v>120 Hari Kalender</v>
          </cell>
          <cell r="U95" t="str">
            <v>180 Hari Kalender</v>
          </cell>
          <cell r="V95" t="str">
            <v>180(seratus delapan puluh) Hari Kalender sejak terjadi perselisihan</v>
          </cell>
          <cell r="W95">
            <v>0.6</v>
          </cell>
          <cell r="X95">
            <v>0.4</v>
          </cell>
          <cell r="Y95">
            <v>40</v>
          </cell>
          <cell r="Z95">
            <v>60</v>
          </cell>
          <cell r="AA95">
            <v>0.4</v>
          </cell>
          <cell r="AB95">
            <v>0.3</v>
          </cell>
          <cell r="AC95">
            <v>0.3</v>
          </cell>
          <cell r="AD95">
            <v>0.17</v>
          </cell>
          <cell r="AE95">
            <v>0.2</v>
          </cell>
          <cell r="AF95" t="str">
            <v>NASRE</v>
          </cell>
          <cell r="AG95" t="str">
            <v>TREATY</v>
          </cell>
          <cell r="AH95" t="str">
            <v>QS 50%;50% Surpulus Max OR 100.000.000</v>
          </cell>
          <cell r="AI95"/>
          <cell r="AJ95"/>
          <cell r="AK95"/>
          <cell r="AL95"/>
          <cell r="AM95">
            <v>180</v>
          </cell>
          <cell r="AN95"/>
          <cell r="AO95"/>
          <cell r="AP95"/>
          <cell r="AQ95">
            <v>5</v>
          </cell>
          <cell r="AR95">
            <v>0</v>
          </cell>
          <cell r="AS95">
            <v>0</v>
          </cell>
          <cell r="AT95">
            <v>0</v>
          </cell>
          <cell r="AU95">
            <v>0.3</v>
          </cell>
          <cell r="AV95">
            <v>0</v>
          </cell>
          <cell r="AW95">
            <v>0</v>
          </cell>
          <cell r="AX95">
            <v>0</v>
          </cell>
          <cell r="AY95">
            <v>0</v>
          </cell>
          <cell r="AZ95">
            <v>0</v>
          </cell>
          <cell r="BA95" t="str">
            <v>PT. Wahana Abadi Haribawa</v>
          </cell>
          <cell r="BB95" t="str">
            <v xml:space="preserve"> 546-0888699</v>
          </cell>
          <cell r="BC95" t="str">
            <v>Bank BCA</v>
          </cell>
          <cell r="BD95" t="str">
            <v>-</v>
          </cell>
          <cell r="BE95" t="str">
            <v>-</v>
          </cell>
          <cell r="BF95">
            <v>45017</v>
          </cell>
          <cell r="BG95" t="str">
            <v>V</v>
          </cell>
          <cell r="BH95" t="str">
            <v>V</v>
          </cell>
          <cell r="BI95" t="str">
            <v>V</v>
          </cell>
          <cell r="BJ95" t="str">
            <v>V</v>
          </cell>
          <cell r="BK95" t="str">
            <v>-</v>
          </cell>
          <cell r="BL95" t="str">
            <v>V</v>
          </cell>
          <cell r="BM95" t="str">
            <v>v</v>
          </cell>
          <cell r="BN95" t="str">
            <v>02.535.839.1-326.000</v>
          </cell>
          <cell r="BO95" t="str">
            <v>v</v>
          </cell>
          <cell r="BP95" t="str">
            <v>v</v>
          </cell>
          <cell r="BQ95" t="str">
            <v>-</v>
          </cell>
          <cell r="BR95" t="str">
            <v>-</v>
          </cell>
          <cell r="BS95" t="str">
            <v>-</v>
          </cell>
          <cell r="BT95" t="str">
            <v>-</v>
          </cell>
          <cell r="BU95" t="str">
            <v>-</v>
          </cell>
          <cell r="BV95" t="str">
            <v>-</v>
          </cell>
          <cell r="BW95" t="str">
            <v>-</v>
          </cell>
          <cell r="BX95" t="str">
            <v>-</v>
          </cell>
          <cell r="BY95" t="str">
            <v>-</v>
          </cell>
          <cell r="BZ95" t="str">
            <v>-</v>
          </cell>
          <cell r="CA95" t="str">
            <v>-</v>
          </cell>
          <cell r="CB95" t="str">
            <v>Perdagangan besar</v>
          </cell>
          <cell r="CC95" t="str">
            <v>Korporasi Non Finansial</v>
          </cell>
          <cell r="CD95" t="str">
            <v>Lainnya (BPR. Koperasi. dll)</v>
          </cell>
          <cell r="CE95" t="str">
            <v>-</v>
          </cell>
          <cell r="CF95" t="str">
            <v>BAGUS</v>
          </cell>
          <cell r="CG95" t="str">
            <v>DIRECT MARKETING</v>
          </cell>
          <cell r="CH95" t="str">
            <v>DIRECT MARKETING</v>
          </cell>
          <cell r="CI95" t="str">
            <v>HEAD</v>
          </cell>
          <cell r="CJ95" t="str">
            <v>DIRECT MARKETING</v>
          </cell>
          <cell r="CK95" t="str">
            <v>GROUP</v>
          </cell>
          <cell r="CL95" t="str">
            <v>JANGKAWARSA</v>
          </cell>
          <cell r="CM95" t="str">
            <v xml:space="preserve">Reliance Pembiayaan Syariah </v>
          </cell>
          <cell r="CN95" t="str">
            <v>BPR (AJK)</v>
          </cell>
          <cell r="CO95" t="str">
            <v xml:space="preserve"> NP/AJRIUS-MKT/35/IV/23</v>
          </cell>
          <cell r="CP95" t="str">
            <v>-</v>
          </cell>
          <cell r="CR95" t="str">
            <v>30 Hari Kalender</v>
          </cell>
          <cell r="CS95" t="str">
            <v>40 Hari Kalender</v>
          </cell>
          <cell r="CT95" t="str">
            <v>1 bulan</v>
          </cell>
          <cell r="CU95" t="str">
            <v>USIA</v>
          </cell>
          <cell r="CV95">
            <v>0.35</v>
          </cell>
          <cell r="CW95" t="str">
            <v>PPA.AJRUS.33.04.23</v>
          </cell>
          <cell r="CX95">
            <v>70</v>
          </cell>
          <cell r="CY95" t="str">
            <v>OR</v>
          </cell>
          <cell r="CZ95">
            <v>0</v>
          </cell>
          <cell r="DA95" t="str">
            <v>-</v>
          </cell>
          <cell r="DB95" t="str">
            <v>QS 50%;50% Surpulus Max OR 100.000.000</v>
          </cell>
          <cell r="DC95" t="str">
            <v>6 bulan pertama dan rasio manfaat asuransi sudah melebihi 50% dari Total Kontribusi (mana yang terjadi terlebih dahulu)</v>
          </cell>
          <cell r="DD95">
            <v>2.5000000000000001E-2</v>
          </cell>
          <cell r="DE95">
            <v>0</v>
          </cell>
          <cell r="DF95">
            <v>2.5000000000000001E-2</v>
          </cell>
          <cell r="DG95" t="str">
            <v>V</v>
          </cell>
          <cell r="DH95">
            <v>0.3</v>
          </cell>
          <cell r="DI95">
            <v>0.1</v>
          </cell>
          <cell r="DJ95">
            <v>0.6</v>
          </cell>
          <cell r="DK95">
            <v>0.4</v>
          </cell>
          <cell r="DL95">
            <v>0.5</v>
          </cell>
          <cell r="DM95">
            <v>0.5</v>
          </cell>
        </row>
        <row r="96">
          <cell r="B96">
            <v>6012305000047</v>
          </cell>
          <cell r="C96">
            <v>6012305000047</v>
          </cell>
          <cell r="D96" t="str">
            <v>PT. BPR SYARIAH TANGGAMUS</v>
          </cell>
          <cell r="E96" t="str">
            <v>Jl. Ir. H. Juanda No.5 Kel. Kuripan, Kec. Kota Agung,
Kab. Tanggamus – 35384</v>
          </cell>
          <cell r="F96" t="str">
            <v>LAMPUNG</v>
          </cell>
          <cell r="G96">
            <v>45029</v>
          </cell>
          <cell r="H96">
            <v>2023</v>
          </cell>
          <cell r="I96" t="str">
            <v>RPS</v>
          </cell>
          <cell r="J96" t="str">
            <v>RELIANCE PEMBIAYAAN SYARIAH</v>
          </cell>
          <cell r="K96" t="str">
            <v>AJK</v>
          </cell>
          <cell r="L96">
            <v>45029</v>
          </cell>
          <cell r="M96">
            <v>53065</v>
          </cell>
          <cell r="N96" t="str">
            <v>NEW</v>
          </cell>
          <cell r="O96" t="str">
            <v>INFORCE</v>
          </cell>
          <cell r="P96"/>
          <cell r="Q96"/>
          <cell r="R96" t="str">
            <v>15 Hari Kalender</v>
          </cell>
          <cell r="S96" t="str">
            <v>120 Hari Kalender</v>
          </cell>
          <cell r="T96" t="str">
            <v>120 Hari Kalender</v>
          </cell>
          <cell r="U96" t="str">
            <v>180 Hari Kalender</v>
          </cell>
          <cell r="V96" t="str">
            <v>180(seratus delapan puluh) Hari Kalender sejak terjadi perselisihan</v>
          </cell>
          <cell r="W96">
            <v>0.6</v>
          </cell>
          <cell r="X96">
            <v>0.4</v>
          </cell>
          <cell r="Y96">
            <v>40</v>
          </cell>
          <cell r="Z96">
            <v>60</v>
          </cell>
          <cell r="AA96">
            <v>0.4</v>
          </cell>
          <cell r="AB96">
            <v>0.3</v>
          </cell>
          <cell r="AC96">
            <v>0.3</v>
          </cell>
          <cell r="AD96">
            <v>0.17</v>
          </cell>
          <cell r="AE96">
            <v>0.2</v>
          </cell>
          <cell r="AF96" t="str">
            <v>NASRE</v>
          </cell>
          <cell r="AG96" t="str">
            <v>TREATY</v>
          </cell>
          <cell r="AH96" t="str">
            <v>QS 50%;50% Surpulus Max OR 100.000.000</v>
          </cell>
          <cell r="AI96"/>
          <cell r="AJ96"/>
          <cell r="AK96"/>
          <cell r="AL96"/>
          <cell r="AM96">
            <v>180</v>
          </cell>
          <cell r="AN96"/>
          <cell r="AO96"/>
          <cell r="AP96"/>
          <cell r="AQ96">
            <v>5</v>
          </cell>
          <cell r="AR96">
            <v>0</v>
          </cell>
          <cell r="AS96">
            <v>0</v>
          </cell>
          <cell r="AT96">
            <v>0</v>
          </cell>
          <cell r="AU96">
            <v>0.3</v>
          </cell>
          <cell r="AV96">
            <v>0</v>
          </cell>
          <cell r="AW96">
            <v>0</v>
          </cell>
          <cell r="AX96">
            <v>0</v>
          </cell>
          <cell r="AY96">
            <v>0</v>
          </cell>
          <cell r="AZ96">
            <v>0</v>
          </cell>
          <cell r="BA96" t="str">
            <v>PT. Wahana Abadi Haribawa</v>
          </cell>
          <cell r="BB96" t="str">
            <v xml:space="preserve"> 546-0888699</v>
          </cell>
          <cell r="BC96" t="str">
            <v>Bank BCA</v>
          </cell>
          <cell r="BD96" t="str">
            <v>-</v>
          </cell>
          <cell r="BE96" t="str">
            <v>-</v>
          </cell>
          <cell r="BF96">
            <v>45017</v>
          </cell>
          <cell r="BG96" t="str">
            <v>V</v>
          </cell>
          <cell r="BH96" t="str">
            <v>V</v>
          </cell>
          <cell r="BI96" t="str">
            <v>V</v>
          </cell>
          <cell r="BJ96" t="str">
            <v>V</v>
          </cell>
          <cell r="BK96" t="str">
            <v>-</v>
          </cell>
          <cell r="BL96" t="str">
            <v>V</v>
          </cell>
          <cell r="BM96" t="str">
            <v>v</v>
          </cell>
          <cell r="BN96" t="str">
            <v>02.535.839.1-326.000</v>
          </cell>
          <cell r="BO96" t="str">
            <v>v</v>
          </cell>
          <cell r="BP96" t="str">
            <v>v</v>
          </cell>
          <cell r="BQ96" t="str">
            <v>-</v>
          </cell>
          <cell r="BR96" t="str">
            <v>-</v>
          </cell>
          <cell r="BS96" t="str">
            <v>-</v>
          </cell>
          <cell r="BT96" t="str">
            <v>-</v>
          </cell>
          <cell r="BU96" t="str">
            <v>-</v>
          </cell>
          <cell r="BV96" t="str">
            <v>-</v>
          </cell>
          <cell r="BW96" t="str">
            <v>-</v>
          </cell>
          <cell r="BX96" t="str">
            <v>-</v>
          </cell>
          <cell r="BY96" t="str">
            <v>-</v>
          </cell>
          <cell r="BZ96" t="str">
            <v>-</v>
          </cell>
          <cell r="CA96" t="str">
            <v>-</v>
          </cell>
          <cell r="CB96" t="str">
            <v>Perdagangan besar</v>
          </cell>
          <cell r="CC96" t="str">
            <v>Korporasi Non Finansial</v>
          </cell>
          <cell r="CD96" t="str">
            <v>Lainnya (BPR. Koperasi. dll)</v>
          </cell>
          <cell r="CE96" t="str">
            <v>-</v>
          </cell>
          <cell r="CF96" t="str">
            <v>BAGUS</v>
          </cell>
          <cell r="CG96" t="str">
            <v>DIRECT MARKETING</v>
          </cell>
          <cell r="CH96" t="str">
            <v>DIRECT MARKETING</v>
          </cell>
          <cell r="CI96" t="str">
            <v>HEAD</v>
          </cell>
          <cell r="CJ96" t="str">
            <v>DIRECT MARKETING</v>
          </cell>
          <cell r="CK96" t="str">
            <v>GROUP</v>
          </cell>
          <cell r="CL96" t="str">
            <v>JANGKAWARSA</v>
          </cell>
          <cell r="CM96" t="str">
            <v xml:space="preserve">Reliance Pembiayaan Syariah </v>
          </cell>
          <cell r="CN96" t="str">
            <v>BPR (AJK)</v>
          </cell>
          <cell r="CO96" t="str">
            <v xml:space="preserve"> NP/AJRIUS-MKT/35/IV/23</v>
          </cell>
          <cell r="CP96" t="str">
            <v>-</v>
          </cell>
          <cell r="CR96" t="str">
            <v>30 Hari Kalender</v>
          </cell>
          <cell r="CS96" t="str">
            <v>40 Hari Kalender</v>
          </cell>
          <cell r="CT96" t="str">
            <v>1 bulan</v>
          </cell>
          <cell r="CU96" t="str">
            <v>USIA</v>
          </cell>
          <cell r="CV96">
            <v>0.35</v>
          </cell>
          <cell r="CW96" t="str">
            <v>PPA.AJRUS.33.04.23</v>
          </cell>
          <cell r="CX96">
            <v>70</v>
          </cell>
          <cell r="CY96" t="str">
            <v>OR</v>
          </cell>
          <cell r="CZ96">
            <v>0</v>
          </cell>
          <cell r="DA96" t="str">
            <v>-</v>
          </cell>
          <cell r="DB96" t="str">
            <v>QS 50%;50% Surpulus Max OR 100.000.000</v>
          </cell>
          <cell r="DC96" t="str">
            <v>6 bulan pertama dan rasio manfaat asuransi sudah melebihi 50% dari Total Kontribusi (mana yang terjadi terlebih dahulu)</v>
          </cell>
          <cell r="DD96">
            <v>2.5000000000000001E-2</v>
          </cell>
          <cell r="DE96">
            <v>0</v>
          </cell>
          <cell r="DF96">
            <v>2.5000000000000001E-2</v>
          </cell>
          <cell r="DG96" t="str">
            <v>V</v>
          </cell>
          <cell r="DH96">
            <v>0.3</v>
          </cell>
          <cell r="DI96">
            <v>0.1</v>
          </cell>
          <cell r="DJ96">
            <v>0.6</v>
          </cell>
          <cell r="DK96">
            <v>0.4</v>
          </cell>
          <cell r="DL96">
            <v>0.5</v>
          </cell>
          <cell r="DM96">
            <v>0.5</v>
          </cell>
        </row>
        <row r="97">
          <cell r="B97">
            <v>6012305000048</v>
          </cell>
          <cell r="C97">
            <v>6012305000048</v>
          </cell>
          <cell r="D97" t="str">
            <v>PT. BPRS SARUMA SEJAHTERA</v>
          </cell>
          <cell r="E97" t="str">
            <v>Jl. Raya Tomori No.17, Bacan, Halmahera Selatan</v>
          </cell>
          <cell r="F97" t="str">
            <v>Maluku Utara</v>
          </cell>
          <cell r="G97">
            <v>45030</v>
          </cell>
          <cell r="H97">
            <v>2023</v>
          </cell>
          <cell r="I97" t="str">
            <v>RPS</v>
          </cell>
          <cell r="J97" t="str">
            <v>RELIANCE PEMBIAYAAN SYARIAH</v>
          </cell>
          <cell r="K97" t="str">
            <v>AJK</v>
          </cell>
          <cell r="L97">
            <v>45030</v>
          </cell>
          <cell r="M97">
            <v>50509</v>
          </cell>
          <cell r="N97" t="str">
            <v>NEW</v>
          </cell>
          <cell r="O97" t="str">
            <v>INFORCE</v>
          </cell>
          <cell r="P97"/>
          <cell r="Q97"/>
          <cell r="R97" t="str">
            <v>15 Hari Kalender</v>
          </cell>
          <cell r="S97" t="str">
            <v>90 Hari Kalender</v>
          </cell>
          <cell r="T97" t="str">
            <v>90 Hari Kalender</v>
          </cell>
          <cell r="U97" t="str">
            <v>90 Hari Kalender</v>
          </cell>
          <cell r="V97" t="str">
            <v>180(seratus delapan puluh) Hari Kalender sejak terjadi perselisihan</v>
          </cell>
          <cell r="W97">
            <v>0.6</v>
          </cell>
          <cell r="X97">
            <v>0.4</v>
          </cell>
          <cell r="Y97">
            <v>40</v>
          </cell>
          <cell r="Z97">
            <v>60</v>
          </cell>
          <cell r="AA97">
            <v>0.4</v>
          </cell>
          <cell r="AB97">
            <v>0.3</v>
          </cell>
          <cell r="AC97">
            <v>0.3</v>
          </cell>
          <cell r="AD97">
            <v>0.17</v>
          </cell>
          <cell r="AE97">
            <v>0.2</v>
          </cell>
          <cell r="AF97" t="str">
            <v>NASRE</v>
          </cell>
          <cell r="AG97" t="str">
            <v>TREATY</v>
          </cell>
          <cell r="AH97" t="str">
            <v>QS 50%;50% Surpulus Max OR 100.000.000</v>
          </cell>
          <cell r="AI97"/>
          <cell r="AJ97"/>
          <cell r="AK97"/>
          <cell r="AL97"/>
          <cell r="AM97">
            <v>180</v>
          </cell>
          <cell r="AN97"/>
          <cell r="AO97"/>
          <cell r="AP97"/>
          <cell r="AQ97">
            <v>25</v>
          </cell>
          <cell r="AR97">
            <v>0</v>
          </cell>
          <cell r="AS97">
            <v>2.5000000000000001E-2</v>
          </cell>
          <cell r="AT97">
            <v>2.5000000000000001E-2</v>
          </cell>
          <cell r="AU97">
            <v>0</v>
          </cell>
          <cell r="AV97">
            <v>0</v>
          </cell>
          <cell r="AW97">
            <v>0</v>
          </cell>
          <cell r="AX97">
            <v>0</v>
          </cell>
          <cell r="AY97">
            <v>0.02</v>
          </cell>
          <cell r="AZ97">
            <v>0</v>
          </cell>
          <cell r="BA97" t="str">
            <v>PT GELORA TUNAS INDONESIA</v>
          </cell>
          <cell r="BB97" t="str">
            <v>122-00-1187136-8</v>
          </cell>
          <cell r="BC97" t="str">
            <v>MANDIRI</v>
          </cell>
          <cell r="BD97" t="str">
            <v>-</v>
          </cell>
          <cell r="BE97" t="str">
            <v>-</v>
          </cell>
          <cell r="BF97">
            <v>45017</v>
          </cell>
          <cell r="BG97" t="str">
            <v>V</v>
          </cell>
          <cell r="BH97" t="str">
            <v>V</v>
          </cell>
          <cell r="BI97" t="str">
            <v>V</v>
          </cell>
          <cell r="BJ97" t="str">
            <v>V</v>
          </cell>
          <cell r="BK97" t="str">
            <v>-</v>
          </cell>
          <cell r="BL97" t="str">
            <v>V</v>
          </cell>
          <cell r="BM97" t="str">
            <v>v</v>
          </cell>
          <cell r="BN97" t="str">
            <v>70.632.702.6-942.000</v>
          </cell>
          <cell r="BO97" t="str">
            <v>v</v>
          </cell>
          <cell r="BP97" t="str">
            <v>v</v>
          </cell>
          <cell r="BQ97" t="str">
            <v>-</v>
          </cell>
          <cell r="BR97" t="str">
            <v>-</v>
          </cell>
          <cell r="BS97" t="str">
            <v>-</v>
          </cell>
          <cell r="BT97" t="str">
            <v>-</v>
          </cell>
          <cell r="BU97" t="str">
            <v>-</v>
          </cell>
          <cell r="BV97" t="str">
            <v>-</v>
          </cell>
          <cell r="BW97" t="str">
            <v>-</v>
          </cell>
          <cell r="BX97" t="str">
            <v>-</v>
          </cell>
          <cell r="BY97" t="str">
            <v>-</v>
          </cell>
          <cell r="BZ97" t="str">
            <v>-</v>
          </cell>
          <cell r="CA97" t="str">
            <v>-</v>
          </cell>
          <cell r="CB97" t="str">
            <v>Perdagangan besar</v>
          </cell>
          <cell r="CC97" t="str">
            <v>Korporasi Non Finansial</v>
          </cell>
          <cell r="CD97" t="str">
            <v>Lainnya (BPR. Koperasi. dll)</v>
          </cell>
          <cell r="CE97" t="str">
            <v>-</v>
          </cell>
          <cell r="CF97" t="str">
            <v>SUSILO</v>
          </cell>
          <cell r="CG97" t="str">
            <v>BROKER ASURANSI</v>
          </cell>
          <cell r="CH97" t="str">
            <v>BROKER ASURANSI</v>
          </cell>
          <cell r="CI97" t="str">
            <v>HEAD</v>
          </cell>
          <cell r="CJ97" t="str">
            <v>BROKER ASURANSI</v>
          </cell>
          <cell r="CK97" t="str">
            <v>GROUP</v>
          </cell>
          <cell r="CL97" t="str">
            <v>JANGKAWARSA</v>
          </cell>
          <cell r="CM97" t="str">
            <v xml:space="preserve">Reliance Pembiayaan Syariah </v>
          </cell>
          <cell r="CN97" t="str">
            <v>BPR (AJK)</v>
          </cell>
          <cell r="CO97" t="str">
            <v xml:space="preserve"> NP/AJRIUS-MKT/36/V/23</v>
          </cell>
          <cell r="CP97" t="str">
            <v>-</v>
          </cell>
          <cell r="CR97" t="str">
            <v>30 Hari Kalender</v>
          </cell>
          <cell r="CS97" t="str">
            <v>40 Hari Kalender</v>
          </cell>
          <cell r="CT97" t="str">
            <v>3 bulan</v>
          </cell>
          <cell r="CU97" t="str">
            <v>USIA</v>
          </cell>
          <cell r="CV97">
            <v>0.3</v>
          </cell>
          <cell r="CW97" t="str">
            <v>PPA.AJRUS.34.04.23</v>
          </cell>
          <cell r="CX97">
            <v>65</v>
          </cell>
          <cell r="CY97" t="str">
            <v>OR</v>
          </cell>
          <cell r="CZ97">
            <v>0</v>
          </cell>
          <cell r="DA97" t="str">
            <v>-</v>
          </cell>
          <cell r="DB97" t="str">
            <v>QS 50%;50% Surpulus Max OR 100.000.000</v>
          </cell>
          <cell r="DC97" t="str">
            <v>6 bulan pertama dan rasio manfaat asuransi sudah melebihi 50% dari Total Kontribusi (mana yang terjadi terlebih dahulu)</v>
          </cell>
          <cell r="DD97">
            <v>0.05</v>
          </cell>
          <cell r="DE97">
            <v>0</v>
          </cell>
          <cell r="DF97">
            <v>0.05</v>
          </cell>
          <cell r="DG97" t="str">
            <v>V</v>
          </cell>
          <cell r="DH97">
            <v>0.3</v>
          </cell>
          <cell r="DI97">
            <v>0.1</v>
          </cell>
          <cell r="DJ97">
            <v>0.6</v>
          </cell>
          <cell r="DK97">
            <v>0.4</v>
          </cell>
          <cell r="DL97">
            <v>0.5</v>
          </cell>
          <cell r="DM97">
            <v>0.5</v>
          </cell>
        </row>
        <row r="98">
          <cell r="B98">
            <v>6012305000049</v>
          </cell>
          <cell r="C98">
            <v>6012305000049</v>
          </cell>
          <cell r="D98" t="str">
            <v>PT. BPR GUNA YATRA</v>
          </cell>
          <cell r="E98" t="str">
            <v>Jl. Kebon Rojo No.8 Surabaya
Kota Surabaya-60000</v>
          </cell>
          <cell r="F98" t="str">
            <v>SURABAYA</v>
          </cell>
          <cell r="G98">
            <v>45056</v>
          </cell>
          <cell r="H98">
            <v>2023</v>
          </cell>
          <cell r="I98" t="str">
            <v>RPS</v>
          </cell>
          <cell r="J98" t="str">
            <v>RELIANCE PEMBIAYAAN SYARIAH</v>
          </cell>
          <cell r="K98" t="str">
            <v>AJK</v>
          </cell>
          <cell r="L98">
            <v>45056</v>
          </cell>
          <cell r="M98">
            <v>48709</v>
          </cell>
          <cell r="N98" t="str">
            <v>NEW</v>
          </cell>
          <cell r="O98" t="str">
            <v>INFORCE</v>
          </cell>
          <cell r="P98"/>
          <cell r="Q98"/>
          <cell r="R98" t="str">
            <v>15 Hari Kalender</v>
          </cell>
          <cell r="S98" t="str">
            <v>90 Hari Kalender</v>
          </cell>
          <cell r="T98" t="str">
            <v>90 Hari Kalender</v>
          </cell>
          <cell r="U98" t="str">
            <v>90 Hari Kalender</v>
          </cell>
          <cell r="V98" t="str">
            <v>180(seratus delapan puluh) Hari Kalender sejak terjadi perselisihan</v>
          </cell>
          <cell r="W98">
            <v>0.6</v>
          </cell>
          <cell r="X98">
            <v>0.4</v>
          </cell>
          <cell r="Y98">
            <v>40</v>
          </cell>
          <cell r="Z98">
            <v>60</v>
          </cell>
          <cell r="AA98">
            <v>0.4</v>
          </cell>
          <cell r="AB98">
            <v>0.3</v>
          </cell>
          <cell r="AC98">
            <v>0.3</v>
          </cell>
          <cell r="AD98">
            <v>0.17</v>
          </cell>
          <cell r="AE98">
            <v>0.2</v>
          </cell>
          <cell r="AF98" t="str">
            <v>NASRE</v>
          </cell>
          <cell r="AG98" t="str">
            <v>TREATY</v>
          </cell>
          <cell r="AH98" t="str">
            <v>QS 50%;50% Surpulus Max OR 100.000.000</v>
          </cell>
          <cell r="AI98"/>
          <cell r="AJ98"/>
          <cell r="AK98"/>
          <cell r="AL98"/>
          <cell r="AM98">
            <v>180</v>
          </cell>
          <cell r="AN98"/>
          <cell r="AO98"/>
          <cell r="AP98"/>
          <cell r="AQ98">
            <v>25</v>
          </cell>
          <cell r="AR98">
            <v>0</v>
          </cell>
          <cell r="AS98">
            <v>2.5000000000000001E-2</v>
          </cell>
          <cell r="AT98">
            <v>2.5000000000000001E-2</v>
          </cell>
          <cell r="AU98">
            <v>0</v>
          </cell>
          <cell r="AV98">
            <v>0</v>
          </cell>
          <cell r="AW98">
            <v>0</v>
          </cell>
          <cell r="AX98">
            <v>0</v>
          </cell>
          <cell r="AY98">
            <v>0.02</v>
          </cell>
          <cell r="AZ98">
            <v>0</v>
          </cell>
          <cell r="BA98" t="str">
            <v>PT GELORA TUNAS INDONESIA</v>
          </cell>
          <cell r="BB98" t="str">
            <v>122-00-1187136-8</v>
          </cell>
          <cell r="BC98" t="str">
            <v>MANDIRI</v>
          </cell>
          <cell r="BD98" t="str">
            <v>-</v>
          </cell>
          <cell r="BE98" t="str">
            <v>-</v>
          </cell>
          <cell r="BF98">
            <v>45017</v>
          </cell>
          <cell r="BG98" t="str">
            <v>V</v>
          </cell>
          <cell r="BH98" t="str">
            <v>V</v>
          </cell>
          <cell r="BI98" t="str">
            <v>V</v>
          </cell>
          <cell r="BJ98" t="str">
            <v>V</v>
          </cell>
          <cell r="BK98" t="str">
            <v>-</v>
          </cell>
          <cell r="BL98" t="str">
            <v>V</v>
          </cell>
          <cell r="BM98" t="str">
            <v>v</v>
          </cell>
          <cell r="BN98" t="str">
            <v>70.632.702.6-942.000</v>
          </cell>
          <cell r="BO98" t="str">
            <v>v</v>
          </cell>
          <cell r="BP98" t="str">
            <v>v</v>
          </cell>
          <cell r="BQ98" t="str">
            <v>-</v>
          </cell>
          <cell r="BR98" t="str">
            <v>-</v>
          </cell>
          <cell r="BS98" t="str">
            <v>-</v>
          </cell>
          <cell r="BT98" t="str">
            <v>-</v>
          </cell>
          <cell r="BU98" t="str">
            <v>-</v>
          </cell>
          <cell r="BV98" t="str">
            <v>-</v>
          </cell>
          <cell r="BW98" t="str">
            <v>-</v>
          </cell>
          <cell r="BX98" t="str">
            <v>-</v>
          </cell>
          <cell r="BY98" t="str">
            <v>-</v>
          </cell>
          <cell r="BZ98" t="str">
            <v>-</v>
          </cell>
          <cell r="CA98" t="str">
            <v>-</v>
          </cell>
          <cell r="CB98" t="str">
            <v>Perdagangan besar</v>
          </cell>
          <cell r="CC98" t="str">
            <v>Korporasi Non Finansial</v>
          </cell>
          <cell r="CD98" t="str">
            <v>Lainnya (BPR. Koperasi. dll)</v>
          </cell>
          <cell r="CE98" t="str">
            <v>-</v>
          </cell>
          <cell r="CF98" t="str">
            <v>SUSILO</v>
          </cell>
          <cell r="CG98" t="str">
            <v>BROKER ASURANSI</v>
          </cell>
          <cell r="CH98" t="str">
            <v>BROKER ASURANSI</v>
          </cell>
          <cell r="CI98" t="str">
            <v>HEAD</v>
          </cell>
          <cell r="CJ98" t="str">
            <v>BROKER ASURANSI</v>
          </cell>
          <cell r="CK98" t="str">
            <v>GROUP</v>
          </cell>
          <cell r="CL98" t="str">
            <v>JANGKAWARSA</v>
          </cell>
          <cell r="CM98" t="str">
            <v xml:space="preserve">Reliance Pembiayaan Syariah </v>
          </cell>
          <cell r="CN98" t="str">
            <v>BPR (AJK)</v>
          </cell>
          <cell r="CO98" t="str">
            <v xml:space="preserve"> NP/AJRIUS-MKT/37/V/23</v>
          </cell>
          <cell r="CP98" t="str">
            <v>-</v>
          </cell>
          <cell r="CR98" t="str">
            <v>30 Hari Kalender</v>
          </cell>
          <cell r="CS98" t="str">
            <v>40 Hari Kalender</v>
          </cell>
          <cell r="CT98" t="str">
            <v>3 bulan</v>
          </cell>
          <cell r="CU98" t="str">
            <v>USIA</v>
          </cell>
          <cell r="CV98">
            <v>0.3</v>
          </cell>
          <cell r="CW98" t="str">
            <v>PPA.AJRUS.35.05.23</v>
          </cell>
          <cell r="CX98">
            <v>65</v>
          </cell>
          <cell r="CY98" t="str">
            <v>OR</v>
          </cell>
          <cell r="CZ98">
            <v>0</v>
          </cell>
          <cell r="DA98" t="str">
            <v>-</v>
          </cell>
          <cell r="DB98" t="str">
            <v>QS 50%;50% Surpulus Max OR 100.000.000</v>
          </cell>
          <cell r="DC98" t="str">
            <v>6 bulan pertama dan rasio manfaat asuransi sudah melebihi 50% dari Total Kontribusi (mana yang terjadi terlebih dahulu)</v>
          </cell>
          <cell r="DD98">
            <v>0.05</v>
          </cell>
          <cell r="DE98">
            <v>0</v>
          </cell>
          <cell r="DF98">
            <v>0.05</v>
          </cell>
          <cell r="DG98" t="str">
            <v>V</v>
          </cell>
          <cell r="DH98">
            <v>0.3</v>
          </cell>
          <cell r="DI98">
            <v>0.1</v>
          </cell>
          <cell r="DJ98">
            <v>0.6</v>
          </cell>
          <cell r="DK98">
            <v>0.4</v>
          </cell>
          <cell r="DL98">
            <v>0.5</v>
          </cell>
          <cell r="DM98">
            <v>0.5</v>
          </cell>
        </row>
        <row r="99">
          <cell r="B99">
            <v>6012305000050</v>
          </cell>
          <cell r="C99">
            <v>6012305000050</v>
          </cell>
          <cell r="D99" t="str">
            <v>PT. BPRS BHAKTI SUMEKAR QQ KPR</v>
          </cell>
          <cell r="E99" t="str">
            <v>Jl. Trunojoyo No.137 Bangselok,
Kota Sumenep</v>
          </cell>
          <cell r="F99" t="str">
            <v>JAWA TIMUR</v>
          </cell>
          <cell r="G99">
            <v>45057</v>
          </cell>
          <cell r="H99">
            <v>2023</v>
          </cell>
          <cell r="I99" t="str">
            <v>RPS</v>
          </cell>
          <cell r="J99" t="str">
            <v>RELIANCE PEMBIAYAAN SYARIAH</v>
          </cell>
          <cell r="K99" t="str">
            <v>AJK</v>
          </cell>
          <cell r="L99">
            <v>45057</v>
          </cell>
          <cell r="M99">
            <v>50536</v>
          </cell>
          <cell r="N99" t="str">
            <v>NEW</v>
          </cell>
          <cell r="O99" t="str">
            <v>INFORCE</v>
          </cell>
          <cell r="P99"/>
          <cell r="Q99"/>
          <cell r="R99" t="str">
            <v>15 Hari Kalender</v>
          </cell>
          <cell r="S99" t="str">
            <v>90 Hari Kalender</v>
          </cell>
          <cell r="T99" t="str">
            <v>90 Hari Kalender</v>
          </cell>
          <cell r="U99" t="str">
            <v>90 Hari Kalender</v>
          </cell>
          <cell r="V99"/>
          <cell r="W99">
            <v>0.6</v>
          </cell>
          <cell r="X99">
            <v>0.4</v>
          </cell>
          <cell r="Y99">
            <v>40</v>
          </cell>
          <cell r="Z99">
            <v>60</v>
          </cell>
          <cell r="AA99">
            <v>0.4</v>
          </cell>
          <cell r="AB99">
            <v>0.3</v>
          </cell>
          <cell r="AC99">
            <v>0.3</v>
          </cell>
          <cell r="AD99">
            <v>0.17</v>
          </cell>
          <cell r="AE99">
            <v>0.2</v>
          </cell>
          <cell r="AF99" t="str">
            <v>NASRE</v>
          </cell>
          <cell r="AG99" t="str">
            <v>TREATY</v>
          </cell>
          <cell r="AH99" t="str">
            <v>QS 50%;50% Surpulus Max OR 100.000.000</v>
          </cell>
          <cell r="AI99"/>
          <cell r="AJ99"/>
          <cell r="AK99"/>
          <cell r="AL99"/>
          <cell r="AM99">
            <v>180</v>
          </cell>
          <cell r="AN99"/>
          <cell r="AO99"/>
          <cell r="AP99"/>
          <cell r="AQ99">
            <v>25</v>
          </cell>
          <cell r="AR99">
            <v>0</v>
          </cell>
          <cell r="AS99">
            <v>2.5000000000000001E-2</v>
          </cell>
          <cell r="AT99">
            <v>2.5000000000000001E-2</v>
          </cell>
          <cell r="AU99">
            <v>0</v>
          </cell>
          <cell r="AV99">
            <v>0</v>
          </cell>
          <cell r="AW99">
            <v>0</v>
          </cell>
          <cell r="AX99">
            <v>0</v>
          </cell>
          <cell r="AY99">
            <v>0.02</v>
          </cell>
          <cell r="AZ99">
            <v>0</v>
          </cell>
          <cell r="BA99" t="str">
            <v>PT GELORA TUNAS INDONESIA</v>
          </cell>
          <cell r="BB99" t="str">
            <v>122-00-1187136-8</v>
          </cell>
          <cell r="BC99" t="str">
            <v>MANDIRI</v>
          </cell>
          <cell r="BD99" t="str">
            <v>-</v>
          </cell>
          <cell r="BE99" t="str">
            <v>-</v>
          </cell>
          <cell r="BF99">
            <v>45047</v>
          </cell>
          <cell r="BG99" t="str">
            <v>V</v>
          </cell>
          <cell r="BH99" t="str">
            <v>V</v>
          </cell>
          <cell r="BI99" t="str">
            <v>V</v>
          </cell>
          <cell r="BJ99" t="str">
            <v>V</v>
          </cell>
          <cell r="BK99" t="str">
            <v>-</v>
          </cell>
          <cell r="BL99" t="str">
            <v>V</v>
          </cell>
          <cell r="BM99" t="str">
            <v>v</v>
          </cell>
          <cell r="BN99" t="str">
            <v>70.632.702.6-942.000</v>
          </cell>
          <cell r="BO99" t="str">
            <v>v</v>
          </cell>
          <cell r="BP99" t="str">
            <v>v</v>
          </cell>
          <cell r="BQ99" t="str">
            <v>-</v>
          </cell>
          <cell r="BR99" t="str">
            <v>-</v>
          </cell>
          <cell r="BS99" t="str">
            <v>-</v>
          </cell>
          <cell r="BT99" t="str">
            <v>-</v>
          </cell>
          <cell r="BU99" t="str">
            <v>-</v>
          </cell>
          <cell r="BV99" t="str">
            <v>-</v>
          </cell>
          <cell r="BW99" t="str">
            <v>-</v>
          </cell>
          <cell r="BX99" t="str">
            <v>-</v>
          </cell>
          <cell r="BY99" t="str">
            <v>-</v>
          </cell>
          <cell r="BZ99" t="str">
            <v>-</v>
          </cell>
          <cell r="CA99" t="str">
            <v>-</v>
          </cell>
          <cell r="CB99" t="str">
            <v>Perdagangan besar</v>
          </cell>
          <cell r="CC99" t="str">
            <v>Korporasi Non Finansial</v>
          </cell>
          <cell r="CD99" t="str">
            <v>Lainnya (BPR. Koperasi. dll)</v>
          </cell>
          <cell r="CE99" t="str">
            <v>-</v>
          </cell>
          <cell r="CF99" t="str">
            <v>SUSILO</v>
          </cell>
          <cell r="CG99" t="str">
            <v>BROKER ASURANSI</v>
          </cell>
          <cell r="CH99" t="str">
            <v>BROKER ASURANSI</v>
          </cell>
          <cell r="CI99" t="str">
            <v>HEAD</v>
          </cell>
          <cell r="CJ99" t="str">
            <v>BROKER ASURANSI</v>
          </cell>
          <cell r="CK99" t="str">
            <v>GROUP</v>
          </cell>
          <cell r="CL99" t="str">
            <v>JANGKAWARSA</v>
          </cell>
          <cell r="CM99" t="str">
            <v xml:space="preserve">Reliance Pembiayaan Syariah </v>
          </cell>
          <cell r="CN99" t="str">
            <v>BPR (AJK)</v>
          </cell>
          <cell r="CO99" t="str">
            <v xml:space="preserve"> NP/AJRIUS-MKT/37/V/23</v>
          </cell>
          <cell r="CP99" t="str">
            <v>-</v>
          </cell>
          <cell r="CR99" t="str">
            <v>30 Hari Kalender</v>
          </cell>
          <cell r="CS99" t="str">
            <v>40 Hari Kalender</v>
          </cell>
          <cell r="CT99" t="str">
            <v>3 bulan</v>
          </cell>
          <cell r="CU99" t="str">
            <v>USIA</v>
          </cell>
          <cell r="CV99">
            <v>0.3</v>
          </cell>
          <cell r="CW99" t="str">
            <v>PPA.AJRUS.35.05.23</v>
          </cell>
          <cell r="CX99">
            <v>65</v>
          </cell>
          <cell r="CY99" t="str">
            <v>OR</v>
          </cell>
          <cell r="CZ99">
            <v>0</v>
          </cell>
          <cell r="DA99" t="str">
            <v>-</v>
          </cell>
          <cell r="DB99" t="str">
            <v>QS 50%;50% Surpulus Max OR 100.000.000</v>
          </cell>
          <cell r="DC99" t="str">
            <v>6 bulan pertama dan rasio manfaat asuransi sudah melebihi 50% dari Total Kontribusi (mana yang terjadi terlebih dahulu)</v>
          </cell>
          <cell r="DD99">
            <v>0.05</v>
          </cell>
          <cell r="DE99">
            <v>0</v>
          </cell>
          <cell r="DF99">
            <v>0.05</v>
          </cell>
          <cell r="DG99" t="str">
            <v>V</v>
          </cell>
          <cell r="DH99">
            <v>0.3</v>
          </cell>
          <cell r="DI99">
            <v>0.1</v>
          </cell>
          <cell r="DJ99">
            <v>0.6</v>
          </cell>
          <cell r="DK99">
            <v>0.4</v>
          </cell>
          <cell r="DL99">
            <v>0.5</v>
          </cell>
          <cell r="DM99">
            <v>0.5</v>
          </cell>
        </row>
        <row r="100">
          <cell r="B100">
            <v>6012305000051</v>
          </cell>
          <cell r="C100">
            <v>6012305000051</v>
          </cell>
          <cell r="D100" t="str">
            <v>PT. BPRS BOGOR TEGAR BERIMAN</v>
          </cell>
          <cell r="E100"/>
          <cell r="F100"/>
          <cell r="G100"/>
          <cell r="H100">
            <v>2023</v>
          </cell>
          <cell r="I100" t="str">
            <v>RPS</v>
          </cell>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B100"/>
          <cell r="BC100"/>
          <cell r="BE100"/>
          <cell r="BF100"/>
          <cell r="BG100"/>
          <cell r="BH100"/>
          <cell r="BI100"/>
          <cell r="BJ100"/>
          <cell r="BK100"/>
          <cell r="BL100"/>
          <cell r="BM100"/>
          <cell r="BN100"/>
          <cell r="BO100"/>
          <cell r="BP100"/>
          <cell r="BQ100"/>
          <cell r="BR100"/>
          <cell r="BS100"/>
          <cell r="BT100"/>
          <cell r="BX100"/>
          <cell r="CV100"/>
          <cell r="CW100"/>
          <cell r="CY100"/>
          <cell r="CZ100"/>
          <cell r="DD100"/>
          <cell r="DE100"/>
          <cell r="DF100"/>
          <cell r="DH100"/>
          <cell r="DI100"/>
          <cell r="DJ100"/>
          <cell r="DK100"/>
          <cell r="DL100"/>
          <cell r="DM100"/>
        </row>
        <row r="101">
          <cell r="B101">
            <v>6022306000009</v>
          </cell>
          <cell r="C101">
            <v>6022306000009</v>
          </cell>
          <cell r="D101" t="str">
            <v>PT. BPR SYARIAH TANGGAMUS</v>
          </cell>
          <cell r="E101" t="str">
            <v>Jl. Ir. H. Juanda No.5 Kel. Kuripan, Kec. Kota Agung,
Kab. Tanggamus – 35384</v>
          </cell>
          <cell r="F101" t="str">
            <v>LAMPUNG</v>
          </cell>
          <cell r="G101">
            <v>45029</v>
          </cell>
          <cell r="H101">
            <v>2023</v>
          </cell>
          <cell r="I101" t="str">
            <v>RTLS</v>
          </cell>
          <cell r="J101" t="str">
            <v>RELIANCE TREM LIFE SYARIAH</v>
          </cell>
          <cell r="K101" t="str">
            <v>AJK</v>
          </cell>
          <cell r="L101">
            <v>45029</v>
          </cell>
          <cell r="M101">
            <v>53065</v>
          </cell>
          <cell r="N101" t="str">
            <v>NEW</v>
          </cell>
          <cell r="O101" t="str">
            <v>INFORCE</v>
          </cell>
          <cell r="P101"/>
          <cell r="Q101"/>
          <cell r="R101" t="str">
            <v>15 Hari Kalender</v>
          </cell>
          <cell r="S101" t="str">
            <v>120 Hari Kalender</v>
          </cell>
          <cell r="T101" t="str">
            <v>120 Hari Kalender</v>
          </cell>
          <cell r="U101" t="str">
            <v>180 Hari Kalender</v>
          </cell>
          <cell r="V101" t="str">
            <v>180(seratus delapan puluh) Hari Kalender sejak terjadi perselisihan</v>
          </cell>
          <cell r="W101">
            <v>0.6</v>
          </cell>
          <cell r="X101">
            <v>0.4</v>
          </cell>
          <cell r="Y101">
            <v>40</v>
          </cell>
          <cell r="Z101">
            <v>60</v>
          </cell>
          <cell r="AA101">
            <v>0.4</v>
          </cell>
          <cell r="AB101">
            <v>0.3</v>
          </cell>
          <cell r="AC101">
            <v>0.3</v>
          </cell>
          <cell r="AD101">
            <v>0.17</v>
          </cell>
          <cell r="AE101">
            <v>0.2</v>
          </cell>
          <cell r="AF101" t="str">
            <v>NASRE</v>
          </cell>
          <cell r="AG101" t="str">
            <v>TREATY</v>
          </cell>
          <cell r="AH101" t="str">
            <v>QS 50%;50% Surpulus Max OR 100.000.000</v>
          </cell>
          <cell r="AI101"/>
          <cell r="AJ101"/>
          <cell r="AK101"/>
          <cell r="AL101"/>
          <cell r="AM101">
            <v>180</v>
          </cell>
          <cell r="AN101"/>
          <cell r="AO101"/>
          <cell r="AP101"/>
          <cell r="AQ101">
            <v>5</v>
          </cell>
          <cell r="AR101">
            <v>0</v>
          </cell>
          <cell r="AS101">
            <v>0</v>
          </cell>
          <cell r="AT101">
            <v>0</v>
          </cell>
          <cell r="AU101">
            <v>0.3</v>
          </cell>
          <cell r="AV101">
            <v>0</v>
          </cell>
          <cell r="AW101">
            <v>0</v>
          </cell>
          <cell r="AX101">
            <v>0</v>
          </cell>
          <cell r="AY101">
            <v>0</v>
          </cell>
          <cell r="AZ101">
            <v>0</v>
          </cell>
          <cell r="BA101" t="str">
            <v>PT. Wahana Abadi Haribawa</v>
          </cell>
          <cell r="BB101" t="str">
            <v xml:space="preserve"> 546-0888699</v>
          </cell>
          <cell r="BC101" t="str">
            <v>Bank BCA</v>
          </cell>
          <cell r="BD101" t="str">
            <v>-</v>
          </cell>
          <cell r="BE101" t="str">
            <v>-</v>
          </cell>
          <cell r="BF101">
            <v>45017</v>
          </cell>
          <cell r="BG101" t="str">
            <v>V</v>
          </cell>
          <cell r="BH101" t="str">
            <v>V</v>
          </cell>
          <cell r="BI101" t="str">
            <v>V</v>
          </cell>
          <cell r="BJ101" t="str">
            <v>V</v>
          </cell>
          <cell r="BK101" t="str">
            <v>-</v>
          </cell>
          <cell r="BL101" t="str">
            <v>V</v>
          </cell>
          <cell r="BM101" t="str">
            <v>v</v>
          </cell>
          <cell r="BN101" t="str">
            <v>02.535.839.1-326.000</v>
          </cell>
          <cell r="BO101" t="str">
            <v>v</v>
          </cell>
          <cell r="BP101" t="str">
            <v>v</v>
          </cell>
          <cell r="BQ101" t="str">
            <v>-</v>
          </cell>
          <cell r="BR101" t="str">
            <v>-</v>
          </cell>
          <cell r="BS101" t="str">
            <v>-</v>
          </cell>
          <cell r="BT101" t="str">
            <v>-</v>
          </cell>
          <cell r="BU101" t="str">
            <v>-</v>
          </cell>
          <cell r="BV101" t="str">
            <v>-</v>
          </cell>
          <cell r="BW101" t="str">
            <v>-</v>
          </cell>
          <cell r="BX101" t="str">
            <v>-</v>
          </cell>
          <cell r="BY101" t="str">
            <v>-</v>
          </cell>
          <cell r="BZ101" t="str">
            <v>-</v>
          </cell>
          <cell r="CA101" t="str">
            <v>-</v>
          </cell>
          <cell r="CB101" t="str">
            <v>Perdagangan besar</v>
          </cell>
          <cell r="CC101" t="str">
            <v>Korporasi Non Finansial</v>
          </cell>
          <cell r="CD101" t="str">
            <v>Lainnya (BPR. Koperasi. dll)</v>
          </cell>
          <cell r="CE101" t="str">
            <v>-</v>
          </cell>
          <cell r="CF101" t="str">
            <v>BAGUS</v>
          </cell>
          <cell r="CG101" t="str">
            <v>DIRECT MARKETING</v>
          </cell>
          <cell r="CH101" t="str">
            <v>DIRECT MARKETING</v>
          </cell>
          <cell r="CI101" t="str">
            <v>HEAD</v>
          </cell>
          <cell r="CJ101" t="str">
            <v>DIRECT MARKETING</v>
          </cell>
          <cell r="CK101" t="str">
            <v>GROUP</v>
          </cell>
          <cell r="CL101" t="str">
            <v>JANGKAWARSA</v>
          </cell>
          <cell r="CM101" t="str">
            <v xml:space="preserve">Reliance Pembiayaan Syariah </v>
          </cell>
          <cell r="CN101" t="str">
            <v>BPR (AJK)</v>
          </cell>
          <cell r="CO101" t="str">
            <v xml:space="preserve"> NP/AJRIUS-MKT/35/IV/23</v>
          </cell>
          <cell r="CP101" t="str">
            <v>-</v>
          </cell>
          <cell r="CR101" t="str">
            <v>30 Hari Kalender</v>
          </cell>
          <cell r="CS101" t="str">
            <v>40 Hari Kalender</v>
          </cell>
          <cell r="CT101" t="str">
            <v>1 bulan</v>
          </cell>
          <cell r="CU101" t="str">
            <v>USIA</v>
          </cell>
          <cell r="CV101">
            <v>0.35</v>
          </cell>
          <cell r="CW101" t="str">
            <v>PPA.AJRUS.33.04.23</v>
          </cell>
          <cell r="CX101">
            <v>70</v>
          </cell>
          <cell r="CY101" t="str">
            <v>OR</v>
          </cell>
          <cell r="CZ101">
            <v>0</v>
          </cell>
          <cell r="DA101" t="str">
            <v>-</v>
          </cell>
          <cell r="DB101" t="str">
            <v>QS 50%;50% Surpulus Max OR 100.000.000</v>
          </cell>
          <cell r="DC101" t="str">
            <v>6 bulan pertama dan rasio manfaat asuransi sudah melebihi 50% dari Total Kontribusi (mana yang terjadi terlebih dahulu)</v>
          </cell>
          <cell r="DD101">
            <v>2.5000000000000001E-2</v>
          </cell>
          <cell r="DE101">
            <v>0</v>
          </cell>
          <cell r="DF101">
            <v>2.5000000000000001E-2</v>
          </cell>
          <cell r="DG101" t="str">
            <v>V</v>
          </cell>
          <cell r="DH101">
            <v>0.3</v>
          </cell>
          <cell r="DI101">
            <v>0.1</v>
          </cell>
          <cell r="DJ101">
            <v>0.6</v>
          </cell>
          <cell r="DK101">
            <v>0.4</v>
          </cell>
          <cell r="DL101">
            <v>0.5</v>
          </cell>
          <cell r="DM101">
            <v>0.5</v>
          </cell>
        </row>
        <row r="102">
          <cell r="B102">
            <v>6012306000052</v>
          </cell>
          <cell r="C102">
            <v>6012306000052</v>
          </cell>
          <cell r="D102" t="str">
            <v>PT. BPRS BHAKTI SUMEKAR</v>
          </cell>
          <cell r="E102"/>
          <cell r="F102"/>
          <cell r="G102"/>
          <cell r="H102">
            <v>2023</v>
          </cell>
          <cell r="I102" t="str">
            <v>RPS</v>
          </cell>
          <cell r="J102"/>
          <cell r="K102"/>
          <cell r="L102"/>
          <cell r="M102"/>
          <cell r="N102"/>
          <cell r="O102"/>
          <cell r="P102"/>
          <cell r="Q102"/>
          <cell r="R102"/>
          <cell r="S102"/>
          <cell r="T102"/>
          <cell r="U102"/>
          <cell r="V102"/>
          <cell r="W102"/>
          <cell r="X102"/>
          <cell r="Y102"/>
          <cell r="Z102"/>
          <cell r="AA102"/>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B102"/>
          <cell r="BC102"/>
          <cell r="BE102"/>
          <cell r="BF102"/>
          <cell r="BG102"/>
          <cell r="BH102"/>
          <cell r="BI102"/>
          <cell r="BJ102"/>
          <cell r="BK102"/>
          <cell r="BL102"/>
          <cell r="BM102"/>
          <cell r="BN102"/>
          <cell r="BO102"/>
          <cell r="BP102"/>
          <cell r="BQ102"/>
          <cell r="BR102"/>
          <cell r="BS102"/>
          <cell r="BT102"/>
          <cell r="BX102"/>
          <cell r="CV102"/>
          <cell r="CW102"/>
          <cell r="CY102"/>
          <cell r="CZ102"/>
          <cell r="DD102"/>
          <cell r="DE102"/>
          <cell r="DF102"/>
          <cell r="DH102"/>
          <cell r="DI102"/>
          <cell r="DJ102"/>
          <cell r="DK102"/>
          <cell r="DL102"/>
          <cell r="DM102"/>
        </row>
        <row r="103">
          <cell r="B103">
            <v>6012307000053</v>
          </cell>
          <cell r="C103">
            <v>6012307000053</v>
          </cell>
          <cell r="D103" t="str">
            <v>PT. BPRS BUMI RINJANI KEPANJEN</v>
          </cell>
          <cell r="E103"/>
          <cell r="F103"/>
          <cell r="G103"/>
          <cell r="H103">
            <v>2023</v>
          </cell>
          <cell r="I103" t="str">
            <v>RPS</v>
          </cell>
          <cell r="J103"/>
          <cell r="K103"/>
          <cell r="L103"/>
          <cell r="M103"/>
          <cell r="N103"/>
          <cell r="O103"/>
          <cell r="P103"/>
          <cell r="Q103"/>
          <cell r="R103"/>
          <cell r="S103"/>
          <cell r="T103"/>
          <cell r="U103"/>
          <cell r="V103"/>
          <cell r="W103"/>
          <cell r="X103"/>
          <cell r="Y103"/>
          <cell r="Z103"/>
          <cell r="AA103"/>
          <cell r="AB103"/>
          <cell r="AC103"/>
          <cell r="AD103"/>
          <cell r="AE103"/>
          <cell r="AF103"/>
          <cell r="AG103"/>
          <cell r="AH103"/>
          <cell r="AI103"/>
          <cell r="AJ103"/>
          <cell r="AK103"/>
          <cell r="AL103"/>
          <cell r="AM103"/>
          <cell r="AN103"/>
          <cell r="AO103"/>
          <cell r="AP103"/>
          <cell r="AQ103"/>
          <cell r="AR103"/>
          <cell r="AS103"/>
          <cell r="AT103"/>
          <cell r="AU103"/>
          <cell r="AV103"/>
          <cell r="AW103"/>
          <cell r="AX103"/>
          <cell r="AY103"/>
          <cell r="AZ103"/>
          <cell r="BB103"/>
          <cell r="BC103"/>
          <cell r="BE103"/>
          <cell r="BF103"/>
          <cell r="BG103"/>
          <cell r="BH103"/>
          <cell r="BI103"/>
          <cell r="BJ103"/>
          <cell r="BK103"/>
          <cell r="BL103"/>
          <cell r="BM103"/>
          <cell r="BN103"/>
          <cell r="BO103"/>
          <cell r="BP103"/>
          <cell r="BQ103"/>
          <cell r="BR103"/>
          <cell r="BS103"/>
          <cell r="BT103"/>
          <cell r="BX103"/>
          <cell r="CV103"/>
          <cell r="CW103"/>
          <cell r="CY103"/>
          <cell r="CZ103"/>
          <cell r="DD103"/>
          <cell r="DE103"/>
          <cell r="DF103"/>
          <cell r="DH103"/>
          <cell r="DI103"/>
          <cell r="DJ103"/>
          <cell r="DK103"/>
          <cell r="DL103"/>
          <cell r="DM103"/>
        </row>
        <row r="104">
          <cell r="B104"/>
          <cell r="C104"/>
          <cell r="D104"/>
          <cell r="E104"/>
          <cell r="F104"/>
          <cell r="G104"/>
          <cell r="H104"/>
          <cell r="I104"/>
          <cell r="J104"/>
          <cell r="K104"/>
          <cell r="L104"/>
          <cell r="M104"/>
          <cell r="N104"/>
          <cell r="O104"/>
          <cell r="P104"/>
          <cell r="Q104"/>
          <cell r="R104"/>
          <cell r="S104"/>
          <cell r="T104"/>
          <cell r="U104"/>
          <cell r="V104"/>
          <cell r="W104"/>
          <cell r="X104"/>
          <cell r="Y104"/>
          <cell r="Z104"/>
          <cell r="AA104"/>
          <cell r="AB104"/>
          <cell r="AC104"/>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B104"/>
          <cell r="BC104"/>
          <cell r="BE104"/>
          <cell r="BF104"/>
          <cell r="BG104"/>
          <cell r="BH104"/>
          <cell r="BI104"/>
          <cell r="BJ104"/>
          <cell r="BK104"/>
          <cell r="BL104"/>
          <cell r="BM104"/>
          <cell r="BN104"/>
          <cell r="BO104"/>
          <cell r="BP104"/>
          <cell r="BQ104"/>
          <cell r="BR104"/>
          <cell r="BS104"/>
          <cell r="BT104"/>
          <cell r="BX104"/>
          <cell r="CV104"/>
          <cell r="CW104"/>
          <cell r="CY104"/>
          <cell r="CZ104"/>
          <cell r="DD104"/>
          <cell r="DE104"/>
          <cell r="DF104"/>
          <cell r="DH104"/>
          <cell r="DI104"/>
          <cell r="DJ104"/>
          <cell r="DK104"/>
          <cell r="DL104"/>
          <cell r="DM104"/>
        </row>
        <row r="105">
          <cell r="B105"/>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B105"/>
          <cell r="BC105"/>
          <cell r="BE105"/>
          <cell r="BF105"/>
          <cell r="BG105"/>
          <cell r="BH105"/>
          <cell r="BI105"/>
          <cell r="BJ105"/>
          <cell r="BK105"/>
          <cell r="BL105"/>
          <cell r="BM105"/>
          <cell r="BN105"/>
          <cell r="BO105"/>
          <cell r="BP105"/>
          <cell r="BQ105"/>
          <cell r="BR105"/>
          <cell r="BS105"/>
          <cell r="BT105"/>
          <cell r="BX105"/>
          <cell r="CV105"/>
          <cell r="CW105"/>
          <cell r="CY105"/>
          <cell r="CZ105"/>
          <cell r="DD105"/>
          <cell r="DE105"/>
          <cell r="DF105"/>
          <cell r="DH105"/>
          <cell r="DI105"/>
          <cell r="DJ105"/>
          <cell r="DK105"/>
          <cell r="DL105"/>
          <cell r="DM105"/>
        </row>
        <row r="106">
          <cell r="B106"/>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B106"/>
          <cell r="BC106"/>
          <cell r="BE106"/>
          <cell r="BF106"/>
          <cell r="BG106"/>
          <cell r="BH106"/>
          <cell r="BI106"/>
          <cell r="BJ106"/>
          <cell r="BK106"/>
          <cell r="BL106"/>
          <cell r="BM106"/>
          <cell r="BN106"/>
          <cell r="BO106"/>
          <cell r="BP106"/>
          <cell r="BQ106"/>
          <cell r="BR106"/>
          <cell r="BS106"/>
          <cell r="BT106"/>
          <cell r="BX106"/>
          <cell r="CV106"/>
          <cell r="CW106"/>
          <cell r="CY106"/>
          <cell r="CZ106"/>
          <cell r="DD106"/>
          <cell r="DE106"/>
          <cell r="DF106"/>
          <cell r="DH106"/>
          <cell r="DI106"/>
          <cell r="DJ106"/>
          <cell r="DK106"/>
          <cell r="DL106"/>
          <cell r="DM106"/>
        </row>
        <row r="107">
          <cell r="B107"/>
          <cell r="C107"/>
          <cell r="D107"/>
          <cell r="E107"/>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B107"/>
          <cell r="BC107"/>
          <cell r="BE107"/>
          <cell r="BF107"/>
          <cell r="BG107"/>
          <cell r="BH107"/>
          <cell r="BI107"/>
          <cell r="BJ107"/>
          <cell r="BK107"/>
          <cell r="BL107"/>
          <cell r="BM107"/>
          <cell r="BN107"/>
          <cell r="BO107"/>
          <cell r="BP107"/>
          <cell r="BQ107"/>
          <cell r="BR107"/>
          <cell r="BS107"/>
          <cell r="BT107"/>
          <cell r="BX107"/>
          <cell r="CV107"/>
          <cell r="CW107"/>
          <cell r="CY107"/>
          <cell r="CZ107"/>
          <cell r="DD107"/>
          <cell r="DE107"/>
          <cell r="DF107"/>
          <cell r="DH107"/>
          <cell r="DI107"/>
          <cell r="DJ107"/>
          <cell r="DK107"/>
          <cell r="DL107"/>
          <cell r="DM107"/>
        </row>
        <row r="108">
          <cell r="B108"/>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B108"/>
          <cell r="BC108"/>
          <cell r="BE108"/>
          <cell r="BF108"/>
          <cell r="BG108"/>
          <cell r="BH108"/>
          <cell r="BI108"/>
          <cell r="BJ108"/>
          <cell r="BK108"/>
          <cell r="BL108"/>
          <cell r="BM108"/>
          <cell r="BN108"/>
          <cell r="BO108"/>
          <cell r="BP108"/>
          <cell r="BQ108"/>
          <cell r="BR108"/>
          <cell r="BS108"/>
          <cell r="BT108"/>
          <cell r="BX108"/>
          <cell r="CV108"/>
          <cell r="CW108"/>
          <cell r="CY108"/>
          <cell r="CZ108"/>
          <cell r="DD108"/>
          <cell r="DE108"/>
          <cell r="DF108"/>
          <cell r="DH108"/>
          <cell r="DI108"/>
          <cell r="DJ108"/>
          <cell r="DK108"/>
          <cell r="DL108"/>
          <cell r="DM108"/>
        </row>
        <row r="109">
          <cell r="B109"/>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B109"/>
          <cell r="BC109"/>
          <cell r="BE109"/>
          <cell r="BF109"/>
          <cell r="BG109"/>
          <cell r="BH109"/>
          <cell r="BI109"/>
          <cell r="BJ109"/>
          <cell r="BK109"/>
          <cell r="BL109"/>
          <cell r="BM109"/>
          <cell r="BN109"/>
          <cell r="BO109"/>
          <cell r="BP109"/>
          <cell r="BQ109"/>
          <cell r="BR109"/>
          <cell r="BS109"/>
          <cell r="BT109"/>
          <cell r="BX109"/>
          <cell r="CV109"/>
          <cell r="CW109"/>
          <cell r="CY109"/>
          <cell r="CZ109"/>
          <cell r="DD109"/>
          <cell r="DE109"/>
          <cell r="DF109"/>
          <cell r="DH109"/>
          <cell r="DI109"/>
          <cell r="DJ109"/>
          <cell r="DK109"/>
          <cell r="DL109"/>
          <cell r="DM109"/>
        </row>
        <row r="110">
          <cell r="B110"/>
          <cell r="C110"/>
          <cell r="D110"/>
          <cell r="E110"/>
          <cell r="F110"/>
          <cell r="G110"/>
          <cell r="H110"/>
          <cell r="I110"/>
          <cell r="J110"/>
          <cell r="K110"/>
          <cell r="L110"/>
          <cell r="M110"/>
          <cell r="N110"/>
          <cell r="O110"/>
          <cell r="P110"/>
          <cell r="Q110"/>
          <cell r="R110"/>
          <cell r="S110"/>
          <cell r="T110"/>
          <cell r="U110"/>
          <cell r="V110"/>
          <cell r="W110"/>
          <cell r="X110"/>
          <cell r="Y110"/>
          <cell r="Z110"/>
          <cell r="AA110"/>
          <cell r="AB110"/>
          <cell r="AC110"/>
          <cell r="AD110"/>
          <cell r="AE110"/>
          <cell r="AF110"/>
          <cell r="AG110"/>
          <cell r="AH110"/>
          <cell r="AI110"/>
          <cell r="AJ110"/>
          <cell r="AK110"/>
          <cell r="AL110"/>
          <cell r="AM110"/>
          <cell r="AN110"/>
          <cell r="AO110"/>
          <cell r="AP110"/>
          <cell r="AQ110"/>
          <cell r="AR110"/>
          <cell r="AS110"/>
          <cell r="AT110"/>
          <cell r="AU110"/>
          <cell r="AV110"/>
          <cell r="AW110"/>
          <cell r="AX110"/>
          <cell r="AY110"/>
          <cell r="AZ110"/>
          <cell r="BB110"/>
          <cell r="BC110"/>
          <cell r="BE110"/>
          <cell r="BF110"/>
          <cell r="BG110"/>
          <cell r="BH110"/>
          <cell r="BI110"/>
          <cell r="BJ110"/>
          <cell r="BK110"/>
          <cell r="BL110"/>
          <cell r="BM110"/>
          <cell r="BN110"/>
          <cell r="BO110"/>
          <cell r="BP110"/>
          <cell r="BQ110"/>
          <cell r="BR110"/>
          <cell r="BS110"/>
          <cell r="BT110"/>
          <cell r="BX110"/>
          <cell r="CV110"/>
          <cell r="CW110"/>
          <cell r="CY110"/>
          <cell r="CZ110"/>
          <cell r="DD110"/>
          <cell r="DE110"/>
          <cell r="DF110"/>
          <cell r="DH110"/>
          <cell r="DI110"/>
          <cell r="DJ110"/>
          <cell r="DK110"/>
          <cell r="DL110"/>
          <cell r="DM110"/>
        </row>
        <row r="111">
          <cell r="B111"/>
          <cell r="C111"/>
          <cell r="D111"/>
          <cell r="E111"/>
          <cell r="F111"/>
          <cell r="G111"/>
          <cell r="H111"/>
          <cell r="I111"/>
          <cell r="J111"/>
          <cell r="K111"/>
          <cell r="L111"/>
          <cell r="M111"/>
          <cell r="N111"/>
          <cell r="O111"/>
          <cell r="P111"/>
          <cell r="Q111"/>
          <cell r="R111"/>
          <cell r="S111"/>
          <cell r="T111"/>
          <cell r="U111"/>
          <cell r="V111"/>
          <cell r="W111"/>
          <cell r="X111"/>
          <cell r="Y111"/>
          <cell r="Z111"/>
          <cell r="AA111"/>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cell r="AZ111"/>
          <cell r="BB111"/>
          <cell r="BC111"/>
          <cell r="BE111"/>
          <cell r="BF111"/>
          <cell r="BG111"/>
          <cell r="BH111"/>
          <cell r="BI111"/>
          <cell r="BJ111"/>
          <cell r="BK111"/>
          <cell r="BL111"/>
          <cell r="BM111"/>
          <cell r="BN111"/>
          <cell r="BO111"/>
          <cell r="BP111"/>
          <cell r="BQ111"/>
          <cell r="BR111"/>
          <cell r="BS111"/>
          <cell r="BT111"/>
          <cell r="BX111"/>
          <cell r="CV111"/>
          <cell r="CW111"/>
          <cell r="CY111"/>
          <cell r="CZ111"/>
          <cell r="DD111"/>
          <cell r="DE111"/>
          <cell r="DF111"/>
          <cell r="DH111"/>
          <cell r="DI111"/>
          <cell r="DJ111"/>
          <cell r="DK111"/>
          <cell r="DL111"/>
          <cell r="DM111"/>
        </row>
        <row r="112">
          <cell r="B112"/>
          <cell r="C112"/>
          <cell r="D112"/>
          <cell r="E112"/>
          <cell r="F112"/>
          <cell r="G112"/>
          <cell r="H112"/>
          <cell r="I112"/>
          <cell r="J112"/>
          <cell r="K112"/>
          <cell r="L112"/>
          <cell r="M112"/>
          <cell r="N112"/>
          <cell r="O112"/>
          <cell r="P112"/>
          <cell r="Q112"/>
          <cell r="R112"/>
          <cell r="S112"/>
          <cell r="T112"/>
          <cell r="U112"/>
          <cell r="V112"/>
          <cell r="W112"/>
          <cell r="X112"/>
          <cell r="Y112"/>
          <cell r="Z112"/>
          <cell r="AA112"/>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B112"/>
          <cell r="BC112"/>
          <cell r="BE112"/>
          <cell r="BF112"/>
          <cell r="BG112"/>
          <cell r="BH112"/>
          <cell r="BI112"/>
          <cell r="BJ112"/>
          <cell r="BK112"/>
          <cell r="BL112"/>
          <cell r="BM112"/>
          <cell r="BN112"/>
          <cell r="BO112"/>
          <cell r="BP112"/>
          <cell r="BQ112"/>
          <cell r="BR112"/>
          <cell r="BS112"/>
          <cell r="BT112"/>
          <cell r="BX112"/>
          <cell r="CV112"/>
          <cell r="CW112"/>
          <cell r="CY112"/>
          <cell r="CZ112"/>
          <cell r="DD112"/>
          <cell r="DE112"/>
          <cell r="DF112"/>
          <cell r="DH112"/>
          <cell r="DI112"/>
          <cell r="DJ112"/>
          <cell r="DK112"/>
          <cell r="DL112"/>
          <cell r="DM112"/>
        </row>
        <row r="113">
          <cell r="B113"/>
          <cell r="C113"/>
          <cell r="D113"/>
          <cell r="E113"/>
          <cell r="F113"/>
          <cell r="G113"/>
          <cell r="H113"/>
          <cell r="I113"/>
          <cell r="J113"/>
          <cell r="K113"/>
          <cell r="L113"/>
          <cell r="M113"/>
          <cell r="N113"/>
          <cell r="O113"/>
          <cell r="P113"/>
          <cell r="Q113"/>
          <cell r="R113"/>
          <cell r="S113"/>
          <cell r="T113"/>
          <cell r="U113"/>
          <cell r="V113"/>
          <cell r="W113"/>
          <cell r="X113"/>
          <cell r="Y113"/>
          <cell r="Z113"/>
          <cell r="AA113"/>
          <cell r="AB113"/>
          <cell r="AC113"/>
          <cell r="AD113"/>
          <cell r="AE113"/>
          <cell r="AF113"/>
          <cell r="AG113"/>
          <cell r="AH113"/>
          <cell r="AI113"/>
          <cell r="AJ113"/>
          <cell r="AK113"/>
          <cell r="AL113"/>
          <cell r="AM113"/>
          <cell r="AN113"/>
          <cell r="AO113"/>
          <cell r="AP113"/>
          <cell r="AQ113"/>
          <cell r="AR113"/>
          <cell r="AS113"/>
          <cell r="AT113"/>
          <cell r="AU113"/>
          <cell r="AV113"/>
          <cell r="AW113"/>
          <cell r="AX113"/>
          <cell r="AY113"/>
          <cell r="AZ113"/>
          <cell r="BB113"/>
          <cell r="BC113"/>
          <cell r="BE113"/>
          <cell r="BF113"/>
          <cell r="BG113"/>
          <cell r="BH113"/>
          <cell r="BI113"/>
          <cell r="BJ113"/>
          <cell r="BK113"/>
          <cell r="BL113"/>
          <cell r="BM113"/>
          <cell r="BN113"/>
          <cell r="BO113"/>
          <cell r="BP113"/>
          <cell r="BQ113"/>
          <cell r="BR113"/>
          <cell r="BS113"/>
          <cell r="BT113"/>
          <cell r="BX113"/>
          <cell r="CV113"/>
          <cell r="CW113"/>
          <cell r="CY113"/>
          <cell r="CZ113"/>
          <cell r="DD113"/>
          <cell r="DE113"/>
          <cell r="DF113"/>
          <cell r="DH113"/>
          <cell r="DI113"/>
          <cell r="DJ113"/>
          <cell r="DK113"/>
          <cell r="DL113"/>
          <cell r="DM113"/>
        </row>
        <row r="114">
          <cell r="B114"/>
          <cell r="C114"/>
          <cell r="D114"/>
          <cell r="E114"/>
          <cell r="F114"/>
          <cell r="G114"/>
          <cell r="H114"/>
          <cell r="I114"/>
          <cell r="J114"/>
          <cell r="K114"/>
          <cell r="L114"/>
          <cell r="M114"/>
          <cell r="N114"/>
          <cell r="O114"/>
          <cell r="P114"/>
          <cell r="Q114"/>
          <cell r="R114"/>
          <cell r="S114"/>
          <cell r="T114"/>
          <cell r="U114"/>
          <cell r="V114"/>
          <cell r="W114"/>
          <cell r="X114"/>
          <cell r="Y114"/>
          <cell r="Z114"/>
          <cell r="AA114"/>
          <cell r="AB114"/>
          <cell r="AC114"/>
          <cell r="AD114"/>
          <cell r="AE114"/>
          <cell r="AF114"/>
          <cell r="AG114"/>
          <cell r="AH114"/>
          <cell r="AI114"/>
          <cell r="AJ114"/>
          <cell r="AK114"/>
          <cell r="AL114"/>
          <cell r="AM114"/>
          <cell r="AN114"/>
          <cell r="AO114"/>
          <cell r="AP114"/>
          <cell r="AQ114"/>
          <cell r="AR114"/>
          <cell r="AS114"/>
          <cell r="AT114"/>
          <cell r="AU114"/>
          <cell r="AV114"/>
          <cell r="AW114"/>
          <cell r="AX114"/>
          <cell r="AY114"/>
          <cell r="AZ114"/>
          <cell r="BB114"/>
          <cell r="BC114"/>
          <cell r="BE114"/>
          <cell r="BF114"/>
          <cell r="BG114"/>
          <cell r="BH114"/>
          <cell r="BI114"/>
          <cell r="BJ114"/>
          <cell r="BK114"/>
          <cell r="BL114"/>
          <cell r="BM114"/>
          <cell r="BN114"/>
          <cell r="BO114"/>
          <cell r="BP114"/>
          <cell r="BQ114"/>
          <cell r="BR114"/>
          <cell r="BS114"/>
          <cell r="BT114"/>
          <cell r="BX114"/>
          <cell r="CV114"/>
          <cell r="CW114"/>
          <cell r="CY114"/>
          <cell r="CZ114"/>
          <cell r="DD114"/>
          <cell r="DE114"/>
          <cell r="DF114"/>
          <cell r="DH114"/>
          <cell r="DI114"/>
          <cell r="DJ114"/>
          <cell r="DK114"/>
          <cell r="DL114"/>
          <cell r="DM114"/>
        </row>
        <row r="115">
          <cell r="B115"/>
          <cell r="C115"/>
          <cell r="D115"/>
          <cell r="E115"/>
          <cell r="F115"/>
          <cell r="G115"/>
          <cell r="H115"/>
          <cell r="I115"/>
          <cell r="J115"/>
          <cell r="K115"/>
          <cell r="L115"/>
          <cell r="M115"/>
          <cell r="N115"/>
          <cell r="O115"/>
          <cell r="P115"/>
          <cell r="Q115"/>
          <cell r="R115"/>
          <cell r="S115"/>
          <cell r="T115"/>
          <cell r="U115"/>
          <cell r="V115"/>
          <cell r="W115"/>
          <cell r="X115"/>
          <cell r="Y115"/>
          <cell r="Z115"/>
          <cell r="AA115"/>
          <cell r="AB115"/>
          <cell r="AC115"/>
          <cell r="AD115"/>
          <cell r="AE115"/>
          <cell r="AF115"/>
          <cell r="AG115"/>
          <cell r="AH115"/>
          <cell r="AI115"/>
          <cell r="AJ115"/>
          <cell r="AK115"/>
          <cell r="AL115"/>
          <cell r="AM115"/>
          <cell r="AN115"/>
          <cell r="AO115"/>
          <cell r="AP115"/>
          <cell r="AQ115"/>
          <cell r="AR115"/>
          <cell r="AS115"/>
          <cell r="AT115"/>
          <cell r="AU115"/>
          <cell r="AV115"/>
          <cell r="AW115"/>
          <cell r="AX115"/>
          <cell r="AY115"/>
          <cell r="AZ115"/>
          <cell r="BB115"/>
          <cell r="BC115"/>
          <cell r="BE115"/>
          <cell r="BF115"/>
          <cell r="BG115"/>
          <cell r="BH115"/>
          <cell r="BI115"/>
          <cell r="BJ115"/>
          <cell r="BK115"/>
          <cell r="BL115"/>
          <cell r="BM115"/>
          <cell r="BN115"/>
          <cell r="BO115"/>
          <cell r="BP115"/>
          <cell r="BQ115"/>
          <cell r="BR115"/>
          <cell r="BS115"/>
          <cell r="BT115"/>
          <cell r="BX115"/>
          <cell r="CV115"/>
          <cell r="CW115"/>
          <cell r="CY115"/>
          <cell r="CZ115"/>
          <cell r="DD115"/>
          <cell r="DE115"/>
          <cell r="DF115"/>
          <cell r="DH115"/>
          <cell r="DI115"/>
          <cell r="DJ115"/>
          <cell r="DK115"/>
          <cell r="DL115"/>
          <cell r="DM115"/>
        </row>
        <row r="116">
          <cell r="B116"/>
          <cell r="C116"/>
          <cell r="D116"/>
          <cell r="E116"/>
          <cell r="F116"/>
          <cell r="G116"/>
          <cell r="H116"/>
          <cell r="I116"/>
          <cell r="J116"/>
          <cell r="K116"/>
          <cell r="L116"/>
          <cell r="M116"/>
          <cell r="N116"/>
          <cell r="O116"/>
          <cell r="P116"/>
          <cell r="Q116"/>
          <cell r="R116"/>
          <cell r="S116"/>
          <cell r="T116"/>
          <cell r="U116"/>
          <cell r="V116"/>
          <cell r="W116"/>
          <cell r="X116"/>
          <cell r="Y116"/>
          <cell r="Z116"/>
          <cell r="AA116"/>
          <cell r="AB116"/>
          <cell r="AC116"/>
          <cell r="AD116"/>
          <cell r="AE116"/>
          <cell r="AF116"/>
          <cell r="AG116"/>
          <cell r="AH116"/>
          <cell r="AI116"/>
          <cell r="AJ116"/>
          <cell r="AK116"/>
          <cell r="AL116"/>
          <cell r="AM116"/>
          <cell r="AN116"/>
          <cell r="AO116"/>
          <cell r="AP116"/>
          <cell r="AQ116"/>
          <cell r="AR116"/>
          <cell r="AS116"/>
          <cell r="AT116"/>
          <cell r="AU116"/>
          <cell r="AV116"/>
          <cell r="AW116"/>
          <cell r="AX116"/>
          <cell r="AY116"/>
          <cell r="AZ116"/>
          <cell r="BB116"/>
          <cell r="BC116"/>
          <cell r="BE116"/>
          <cell r="BF116"/>
          <cell r="BG116"/>
          <cell r="BH116"/>
          <cell r="BI116"/>
          <cell r="BJ116"/>
          <cell r="BK116"/>
          <cell r="BL116"/>
          <cell r="BM116"/>
          <cell r="BN116"/>
          <cell r="BO116"/>
          <cell r="BP116"/>
          <cell r="BQ116"/>
          <cell r="BR116"/>
          <cell r="BS116"/>
          <cell r="BT116"/>
          <cell r="BX116"/>
          <cell r="CV116"/>
          <cell r="CW116"/>
          <cell r="CY116"/>
          <cell r="CZ116"/>
          <cell r="DD116"/>
          <cell r="DE116"/>
          <cell r="DF116"/>
          <cell r="DH116"/>
          <cell r="DI116"/>
          <cell r="DJ116"/>
          <cell r="DK116"/>
          <cell r="DL116"/>
          <cell r="DM116"/>
        </row>
        <row r="117">
          <cell r="B117"/>
          <cell r="C117"/>
          <cell r="D117"/>
          <cell r="E117"/>
          <cell r="F117"/>
          <cell r="G117"/>
          <cell r="H117"/>
          <cell r="I117"/>
          <cell r="J117"/>
          <cell r="K117"/>
          <cell r="L117"/>
          <cell r="M117"/>
          <cell r="N117"/>
          <cell r="O117"/>
          <cell r="P117"/>
          <cell r="Q117"/>
          <cell r="R117"/>
          <cell r="S117"/>
          <cell r="T117"/>
          <cell r="U117"/>
          <cell r="V117"/>
          <cell r="W117"/>
          <cell r="X117"/>
          <cell r="Y117"/>
          <cell r="Z117"/>
          <cell r="AA117"/>
          <cell r="AB117"/>
          <cell r="AC117"/>
          <cell r="AD117"/>
          <cell r="AE117"/>
          <cell r="AF117"/>
          <cell r="AG117"/>
          <cell r="AH117"/>
          <cell r="AI117"/>
          <cell r="AJ117"/>
          <cell r="AK117"/>
          <cell r="AL117"/>
          <cell r="AM117"/>
          <cell r="AN117"/>
          <cell r="AO117"/>
          <cell r="AP117"/>
          <cell r="AQ117"/>
          <cell r="AR117"/>
          <cell r="AS117"/>
          <cell r="AT117"/>
          <cell r="AU117"/>
          <cell r="AV117"/>
          <cell r="AW117"/>
          <cell r="AX117"/>
          <cell r="AY117"/>
          <cell r="AZ117"/>
          <cell r="BB117"/>
          <cell r="BC117"/>
          <cell r="BE117"/>
          <cell r="BF117"/>
          <cell r="BG117"/>
          <cell r="BH117"/>
          <cell r="BI117"/>
          <cell r="BJ117"/>
          <cell r="BK117"/>
          <cell r="BL117"/>
          <cell r="BM117"/>
          <cell r="BN117"/>
          <cell r="BO117"/>
          <cell r="BP117"/>
          <cell r="BQ117"/>
          <cell r="BR117"/>
          <cell r="BS117"/>
          <cell r="BT117"/>
          <cell r="BX117"/>
          <cell r="CV117"/>
          <cell r="CW117"/>
          <cell r="CY117"/>
          <cell r="CZ117"/>
          <cell r="DD117"/>
          <cell r="DE117"/>
          <cell r="DF117"/>
          <cell r="DH117"/>
          <cell r="DI117"/>
          <cell r="DJ117"/>
          <cell r="DK117"/>
          <cell r="DL117"/>
          <cell r="DM117"/>
        </row>
        <row r="118">
          <cell r="B118"/>
          <cell r="C118"/>
          <cell r="D118"/>
          <cell r="E118"/>
          <cell r="F118"/>
          <cell r="G118"/>
          <cell r="H118"/>
          <cell r="I118"/>
          <cell r="J118"/>
          <cell r="K118"/>
          <cell r="L118"/>
          <cell r="M118"/>
          <cell r="N118"/>
          <cell r="O118"/>
          <cell r="P118"/>
          <cell r="Q118"/>
          <cell r="R118"/>
          <cell r="S118"/>
          <cell r="T118"/>
          <cell r="U118"/>
          <cell r="V118"/>
          <cell r="W118"/>
          <cell r="X118"/>
          <cell r="Y118"/>
          <cell r="Z118"/>
          <cell r="AA118"/>
          <cell r="AB118"/>
          <cell r="AC118"/>
          <cell r="AD118"/>
          <cell r="AE118"/>
          <cell r="AF118"/>
          <cell r="AG118"/>
          <cell r="AH118"/>
          <cell r="AI118"/>
          <cell r="AJ118"/>
          <cell r="AK118"/>
          <cell r="AL118"/>
          <cell r="AM118"/>
          <cell r="AN118"/>
          <cell r="AO118"/>
          <cell r="AP118"/>
          <cell r="AQ118"/>
          <cell r="AR118"/>
          <cell r="AS118"/>
          <cell r="AT118"/>
          <cell r="AU118"/>
          <cell r="AV118"/>
          <cell r="AW118"/>
          <cell r="AX118"/>
          <cell r="AY118"/>
          <cell r="AZ118"/>
          <cell r="BB118"/>
          <cell r="BC118"/>
          <cell r="BE118"/>
          <cell r="BF118"/>
          <cell r="BG118"/>
          <cell r="BH118"/>
          <cell r="BI118"/>
          <cell r="BJ118"/>
          <cell r="BK118"/>
          <cell r="BL118"/>
          <cell r="BM118"/>
          <cell r="BN118"/>
          <cell r="BO118"/>
          <cell r="BP118"/>
          <cell r="BQ118"/>
          <cell r="BR118"/>
          <cell r="BS118"/>
          <cell r="BT118"/>
          <cell r="BX118"/>
          <cell r="CV118"/>
          <cell r="CW118"/>
          <cell r="CY118"/>
          <cell r="CZ118"/>
          <cell r="DD118"/>
          <cell r="DE118"/>
          <cell r="DF118"/>
          <cell r="DH118"/>
          <cell r="DI118"/>
          <cell r="DJ118"/>
          <cell r="DK118"/>
          <cell r="DL118"/>
          <cell r="DM118"/>
        </row>
        <row r="119">
          <cell r="B119"/>
          <cell r="C119"/>
          <cell r="D119"/>
          <cell r="E119"/>
          <cell r="F119"/>
          <cell r="G119"/>
          <cell r="H119"/>
          <cell r="I119"/>
          <cell r="J119"/>
          <cell r="K119"/>
          <cell r="L119"/>
          <cell r="M119"/>
          <cell r="N119"/>
          <cell r="O119"/>
          <cell r="P119"/>
          <cell r="Q119"/>
          <cell r="R119"/>
          <cell r="S119"/>
          <cell r="T119"/>
          <cell r="U119"/>
          <cell r="V119"/>
          <cell r="W119"/>
          <cell r="X119"/>
          <cell r="Y119"/>
          <cell r="Z119"/>
          <cell r="AA119"/>
          <cell r="AB119"/>
          <cell r="AC119"/>
          <cell r="AD119"/>
          <cell r="AE119"/>
          <cell r="AF119"/>
          <cell r="AG119"/>
          <cell r="AH119"/>
          <cell r="AI119"/>
          <cell r="AJ119"/>
          <cell r="AK119"/>
          <cell r="AL119"/>
          <cell r="AM119"/>
          <cell r="AN119"/>
          <cell r="AO119"/>
          <cell r="AP119"/>
          <cell r="AQ119"/>
          <cell r="AR119"/>
          <cell r="AS119"/>
          <cell r="AT119"/>
          <cell r="AU119"/>
          <cell r="AV119"/>
          <cell r="AW119"/>
          <cell r="AX119"/>
          <cell r="AY119"/>
          <cell r="AZ119"/>
          <cell r="BB119"/>
          <cell r="BC119"/>
          <cell r="BE119"/>
          <cell r="BF119"/>
          <cell r="BG119"/>
          <cell r="BH119"/>
          <cell r="BI119"/>
          <cell r="BJ119"/>
          <cell r="BK119"/>
          <cell r="BL119"/>
          <cell r="BM119"/>
          <cell r="BN119"/>
          <cell r="BO119"/>
          <cell r="BP119"/>
          <cell r="BQ119"/>
          <cell r="BR119"/>
          <cell r="BS119"/>
          <cell r="BT119"/>
          <cell r="BX119"/>
          <cell r="CV119"/>
          <cell r="CW119"/>
          <cell r="CY119"/>
          <cell r="CZ119"/>
          <cell r="DD119"/>
          <cell r="DE119"/>
          <cell r="DF119"/>
          <cell r="DH119"/>
          <cell r="DI119"/>
          <cell r="DJ119"/>
          <cell r="DK119"/>
          <cell r="DL119"/>
          <cell r="DM119"/>
        </row>
        <row r="120">
          <cell r="B120"/>
          <cell r="C120"/>
          <cell r="D120"/>
          <cell r="E120"/>
          <cell r="F120"/>
          <cell r="G120"/>
          <cell r="H120"/>
          <cell r="I120"/>
          <cell r="J120"/>
          <cell r="K120"/>
          <cell r="L120"/>
          <cell r="M120"/>
          <cell r="N120"/>
          <cell r="O120"/>
          <cell r="P120"/>
          <cell r="Q120"/>
          <cell r="R120"/>
          <cell r="S120"/>
          <cell r="T120"/>
          <cell r="U120"/>
          <cell r="V120"/>
          <cell r="W120"/>
          <cell r="X120"/>
          <cell r="Y120"/>
          <cell r="Z120"/>
          <cell r="AA120"/>
          <cell r="AB120"/>
          <cell r="AC120"/>
          <cell r="AD120"/>
          <cell r="AE120"/>
          <cell r="AF120"/>
          <cell r="AG120"/>
          <cell r="AH120"/>
          <cell r="AI120"/>
          <cell r="AJ120"/>
          <cell r="AK120"/>
          <cell r="AL120"/>
          <cell r="AM120"/>
          <cell r="AN120"/>
          <cell r="AO120"/>
          <cell r="AP120"/>
          <cell r="AQ120"/>
          <cell r="AR120"/>
          <cell r="AS120"/>
          <cell r="AT120"/>
          <cell r="AU120"/>
          <cell r="AV120"/>
          <cell r="AW120"/>
          <cell r="AX120"/>
          <cell r="AY120"/>
          <cell r="AZ120"/>
          <cell r="BB120"/>
          <cell r="BC120"/>
          <cell r="BE120"/>
          <cell r="BF120"/>
          <cell r="BG120"/>
          <cell r="BH120"/>
          <cell r="BI120"/>
          <cell r="BJ120"/>
          <cell r="BK120"/>
          <cell r="BL120"/>
          <cell r="BM120"/>
          <cell r="BN120"/>
          <cell r="BO120"/>
          <cell r="BP120"/>
          <cell r="BQ120"/>
          <cell r="BR120"/>
          <cell r="BS120"/>
          <cell r="BT120"/>
          <cell r="BX120"/>
          <cell r="CV120"/>
          <cell r="CW120"/>
          <cell r="CY120"/>
          <cell r="CZ120"/>
          <cell r="DD120"/>
          <cell r="DE120"/>
          <cell r="DF120"/>
          <cell r="DH120"/>
          <cell r="DI120"/>
          <cell r="DJ120"/>
          <cell r="DK120"/>
          <cell r="DL120"/>
          <cell r="DM120"/>
        </row>
        <row r="121">
          <cell r="B121"/>
          <cell r="C121"/>
          <cell r="D121"/>
          <cell r="E121"/>
          <cell r="F121"/>
          <cell r="G121"/>
          <cell r="H121"/>
          <cell r="I121"/>
          <cell r="J121"/>
          <cell r="K121"/>
          <cell r="L121"/>
          <cell r="M121"/>
          <cell r="N121"/>
          <cell r="O121"/>
          <cell r="P121"/>
          <cell r="Q121"/>
          <cell r="R121"/>
          <cell r="S121"/>
          <cell r="T121"/>
          <cell r="U121"/>
          <cell r="V121"/>
          <cell r="W121"/>
          <cell r="X121"/>
          <cell r="Y121"/>
          <cell r="Z121"/>
          <cell r="AA121"/>
          <cell r="AB121"/>
          <cell r="AC121"/>
          <cell r="AD121"/>
          <cell r="AE121"/>
          <cell r="AF121"/>
          <cell r="AG121"/>
          <cell r="AH121"/>
          <cell r="AI121"/>
          <cell r="AJ121"/>
          <cell r="AK121"/>
          <cell r="AL121"/>
          <cell r="AM121"/>
          <cell r="AN121"/>
          <cell r="AO121"/>
          <cell r="AP121"/>
          <cell r="AQ121"/>
          <cell r="AR121"/>
          <cell r="AS121"/>
          <cell r="AT121"/>
          <cell r="AU121"/>
          <cell r="AV121"/>
          <cell r="AW121"/>
          <cell r="AX121"/>
          <cell r="AY121"/>
          <cell r="AZ121"/>
          <cell r="BB121"/>
          <cell r="BC121"/>
          <cell r="BE121"/>
          <cell r="BF121"/>
          <cell r="BG121"/>
          <cell r="BH121"/>
          <cell r="BI121"/>
          <cell r="BJ121"/>
          <cell r="BK121"/>
          <cell r="BL121"/>
          <cell r="BM121"/>
          <cell r="BN121"/>
          <cell r="BO121"/>
          <cell r="BP121"/>
          <cell r="BQ121"/>
          <cell r="BR121"/>
          <cell r="BS121"/>
          <cell r="BT121"/>
          <cell r="BX121"/>
          <cell r="CV121"/>
          <cell r="CW121"/>
          <cell r="CY121"/>
          <cell r="CZ121"/>
          <cell r="DD121"/>
          <cell r="DE121"/>
          <cell r="DF121"/>
          <cell r="DH121"/>
          <cell r="DI121"/>
          <cell r="DJ121"/>
          <cell r="DK121"/>
          <cell r="DL121"/>
          <cell r="DM121"/>
        </row>
        <row r="122">
          <cell r="B122"/>
          <cell r="C122"/>
          <cell r="D122"/>
          <cell r="E122"/>
          <cell r="F122"/>
          <cell r="G122"/>
          <cell r="H122"/>
          <cell r="I122"/>
          <cell r="J122"/>
          <cell r="K122"/>
          <cell r="L122"/>
          <cell r="M122"/>
          <cell r="N122"/>
          <cell r="O122"/>
          <cell r="P122"/>
          <cell r="Q122"/>
          <cell r="R122"/>
          <cell r="S122"/>
          <cell r="T122"/>
          <cell r="U122"/>
          <cell r="V122"/>
          <cell r="W122"/>
          <cell r="X122"/>
          <cell r="Y122"/>
          <cell r="Z122"/>
          <cell r="AA122"/>
          <cell r="AB122"/>
          <cell r="AC122"/>
          <cell r="AD122"/>
          <cell r="AE122"/>
          <cell r="AF122"/>
          <cell r="AG122"/>
          <cell r="AH122"/>
          <cell r="AI122"/>
          <cell r="AJ122"/>
          <cell r="AK122"/>
          <cell r="AL122"/>
          <cell r="AM122"/>
          <cell r="AN122"/>
          <cell r="AO122"/>
          <cell r="AP122"/>
          <cell r="AQ122"/>
          <cell r="AR122"/>
          <cell r="AS122"/>
          <cell r="AT122"/>
          <cell r="AU122"/>
          <cell r="AV122"/>
          <cell r="AW122"/>
          <cell r="AX122"/>
          <cell r="AY122"/>
          <cell r="AZ122"/>
          <cell r="BB122"/>
          <cell r="BC122"/>
          <cell r="BE122"/>
          <cell r="BF122"/>
          <cell r="BG122"/>
          <cell r="BH122"/>
          <cell r="BI122"/>
          <cell r="BJ122"/>
          <cell r="BK122"/>
          <cell r="BL122"/>
          <cell r="BM122"/>
          <cell r="BN122"/>
          <cell r="BO122"/>
          <cell r="BP122"/>
          <cell r="BQ122"/>
          <cell r="BR122"/>
          <cell r="BS122"/>
          <cell r="BT122"/>
          <cell r="BX122"/>
          <cell r="CV122"/>
          <cell r="CW122"/>
          <cell r="CY122"/>
          <cell r="CZ122"/>
          <cell r="DD122"/>
          <cell r="DE122"/>
          <cell r="DF122"/>
          <cell r="DH122"/>
          <cell r="DI122"/>
          <cell r="DJ122"/>
          <cell r="DK122"/>
          <cell r="DL122"/>
          <cell r="DM122"/>
        </row>
        <row r="123">
          <cell r="B123"/>
          <cell r="C123"/>
          <cell r="D123"/>
          <cell r="E123"/>
          <cell r="F123"/>
          <cell r="G123"/>
          <cell r="H123"/>
          <cell r="I123"/>
          <cell r="J123"/>
          <cell r="K123"/>
          <cell r="L123"/>
          <cell r="M123"/>
          <cell r="N123"/>
          <cell r="O123"/>
          <cell r="P123"/>
          <cell r="Q123"/>
          <cell r="R123"/>
          <cell r="S123"/>
          <cell r="T123"/>
          <cell r="U123"/>
          <cell r="V123"/>
          <cell r="W123"/>
          <cell r="X123"/>
          <cell r="Y123"/>
          <cell r="Z123"/>
          <cell r="AA123"/>
          <cell r="AB123"/>
          <cell r="AC123"/>
          <cell r="AD123"/>
          <cell r="AE123"/>
          <cell r="AF123"/>
          <cell r="AG123"/>
          <cell r="AH123"/>
          <cell r="AI123"/>
          <cell r="AJ123"/>
          <cell r="AK123"/>
          <cell r="AL123"/>
          <cell r="AM123"/>
          <cell r="AN123"/>
          <cell r="AO123"/>
          <cell r="AP123"/>
          <cell r="AQ123"/>
          <cell r="AR123"/>
          <cell r="AS123"/>
          <cell r="AT123"/>
          <cell r="AU123"/>
          <cell r="AV123"/>
          <cell r="AW123"/>
          <cell r="AX123"/>
          <cell r="AY123"/>
          <cell r="AZ123"/>
          <cell r="BB123"/>
          <cell r="BC123"/>
          <cell r="BE123"/>
          <cell r="BF123"/>
          <cell r="BG123"/>
          <cell r="BH123"/>
          <cell r="BI123"/>
          <cell r="BJ123"/>
          <cell r="BK123"/>
          <cell r="BL123"/>
          <cell r="BM123"/>
          <cell r="BN123"/>
          <cell r="BO123"/>
          <cell r="BP123"/>
          <cell r="BQ123"/>
          <cell r="BR123"/>
          <cell r="BS123"/>
          <cell r="BT123"/>
          <cell r="BX123"/>
          <cell r="CV123"/>
          <cell r="CW123"/>
          <cell r="CY123"/>
          <cell r="CZ123"/>
          <cell r="DD123"/>
          <cell r="DE123"/>
          <cell r="DF123"/>
          <cell r="DH123"/>
          <cell r="DI123"/>
          <cell r="DJ123"/>
          <cell r="DK123"/>
          <cell r="DL123"/>
          <cell r="DM123"/>
        </row>
        <row r="124">
          <cell r="B124"/>
          <cell r="C124"/>
          <cell r="D124"/>
          <cell r="E124"/>
          <cell r="F124"/>
          <cell r="G124"/>
          <cell r="H124"/>
          <cell r="I124"/>
          <cell r="J124"/>
          <cell r="K124"/>
          <cell r="L124"/>
          <cell r="M124"/>
          <cell r="N124"/>
          <cell r="O124"/>
          <cell r="P124"/>
          <cell r="Q124"/>
          <cell r="R124"/>
          <cell r="S124"/>
          <cell r="T124"/>
          <cell r="U124"/>
          <cell r="V124"/>
          <cell r="W124"/>
          <cell r="X124"/>
          <cell r="Y124"/>
          <cell r="Z124"/>
          <cell r="AA124"/>
          <cell r="AB124"/>
          <cell r="AC124"/>
          <cell r="AD124"/>
          <cell r="AE124"/>
          <cell r="AF124"/>
          <cell r="AG124"/>
          <cell r="AH124"/>
          <cell r="AI124"/>
          <cell r="AJ124"/>
          <cell r="AK124"/>
          <cell r="AL124"/>
          <cell r="AM124"/>
          <cell r="AN124"/>
          <cell r="AO124"/>
          <cell r="AP124"/>
          <cell r="AQ124"/>
          <cell r="AR124"/>
          <cell r="AS124"/>
          <cell r="AT124"/>
          <cell r="AU124"/>
          <cell r="AV124"/>
          <cell r="AW124"/>
          <cell r="AX124"/>
          <cell r="AY124"/>
          <cell r="AZ124"/>
          <cell r="BB124"/>
          <cell r="BC124"/>
          <cell r="BE124"/>
          <cell r="BF124"/>
          <cell r="BG124"/>
          <cell r="BH124"/>
          <cell r="BI124"/>
          <cell r="BJ124"/>
          <cell r="BK124"/>
          <cell r="BL124"/>
          <cell r="BM124"/>
          <cell r="BN124"/>
          <cell r="BO124"/>
          <cell r="BP124"/>
          <cell r="BQ124"/>
          <cell r="BR124"/>
          <cell r="BS124"/>
          <cell r="BT124"/>
          <cell r="BX124"/>
          <cell r="CV124"/>
          <cell r="CW124"/>
          <cell r="CY124"/>
          <cell r="CZ124"/>
          <cell r="DD124"/>
          <cell r="DE124"/>
          <cell r="DF124"/>
          <cell r="DH124"/>
          <cell r="DI124"/>
          <cell r="DJ124"/>
          <cell r="DK124"/>
          <cell r="DL124"/>
          <cell r="DM124"/>
        </row>
        <row r="125">
          <cell r="B125"/>
          <cell r="C125"/>
          <cell r="D125"/>
          <cell r="E125"/>
          <cell r="F125"/>
          <cell r="G125"/>
          <cell r="H125"/>
          <cell r="I125"/>
          <cell r="J125"/>
          <cell r="K125"/>
          <cell r="L125"/>
          <cell r="M125"/>
          <cell r="N125"/>
          <cell r="O125"/>
          <cell r="P125"/>
          <cell r="Q125"/>
          <cell r="R125"/>
          <cell r="S125"/>
          <cell r="T125"/>
          <cell r="U125"/>
          <cell r="V125"/>
          <cell r="W125"/>
          <cell r="X125"/>
          <cell r="Y125"/>
          <cell r="Z125"/>
          <cell r="AA125"/>
          <cell r="AB125"/>
          <cell r="AC125"/>
          <cell r="AD125"/>
          <cell r="AE125"/>
          <cell r="AF125"/>
          <cell r="AG125"/>
          <cell r="AH125"/>
          <cell r="AI125"/>
          <cell r="AJ125"/>
          <cell r="AK125"/>
          <cell r="AL125"/>
          <cell r="AM125"/>
          <cell r="AN125"/>
          <cell r="AO125"/>
          <cell r="AP125"/>
          <cell r="AQ125"/>
          <cell r="AR125"/>
          <cell r="AS125"/>
          <cell r="AT125"/>
          <cell r="AU125"/>
          <cell r="AV125"/>
          <cell r="AW125"/>
          <cell r="AX125"/>
          <cell r="AY125"/>
          <cell r="AZ125"/>
          <cell r="BB125"/>
          <cell r="BC125"/>
          <cell r="BE125"/>
          <cell r="BF125"/>
          <cell r="BG125"/>
          <cell r="BH125"/>
          <cell r="BI125"/>
          <cell r="BJ125"/>
          <cell r="BK125"/>
          <cell r="BL125"/>
          <cell r="BM125"/>
          <cell r="BN125"/>
          <cell r="BO125"/>
          <cell r="BP125"/>
          <cell r="BQ125"/>
          <cell r="BR125"/>
          <cell r="BS125"/>
          <cell r="BT125"/>
          <cell r="BX125"/>
          <cell r="CV125"/>
          <cell r="CW125"/>
          <cell r="CY125"/>
          <cell r="CZ125"/>
          <cell r="DD125"/>
          <cell r="DE125"/>
          <cell r="DF125"/>
          <cell r="DH125"/>
          <cell r="DI125"/>
          <cell r="DJ125"/>
          <cell r="DK125"/>
          <cell r="DL125"/>
          <cell r="DM125"/>
        </row>
        <row r="126">
          <cell r="B126"/>
          <cell r="C126"/>
          <cell r="D126"/>
          <cell r="E126"/>
          <cell r="F126"/>
          <cell r="G126"/>
          <cell r="H126"/>
          <cell r="I126"/>
          <cell r="J126"/>
          <cell r="K126"/>
          <cell r="L126"/>
          <cell r="M126"/>
          <cell r="N126"/>
          <cell r="O126"/>
          <cell r="P126"/>
          <cell r="Q126"/>
          <cell r="R126"/>
          <cell r="S126"/>
          <cell r="T126"/>
          <cell r="U126"/>
          <cell r="V126"/>
          <cell r="W126"/>
          <cell r="X126"/>
          <cell r="Y126"/>
          <cell r="Z126"/>
          <cell r="AA126"/>
          <cell r="AB126"/>
          <cell r="AC126"/>
          <cell r="AD126"/>
          <cell r="AE126"/>
          <cell r="AF126"/>
          <cell r="AG126"/>
          <cell r="AH126"/>
          <cell r="AI126"/>
          <cell r="AJ126"/>
          <cell r="AK126"/>
          <cell r="AL126"/>
          <cell r="AM126"/>
          <cell r="AN126"/>
          <cell r="AO126"/>
          <cell r="AP126"/>
          <cell r="AQ126"/>
          <cell r="AR126"/>
          <cell r="AS126"/>
          <cell r="AT126"/>
          <cell r="AU126"/>
          <cell r="AV126"/>
          <cell r="AW126"/>
          <cell r="AX126"/>
          <cell r="AY126"/>
          <cell r="AZ126"/>
          <cell r="BB126"/>
          <cell r="BC126"/>
          <cell r="BE126"/>
          <cell r="BF126"/>
          <cell r="BG126"/>
          <cell r="BH126"/>
          <cell r="BI126"/>
          <cell r="BJ126"/>
          <cell r="BK126"/>
          <cell r="BL126"/>
          <cell r="BM126"/>
          <cell r="BN126"/>
          <cell r="BO126"/>
          <cell r="BP126"/>
          <cell r="BQ126"/>
          <cell r="BR126"/>
          <cell r="BS126"/>
          <cell r="BT126"/>
          <cell r="BX126"/>
          <cell r="CV126"/>
          <cell r="CW126"/>
          <cell r="CY126"/>
          <cell r="CZ126"/>
          <cell r="DD126"/>
          <cell r="DE126"/>
          <cell r="DF126"/>
          <cell r="DH126"/>
          <cell r="DI126"/>
          <cell r="DJ126"/>
          <cell r="DK126"/>
          <cell r="DL126"/>
          <cell r="DM126"/>
        </row>
        <row r="127">
          <cell r="B127"/>
          <cell r="C127"/>
          <cell r="D127"/>
          <cell r="E127"/>
          <cell r="F127"/>
          <cell r="G127"/>
          <cell r="H127"/>
          <cell r="I127"/>
          <cell r="J127"/>
          <cell r="K127"/>
          <cell r="L127"/>
          <cell r="M127"/>
          <cell r="N127"/>
          <cell r="O127"/>
          <cell r="P127"/>
          <cell r="Q127"/>
          <cell r="R127"/>
          <cell r="S127"/>
          <cell r="T127"/>
          <cell r="U127"/>
          <cell r="V127"/>
          <cell r="W127"/>
          <cell r="X127"/>
          <cell r="Y127"/>
          <cell r="Z127"/>
          <cell r="AA127"/>
          <cell r="AB127"/>
          <cell r="AC127"/>
          <cell r="AD127"/>
          <cell r="AE127"/>
          <cell r="AF127"/>
          <cell r="AG127"/>
          <cell r="AH127"/>
          <cell r="AI127"/>
          <cell r="AJ127"/>
          <cell r="AK127"/>
          <cell r="AL127"/>
          <cell r="AM127"/>
          <cell r="AN127"/>
          <cell r="AO127"/>
          <cell r="AP127"/>
          <cell r="AQ127"/>
          <cell r="AR127"/>
          <cell r="AS127"/>
          <cell r="AT127"/>
          <cell r="AU127"/>
          <cell r="AV127"/>
          <cell r="AW127"/>
          <cell r="AX127"/>
          <cell r="AY127"/>
          <cell r="AZ127"/>
          <cell r="BB127"/>
          <cell r="BC127"/>
          <cell r="BE127"/>
          <cell r="BF127"/>
          <cell r="BG127"/>
          <cell r="BH127"/>
          <cell r="BI127"/>
          <cell r="BJ127"/>
          <cell r="BK127"/>
          <cell r="BL127"/>
          <cell r="BM127"/>
          <cell r="BN127"/>
          <cell r="BO127"/>
          <cell r="BP127"/>
          <cell r="BQ127"/>
          <cell r="BR127"/>
          <cell r="BS127"/>
          <cell r="BT127"/>
          <cell r="BX127"/>
          <cell r="CV127"/>
          <cell r="CW127"/>
          <cell r="CY127"/>
          <cell r="CZ127"/>
          <cell r="DD127"/>
          <cell r="DE127"/>
          <cell r="DF127"/>
          <cell r="DH127"/>
          <cell r="DI127"/>
          <cell r="DJ127"/>
          <cell r="DK127"/>
          <cell r="DL127"/>
          <cell r="DM127"/>
        </row>
        <row r="128">
          <cell r="B128"/>
          <cell r="C128"/>
          <cell r="D128"/>
          <cell r="E128"/>
          <cell r="F128"/>
          <cell r="G128"/>
          <cell r="H128"/>
          <cell r="I128"/>
          <cell r="J128"/>
          <cell r="K128"/>
          <cell r="L128"/>
          <cell r="M128"/>
          <cell r="N128"/>
          <cell r="O128"/>
          <cell r="P128"/>
          <cell r="Q128"/>
          <cell r="R128"/>
          <cell r="S128"/>
          <cell r="T128"/>
          <cell r="U128"/>
          <cell r="V128"/>
          <cell r="W128"/>
          <cell r="X128"/>
          <cell r="Y128"/>
          <cell r="Z128"/>
          <cell r="AA128"/>
          <cell r="AB128"/>
          <cell r="AC128"/>
          <cell r="AD128"/>
          <cell r="AE128"/>
          <cell r="AF128"/>
          <cell r="AG128"/>
          <cell r="AH128"/>
          <cell r="AI128"/>
          <cell r="AJ128"/>
          <cell r="AK128"/>
          <cell r="AL128"/>
          <cell r="AM128"/>
          <cell r="AN128"/>
          <cell r="AO128"/>
          <cell r="AP128"/>
          <cell r="AQ128"/>
          <cell r="AR128"/>
          <cell r="AS128"/>
          <cell r="AT128"/>
          <cell r="AU128"/>
          <cell r="AV128"/>
          <cell r="AW128"/>
          <cell r="AX128"/>
          <cell r="AY128"/>
          <cell r="AZ128"/>
          <cell r="BB128"/>
          <cell r="BC128"/>
          <cell r="BE128"/>
          <cell r="BF128"/>
          <cell r="BG128"/>
          <cell r="BH128"/>
          <cell r="BI128"/>
          <cell r="BJ128"/>
          <cell r="BK128"/>
          <cell r="BL128"/>
          <cell r="BM128"/>
          <cell r="BN128"/>
          <cell r="BO128"/>
          <cell r="BP128"/>
          <cell r="BQ128"/>
          <cell r="BR128"/>
          <cell r="BS128"/>
          <cell r="BT128"/>
          <cell r="BX128"/>
          <cell r="CV128"/>
          <cell r="CW128"/>
          <cell r="CY128"/>
          <cell r="CZ128"/>
          <cell r="DD128"/>
          <cell r="DE128"/>
          <cell r="DF128"/>
          <cell r="DH128"/>
          <cell r="DI128"/>
          <cell r="DJ128"/>
          <cell r="DK128"/>
          <cell r="DL128"/>
          <cell r="DM128"/>
        </row>
        <row r="129">
          <cell r="B129"/>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cell r="AG129"/>
          <cell r="AH129"/>
          <cell r="AI129"/>
          <cell r="AJ129"/>
          <cell r="AK129"/>
          <cell r="AL129"/>
          <cell r="AM129"/>
          <cell r="AN129"/>
          <cell r="AO129"/>
          <cell r="AP129"/>
          <cell r="AQ129"/>
          <cell r="AR129"/>
          <cell r="AS129"/>
          <cell r="AT129"/>
          <cell r="AU129"/>
          <cell r="AV129"/>
          <cell r="AW129"/>
          <cell r="AX129"/>
          <cell r="AY129"/>
          <cell r="AZ129"/>
          <cell r="BB129"/>
          <cell r="BC129"/>
          <cell r="BE129"/>
          <cell r="BF129"/>
          <cell r="BG129"/>
          <cell r="BH129"/>
          <cell r="BI129"/>
          <cell r="BJ129"/>
          <cell r="BK129"/>
          <cell r="BL129"/>
          <cell r="BM129"/>
          <cell r="BN129"/>
          <cell r="BO129"/>
          <cell r="BP129"/>
          <cell r="BQ129"/>
          <cell r="BR129"/>
          <cell r="BS129"/>
          <cell r="BT129"/>
          <cell r="BX129"/>
          <cell r="CV129"/>
          <cell r="CW129"/>
          <cell r="CY129"/>
          <cell r="CZ129"/>
          <cell r="DD129"/>
          <cell r="DE129"/>
          <cell r="DF129"/>
          <cell r="DH129"/>
          <cell r="DI129"/>
          <cell r="DJ129"/>
          <cell r="DK129"/>
          <cell r="DL129"/>
          <cell r="DM129"/>
        </row>
        <row r="130">
          <cell r="B130"/>
          <cell r="C130"/>
          <cell r="D130"/>
          <cell r="E130"/>
          <cell r="F130"/>
          <cell r="G130"/>
          <cell r="H130"/>
          <cell r="I130"/>
          <cell r="J130"/>
          <cell r="K130"/>
          <cell r="L130"/>
          <cell r="M130"/>
          <cell r="N130"/>
          <cell r="O130"/>
          <cell r="P130"/>
          <cell r="Q130"/>
          <cell r="R130"/>
          <cell r="S130"/>
          <cell r="T130"/>
          <cell r="U130"/>
          <cell r="V130"/>
          <cell r="W130"/>
          <cell r="X130"/>
          <cell r="Y130"/>
          <cell r="Z130"/>
          <cell r="AA130"/>
          <cell r="AB130"/>
          <cell r="AC130"/>
          <cell r="AD130"/>
          <cell r="AE130"/>
          <cell r="AF130"/>
          <cell r="AG130"/>
          <cell r="AH130"/>
          <cell r="AI130"/>
          <cell r="AJ130"/>
          <cell r="AK130"/>
          <cell r="AL130"/>
          <cell r="AM130"/>
          <cell r="AN130"/>
          <cell r="AO130"/>
          <cell r="AP130"/>
          <cell r="AQ130"/>
          <cell r="AR130"/>
          <cell r="AS130"/>
          <cell r="AT130"/>
          <cell r="AU130"/>
          <cell r="AV130"/>
          <cell r="AW130"/>
          <cell r="AX130"/>
          <cell r="AY130"/>
          <cell r="AZ130"/>
          <cell r="BB130"/>
          <cell r="BC130"/>
          <cell r="BE130"/>
          <cell r="BF130"/>
          <cell r="BG130"/>
          <cell r="BH130"/>
          <cell r="BI130"/>
          <cell r="BJ130"/>
          <cell r="BK130"/>
          <cell r="BL130"/>
          <cell r="BM130"/>
          <cell r="BN130"/>
          <cell r="BO130"/>
          <cell r="BP130"/>
          <cell r="BQ130"/>
          <cell r="BR130"/>
          <cell r="BS130"/>
          <cell r="BT130"/>
          <cell r="BX130"/>
          <cell r="CV130"/>
          <cell r="CW130"/>
          <cell r="CY130"/>
          <cell r="CZ130"/>
          <cell r="DD130"/>
          <cell r="DE130"/>
          <cell r="DF130"/>
          <cell r="DH130"/>
          <cell r="DI130"/>
          <cell r="DJ130"/>
          <cell r="DK130"/>
          <cell r="DL130"/>
          <cell r="DM130"/>
        </row>
        <row r="131">
          <cell r="B131"/>
          <cell r="C131"/>
          <cell r="D131"/>
          <cell r="E131"/>
          <cell r="F131"/>
          <cell r="G131"/>
          <cell r="H131"/>
          <cell r="I131"/>
          <cell r="J131"/>
          <cell r="K131"/>
          <cell r="L131"/>
          <cell r="M131"/>
          <cell r="N131"/>
          <cell r="O131"/>
          <cell r="P131"/>
          <cell r="Q131"/>
          <cell r="R131"/>
          <cell r="S131"/>
          <cell r="T131"/>
          <cell r="U131"/>
          <cell r="V131"/>
          <cell r="W131"/>
          <cell r="X131"/>
          <cell r="Y131"/>
          <cell r="Z131"/>
          <cell r="AA131"/>
          <cell r="AB131"/>
          <cell r="AC131"/>
          <cell r="AD131"/>
          <cell r="AE131"/>
          <cell r="AF131"/>
          <cell r="AG131"/>
          <cell r="AH131"/>
          <cell r="AI131"/>
          <cell r="AJ131"/>
          <cell r="AK131"/>
          <cell r="AL131"/>
          <cell r="AM131"/>
          <cell r="AN131"/>
          <cell r="AO131"/>
          <cell r="AP131"/>
          <cell r="AQ131"/>
          <cell r="AR131"/>
          <cell r="AS131"/>
          <cell r="AT131"/>
          <cell r="AU131"/>
          <cell r="AV131"/>
          <cell r="AW131"/>
          <cell r="AX131"/>
          <cell r="AY131"/>
          <cell r="AZ131"/>
          <cell r="BB131"/>
          <cell r="BC131"/>
          <cell r="BE131"/>
          <cell r="BF131"/>
          <cell r="BG131"/>
          <cell r="BH131"/>
          <cell r="BI131"/>
          <cell r="BJ131"/>
          <cell r="BK131"/>
          <cell r="BL131"/>
          <cell r="BM131"/>
          <cell r="BN131"/>
          <cell r="BO131"/>
          <cell r="BP131"/>
          <cell r="BQ131"/>
          <cell r="BR131"/>
          <cell r="BS131"/>
          <cell r="BT131"/>
          <cell r="BX131"/>
          <cell r="CV131"/>
          <cell r="CW131"/>
          <cell r="CY131"/>
          <cell r="CZ131"/>
          <cell r="DD131"/>
          <cell r="DE131"/>
          <cell r="DF131"/>
          <cell r="DH131"/>
          <cell r="DI131"/>
          <cell r="DJ131"/>
          <cell r="DK131"/>
          <cell r="DL131"/>
          <cell r="DM131"/>
        </row>
        <row r="132">
          <cell r="B132"/>
          <cell r="C132"/>
          <cell r="D132"/>
          <cell r="E132"/>
          <cell r="F132"/>
          <cell r="G132"/>
          <cell r="H132"/>
          <cell r="I132"/>
          <cell r="J132"/>
          <cell r="K132"/>
          <cell r="L132"/>
          <cell r="M132"/>
          <cell r="N132"/>
          <cell r="O132"/>
          <cell r="P132"/>
          <cell r="Q132"/>
          <cell r="R132"/>
          <cell r="S132"/>
          <cell r="T132"/>
          <cell r="U132"/>
          <cell r="V132"/>
          <cell r="W132"/>
          <cell r="X132"/>
          <cell r="Y132"/>
          <cell r="Z132"/>
          <cell r="AA132"/>
          <cell r="AB132"/>
          <cell r="AC132"/>
          <cell r="AD132"/>
          <cell r="AE132"/>
          <cell r="AF132"/>
          <cell r="AG132"/>
          <cell r="AH132"/>
          <cell r="AI132"/>
          <cell r="AJ132"/>
          <cell r="AK132"/>
          <cell r="AL132"/>
          <cell r="AM132"/>
          <cell r="AN132"/>
          <cell r="AO132"/>
          <cell r="AP132"/>
          <cell r="AQ132"/>
          <cell r="AR132"/>
          <cell r="AS132"/>
          <cell r="AT132"/>
          <cell r="AU132"/>
          <cell r="AV132"/>
          <cell r="AW132"/>
          <cell r="AX132"/>
          <cell r="AY132"/>
          <cell r="AZ132"/>
          <cell r="BB132"/>
          <cell r="BC132"/>
          <cell r="BE132"/>
          <cell r="BF132"/>
          <cell r="BG132"/>
          <cell r="BH132"/>
          <cell r="BI132"/>
          <cell r="BJ132"/>
          <cell r="BK132"/>
          <cell r="BL132"/>
          <cell r="BM132"/>
          <cell r="BN132"/>
          <cell r="BO132"/>
          <cell r="BP132"/>
          <cell r="BQ132"/>
          <cell r="BR132"/>
          <cell r="BS132"/>
          <cell r="BT132"/>
          <cell r="BX132"/>
          <cell r="CV132"/>
          <cell r="CW132"/>
          <cell r="CY132"/>
          <cell r="CZ132"/>
          <cell r="DD132"/>
          <cell r="DE132"/>
          <cell r="DF132"/>
          <cell r="DH132"/>
          <cell r="DI132"/>
          <cell r="DJ132"/>
          <cell r="DK132"/>
          <cell r="DL132"/>
          <cell r="DM132"/>
        </row>
        <row r="133">
          <cell r="B133"/>
          <cell r="C133"/>
          <cell r="D133"/>
          <cell r="E133"/>
          <cell r="F133"/>
          <cell r="G133"/>
          <cell r="H133"/>
          <cell r="I133"/>
          <cell r="J133"/>
          <cell r="K133"/>
          <cell r="L133"/>
          <cell r="M133"/>
          <cell r="N133"/>
          <cell r="O133"/>
          <cell r="P133"/>
          <cell r="Q133"/>
          <cell r="R133"/>
          <cell r="S133"/>
          <cell r="T133"/>
          <cell r="U133"/>
          <cell r="V133"/>
          <cell r="W133"/>
          <cell r="X133"/>
          <cell r="Y133"/>
          <cell r="Z133"/>
          <cell r="AA133"/>
          <cell r="AB133"/>
          <cell r="AC133"/>
          <cell r="AD133"/>
          <cell r="AE133"/>
          <cell r="AF133"/>
          <cell r="AG133"/>
          <cell r="AH133"/>
          <cell r="AI133"/>
          <cell r="AJ133"/>
          <cell r="AK133"/>
          <cell r="AL133"/>
          <cell r="AM133"/>
          <cell r="AN133"/>
          <cell r="AO133"/>
          <cell r="AP133"/>
          <cell r="AQ133"/>
          <cell r="AR133"/>
          <cell r="AS133"/>
          <cell r="AT133"/>
          <cell r="AU133"/>
          <cell r="AV133"/>
          <cell r="AW133"/>
          <cell r="AX133"/>
          <cell r="AY133"/>
          <cell r="AZ133"/>
          <cell r="BB133"/>
          <cell r="BC133"/>
          <cell r="BE133"/>
          <cell r="BF133"/>
          <cell r="BG133"/>
          <cell r="BH133"/>
          <cell r="BI133"/>
          <cell r="BJ133"/>
          <cell r="BK133"/>
          <cell r="BL133"/>
          <cell r="BM133"/>
          <cell r="BN133"/>
          <cell r="BO133"/>
          <cell r="BP133"/>
          <cell r="BQ133"/>
          <cell r="BR133"/>
          <cell r="BS133"/>
          <cell r="BT133"/>
          <cell r="BX133"/>
          <cell r="CV133"/>
          <cell r="CW133"/>
          <cell r="CY133"/>
          <cell r="CZ133"/>
          <cell r="DD133"/>
          <cell r="DE133"/>
          <cell r="DF133"/>
          <cell r="DH133"/>
          <cell r="DI133"/>
          <cell r="DJ133"/>
          <cell r="DK133"/>
          <cell r="DL133"/>
          <cell r="DM133"/>
        </row>
        <row r="134">
          <cell r="B134"/>
          <cell r="C134"/>
          <cell r="D134"/>
          <cell r="E134"/>
          <cell r="F134"/>
          <cell r="G134"/>
          <cell r="H134"/>
          <cell r="I134"/>
          <cell r="J134"/>
          <cell r="K134"/>
          <cell r="L134"/>
          <cell r="M134"/>
          <cell r="N134"/>
          <cell r="O134"/>
          <cell r="P134"/>
          <cell r="Q134"/>
          <cell r="R134"/>
          <cell r="S134"/>
          <cell r="T134"/>
          <cell r="U134"/>
          <cell r="V134"/>
          <cell r="W134"/>
          <cell r="X134"/>
          <cell r="Y134"/>
          <cell r="Z134"/>
          <cell r="AA134"/>
          <cell r="AB134"/>
          <cell r="AC134"/>
          <cell r="AD134"/>
          <cell r="AE134"/>
          <cell r="AF134"/>
          <cell r="AG134"/>
          <cell r="AH134"/>
          <cell r="AI134"/>
          <cell r="AJ134"/>
          <cell r="AK134"/>
          <cell r="AL134"/>
          <cell r="AM134"/>
          <cell r="AN134"/>
          <cell r="AO134"/>
          <cell r="AP134"/>
          <cell r="AQ134"/>
          <cell r="AR134"/>
          <cell r="AS134"/>
          <cell r="AT134"/>
          <cell r="AU134"/>
          <cell r="AV134"/>
          <cell r="AW134"/>
          <cell r="AX134"/>
          <cell r="AY134"/>
          <cell r="AZ134"/>
          <cell r="BB134"/>
          <cell r="BC134"/>
          <cell r="BE134"/>
          <cell r="BF134"/>
          <cell r="BG134"/>
          <cell r="BH134"/>
          <cell r="BI134"/>
          <cell r="BJ134"/>
          <cell r="BK134"/>
          <cell r="BL134"/>
          <cell r="BM134"/>
          <cell r="BN134"/>
          <cell r="BO134"/>
          <cell r="BP134"/>
          <cell r="BQ134"/>
          <cell r="BR134"/>
          <cell r="BS134"/>
          <cell r="BT134"/>
          <cell r="BX134"/>
          <cell r="CV134"/>
          <cell r="CW134"/>
          <cell r="CY134"/>
          <cell r="CZ134"/>
          <cell r="DD134"/>
          <cell r="DE134"/>
          <cell r="DF134"/>
          <cell r="DH134"/>
          <cell r="DI134"/>
          <cell r="DJ134"/>
          <cell r="DK134"/>
          <cell r="DL134"/>
          <cell r="DM134"/>
        </row>
        <row r="135">
          <cell r="B135"/>
          <cell r="C135"/>
          <cell r="D135"/>
          <cell r="E135"/>
          <cell r="F135"/>
          <cell r="G135"/>
          <cell r="H135"/>
          <cell r="I135"/>
          <cell r="J135"/>
          <cell r="K135"/>
          <cell r="L135"/>
          <cell r="M135"/>
          <cell r="N135"/>
          <cell r="O135"/>
          <cell r="P135"/>
          <cell r="Q135"/>
          <cell r="R135"/>
          <cell r="S135"/>
          <cell r="T135"/>
          <cell r="U135"/>
          <cell r="V135"/>
          <cell r="W135"/>
          <cell r="X135"/>
          <cell r="Y135"/>
          <cell r="Z135"/>
          <cell r="AA135"/>
          <cell r="AB135"/>
          <cell r="AC135"/>
          <cell r="AD135"/>
          <cell r="AE135"/>
          <cell r="AF135"/>
          <cell r="AG135"/>
          <cell r="AH135"/>
          <cell r="AI135"/>
          <cell r="AJ135"/>
          <cell r="AK135"/>
          <cell r="AL135"/>
          <cell r="AM135"/>
          <cell r="AN135"/>
          <cell r="AO135"/>
          <cell r="AP135"/>
          <cell r="AQ135"/>
          <cell r="AR135"/>
          <cell r="AS135"/>
          <cell r="AT135"/>
          <cell r="AU135"/>
          <cell r="AV135"/>
          <cell r="AW135"/>
          <cell r="AX135"/>
          <cell r="AY135"/>
          <cell r="AZ135"/>
          <cell r="BB135"/>
          <cell r="BC135"/>
          <cell r="BE135"/>
          <cell r="BF135"/>
          <cell r="BG135"/>
          <cell r="BH135"/>
          <cell r="BI135"/>
          <cell r="BJ135"/>
          <cell r="BK135"/>
          <cell r="BL135"/>
          <cell r="BM135"/>
          <cell r="BN135"/>
          <cell r="BO135"/>
          <cell r="BP135"/>
          <cell r="BQ135"/>
          <cell r="BR135"/>
          <cell r="BS135"/>
          <cell r="BT135"/>
          <cell r="BX135"/>
          <cell r="CV135"/>
          <cell r="CW135"/>
          <cell r="CY135"/>
          <cell r="CZ135"/>
          <cell r="DD135"/>
          <cell r="DE135"/>
          <cell r="DF135"/>
          <cell r="DH135"/>
          <cell r="DI135"/>
          <cell r="DJ135"/>
          <cell r="DK135"/>
          <cell r="DL135"/>
          <cell r="DM135"/>
        </row>
        <row r="136">
          <cell r="B136"/>
          <cell r="C136"/>
          <cell r="D136"/>
          <cell r="E136"/>
          <cell r="F136"/>
          <cell r="G136"/>
          <cell r="H136"/>
          <cell r="I136"/>
          <cell r="J136"/>
          <cell r="K136"/>
          <cell r="L136"/>
          <cell r="M136"/>
          <cell r="N136"/>
          <cell r="O136"/>
          <cell r="P136"/>
          <cell r="Q136"/>
          <cell r="R136"/>
          <cell r="S136"/>
          <cell r="T136"/>
          <cell r="U136"/>
          <cell r="V136"/>
          <cell r="W136"/>
          <cell r="X136"/>
          <cell r="Y136"/>
          <cell r="Z136"/>
          <cell r="AA136"/>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B136"/>
          <cell r="BC136"/>
          <cell r="BE136"/>
          <cell r="BF136"/>
          <cell r="BG136"/>
          <cell r="BH136"/>
          <cell r="BI136"/>
          <cell r="BJ136"/>
          <cell r="BK136"/>
          <cell r="BL136"/>
          <cell r="BM136"/>
          <cell r="BN136"/>
          <cell r="BO136"/>
          <cell r="BP136"/>
          <cell r="BQ136"/>
          <cell r="BR136"/>
          <cell r="BS136"/>
          <cell r="BT136"/>
          <cell r="BX136"/>
          <cell r="CV136"/>
          <cell r="CW136"/>
          <cell r="CY136"/>
          <cell r="CZ136"/>
          <cell r="DD136"/>
          <cell r="DE136"/>
          <cell r="DF136"/>
          <cell r="DH136"/>
          <cell r="DI136"/>
          <cell r="DJ136"/>
          <cell r="DK136"/>
          <cell r="DL136"/>
          <cell r="DM136"/>
        </row>
        <row r="137">
          <cell r="B137"/>
          <cell r="C137"/>
          <cell r="D137"/>
          <cell r="E137"/>
          <cell r="F137"/>
          <cell r="G137"/>
          <cell r="H137"/>
          <cell r="I137"/>
          <cell r="J137"/>
          <cell r="K137"/>
          <cell r="L137"/>
          <cell r="M137"/>
          <cell r="N137"/>
          <cell r="O137"/>
          <cell r="P137"/>
          <cell r="Q137"/>
          <cell r="R137"/>
          <cell r="S137"/>
          <cell r="T137"/>
          <cell r="U137"/>
          <cell r="V137"/>
          <cell r="W137"/>
          <cell r="X137"/>
          <cell r="Y137"/>
          <cell r="Z137"/>
          <cell r="AA137"/>
          <cell r="AB137"/>
          <cell r="AC137"/>
          <cell r="AD137"/>
          <cell r="AE137"/>
          <cell r="AF137"/>
          <cell r="AG137"/>
          <cell r="AH137"/>
          <cell r="AI137"/>
          <cell r="AJ137"/>
          <cell r="AK137"/>
          <cell r="AL137"/>
          <cell r="AM137"/>
          <cell r="AN137"/>
          <cell r="AO137"/>
          <cell r="AP137"/>
          <cell r="AQ137"/>
          <cell r="AR137"/>
          <cell r="AS137"/>
          <cell r="AT137"/>
          <cell r="AU137"/>
          <cell r="AV137"/>
          <cell r="AW137"/>
          <cell r="AX137"/>
          <cell r="AY137"/>
          <cell r="AZ137"/>
          <cell r="BB137"/>
          <cell r="BC137"/>
          <cell r="BE137"/>
          <cell r="BF137"/>
          <cell r="BG137"/>
          <cell r="BH137"/>
          <cell r="BI137"/>
          <cell r="BJ137"/>
          <cell r="BK137"/>
          <cell r="BL137"/>
          <cell r="BM137"/>
          <cell r="BN137"/>
          <cell r="BO137"/>
          <cell r="BP137"/>
          <cell r="BQ137"/>
          <cell r="BR137"/>
          <cell r="BS137"/>
          <cell r="BT137"/>
          <cell r="BX137"/>
          <cell r="CV137"/>
          <cell r="CW137"/>
          <cell r="CY137"/>
          <cell r="CZ137"/>
          <cell r="DD137"/>
          <cell r="DE137"/>
          <cell r="DF137"/>
          <cell r="DH137"/>
          <cell r="DI137"/>
          <cell r="DJ137"/>
          <cell r="DK137"/>
          <cell r="DL137"/>
          <cell r="DM137"/>
        </row>
        <row r="138">
          <cell r="B138"/>
          <cell r="C138"/>
          <cell r="D138"/>
          <cell r="E138"/>
          <cell r="F138"/>
          <cell r="G138"/>
          <cell r="H138"/>
          <cell r="I138"/>
          <cell r="J138"/>
          <cell r="K138"/>
          <cell r="L138"/>
          <cell r="M138"/>
          <cell r="N138"/>
          <cell r="O138"/>
          <cell r="P138"/>
          <cell r="Q138"/>
          <cell r="R138"/>
          <cell r="S138"/>
          <cell r="T138"/>
          <cell r="U138"/>
          <cell r="V138"/>
          <cell r="W138"/>
          <cell r="X138"/>
          <cell r="Y138"/>
          <cell r="Z138"/>
          <cell r="AA138"/>
          <cell r="AB138"/>
          <cell r="AC138"/>
          <cell r="AD138"/>
          <cell r="AE138"/>
          <cell r="AF138"/>
          <cell r="AG138"/>
          <cell r="AH138"/>
          <cell r="AI138"/>
          <cell r="AJ138"/>
          <cell r="AK138"/>
          <cell r="AL138"/>
          <cell r="AM138"/>
          <cell r="AN138"/>
          <cell r="AO138"/>
          <cell r="AP138"/>
          <cell r="AQ138"/>
          <cell r="AR138"/>
          <cell r="AS138"/>
          <cell r="AT138"/>
          <cell r="AU138"/>
          <cell r="AV138"/>
          <cell r="AW138"/>
          <cell r="AX138"/>
          <cell r="AY138"/>
          <cell r="AZ138"/>
          <cell r="BB138"/>
          <cell r="BC138"/>
          <cell r="BE138"/>
          <cell r="BF138"/>
          <cell r="BG138"/>
          <cell r="BH138"/>
          <cell r="BI138"/>
          <cell r="BJ138"/>
          <cell r="BK138"/>
          <cell r="BL138"/>
          <cell r="BM138"/>
          <cell r="BN138"/>
          <cell r="BO138"/>
          <cell r="BP138"/>
          <cell r="BQ138"/>
          <cell r="BR138"/>
          <cell r="BS138"/>
          <cell r="BT138"/>
          <cell r="BX138"/>
          <cell r="CV138"/>
          <cell r="CW138"/>
          <cell r="CY138"/>
          <cell r="CZ138"/>
          <cell r="DD138"/>
          <cell r="DE138"/>
          <cell r="DF138"/>
          <cell r="DH138"/>
          <cell r="DI138"/>
          <cell r="DJ138"/>
          <cell r="DK138"/>
          <cell r="DL138"/>
          <cell r="DM138"/>
        </row>
        <row r="139">
          <cell r="B139"/>
          <cell r="C139"/>
          <cell r="D139"/>
          <cell r="E139"/>
          <cell r="F139"/>
          <cell r="G139"/>
          <cell r="H139"/>
          <cell r="I139"/>
          <cell r="J139"/>
          <cell r="K139"/>
          <cell r="L139"/>
          <cell r="M139"/>
          <cell r="N139"/>
          <cell r="O139"/>
          <cell r="P139"/>
          <cell r="Q139"/>
          <cell r="R139"/>
          <cell r="S139"/>
          <cell r="T139"/>
          <cell r="U139"/>
          <cell r="V139"/>
          <cell r="W139"/>
          <cell r="X139"/>
          <cell r="Y139"/>
          <cell r="Z139"/>
          <cell r="AA139"/>
          <cell r="AB139"/>
          <cell r="AC139"/>
          <cell r="AD139"/>
          <cell r="AE139"/>
          <cell r="AF139"/>
          <cell r="AG139"/>
          <cell r="AH139"/>
          <cell r="AI139"/>
          <cell r="AJ139"/>
          <cell r="AK139"/>
          <cell r="AL139"/>
          <cell r="AM139"/>
          <cell r="AN139"/>
          <cell r="AO139"/>
          <cell r="AP139"/>
          <cell r="AQ139"/>
          <cell r="AR139"/>
          <cell r="AS139"/>
          <cell r="AT139"/>
          <cell r="AU139"/>
          <cell r="AV139"/>
          <cell r="AW139"/>
          <cell r="AX139"/>
          <cell r="AY139"/>
          <cell r="AZ139"/>
          <cell r="BB139"/>
          <cell r="BC139"/>
          <cell r="BE139"/>
          <cell r="BF139"/>
          <cell r="BG139"/>
          <cell r="BH139"/>
          <cell r="BI139"/>
          <cell r="BJ139"/>
          <cell r="BK139"/>
          <cell r="BL139"/>
          <cell r="BM139"/>
          <cell r="BN139"/>
          <cell r="BO139"/>
          <cell r="BP139"/>
          <cell r="BQ139"/>
          <cell r="BR139"/>
          <cell r="BS139"/>
          <cell r="BT139"/>
          <cell r="BX139"/>
          <cell r="CV139"/>
          <cell r="CW139"/>
          <cell r="CY139"/>
          <cell r="CZ139"/>
          <cell r="DD139"/>
          <cell r="DE139"/>
          <cell r="DF139"/>
          <cell r="DH139"/>
          <cell r="DI139"/>
          <cell r="DJ139"/>
          <cell r="DK139"/>
          <cell r="DL139"/>
          <cell r="DM139"/>
        </row>
        <row r="140">
          <cell r="B140"/>
          <cell r="C140"/>
          <cell r="D140"/>
          <cell r="E140"/>
          <cell r="F140"/>
          <cell r="G140"/>
          <cell r="H140"/>
          <cell r="I140"/>
          <cell r="J140"/>
          <cell r="K140"/>
          <cell r="L140"/>
          <cell r="M140"/>
          <cell r="N140"/>
          <cell r="O140"/>
          <cell r="P140"/>
          <cell r="Q140"/>
          <cell r="R140"/>
          <cell r="S140"/>
          <cell r="T140"/>
          <cell r="U140"/>
          <cell r="V140"/>
          <cell r="W140"/>
          <cell r="X140"/>
          <cell r="Y140"/>
          <cell r="Z140"/>
          <cell r="AA140"/>
          <cell r="AB140"/>
          <cell r="AC140"/>
          <cell r="AD140"/>
          <cell r="AE140"/>
          <cell r="AF140"/>
          <cell r="AG140"/>
          <cell r="AH140"/>
          <cell r="AI140"/>
          <cell r="AJ140"/>
          <cell r="AK140"/>
          <cell r="AL140"/>
          <cell r="AM140"/>
          <cell r="AN140"/>
          <cell r="AO140"/>
          <cell r="AP140"/>
          <cell r="AQ140"/>
          <cell r="AR140"/>
          <cell r="AS140"/>
          <cell r="AT140"/>
          <cell r="AU140"/>
          <cell r="AV140"/>
          <cell r="AW140"/>
          <cell r="AX140"/>
          <cell r="AY140"/>
          <cell r="AZ140"/>
          <cell r="BB140"/>
          <cell r="BC140"/>
          <cell r="BE140"/>
          <cell r="BF140"/>
          <cell r="BG140"/>
          <cell r="BH140"/>
          <cell r="BI140"/>
          <cell r="BJ140"/>
          <cell r="BK140"/>
          <cell r="BL140"/>
          <cell r="BM140"/>
          <cell r="BN140"/>
          <cell r="BO140"/>
          <cell r="BP140"/>
          <cell r="BQ140"/>
          <cell r="BR140"/>
          <cell r="BS140"/>
          <cell r="BT140"/>
          <cell r="BX140"/>
          <cell r="CV140"/>
          <cell r="CW140"/>
          <cell r="CY140"/>
          <cell r="CZ140"/>
          <cell r="DD140"/>
          <cell r="DE140"/>
          <cell r="DF140"/>
          <cell r="DH140"/>
          <cell r="DI140"/>
          <cell r="DJ140"/>
          <cell r="DK140"/>
          <cell r="DL140"/>
          <cell r="DM140"/>
        </row>
        <row r="141">
          <cell r="B141"/>
          <cell r="C141"/>
          <cell r="D141"/>
          <cell r="E141"/>
          <cell r="F141"/>
          <cell r="G141"/>
          <cell r="H141"/>
          <cell r="I141"/>
          <cell r="J141"/>
          <cell r="K141"/>
          <cell r="L141"/>
          <cell r="M141"/>
          <cell r="N141"/>
          <cell r="O141"/>
          <cell r="P141"/>
          <cell r="Q141"/>
          <cell r="R141"/>
          <cell r="S141"/>
          <cell r="T141"/>
          <cell r="U141"/>
          <cell r="V141"/>
          <cell r="W141"/>
          <cell r="X141"/>
          <cell r="Y141"/>
          <cell r="Z141"/>
          <cell r="AA141"/>
          <cell r="AB141"/>
          <cell r="AC141"/>
          <cell r="AD141"/>
          <cell r="AE141"/>
          <cell r="AF141"/>
          <cell r="AG141"/>
          <cell r="AH141"/>
          <cell r="AI141"/>
          <cell r="AJ141"/>
          <cell r="AK141"/>
          <cell r="AL141"/>
          <cell r="AM141"/>
          <cell r="AN141"/>
          <cell r="AO141"/>
          <cell r="AP141"/>
          <cell r="AQ141"/>
          <cell r="AR141"/>
          <cell r="AS141"/>
          <cell r="AT141"/>
          <cell r="AU141"/>
          <cell r="AV141"/>
          <cell r="AW141"/>
          <cell r="AX141"/>
          <cell r="AY141"/>
          <cell r="AZ141"/>
          <cell r="BB141"/>
          <cell r="BC141"/>
          <cell r="BE141"/>
          <cell r="BF141"/>
          <cell r="BG141"/>
          <cell r="BH141"/>
          <cell r="BI141"/>
          <cell r="BJ141"/>
          <cell r="BK141"/>
          <cell r="BL141"/>
          <cell r="BM141"/>
          <cell r="BN141"/>
          <cell r="BO141"/>
          <cell r="BP141"/>
          <cell r="BQ141"/>
          <cell r="BR141"/>
          <cell r="BS141"/>
          <cell r="BT141"/>
          <cell r="BX141"/>
          <cell r="CV141"/>
          <cell r="CW141"/>
          <cell r="CY141"/>
          <cell r="CZ141"/>
          <cell r="DD141"/>
          <cell r="DE141"/>
          <cell r="DF141"/>
          <cell r="DH141"/>
          <cell r="DI141"/>
          <cell r="DJ141"/>
          <cell r="DK141"/>
          <cell r="DL141"/>
          <cell r="DM141"/>
        </row>
        <row r="142">
          <cell r="B142"/>
          <cell r="C142"/>
          <cell r="D142"/>
          <cell r="E142"/>
          <cell r="F142"/>
          <cell r="G142"/>
          <cell r="H142"/>
          <cell r="I142"/>
          <cell r="J142"/>
          <cell r="K142"/>
          <cell r="L142"/>
          <cell r="M142"/>
          <cell r="N142"/>
          <cell r="O142"/>
          <cell r="P142"/>
          <cell r="Q142"/>
          <cell r="R142"/>
          <cell r="S142"/>
          <cell r="T142"/>
          <cell r="U142"/>
          <cell r="V142"/>
          <cell r="W142"/>
          <cell r="X142"/>
          <cell r="Y142"/>
          <cell r="Z142"/>
          <cell r="AA142"/>
          <cell r="AB142"/>
          <cell r="AC142"/>
          <cell r="AD142"/>
          <cell r="AE142"/>
          <cell r="AF142"/>
          <cell r="AG142"/>
          <cell r="AH142"/>
          <cell r="AI142"/>
          <cell r="AJ142"/>
          <cell r="AK142"/>
          <cell r="AL142"/>
          <cell r="AM142"/>
          <cell r="AN142"/>
          <cell r="AO142"/>
          <cell r="AP142"/>
          <cell r="AQ142"/>
          <cell r="AR142"/>
          <cell r="AS142"/>
          <cell r="AT142"/>
          <cell r="AU142"/>
          <cell r="AV142"/>
          <cell r="AW142"/>
          <cell r="AX142"/>
          <cell r="AY142"/>
          <cell r="AZ142"/>
          <cell r="BB142"/>
          <cell r="BC142"/>
          <cell r="BE142"/>
          <cell r="BF142"/>
          <cell r="BG142"/>
          <cell r="BH142"/>
          <cell r="BI142"/>
          <cell r="BJ142"/>
          <cell r="BK142"/>
          <cell r="BL142"/>
          <cell r="BM142"/>
          <cell r="BN142"/>
          <cell r="BO142"/>
          <cell r="BP142"/>
          <cell r="BQ142"/>
          <cell r="BR142"/>
          <cell r="BS142"/>
          <cell r="BT142"/>
          <cell r="BX142"/>
          <cell r="CV142"/>
          <cell r="CW142"/>
          <cell r="CY142"/>
          <cell r="CZ142"/>
          <cell r="DD142"/>
          <cell r="DE142"/>
          <cell r="DF142"/>
          <cell r="DH142"/>
          <cell r="DI142"/>
          <cell r="DJ142"/>
          <cell r="DK142"/>
          <cell r="DL142"/>
          <cell r="DM142"/>
        </row>
        <row r="143">
          <cell r="B143"/>
          <cell r="C143"/>
          <cell r="D143"/>
          <cell r="E143"/>
          <cell r="F143"/>
          <cell r="G143"/>
          <cell r="H143"/>
          <cell r="I143"/>
          <cell r="J143"/>
          <cell r="K143"/>
          <cell r="L143"/>
          <cell r="M143"/>
          <cell r="N143"/>
          <cell r="O143"/>
          <cell r="P143"/>
          <cell r="Q143"/>
          <cell r="R143"/>
          <cell r="S143"/>
          <cell r="T143"/>
          <cell r="U143"/>
          <cell r="V143"/>
          <cell r="W143"/>
          <cell r="X143"/>
          <cell r="Y143"/>
          <cell r="Z143"/>
          <cell r="AA143"/>
          <cell r="AB143"/>
          <cell r="AC143"/>
          <cell r="AD143"/>
          <cell r="AE143"/>
          <cell r="AF143"/>
          <cell r="AG143"/>
          <cell r="AH143"/>
          <cell r="AI143"/>
          <cell r="AJ143"/>
          <cell r="AK143"/>
          <cell r="AL143"/>
          <cell r="AM143"/>
          <cell r="AN143"/>
          <cell r="AO143"/>
          <cell r="AP143"/>
          <cell r="AQ143"/>
          <cell r="AR143"/>
          <cell r="AS143"/>
          <cell r="AT143"/>
          <cell r="AU143"/>
          <cell r="AV143"/>
          <cell r="AW143"/>
          <cell r="AX143"/>
          <cell r="AY143"/>
          <cell r="AZ143"/>
          <cell r="BB143"/>
          <cell r="BC143"/>
          <cell r="BE143"/>
          <cell r="BF143"/>
          <cell r="BG143"/>
          <cell r="BH143"/>
          <cell r="BI143"/>
          <cell r="BJ143"/>
          <cell r="BK143"/>
          <cell r="BL143"/>
          <cell r="BM143"/>
          <cell r="BN143"/>
          <cell r="BO143"/>
          <cell r="BP143"/>
          <cell r="BQ143"/>
          <cell r="BR143"/>
          <cell r="BS143"/>
          <cell r="BT143"/>
          <cell r="BX143"/>
          <cell r="CV143"/>
          <cell r="CW143"/>
          <cell r="CY143"/>
          <cell r="CZ143"/>
          <cell r="DD143"/>
          <cell r="DE143"/>
          <cell r="DF143"/>
          <cell r="DH143"/>
          <cell r="DI143"/>
          <cell r="DJ143"/>
          <cell r="DK143"/>
          <cell r="DL143"/>
          <cell r="DM143"/>
        </row>
        <row r="144">
          <cell r="B144"/>
          <cell r="C144"/>
          <cell r="D144"/>
          <cell r="E144"/>
          <cell r="F144"/>
          <cell r="G144"/>
          <cell r="H144"/>
          <cell r="I144"/>
          <cell r="J144"/>
          <cell r="K144"/>
          <cell r="L144"/>
          <cell r="M144"/>
          <cell r="N144"/>
          <cell r="O144"/>
          <cell r="P144"/>
          <cell r="Q144"/>
          <cell r="R144"/>
          <cell r="S144"/>
          <cell r="T144"/>
          <cell r="U144"/>
          <cell r="V144"/>
          <cell r="W144"/>
          <cell r="X144"/>
          <cell r="Y144"/>
          <cell r="Z144"/>
          <cell r="AA144"/>
          <cell r="AB144"/>
          <cell r="AC144"/>
          <cell r="AD144"/>
          <cell r="AE144"/>
          <cell r="AF144"/>
          <cell r="AG144"/>
          <cell r="AH144"/>
          <cell r="AI144"/>
          <cell r="AJ144"/>
          <cell r="AK144"/>
          <cell r="AL144"/>
          <cell r="AM144"/>
          <cell r="AN144"/>
          <cell r="AO144"/>
          <cell r="AP144"/>
          <cell r="AQ144"/>
          <cell r="AR144"/>
          <cell r="AS144"/>
          <cell r="AT144"/>
          <cell r="AU144"/>
          <cell r="AV144"/>
          <cell r="AW144"/>
          <cell r="AX144"/>
          <cell r="AY144"/>
          <cell r="AZ144"/>
          <cell r="BB144"/>
          <cell r="BC144"/>
          <cell r="BE144"/>
          <cell r="BF144"/>
          <cell r="BG144"/>
          <cell r="BH144"/>
          <cell r="BI144"/>
          <cell r="BJ144"/>
          <cell r="BK144"/>
          <cell r="BL144"/>
          <cell r="BM144"/>
          <cell r="BN144"/>
          <cell r="BO144"/>
          <cell r="BP144"/>
          <cell r="BQ144"/>
          <cell r="BR144"/>
          <cell r="BS144"/>
          <cell r="BT144"/>
          <cell r="BX144"/>
          <cell r="CV144"/>
          <cell r="CW144"/>
          <cell r="CY144"/>
          <cell r="CZ144"/>
          <cell r="DD144"/>
          <cell r="DE144"/>
          <cell r="DF144"/>
          <cell r="DH144"/>
          <cell r="DI144"/>
          <cell r="DJ144"/>
          <cell r="DK144"/>
          <cell r="DL144"/>
          <cell r="DM144"/>
        </row>
        <row r="145">
          <cell r="B145"/>
          <cell r="C145"/>
          <cell r="D145"/>
          <cell r="E145"/>
          <cell r="F145"/>
          <cell r="G145"/>
          <cell r="H145"/>
          <cell r="I145"/>
          <cell r="J145"/>
          <cell r="K145"/>
          <cell r="L145"/>
          <cell r="M145"/>
          <cell r="N145"/>
          <cell r="O145"/>
          <cell r="P145"/>
          <cell r="Q145"/>
          <cell r="R145"/>
          <cell r="S145"/>
          <cell r="T145"/>
          <cell r="U145"/>
          <cell r="V145"/>
          <cell r="W145"/>
          <cell r="X145"/>
          <cell r="Y145"/>
          <cell r="Z145"/>
          <cell r="AA145"/>
          <cell r="AB145"/>
          <cell r="AC145"/>
          <cell r="AD145"/>
          <cell r="AE145"/>
          <cell r="AF145"/>
          <cell r="AG145"/>
          <cell r="AH145"/>
          <cell r="AI145"/>
          <cell r="AJ145"/>
          <cell r="AK145"/>
          <cell r="AL145"/>
          <cell r="AM145"/>
          <cell r="AN145"/>
          <cell r="AO145"/>
          <cell r="AP145"/>
          <cell r="AQ145"/>
          <cell r="AR145"/>
          <cell r="AS145"/>
          <cell r="AT145"/>
          <cell r="AU145"/>
          <cell r="AV145"/>
          <cell r="AW145"/>
          <cell r="AX145"/>
          <cell r="AY145"/>
          <cell r="AZ145"/>
          <cell r="BB145"/>
          <cell r="BC145"/>
          <cell r="BE145"/>
          <cell r="BF145"/>
          <cell r="BG145"/>
          <cell r="BH145"/>
          <cell r="BI145"/>
          <cell r="BJ145"/>
          <cell r="BK145"/>
          <cell r="BL145"/>
          <cell r="BM145"/>
          <cell r="BN145"/>
          <cell r="BO145"/>
          <cell r="BP145"/>
          <cell r="BQ145"/>
          <cell r="BR145"/>
          <cell r="BS145"/>
          <cell r="BT145"/>
          <cell r="BX145"/>
          <cell r="CV145"/>
          <cell r="CW145"/>
          <cell r="CY145"/>
          <cell r="CZ145"/>
          <cell r="DD145"/>
          <cell r="DE145"/>
          <cell r="DF145"/>
          <cell r="DH145"/>
          <cell r="DI145"/>
          <cell r="DJ145"/>
          <cell r="DK145"/>
          <cell r="DL145"/>
          <cell r="DM145"/>
        </row>
        <row r="146">
          <cell r="B146"/>
          <cell r="C146"/>
          <cell r="D146"/>
          <cell r="E146"/>
          <cell r="F146"/>
          <cell r="G146"/>
          <cell r="H146"/>
          <cell r="I146"/>
          <cell r="J146"/>
          <cell r="K146"/>
          <cell r="L146"/>
          <cell r="M146"/>
          <cell r="N146"/>
          <cell r="O146"/>
          <cell r="P146"/>
          <cell r="Q146"/>
          <cell r="R146"/>
          <cell r="S146"/>
          <cell r="T146"/>
          <cell r="U146"/>
          <cell r="V146"/>
          <cell r="W146"/>
          <cell r="X146"/>
          <cell r="Y146"/>
          <cell r="Z146"/>
          <cell r="AA146"/>
          <cell r="AB146"/>
          <cell r="AC146"/>
          <cell r="AD146"/>
          <cell r="AE146"/>
          <cell r="AF146"/>
          <cell r="AG146"/>
          <cell r="AH146"/>
          <cell r="AI146"/>
          <cell r="AJ146"/>
          <cell r="AK146"/>
          <cell r="AL146"/>
          <cell r="AM146"/>
          <cell r="AN146"/>
          <cell r="AO146"/>
          <cell r="AP146"/>
          <cell r="AQ146"/>
          <cell r="AR146"/>
          <cell r="AS146"/>
          <cell r="AT146"/>
          <cell r="AU146"/>
          <cell r="AV146"/>
          <cell r="AW146"/>
          <cell r="AX146"/>
          <cell r="AY146"/>
          <cell r="AZ146"/>
          <cell r="BB146"/>
          <cell r="BC146"/>
          <cell r="BE146"/>
          <cell r="BF146"/>
          <cell r="BG146"/>
          <cell r="BH146"/>
          <cell r="BI146"/>
          <cell r="BJ146"/>
          <cell r="BK146"/>
          <cell r="BL146"/>
          <cell r="BM146"/>
          <cell r="BN146"/>
          <cell r="BO146"/>
          <cell r="BP146"/>
          <cell r="BQ146"/>
          <cell r="BR146"/>
          <cell r="BS146"/>
          <cell r="BT146"/>
          <cell r="BX146"/>
          <cell r="CV146"/>
          <cell r="CW146"/>
          <cell r="CY146"/>
          <cell r="CZ146"/>
          <cell r="DD146"/>
          <cell r="DE146"/>
          <cell r="DF146"/>
          <cell r="DH146"/>
          <cell r="DI146"/>
          <cell r="DJ146"/>
          <cell r="DK146"/>
          <cell r="DL146"/>
          <cell r="DM146"/>
        </row>
        <row r="147">
          <cell r="B147"/>
          <cell r="C147"/>
          <cell r="D147"/>
          <cell r="E147"/>
          <cell r="F147"/>
          <cell r="G147"/>
          <cell r="H147"/>
          <cell r="I147"/>
          <cell r="J147"/>
          <cell r="K147"/>
          <cell r="L147"/>
          <cell r="M147"/>
          <cell r="N147"/>
          <cell r="O147"/>
          <cell r="P147"/>
          <cell r="Q147"/>
          <cell r="R147"/>
          <cell r="S147"/>
          <cell r="T147"/>
          <cell r="U147"/>
          <cell r="V147"/>
          <cell r="W147"/>
          <cell r="X147"/>
          <cell r="Y147"/>
          <cell r="Z147"/>
          <cell r="AA147"/>
          <cell r="AB147"/>
          <cell r="AC147"/>
          <cell r="AD147"/>
          <cell r="AE147"/>
          <cell r="AF147"/>
          <cell r="AG147"/>
          <cell r="AH147"/>
          <cell r="AI147"/>
          <cell r="AJ147"/>
          <cell r="AK147"/>
          <cell r="AL147"/>
          <cell r="AM147"/>
          <cell r="AN147"/>
          <cell r="AO147"/>
          <cell r="AP147"/>
          <cell r="AQ147"/>
          <cell r="AR147"/>
          <cell r="AS147"/>
          <cell r="AT147"/>
          <cell r="AU147"/>
          <cell r="AV147"/>
          <cell r="AW147"/>
          <cell r="AX147"/>
          <cell r="AY147"/>
          <cell r="AZ147"/>
          <cell r="BB147"/>
          <cell r="BC147"/>
          <cell r="BE147"/>
          <cell r="BF147"/>
          <cell r="BG147"/>
          <cell r="BH147"/>
          <cell r="BI147"/>
          <cell r="BJ147"/>
          <cell r="BK147"/>
          <cell r="BL147"/>
          <cell r="BM147"/>
          <cell r="BN147"/>
          <cell r="BO147"/>
          <cell r="BP147"/>
          <cell r="BQ147"/>
          <cell r="BR147"/>
          <cell r="BS147"/>
          <cell r="BT147"/>
          <cell r="BX147"/>
          <cell r="CV147"/>
          <cell r="CW147"/>
          <cell r="CY147"/>
          <cell r="CZ147"/>
          <cell r="DD147"/>
          <cell r="DE147"/>
          <cell r="DF147"/>
          <cell r="DH147"/>
          <cell r="DI147"/>
          <cell r="DJ147"/>
          <cell r="DK147"/>
          <cell r="DL147"/>
          <cell r="DM147"/>
        </row>
        <row r="148">
          <cell r="B148"/>
          <cell r="C148"/>
          <cell r="D148"/>
          <cell r="E148"/>
          <cell r="F148"/>
          <cell r="G148"/>
          <cell r="H148"/>
          <cell r="I148"/>
          <cell r="J148"/>
          <cell r="K148"/>
          <cell r="L148"/>
          <cell r="M148"/>
          <cell r="N148"/>
          <cell r="O148"/>
          <cell r="P148"/>
          <cell r="Q148"/>
          <cell r="R148"/>
          <cell r="S148"/>
          <cell r="T148"/>
          <cell r="U148"/>
          <cell r="V148"/>
          <cell r="W148"/>
          <cell r="X148"/>
          <cell r="Y148"/>
          <cell r="Z148"/>
          <cell r="AA148"/>
          <cell r="AB148"/>
          <cell r="AC148"/>
          <cell r="AD148"/>
          <cell r="AE148"/>
          <cell r="AF148"/>
          <cell r="AG148"/>
          <cell r="AH148"/>
          <cell r="AI148"/>
          <cell r="AJ148"/>
          <cell r="AK148"/>
          <cell r="AL148"/>
          <cell r="AM148"/>
          <cell r="AN148"/>
          <cell r="AO148"/>
          <cell r="AP148"/>
          <cell r="AQ148"/>
          <cell r="AR148"/>
          <cell r="AS148"/>
          <cell r="AT148"/>
          <cell r="AU148"/>
          <cell r="AV148"/>
          <cell r="AW148"/>
          <cell r="AX148"/>
          <cell r="AY148"/>
          <cell r="AZ148"/>
          <cell r="BB148"/>
          <cell r="BC148"/>
          <cell r="BE148"/>
          <cell r="BF148"/>
          <cell r="BG148"/>
          <cell r="BH148"/>
          <cell r="BI148"/>
          <cell r="BJ148"/>
          <cell r="BK148"/>
          <cell r="BL148"/>
          <cell r="BM148"/>
          <cell r="BN148"/>
          <cell r="BO148"/>
          <cell r="BP148"/>
          <cell r="BQ148"/>
          <cell r="BR148"/>
          <cell r="BS148"/>
          <cell r="BT148"/>
          <cell r="BX148"/>
          <cell r="CV148"/>
          <cell r="CW148"/>
          <cell r="CY148"/>
          <cell r="CZ148"/>
          <cell r="DD148"/>
          <cell r="DE148"/>
          <cell r="DF148"/>
          <cell r="DH148"/>
          <cell r="DI148"/>
          <cell r="DJ148"/>
          <cell r="DK148"/>
          <cell r="DL148"/>
          <cell r="DM148"/>
        </row>
        <row r="149">
          <cell r="B149"/>
          <cell r="C149"/>
          <cell r="D149"/>
          <cell r="E149"/>
          <cell r="F149"/>
          <cell r="G149"/>
          <cell r="H149"/>
          <cell r="I149"/>
          <cell r="J149"/>
          <cell r="K149"/>
          <cell r="L149"/>
          <cell r="M149"/>
          <cell r="N149"/>
          <cell r="O149"/>
          <cell r="P149"/>
          <cell r="Q149"/>
          <cell r="R149"/>
          <cell r="S149"/>
          <cell r="T149"/>
          <cell r="U149"/>
          <cell r="V149"/>
          <cell r="W149"/>
          <cell r="X149"/>
          <cell r="Y149"/>
          <cell r="Z149"/>
          <cell r="AA149"/>
          <cell r="AB149"/>
          <cell r="AC149"/>
          <cell r="AD149"/>
          <cell r="AE149"/>
          <cell r="AF149"/>
          <cell r="AG149"/>
          <cell r="AH149"/>
          <cell r="AI149"/>
          <cell r="AJ149"/>
          <cell r="AK149"/>
          <cell r="AL149"/>
          <cell r="AM149"/>
          <cell r="AN149"/>
          <cell r="AO149"/>
          <cell r="AP149"/>
          <cell r="AQ149"/>
          <cell r="AR149"/>
          <cell r="AS149"/>
          <cell r="AT149"/>
          <cell r="AU149"/>
          <cell r="AV149"/>
          <cell r="AW149"/>
          <cell r="AX149"/>
          <cell r="AY149"/>
          <cell r="AZ149"/>
          <cell r="BB149"/>
          <cell r="BC149"/>
          <cell r="BE149"/>
          <cell r="BF149"/>
          <cell r="BG149"/>
          <cell r="BH149"/>
          <cell r="BI149"/>
          <cell r="BJ149"/>
          <cell r="BK149"/>
          <cell r="BL149"/>
          <cell r="BM149"/>
          <cell r="BN149"/>
          <cell r="BO149"/>
          <cell r="BP149"/>
          <cell r="BQ149"/>
          <cell r="BR149"/>
          <cell r="BS149"/>
          <cell r="BT149"/>
          <cell r="BX149"/>
          <cell r="CV149"/>
          <cell r="CW149"/>
          <cell r="CY149"/>
          <cell r="CZ149"/>
          <cell r="DD149"/>
          <cell r="DE149"/>
          <cell r="DF149"/>
          <cell r="DH149"/>
          <cell r="DI149"/>
          <cell r="DJ149"/>
          <cell r="DK149"/>
          <cell r="DL149"/>
          <cell r="DM149"/>
        </row>
        <row r="150">
          <cell r="B150"/>
          <cell r="C150"/>
          <cell r="D150"/>
          <cell r="E150"/>
          <cell r="F150"/>
          <cell r="G150"/>
          <cell r="H150"/>
          <cell r="I150"/>
          <cell r="J150"/>
          <cell r="K150"/>
          <cell r="L150"/>
          <cell r="M150"/>
          <cell r="N150"/>
          <cell r="O150"/>
          <cell r="P150"/>
          <cell r="Q150"/>
          <cell r="R150"/>
          <cell r="S150"/>
          <cell r="T150"/>
          <cell r="U150"/>
          <cell r="V150"/>
          <cell r="W150"/>
          <cell r="X150"/>
          <cell r="Y150"/>
          <cell r="Z150"/>
          <cell r="AA150"/>
          <cell r="AB150"/>
          <cell r="AC150"/>
          <cell r="AD150"/>
          <cell r="AE150"/>
          <cell r="AF150"/>
          <cell r="AG150"/>
          <cell r="AH150"/>
          <cell r="AI150"/>
          <cell r="AJ150"/>
          <cell r="AK150"/>
          <cell r="AL150"/>
          <cell r="AM150"/>
          <cell r="AN150"/>
          <cell r="AO150"/>
          <cell r="AP150"/>
          <cell r="AQ150"/>
          <cell r="AR150"/>
          <cell r="AS150"/>
          <cell r="AT150"/>
          <cell r="AU150"/>
          <cell r="AV150"/>
          <cell r="AW150"/>
          <cell r="AX150"/>
          <cell r="AY150"/>
          <cell r="AZ150"/>
          <cell r="BB150"/>
          <cell r="BC150"/>
          <cell r="BE150"/>
          <cell r="BF150"/>
          <cell r="BG150"/>
          <cell r="BH150"/>
          <cell r="BI150"/>
          <cell r="BJ150"/>
          <cell r="BK150"/>
          <cell r="BL150"/>
          <cell r="BM150"/>
          <cell r="BN150"/>
          <cell r="BO150"/>
          <cell r="BP150"/>
          <cell r="BQ150"/>
          <cell r="BR150"/>
          <cell r="BS150"/>
          <cell r="BT150"/>
          <cell r="BX150"/>
          <cell r="CV150"/>
          <cell r="CW150"/>
          <cell r="CY150"/>
          <cell r="CZ150"/>
          <cell r="DD150"/>
          <cell r="DE150"/>
          <cell r="DF150"/>
          <cell r="DH150"/>
          <cell r="DI150"/>
          <cell r="DJ150"/>
          <cell r="DK150"/>
          <cell r="DL150"/>
          <cell r="DM150"/>
        </row>
        <row r="151">
          <cell r="B151"/>
          <cell r="C151"/>
          <cell r="D151"/>
          <cell r="E151"/>
          <cell r="F151"/>
          <cell r="G151"/>
          <cell r="H151"/>
          <cell r="I151"/>
          <cell r="J151"/>
          <cell r="K151"/>
          <cell r="L151"/>
          <cell r="M151"/>
          <cell r="N151"/>
          <cell r="O151"/>
          <cell r="P151"/>
          <cell r="Q151"/>
          <cell r="R151"/>
          <cell r="S151"/>
          <cell r="T151"/>
          <cell r="U151"/>
          <cell r="V151"/>
          <cell r="W151"/>
          <cell r="X151"/>
          <cell r="Y151"/>
          <cell r="Z151"/>
          <cell r="AA151"/>
          <cell r="AB151"/>
          <cell r="AC151"/>
          <cell r="AD151"/>
          <cell r="AE151"/>
          <cell r="AF151"/>
          <cell r="AG151"/>
          <cell r="AH151"/>
          <cell r="AI151"/>
          <cell r="AJ151"/>
          <cell r="AK151"/>
          <cell r="AL151"/>
          <cell r="AM151"/>
          <cell r="AN151"/>
          <cell r="AO151"/>
          <cell r="AP151"/>
          <cell r="AQ151"/>
          <cell r="AR151"/>
          <cell r="AS151"/>
          <cell r="AT151"/>
          <cell r="AU151"/>
          <cell r="AV151"/>
          <cell r="AW151"/>
          <cell r="AX151"/>
          <cell r="AY151"/>
          <cell r="AZ151"/>
          <cell r="BB151"/>
          <cell r="BC151"/>
          <cell r="BE151"/>
          <cell r="BF151"/>
          <cell r="BG151"/>
          <cell r="BH151"/>
          <cell r="BI151"/>
          <cell r="BJ151"/>
          <cell r="BK151"/>
          <cell r="BL151"/>
          <cell r="BM151"/>
          <cell r="BN151"/>
          <cell r="BO151"/>
          <cell r="BP151"/>
          <cell r="BQ151"/>
          <cell r="BR151"/>
          <cell r="BS151"/>
          <cell r="BT151"/>
          <cell r="BX151"/>
          <cell r="CV151"/>
          <cell r="CW151"/>
          <cell r="CY151"/>
          <cell r="CZ151"/>
          <cell r="DD151"/>
          <cell r="DE151"/>
          <cell r="DF151"/>
          <cell r="DH151"/>
          <cell r="DI151"/>
          <cell r="DJ151"/>
          <cell r="DK151"/>
          <cell r="DL151"/>
          <cell r="DM151"/>
        </row>
        <row r="152">
          <cell r="B152"/>
          <cell r="C152"/>
          <cell r="D152"/>
          <cell r="E152"/>
          <cell r="F152"/>
          <cell r="G152"/>
          <cell r="H152"/>
          <cell r="I152"/>
          <cell r="J152"/>
          <cell r="K152"/>
          <cell r="L152"/>
          <cell r="M152"/>
          <cell r="N152"/>
          <cell r="O152"/>
          <cell r="P152"/>
          <cell r="Q152"/>
          <cell r="R152"/>
          <cell r="S152"/>
          <cell r="T152"/>
          <cell r="U152"/>
          <cell r="V152"/>
          <cell r="W152"/>
          <cell r="X152"/>
          <cell r="Y152"/>
          <cell r="Z152"/>
          <cell r="AA152"/>
          <cell r="AB152"/>
          <cell r="AC152"/>
          <cell r="AD152"/>
          <cell r="AE152"/>
          <cell r="AF152"/>
          <cell r="AG152"/>
          <cell r="AH152"/>
          <cell r="AI152"/>
          <cell r="AJ152"/>
          <cell r="AK152"/>
          <cell r="AL152"/>
          <cell r="AM152"/>
          <cell r="AN152"/>
          <cell r="AO152"/>
          <cell r="AP152"/>
          <cell r="AQ152"/>
          <cell r="AR152"/>
          <cell r="AS152"/>
          <cell r="AT152"/>
          <cell r="AU152"/>
          <cell r="AV152"/>
          <cell r="AW152"/>
          <cell r="AX152"/>
          <cell r="AY152"/>
          <cell r="AZ152"/>
          <cell r="BB152"/>
          <cell r="BC152"/>
          <cell r="BE152"/>
          <cell r="BF152"/>
          <cell r="BG152"/>
          <cell r="BH152"/>
          <cell r="BI152"/>
          <cell r="BJ152"/>
          <cell r="BK152"/>
          <cell r="BL152"/>
          <cell r="BM152"/>
          <cell r="BN152"/>
          <cell r="BO152"/>
          <cell r="BP152"/>
          <cell r="BQ152"/>
          <cell r="BR152"/>
          <cell r="BS152"/>
          <cell r="BT152"/>
          <cell r="BX152"/>
          <cell r="CV152"/>
          <cell r="CW152"/>
          <cell r="CY152"/>
          <cell r="CZ152"/>
          <cell r="DD152"/>
          <cell r="DE152"/>
          <cell r="DF152"/>
          <cell r="DH152"/>
          <cell r="DI152"/>
          <cell r="DJ152"/>
          <cell r="DK152"/>
          <cell r="DL152"/>
          <cell r="DM152"/>
        </row>
        <row r="153">
          <cell r="B153"/>
          <cell r="C153"/>
          <cell r="D153"/>
          <cell r="E153"/>
          <cell r="F153"/>
          <cell r="G153"/>
          <cell r="H153"/>
          <cell r="I153"/>
          <cell r="J153"/>
          <cell r="K153"/>
          <cell r="L153"/>
          <cell r="M153"/>
          <cell r="N153"/>
          <cell r="O153"/>
          <cell r="P153"/>
          <cell r="Q153"/>
          <cell r="R153"/>
          <cell r="S153"/>
          <cell r="T153"/>
          <cell r="U153"/>
          <cell r="V153"/>
          <cell r="W153"/>
          <cell r="X153"/>
          <cell r="Y153"/>
          <cell r="Z153"/>
          <cell r="AA153"/>
          <cell r="AB153"/>
          <cell r="AC153"/>
          <cell r="AD153"/>
          <cell r="AE153"/>
          <cell r="AF153"/>
          <cell r="AG153"/>
          <cell r="AH153"/>
          <cell r="AI153"/>
          <cell r="AJ153"/>
          <cell r="AK153"/>
          <cell r="AL153"/>
          <cell r="AM153"/>
          <cell r="AN153"/>
          <cell r="AO153"/>
          <cell r="AP153"/>
          <cell r="AQ153"/>
          <cell r="AR153"/>
          <cell r="AS153"/>
          <cell r="AT153"/>
          <cell r="AU153"/>
          <cell r="AV153"/>
          <cell r="AW153"/>
          <cell r="AX153"/>
          <cell r="AY153"/>
          <cell r="AZ153"/>
          <cell r="BB153"/>
          <cell r="BC153"/>
          <cell r="BE153"/>
          <cell r="BF153"/>
          <cell r="BG153"/>
          <cell r="BH153"/>
          <cell r="BI153"/>
          <cell r="BJ153"/>
          <cell r="BK153"/>
          <cell r="BL153"/>
          <cell r="BM153"/>
          <cell r="BN153"/>
          <cell r="BO153"/>
          <cell r="BP153"/>
          <cell r="BQ153"/>
          <cell r="BR153"/>
          <cell r="BS153"/>
          <cell r="BT153"/>
          <cell r="BX153"/>
          <cell r="CV153"/>
          <cell r="CW153"/>
          <cell r="CY153"/>
          <cell r="CZ153"/>
          <cell r="DD153"/>
          <cell r="DE153"/>
          <cell r="DF153"/>
          <cell r="DH153"/>
          <cell r="DI153"/>
          <cell r="DJ153"/>
          <cell r="DK153"/>
          <cell r="DL153"/>
          <cell r="DM153"/>
        </row>
        <row r="154">
          <cell r="B154"/>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cell r="AG154"/>
          <cell r="AH154"/>
          <cell r="AI154"/>
          <cell r="AJ154"/>
          <cell r="AK154"/>
          <cell r="AL154"/>
          <cell r="AM154"/>
          <cell r="AN154"/>
          <cell r="AO154"/>
          <cell r="AP154"/>
          <cell r="AQ154"/>
          <cell r="AR154"/>
          <cell r="AS154"/>
          <cell r="AT154"/>
          <cell r="AU154"/>
          <cell r="AV154"/>
          <cell r="AW154"/>
          <cell r="AX154"/>
          <cell r="AY154"/>
          <cell r="AZ154"/>
          <cell r="BB154"/>
          <cell r="BC154"/>
          <cell r="BE154"/>
          <cell r="BF154"/>
          <cell r="BG154"/>
          <cell r="BH154"/>
          <cell r="BI154"/>
          <cell r="BJ154"/>
          <cell r="BK154"/>
          <cell r="BL154"/>
          <cell r="BM154"/>
          <cell r="BN154"/>
          <cell r="BO154"/>
          <cell r="BP154"/>
          <cell r="BQ154"/>
          <cell r="BR154"/>
          <cell r="BS154"/>
          <cell r="BT154"/>
          <cell r="BX154"/>
          <cell r="CV154"/>
          <cell r="CW154"/>
          <cell r="CY154"/>
          <cell r="CZ154"/>
          <cell r="DD154"/>
          <cell r="DE154"/>
          <cell r="DF154"/>
          <cell r="DH154"/>
          <cell r="DI154"/>
          <cell r="DJ154"/>
          <cell r="DK154"/>
          <cell r="DL154"/>
          <cell r="DM154"/>
        </row>
        <row r="155">
          <cell r="B155"/>
          <cell r="C155"/>
          <cell r="D155"/>
          <cell r="E155"/>
          <cell r="F155"/>
          <cell r="G155"/>
          <cell r="H155"/>
          <cell r="I155"/>
          <cell r="J155"/>
          <cell r="K155"/>
          <cell r="L155"/>
          <cell r="M155"/>
          <cell r="N155"/>
          <cell r="O155"/>
          <cell r="P155"/>
          <cell r="Q155"/>
          <cell r="R155"/>
          <cell r="S155"/>
          <cell r="T155"/>
          <cell r="U155"/>
          <cell r="V155"/>
          <cell r="W155"/>
          <cell r="X155"/>
          <cell r="Y155"/>
          <cell r="Z155"/>
          <cell r="AA155"/>
          <cell r="AB155"/>
          <cell r="AC155"/>
          <cell r="AD155"/>
          <cell r="AE155"/>
          <cell r="AF155"/>
          <cell r="AG155"/>
          <cell r="AH155"/>
          <cell r="AI155"/>
          <cell r="AJ155"/>
          <cell r="AK155"/>
          <cell r="AL155"/>
          <cell r="AM155"/>
          <cell r="AN155"/>
          <cell r="AO155"/>
          <cell r="AP155"/>
          <cell r="AQ155"/>
          <cell r="AR155"/>
          <cell r="AS155"/>
          <cell r="AT155"/>
          <cell r="AU155"/>
          <cell r="AV155"/>
          <cell r="AW155"/>
          <cell r="AX155"/>
          <cell r="AY155"/>
          <cell r="AZ155"/>
          <cell r="BB155"/>
          <cell r="BC155"/>
          <cell r="BE155"/>
          <cell r="BF155"/>
          <cell r="BG155"/>
          <cell r="BH155"/>
          <cell r="BI155"/>
          <cell r="BJ155"/>
          <cell r="BK155"/>
          <cell r="BL155"/>
          <cell r="BM155"/>
          <cell r="BN155"/>
          <cell r="BO155"/>
          <cell r="BP155"/>
          <cell r="BQ155"/>
          <cell r="BR155"/>
          <cell r="BS155"/>
          <cell r="BT155"/>
          <cell r="BX155"/>
          <cell r="CV155"/>
          <cell r="CW155"/>
          <cell r="CY155"/>
          <cell r="CZ155"/>
          <cell r="DD155"/>
          <cell r="DE155"/>
          <cell r="DF155"/>
          <cell r="DH155"/>
          <cell r="DI155"/>
          <cell r="DJ155"/>
          <cell r="DK155"/>
          <cell r="DL155"/>
          <cell r="DM155"/>
        </row>
        <row r="156">
          <cell r="B156"/>
          <cell r="C156"/>
          <cell r="D156"/>
          <cell r="E156"/>
          <cell r="F156"/>
          <cell r="G156"/>
          <cell r="H156"/>
          <cell r="I156"/>
          <cell r="J156"/>
          <cell r="K156"/>
          <cell r="L156"/>
          <cell r="M156"/>
          <cell r="N156"/>
          <cell r="O156"/>
          <cell r="P156"/>
          <cell r="Q156"/>
          <cell r="R156"/>
          <cell r="S156"/>
          <cell r="T156"/>
          <cell r="U156"/>
          <cell r="V156"/>
          <cell r="W156"/>
          <cell r="X156"/>
          <cell r="Y156"/>
          <cell r="Z156"/>
          <cell r="AA156"/>
          <cell r="AB156"/>
          <cell r="AC156"/>
          <cell r="AD156"/>
          <cell r="AE156"/>
          <cell r="AF156"/>
          <cell r="AG156"/>
          <cell r="AH156"/>
          <cell r="AI156"/>
          <cell r="AJ156"/>
          <cell r="AK156"/>
          <cell r="AL156"/>
          <cell r="AM156"/>
          <cell r="AN156"/>
          <cell r="AO156"/>
          <cell r="AP156"/>
          <cell r="AQ156"/>
          <cell r="AR156"/>
          <cell r="AS156"/>
          <cell r="AT156"/>
          <cell r="AU156"/>
          <cell r="AV156"/>
          <cell r="AW156"/>
          <cell r="AX156"/>
          <cell r="AY156"/>
          <cell r="AZ156"/>
          <cell r="BB156"/>
          <cell r="BC156"/>
          <cell r="BE156"/>
          <cell r="BF156"/>
          <cell r="BG156"/>
          <cell r="BH156"/>
          <cell r="BI156"/>
          <cell r="BJ156"/>
          <cell r="BK156"/>
          <cell r="BL156"/>
          <cell r="BM156"/>
          <cell r="BN156"/>
          <cell r="BO156"/>
          <cell r="BP156"/>
          <cell r="BQ156"/>
          <cell r="BR156"/>
          <cell r="BS156"/>
          <cell r="BT156"/>
          <cell r="BX156"/>
          <cell r="CV156"/>
          <cell r="CW156"/>
          <cell r="CY156"/>
          <cell r="CZ156"/>
          <cell r="DD156"/>
          <cell r="DE156"/>
          <cell r="DF156"/>
          <cell r="DH156"/>
          <cell r="DI156"/>
          <cell r="DJ156"/>
          <cell r="DK156"/>
          <cell r="DL156"/>
          <cell r="DM156"/>
        </row>
        <row r="157">
          <cell r="B157"/>
          <cell r="C157"/>
          <cell r="D157"/>
          <cell r="E157"/>
          <cell r="F157"/>
          <cell r="G157"/>
          <cell r="H157"/>
          <cell r="I157"/>
          <cell r="J157"/>
          <cell r="K157"/>
          <cell r="L157"/>
          <cell r="M157"/>
          <cell r="N157"/>
          <cell r="O157"/>
          <cell r="P157"/>
          <cell r="Q157"/>
          <cell r="R157"/>
          <cell r="S157"/>
          <cell r="T157"/>
          <cell r="U157"/>
          <cell r="V157"/>
          <cell r="W157"/>
          <cell r="X157"/>
          <cell r="Y157"/>
          <cell r="Z157"/>
          <cell r="AA157"/>
          <cell r="AB157"/>
          <cell r="AC157"/>
          <cell r="AD157"/>
          <cell r="AE157"/>
          <cell r="AF157"/>
          <cell r="AG157"/>
          <cell r="AH157"/>
          <cell r="AI157"/>
          <cell r="AJ157"/>
          <cell r="AK157"/>
          <cell r="AL157"/>
          <cell r="AM157"/>
          <cell r="AN157"/>
          <cell r="AO157"/>
          <cell r="AP157"/>
          <cell r="AQ157"/>
          <cell r="AR157"/>
          <cell r="AS157"/>
          <cell r="AT157"/>
          <cell r="AU157"/>
          <cell r="AV157"/>
          <cell r="AW157"/>
          <cell r="AX157"/>
          <cell r="AY157"/>
          <cell r="AZ157"/>
          <cell r="BB157"/>
          <cell r="BC157"/>
          <cell r="BE157"/>
          <cell r="BF157"/>
          <cell r="BG157"/>
          <cell r="BH157"/>
          <cell r="BI157"/>
          <cell r="BJ157"/>
          <cell r="BK157"/>
          <cell r="BL157"/>
          <cell r="BM157"/>
          <cell r="BN157"/>
          <cell r="BO157"/>
          <cell r="BP157"/>
          <cell r="BQ157"/>
          <cell r="BR157"/>
          <cell r="BS157"/>
          <cell r="BT157"/>
          <cell r="BX157"/>
          <cell r="CV157"/>
          <cell r="CW157"/>
          <cell r="CY157"/>
          <cell r="CZ157"/>
          <cell r="DD157"/>
          <cell r="DE157"/>
          <cell r="DF157"/>
          <cell r="DH157"/>
          <cell r="DI157"/>
          <cell r="DJ157"/>
          <cell r="DK157"/>
          <cell r="DL157"/>
          <cell r="DM157"/>
        </row>
        <row r="158">
          <cell r="B158"/>
          <cell r="C158"/>
          <cell r="D158"/>
          <cell r="E158"/>
          <cell r="F158"/>
          <cell r="G158"/>
          <cell r="H158"/>
          <cell r="I158"/>
          <cell r="J158"/>
          <cell r="K158"/>
          <cell r="L158"/>
          <cell r="M158"/>
          <cell r="N158"/>
          <cell r="O158"/>
          <cell r="P158"/>
          <cell r="Q158"/>
          <cell r="R158"/>
          <cell r="S158"/>
          <cell r="T158"/>
          <cell r="U158"/>
          <cell r="V158"/>
          <cell r="W158"/>
          <cell r="X158"/>
          <cell r="Y158"/>
          <cell r="Z158"/>
          <cell r="AA158"/>
          <cell r="AB158"/>
          <cell r="AC158"/>
          <cell r="AD158"/>
          <cell r="AE158"/>
          <cell r="AF158"/>
          <cell r="AG158"/>
          <cell r="AH158"/>
          <cell r="AI158"/>
          <cell r="AJ158"/>
          <cell r="AK158"/>
          <cell r="AL158"/>
          <cell r="AM158"/>
          <cell r="AN158"/>
          <cell r="AO158"/>
          <cell r="AP158"/>
          <cell r="AQ158"/>
          <cell r="AR158"/>
          <cell r="AS158"/>
          <cell r="AT158"/>
          <cell r="AU158"/>
          <cell r="AV158"/>
          <cell r="AW158"/>
          <cell r="AX158"/>
          <cell r="AY158"/>
          <cell r="AZ158"/>
          <cell r="BB158"/>
          <cell r="BC158"/>
          <cell r="BE158"/>
          <cell r="BF158"/>
          <cell r="BG158"/>
          <cell r="BH158"/>
          <cell r="BI158"/>
          <cell r="BJ158"/>
          <cell r="BK158"/>
          <cell r="BL158"/>
          <cell r="BM158"/>
          <cell r="BN158"/>
          <cell r="BO158"/>
          <cell r="BP158"/>
          <cell r="BQ158"/>
          <cell r="BR158"/>
          <cell r="BS158"/>
          <cell r="BT158"/>
          <cell r="BX158"/>
          <cell r="CV158"/>
          <cell r="CW158"/>
          <cell r="CY158"/>
          <cell r="CZ158"/>
          <cell r="DD158"/>
          <cell r="DE158"/>
          <cell r="DF158"/>
          <cell r="DH158"/>
          <cell r="DI158"/>
          <cell r="DJ158"/>
          <cell r="DK158"/>
          <cell r="DL158"/>
          <cell r="DM158"/>
        </row>
        <row r="159">
          <cell r="B159"/>
          <cell r="C159"/>
          <cell r="D159"/>
          <cell r="E159"/>
          <cell r="F159"/>
          <cell r="G159"/>
          <cell r="H159"/>
          <cell r="I159"/>
          <cell r="J159"/>
          <cell r="K159"/>
          <cell r="L159"/>
          <cell r="M159"/>
          <cell r="N159"/>
          <cell r="O159"/>
          <cell r="P159"/>
          <cell r="Q159"/>
          <cell r="R159"/>
          <cell r="S159"/>
          <cell r="T159"/>
          <cell r="U159"/>
          <cell r="V159"/>
          <cell r="W159"/>
          <cell r="X159"/>
          <cell r="Y159"/>
          <cell r="Z159"/>
          <cell r="AA159"/>
          <cell r="AB159"/>
          <cell r="AC159"/>
          <cell r="AD159"/>
          <cell r="AE159"/>
          <cell r="AF159"/>
          <cell r="AG159"/>
          <cell r="AH159"/>
          <cell r="AI159"/>
          <cell r="AJ159"/>
          <cell r="AK159"/>
          <cell r="AL159"/>
          <cell r="AM159"/>
          <cell r="AN159"/>
          <cell r="AO159"/>
          <cell r="AP159"/>
          <cell r="AQ159"/>
          <cell r="AR159"/>
          <cell r="AS159"/>
          <cell r="AT159"/>
          <cell r="AU159"/>
          <cell r="AV159"/>
          <cell r="AW159"/>
          <cell r="AX159"/>
          <cell r="AY159"/>
          <cell r="AZ159"/>
          <cell r="BB159"/>
          <cell r="BC159"/>
          <cell r="BE159"/>
          <cell r="BF159"/>
          <cell r="BG159"/>
          <cell r="BH159"/>
          <cell r="BI159"/>
          <cell r="BJ159"/>
          <cell r="BK159"/>
          <cell r="BL159"/>
          <cell r="BM159"/>
          <cell r="BN159"/>
          <cell r="BO159"/>
          <cell r="BP159"/>
          <cell r="BQ159"/>
          <cell r="BR159"/>
          <cell r="BS159"/>
          <cell r="BT159"/>
          <cell r="BX159"/>
          <cell r="CV159"/>
          <cell r="CW159"/>
          <cell r="CY159"/>
          <cell r="CZ159"/>
          <cell r="DD159"/>
          <cell r="DE159"/>
          <cell r="DF159"/>
          <cell r="DH159"/>
          <cell r="DI159"/>
          <cell r="DJ159"/>
          <cell r="DK159"/>
          <cell r="DL159"/>
          <cell r="DM159"/>
        </row>
        <row r="160">
          <cell r="B160"/>
          <cell r="C160"/>
          <cell r="D160"/>
          <cell r="E160"/>
          <cell r="F160"/>
          <cell r="G160"/>
          <cell r="H160"/>
          <cell r="I160"/>
          <cell r="J160"/>
          <cell r="K160"/>
          <cell r="L160"/>
          <cell r="M160"/>
          <cell r="N160"/>
          <cell r="O160"/>
          <cell r="P160"/>
          <cell r="Q160"/>
          <cell r="R160"/>
          <cell r="S160"/>
          <cell r="T160"/>
          <cell r="U160"/>
          <cell r="V160"/>
          <cell r="W160"/>
          <cell r="X160"/>
          <cell r="Y160"/>
          <cell r="Z160"/>
          <cell r="AA160"/>
          <cell r="AB160"/>
          <cell r="AC160"/>
          <cell r="AD160"/>
          <cell r="AE160"/>
          <cell r="AF160"/>
          <cell r="AG160"/>
          <cell r="AH160"/>
          <cell r="AI160"/>
          <cell r="AJ160"/>
          <cell r="AK160"/>
          <cell r="AL160"/>
          <cell r="AM160"/>
          <cell r="AN160"/>
          <cell r="AO160"/>
          <cell r="AP160"/>
          <cell r="AQ160"/>
          <cell r="AR160"/>
          <cell r="AS160"/>
          <cell r="AT160"/>
          <cell r="AU160"/>
          <cell r="AV160"/>
          <cell r="AW160"/>
          <cell r="AX160"/>
          <cell r="AY160"/>
          <cell r="AZ160"/>
          <cell r="BB160"/>
          <cell r="BC160"/>
          <cell r="BE160"/>
          <cell r="BF160"/>
          <cell r="BG160"/>
          <cell r="BH160"/>
          <cell r="BI160"/>
          <cell r="BJ160"/>
          <cell r="BK160"/>
          <cell r="BL160"/>
          <cell r="BM160"/>
          <cell r="BN160"/>
          <cell r="BO160"/>
          <cell r="BP160"/>
          <cell r="BQ160"/>
          <cell r="BR160"/>
          <cell r="BS160"/>
          <cell r="BT160"/>
          <cell r="BX160"/>
          <cell r="CV160"/>
          <cell r="CW160"/>
          <cell r="CY160"/>
          <cell r="CZ160"/>
          <cell r="DD160"/>
          <cell r="DE160"/>
          <cell r="DF160"/>
          <cell r="DH160"/>
          <cell r="DI160"/>
          <cell r="DJ160"/>
          <cell r="DK160"/>
          <cell r="DL160"/>
          <cell r="DM160"/>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85"/>
  <sheetViews>
    <sheetView showGridLines="0" tabSelected="1" topLeftCell="AN1" zoomScale="85" zoomScaleNormal="85" workbookViewId="0">
      <selection activeCell="AW8" sqref="AW8"/>
    </sheetView>
  </sheetViews>
  <sheetFormatPr defaultRowHeight="15" x14ac:dyDescent="0.25"/>
  <cols>
    <col min="1" max="1" width="7.28515625" style="43" customWidth="1"/>
    <col min="2" max="2" width="9" style="43" customWidth="1"/>
    <col min="3" max="3" width="12.28515625" style="43" customWidth="1"/>
    <col min="4" max="4" width="12.42578125" style="43" customWidth="1"/>
    <col min="5" max="5" width="11.28515625" style="148" customWidth="1"/>
    <col min="6" max="6" width="10.140625" style="63" customWidth="1"/>
    <col min="7" max="7" width="11.42578125" style="64" customWidth="1"/>
    <col min="8" max="8" width="25" style="43" bestFit="1" customWidth="1"/>
    <col min="9" max="9" width="25" style="43" customWidth="1"/>
    <col min="10" max="10" width="15.85546875" style="65" customWidth="1"/>
    <col min="11" max="11" width="49.42578125" style="127" customWidth="1"/>
    <col min="12" max="12" width="60.42578125" style="43" bestFit="1" customWidth="1"/>
    <col min="13" max="13" width="12.140625" style="43" bestFit="1" customWidth="1"/>
    <col min="14" max="14" width="10.85546875" style="127" customWidth="1"/>
    <col min="15" max="15" width="17.7109375" style="127" customWidth="1"/>
    <col min="16" max="16" width="12.42578125" style="127" customWidth="1"/>
    <col min="17" max="17" width="16.85546875" style="164" customWidth="1"/>
    <col min="18" max="18" width="9.42578125" style="127" customWidth="1"/>
    <col min="19" max="19" width="13.140625" style="127" customWidth="1"/>
    <col min="20" max="20" width="12" style="127" customWidth="1"/>
    <col min="21" max="21" width="9.5703125" style="46" customWidth="1"/>
    <col min="22" max="22" width="19.5703125" style="43" customWidth="1"/>
    <col min="23" max="23" width="6.140625" style="43" customWidth="1"/>
    <col min="24" max="24" width="21.85546875" style="43" customWidth="1"/>
    <col min="25" max="25" width="18.5703125" style="153" bestFit="1" customWidth="1"/>
    <col min="26" max="26" width="18.85546875" style="153" bestFit="1" customWidth="1"/>
    <col min="27" max="27" width="20.5703125" style="168" bestFit="1" customWidth="1"/>
    <col min="28" max="28" width="15.42578125" style="168" customWidth="1"/>
    <col min="29" max="29" width="15.28515625" style="168" customWidth="1"/>
    <col min="30" max="30" width="10.7109375" style="67" customWidth="1"/>
    <col min="31" max="31" width="15.5703125" style="168" customWidth="1"/>
    <col min="32" max="32" width="8.85546875" style="126" customWidth="1"/>
    <col min="33" max="33" width="10.28515625" style="168" customWidth="1"/>
    <col min="34" max="34" width="7.5703125" style="46" customWidth="1"/>
    <col min="35" max="35" width="13" style="168" customWidth="1"/>
    <col min="36" max="36" width="8.85546875" style="52" customWidth="1"/>
    <col min="37" max="37" width="14.140625" style="168" customWidth="1"/>
    <col min="38" max="38" width="15.42578125" style="168" customWidth="1"/>
    <col min="39" max="39" width="13.42578125" style="111" customWidth="1"/>
    <col min="40" max="41" width="17" style="46" customWidth="1"/>
    <col min="42" max="42" width="11.28515625" style="112" customWidth="1"/>
    <col min="43" max="45" width="10.85546875" style="63" customWidth="1"/>
    <col min="46" max="46" width="16" style="168" bestFit="1" customWidth="1"/>
    <col min="47" max="47" width="10.42578125" style="63" customWidth="1"/>
    <col min="48" max="48" width="3.7109375" style="43" bestFit="1" customWidth="1"/>
    <col min="49" max="49" width="21.42578125" bestFit="1" customWidth="1"/>
    <col min="60" max="61" width="13" bestFit="1" customWidth="1"/>
    <col min="62" max="62" width="9.5703125" bestFit="1" customWidth="1"/>
  </cols>
  <sheetData>
    <row r="1" spans="1:62" s="30" customFormat="1" ht="42" customHeight="1" thickBot="1" x14ac:dyDescent="0.3">
      <c r="A1" s="128" t="s">
        <v>0</v>
      </c>
      <c r="B1" s="128" t="s">
        <v>1</v>
      </c>
      <c r="C1" s="128" t="s">
        <v>391</v>
      </c>
      <c r="D1" s="128" t="s">
        <v>180</v>
      </c>
      <c r="E1" s="129" t="s">
        <v>399</v>
      </c>
      <c r="F1" s="130" t="s">
        <v>12</v>
      </c>
      <c r="G1" s="131" t="s">
        <v>2</v>
      </c>
      <c r="H1" s="128" t="s">
        <v>392</v>
      </c>
      <c r="I1" s="128" t="s">
        <v>381</v>
      </c>
      <c r="J1" s="132" t="s">
        <v>3</v>
      </c>
      <c r="K1" s="144" t="s">
        <v>4</v>
      </c>
      <c r="L1" s="128" t="s">
        <v>271</v>
      </c>
      <c r="M1" s="128" t="s">
        <v>5</v>
      </c>
      <c r="N1" s="128" t="s">
        <v>393</v>
      </c>
      <c r="O1" s="133" t="s">
        <v>272</v>
      </c>
      <c r="P1" s="133" t="s">
        <v>273</v>
      </c>
      <c r="Q1" s="132" t="s">
        <v>274</v>
      </c>
      <c r="R1" s="32" t="s">
        <v>396</v>
      </c>
      <c r="S1" s="32" t="s">
        <v>397</v>
      </c>
      <c r="T1" s="32" t="s">
        <v>398</v>
      </c>
      <c r="U1" s="134" t="s">
        <v>394</v>
      </c>
      <c r="V1" s="129" t="s">
        <v>385</v>
      </c>
      <c r="W1" s="128" t="s">
        <v>382</v>
      </c>
      <c r="X1" s="129" t="s">
        <v>386</v>
      </c>
      <c r="Y1" s="135" t="s">
        <v>387</v>
      </c>
      <c r="Z1" s="135" t="s">
        <v>395</v>
      </c>
      <c r="AA1" s="177" t="s">
        <v>388</v>
      </c>
      <c r="AB1" s="166" t="s">
        <v>389</v>
      </c>
      <c r="AC1" s="166" t="s">
        <v>400</v>
      </c>
      <c r="AD1" s="141" t="s">
        <v>390</v>
      </c>
      <c r="AE1" s="179" t="s">
        <v>6</v>
      </c>
      <c r="AF1" s="33" t="s">
        <v>379</v>
      </c>
      <c r="AG1" s="179" t="s">
        <v>380</v>
      </c>
      <c r="AH1" s="34" t="s">
        <v>7</v>
      </c>
      <c r="AI1" s="179" t="s">
        <v>8</v>
      </c>
      <c r="AJ1" s="33" t="s">
        <v>275</v>
      </c>
      <c r="AK1" s="179" t="s">
        <v>276</v>
      </c>
      <c r="AL1" s="181" t="s">
        <v>9</v>
      </c>
      <c r="AM1" s="35" t="s">
        <v>383</v>
      </c>
      <c r="AN1" s="34" t="s">
        <v>277</v>
      </c>
      <c r="AO1" s="34" t="s">
        <v>277</v>
      </c>
      <c r="AP1" s="36" t="s">
        <v>384</v>
      </c>
      <c r="AQ1" s="147" t="s">
        <v>10</v>
      </c>
      <c r="AR1" s="37" t="s">
        <v>421</v>
      </c>
      <c r="AS1" s="37" t="s">
        <v>422</v>
      </c>
      <c r="AT1" s="166" t="s">
        <v>423</v>
      </c>
      <c r="AU1" s="159" t="s">
        <v>462</v>
      </c>
      <c r="AV1" s="38" t="s">
        <v>11</v>
      </c>
      <c r="AW1" s="31"/>
    </row>
    <row r="2" spans="1:62" x14ac:dyDescent="0.25">
      <c r="A2" s="121">
        <v>1</v>
      </c>
      <c r="B2" s="121" t="s">
        <v>401</v>
      </c>
      <c r="C2" s="121" t="s">
        <v>402</v>
      </c>
      <c r="D2" s="121" t="s">
        <v>402</v>
      </c>
      <c r="E2" s="121">
        <v>2</v>
      </c>
      <c r="F2" s="136">
        <v>43187</v>
      </c>
      <c r="G2" s="137">
        <v>43188</v>
      </c>
      <c r="H2" s="121" t="s">
        <v>403</v>
      </c>
      <c r="I2" s="121" t="s">
        <v>403</v>
      </c>
      <c r="J2" s="138">
        <v>6011710000001</v>
      </c>
      <c r="K2" s="139" t="str">
        <f t="shared" ref="K2:K11" si="0">VLOOKUP(J2,RPP,3,FALSE)</f>
        <v>PT. BPR MATAHARI ARTADAYA</v>
      </c>
      <c r="L2" s="121" t="str">
        <f t="shared" ref="L2:L27" si="1">VLOOKUP(J2,RPP,4)</f>
        <v>JL. OTTO ISKANDAR DINATA 36B CIPUTAT, TANGERANG SELATAN</v>
      </c>
      <c r="M2" s="121"/>
      <c r="N2" s="121" t="str">
        <f t="shared" ref="N2:N12" si="2">VLOOKUP(J2,RPP,9)</f>
        <v>RELIANCE PEMBIAYAAN SYARIAH</v>
      </c>
      <c r="O2" s="121" t="str">
        <f t="shared" ref="O2:O12" si="3">VLOOKUP(J2,RPP,68)</f>
        <v>PT. BPR MATAHARI ARTADAYA</v>
      </c>
      <c r="P2" s="121" t="str">
        <f t="shared" ref="P2:P12" si="4">VLOOKUP(J2,RPP,69)</f>
        <v>BANK MANDIRI</v>
      </c>
      <c r="Q2" s="138" t="str">
        <f t="shared" ref="Q2:Q12" si="5">VLOOKUP(J2,RPP,70)</f>
        <v>101.000.207.8309</v>
      </c>
      <c r="R2" s="139" t="s">
        <v>404</v>
      </c>
      <c r="S2" s="139" t="s">
        <v>404</v>
      </c>
      <c r="T2" s="139" t="s">
        <v>404</v>
      </c>
      <c r="U2" s="50">
        <v>1</v>
      </c>
      <c r="V2" s="121" t="s">
        <v>405</v>
      </c>
      <c r="W2" s="121"/>
      <c r="X2" s="139" t="s">
        <v>404</v>
      </c>
      <c r="Y2" s="140">
        <v>43180</v>
      </c>
      <c r="Z2" s="140">
        <v>43911</v>
      </c>
      <c r="AA2" s="167">
        <v>7000000</v>
      </c>
      <c r="AB2" s="167">
        <v>14700</v>
      </c>
      <c r="AC2" s="167">
        <v>0</v>
      </c>
      <c r="AD2" s="121">
        <f t="shared" ref="AD2:AD49" si="6">VLOOKUP(J2,RPP,42)</f>
        <v>0.1</v>
      </c>
      <c r="AE2" s="167">
        <f>-AD2*AB2</f>
        <v>-1470</v>
      </c>
      <c r="AF2" s="121">
        <f t="shared" ref="AF2:AF33" si="7">VLOOKUP(J2,RPP,51)</f>
        <v>0</v>
      </c>
      <c r="AG2" s="167">
        <f>AF2*AE2</f>
        <v>0</v>
      </c>
      <c r="AH2" s="143">
        <v>0.1</v>
      </c>
      <c r="AI2" s="167">
        <f>-AB2*AH2</f>
        <v>-1470</v>
      </c>
      <c r="AJ2" s="121">
        <f t="shared" ref="AJ2:AJ32" si="8">VLOOKUP(J2,RPP,50)</f>
        <v>0</v>
      </c>
      <c r="AK2" s="167">
        <f>IF(AE2="",AE2*AJ2,AE2*AJ2)</f>
        <v>0</v>
      </c>
      <c r="AL2" s="167">
        <f>SUM(AB2,AC2,AI2,AG2,AK2)</f>
        <v>13230</v>
      </c>
      <c r="AM2" s="53" t="s">
        <v>406</v>
      </c>
      <c r="AN2" s="121" t="str">
        <f t="shared" ref="AN2:AN33" si="9">VLOOKUP(J2,RPP,17)</f>
        <v>30 Hari Kalender</v>
      </c>
      <c r="AO2" s="121" t="str">
        <f>LEFT(AN2,2)</f>
        <v>30</v>
      </c>
      <c r="AP2" s="54">
        <f>IF(RIGHT(AN2,5)="KERJA",WORKDAY(G2,AO2),G2+AO2)</f>
        <v>43218</v>
      </c>
      <c r="AQ2" s="136">
        <v>43537</v>
      </c>
      <c r="AR2" s="136"/>
      <c r="AS2" s="136"/>
      <c r="AT2" s="167"/>
      <c r="AU2" s="136"/>
      <c r="AV2" s="39"/>
    </row>
    <row r="3" spans="1:62" x14ac:dyDescent="0.25">
      <c r="A3" s="39">
        <f t="shared" ref="A3:A14" si="10">A2+1</f>
        <v>2</v>
      </c>
      <c r="B3" s="39" t="s">
        <v>407</v>
      </c>
      <c r="C3" s="39" t="s">
        <v>408</v>
      </c>
      <c r="D3" s="39" t="s">
        <v>408</v>
      </c>
      <c r="E3" s="39">
        <v>1</v>
      </c>
      <c r="F3" s="40">
        <v>43636</v>
      </c>
      <c r="G3" s="41">
        <v>43637</v>
      </c>
      <c r="H3" s="121" t="s">
        <v>409</v>
      </c>
      <c r="I3" s="121" t="s">
        <v>414</v>
      </c>
      <c r="J3" s="42">
        <v>6041903000003</v>
      </c>
      <c r="K3" s="139" t="str">
        <f t="shared" si="0"/>
        <v>PT ASURANSI JASINDO SYARIAH QQ BANK SYARIAH MANDIRI (GRIYA)</v>
      </c>
      <c r="L3" s="121" t="str">
        <f t="shared" si="1"/>
        <v>JL. AHMAD YANI NO. 183, KARTASURA, SUKOHARJO 57163</v>
      </c>
      <c r="M3" s="121"/>
      <c r="N3" s="121" t="str">
        <f t="shared" si="2"/>
        <v>RELIANCE PEMBIAYAAN SYARIAH</v>
      </c>
      <c r="O3" s="121" t="str">
        <f t="shared" si="3"/>
        <v>PT BPR SYARIAH INSAN MADANI</v>
      </c>
      <c r="P3" s="121">
        <f t="shared" si="4"/>
        <v>0</v>
      </c>
      <c r="Q3" s="138">
        <f t="shared" si="5"/>
        <v>0</v>
      </c>
      <c r="R3" s="139" t="s">
        <v>404</v>
      </c>
      <c r="S3" s="139" t="s">
        <v>404</v>
      </c>
      <c r="T3" s="139" t="s">
        <v>404</v>
      </c>
      <c r="U3" s="47">
        <v>14</v>
      </c>
      <c r="V3" s="48" t="s">
        <v>410</v>
      </c>
      <c r="W3" s="48" t="s">
        <v>411</v>
      </c>
      <c r="X3" s="48" t="s">
        <v>412</v>
      </c>
      <c r="Y3" s="41">
        <v>43500</v>
      </c>
      <c r="Z3" s="41">
        <v>49042</v>
      </c>
      <c r="AA3" s="178">
        <v>4625000000</v>
      </c>
      <c r="AB3" s="167">
        <v>49646605</v>
      </c>
      <c r="AC3" s="167">
        <v>0</v>
      </c>
      <c r="AD3" s="121">
        <f t="shared" si="6"/>
        <v>0.22500000000000001</v>
      </c>
      <c r="AE3" s="167">
        <f t="shared" ref="AE3:AE49" si="11">-AD3*AB3</f>
        <v>-11170486.125</v>
      </c>
      <c r="AF3" s="121">
        <f t="shared" si="7"/>
        <v>0</v>
      </c>
      <c r="AG3" s="167">
        <f t="shared" ref="AG3:AG66" si="12">AF3*AE3</f>
        <v>0</v>
      </c>
      <c r="AH3" s="121">
        <f t="shared" ref="AH3:AH32" si="13">VLOOKUP(J2,RPP,48)</f>
        <v>0</v>
      </c>
      <c r="AI3" s="167">
        <f t="shared" ref="AI3:AI66" si="14">-AB3*AH3</f>
        <v>0</v>
      </c>
      <c r="AJ3" s="121">
        <f t="shared" si="8"/>
        <v>0</v>
      </c>
      <c r="AK3" s="167">
        <f t="shared" ref="AK3:AK25" si="15">IF(AE3="",AE3*AJ3,AE3*AJ3)</f>
        <v>0</v>
      </c>
      <c r="AL3" s="167">
        <f t="shared" ref="AL3:AL18" si="16">SUM(AB3,AC3,AI3,AG3,AK3)</f>
        <v>49646605</v>
      </c>
      <c r="AM3" s="53" t="s">
        <v>413</v>
      </c>
      <c r="AN3" s="121" t="str">
        <f t="shared" si="9"/>
        <v>37 Hari Kalender</v>
      </c>
      <c r="AO3" s="121" t="str">
        <f t="shared" ref="AO3:AO66" si="17">LEFT(AN3,2)</f>
        <v>37</v>
      </c>
      <c r="AP3" s="54">
        <f t="shared" ref="AP3:AP66" si="18">IF(RIGHT(AN3,5)="KERJA",WORKDAY(G3,AO3),G3+AO3)</f>
        <v>43674</v>
      </c>
      <c r="AQ3" s="40">
        <v>43642</v>
      </c>
      <c r="AR3" s="40"/>
      <c r="AS3" s="40"/>
      <c r="AT3" s="182"/>
      <c r="AU3" s="136">
        <v>43945</v>
      </c>
      <c r="AV3" s="44"/>
      <c r="BE3" s="3"/>
      <c r="BF3" s="2"/>
      <c r="BH3" s="2"/>
      <c r="BI3" s="2"/>
      <c r="BJ3" s="28"/>
    </row>
    <row r="4" spans="1:62" s="29" customFormat="1" x14ac:dyDescent="0.25">
      <c r="A4" s="39">
        <f t="shared" si="10"/>
        <v>3</v>
      </c>
      <c r="B4" s="39" t="s">
        <v>415</v>
      </c>
      <c r="C4" s="39" t="s">
        <v>416</v>
      </c>
      <c r="D4" s="39" t="s">
        <v>416</v>
      </c>
      <c r="E4" s="39">
        <v>2</v>
      </c>
      <c r="F4" s="40">
        <v>43697</v>
      </c>
      <c r="G4" s="40">
        <v>43698</v>
      </c>
      <c r="H4" s="121" t="s">
        <v>420</v>
      </c>
      <c r="I4" s="121" t="s">
        <v>417</v>
      </c>
      <c r="J4" s="42">
        <v>6041903000005</v>
      </c>
      <c r="K4" s="139" t="str">
        <f t="shared" si="0"/>
        <v>PT ASURANSI JASINDO SYARIAH QQ  BANK UMUM SYARIAH</v>
      </c>
      <c r="L4" s="121" t="str">
        <f>VLOOKUP(J4,RPP,4,0)</f>
        <v>GRAHA MR 21 LANTAI 10 JL. MENTENG RAYA NO 21 JAKARTA PUSAT 10340</v>
      </c>
      <c r="M4" s="121"/>
      <c r="N4" s="121" t="str">
        <f t="shared" ref="N4" si="19">VLOOKUP(J4,RPP,9,0)</f>
        <v>RELIANCE PEMBIAYAAN NORMAL DEATH SYARIAH</v>
      </c>
      <c r="O4" s="121" t="str">
        <f t="shared" ref="O4" si="20">VLOOKUP(J4,RPP,68,0)</f>
        <v>PT ASURANSI JASINDO SYARIAH</v>
      </c>
      <c r="P4" s="121" t="str">
        <f t="shared" ref="P4" si="21">VLOOKUP(J4,RPP,69,0)</f>
        <v>BANK SYARIAH MANDIRI</v>
      </c>
      <c r="Q4" s="138">
        <f t="shared" ref="Q4" si="22">VLOOKUP(J4,RPP,70,0)</f>
        <v>2320002322</v>
      </c>
      <c r="R4" s="139" t="s">
        <v>404</v>
      </c>
      <c r="S4" s="139" t="s">
        <v>404</v>
      </c>
      <c r="T4" s="139" t="s">
        <v>404</v>
      </c>
      <c r="U4" s="47">
        <v>1</v>
      </c>
      <c r="V4" s="45" t="s">
        <v>418</v>
      </c>
      <c r="W4" s="45"/>
      <c r="X4" s="45"/>
      <c r="Y4" s="41">
        <v>43626</v>
      </c>
      <c r="Z4" s="41">
        <v>48024</v>
      </c>
      <c r="AA4" s="178">
        <v>200000000</v>
      </c>
      <c r="AB4" s="167">
        <v>2946000</v>
      </c>
      <c r="AC4" s="167">
        <v>0</v>
      </c>
      <c r="AD4" s="121">
        <f t="shared" si="6"/>
        <v>0.22500000000000001</v>
      </c>
      <c r="AE4" s="167">
        <f t="shared" si="11"/>
        <v>-662850</v>
      </c>
      <c r="AF4" s="121">
        <f t="shared" si="7"/>
        <v>0</v>
      </c>
      <c r="AG4" s="167">
        <f t="shared" si="12"/>
        <v>0</v>
      </c>
      <c r="AH4" s="121">
        <f t="shared" si="13"/>
        <v>0</v>
      </c>
      <c r="AI4" s="167">
        <f t="shared" si="14"/>
        <v>0</v>
      </c>
      <c r="AJ4" s="121">
        <f t="shared" si="8"/>
        <v>0</v>
      </c>
      <c r="AK4" s="167">
        <f t="shared" si="15"/>
        <v>0</v>
      </c>
      <c r="AL4" s="167">
        <f t="shared" si="16"/>
        <v>2946000</v>
      </c>
      <c r="AM4" s="53" t="s">
        <v>419</v>
      </c>
      <c r="AN4" s="121" t="str">
        <f t="shared" si="9"/>
        <v>37 Hari Kalender</v>
      </c>
      <c r="AO4" s="121" t="str">
        <f t="shared" si="17"/>
        <v>37</v>
      </c>
      <c r="AP4" s="54">
        <f t="shared" si="18"/>
        <v>43735</v>
      </c>
      <c r="AQ4" s="54">
        <v>43698</v>
      </c>
      <c r="AR4" s="54" t="s">
        <v>424</v>
      </c>
      <c r="AS4" s="54">
        <v>43669</v>
      </c>
      <c r="AT4" s="167">
        <v>214105472</v>
      </c>
      <c r="AU4" s="136">
        <v>43945</v>
      </c>
      <c r="AV4" s="44"/>
      <c r="BE4" s="3"/>
      <c r="BF4" s="2"/>
      <c r="BH4" s="2"/>
      <c r="BI4" s="2"/>
      <c r="BJ4" s="146"/>
    </row>
    <row r="5" spans="1:62" s="29" customFormat="1" x14ac:dyDescent="0.25">
      <c r="A5" s="39">
        <f t="shared" si="10"/>
        <v>4</v>
      </c>
      <c r="B5" s="39" t="s">
        <v>415</v>
      </c>
      <c r="C5" s="39" t="s">
        <v>408</v>
      </c>
      <c r="D5" s="39" t="s">
        <v>408</v>
      </c>
      <c r="E5" s="39">
        <v>1</v>
      </c>
      <c r="F5" s="40">
        <v>43704</v>
      </c>
      <c r="G5" s="41">
        <v>43704</v>
      </c>
      <c r="H5" s="121" t="s">
        <v>425</v>
      </c>
      <c r="I5" s="121" t="s">
        <v>426</v>
      </c>
      <c r="J5" s="42">
        <v>6041902000002</v>
      </c>
      <c r="K5" s="139" t="str">
        <f t="shared" si="0"/>
        <v>PT ASURANSI JASINDO SYARIAH QQ BANK SYARIAH MANDIRI (KUPEN)</v>
      </c>
      <c r="L5" s="121" t="str">
        <f t="shared" si="1"/>
        <v>JL. AHMAD YANI NO. 183, KARTASURA, SUKOHARJO 57163</v>
      </c>
      <c r="M5" s="121"/>
      <c r="N5" s="121" t="str">
        <f t="shared" si="2"/>
        <v>RELIANCE PEMBIAYAAN SYARIAH</v>
      </c>
      <c r="O5" s="121" t="str">
        <f t="shared" si="3"/>
        <v>PT BPR SYARIAH INSAN MADANI</v>
      </c>
      <c r="P5" s="121">
        <f t="shared" si="4"/>
        <v>0</v>
      </c>
      <c r="Q5" s="138">
        <f t="shared" si="5"/>
        <v>0</v>
      </c>
      <c r="R5" s="139" t="s">
        <v>404</v>
      </c>
      <c r="S5" s="139" t="s">
        <v>404</v>
      </c>
      <c r="T5" s="139" t="s">
        <v>404</v>
      </c>
      <c r="U5" s="47">
        <v>1</v>
      </c>
      <c r="V5" s="45" t="s">
        <v>427</v>
      </c>
      <c r="W5" s="45"/>
      <c r="X5" s="45"/>
      <c r="Y5" s="41">
        <v>43417</v>
      </c>
      <c r="Z5" s="41">
        <v>48884</v>
      </c>
      <c r="AA5" s="178">
        <v>120000000</v>
      </c>
      <c r="AB5" s="167">
        <v>6384000</v>
      </c>
      <c r="AC5" s="167">
        <v>0</v>
      </c>
      <c r="AD5" s="121">
        <f t="shared" si="6"/>
        <v>0.22500000000000001</v>
      </c>
      <c r="AE5" s="167">
        <f t="shared" si="11"/>
        <v>-1436400</v>
      </c>
      <c r="AF5" s="121">
        <f t="shared" si="7"/>
        <v>0</v>
      </c>
      <c r="AG5" s="167">
        <f t="shared" si="12"/>
        <v>0</v>
      </c>
      <c r="AH5" s="121">
        <f t="shared" si="13"/>
        <v>0</v>
      </c>
      <c r="AI5" s="167">
        <f t="shared" si="14"/>
        <v>0</v>
      </c>
      <c r="AJ5" s="121">
        <f t="shared" si="8"/>
        <v>0</v>
      </c>
      <c r="AK5" s="167">
        <f t="shared" si="15"/>
        <v>0</v>
      </c>
      <c r="AL5" s="167">
        <f t="shared" si="16"/>
        <v>6384000</v>
      </c>
      <c r="AM5" s="53" t="s">
        <v>428</v>
      </c>
      <c r="AN5" s="121" t="str">
        <f t="shared" si="9"/>
        <v>37 Hari Kalender</v>
      </c>
      <c r="AO5" s="121" t="str">
        <f t="shared" si="17"/>
        <v>37</v>
      </c>
      <c r="AP5" s="54">
        <f t="shared" si="18"/>
        <v>43741</v>
      </c>
      <c r="AQ5" s="54">
        <v>43704</v>
      </c>
      <c r="AR5" s="54" t="s">
        <v>429</v>
      </c>
      <c r="AS5" s="54">
        <v>43593</v>
      </c>
      <c r="AT5" s="167">
        <v>6384000</v>
      </c>
      <c r="AU5" s="136">
        <v>43945</v>
      </c>
      <c r="AV5" s="44"/>
      <c r="BE5" s="3"/>
      <c r="BF5" s="2"/>
      <c r="BH5" s="2"/>
      <c r="BI5" s="2"/>
      <c r="BJ5" s="146"/>
    </row>
    <row r="6" spans="1:62" x14ac:dyDescent="0.25">
      <c r="A6" s="39">
        <f t="shared" si="10"/>
        <v>5</v>
      </c>
      <c r="B6" s="39" t="s">
        <v>415</v>
      </c>
      <c r="C6" s="39" t="s">
        <v>408</v>
      </c>
      <c r="D6" s="39" t="s">
        <v>408</v>
      </c>
      <c r="E6" s="39">
        <v>1</v>
      </c>
      <c r="F6" s="40">
        <v>43706</v>
      </c>
      <c r="G6" s="40">
        <v>43706</v>
      </c>
      <c r="H6" s="121" t="s">
        <v>430</v>
      </c>
      <c r="I6" s="121" t="s">
        <v>431</v>
      </c>
      <c r="J6" s="42">
        <v>6041902000001</v>
      </c>
      <c r="K6" s="139" t="str">
        <f t="shared" si="0"/>
        <v>PT ASURANSI JASINDO SYARIAH QQ BANK SYARIAH MANDIRI (IMPLAN)</v>
      </c>
      <c r="L6" s="121" t="str">
        <f t="shared" si="1"/>
        <v>JL. AHMAD YANI NO. 183, KARTASURA, SUKOHARJO 57163</v>
      </c>
      <c r="M6" s="121"/>
      <c r="N6" s="121" t="str">
        <f t="shared" si="2"/>
        <v>RELIANCE PEMBIAYAAN SYARIAH</v>
      </c>
      <c r="O6" s="121" t="str">
        <f t="shared" si="3"/>
        <v>PT BPR SYARIAH INSAN MADANI</v>
      </c>
      <c r="P6" s="121">
        <f t="shared" si="4"/>
        <v>0</v>
      </c>
      <c r="Q6" s="138">
        <f t="shared" si="5"/>
        <v>0</v>
      </c>
      <c r="R6" s="139" t="s">
        <v>404</v>
      </c>
      <c r="S6" s="139" t="s">
        <v>404</v>
      </c>
      <c r="T6" s="139" t="s">
        <v>404</v>
      </c>
      <c r="U6" s="47">
        <v>1</v>
      </c>
      <c r="V6" s="45" t="s">
        <v>432</v>
      </c>
      <c r="W6" s="45"/>
      <c r="X6" s="45"/>
      <c r="Y6" s="41">
        <v>43676</v>
      </c>
      <c r="Z6" s="41">
        <v>47324</v>
      </c>
      <c r="AA6" s="178">
        <v>150000000</v>
      </c>
      <c r="AB6" s="167">
        <v>1755150</v>
      </c>
      <c r="AC6" s="167">
        <v>0</v>
      </c>
      <c r="AD6" s="121">
        <f t="shared" si="6"/>
        <v>0.22500000000000001</v>
      </c>
      <c r="AE6" s="167">
        <f t="shared" si="11"/>
        <v>-394908.75</v>
      </c>
      <c r="AF6" s="121">
        <f t="shared" si="7"/>
        <v>0</v>
      </c>
      <c r="AG6" s="167">
        <f t="shared" si="12"/>
        <v>0</v>
      </c>
      <c r="AH6" s="121">
        <f t="shared" si="13"/>
        <v>0</v>
      </c>
      <c r="AI6" s="167">
        <f t="shared" si="14"/>
        <v>0</v>
      </c>
      <c r="AJ6" s="121">
        <f t="shared" si="8"/>
        <v>0</v>
      </c>
      <c r="AK6" s="167">
        <f t="shared" si="15"/>
        <v>0</v>
      </c>
      <c r="AL6" s="167">
        <f t="shared" si="16"/>
        <v>1755150</v>
      </c>
      <c r="AM6" s="53" t="s">
        <v>433</v>
      </c>
      <c r="AN6" s="121" t="str">
        <f t="shared" si="9"/>
        <v>37 Hari Kalender</v>
      </c>
      <c r="AO6" s="121" t="str">
        <f t="shared" si="17"/>
        <v>37</v>
      </c>
      <c r="AP6" s="54">
        <f t="shared" si="18"/>
        <v>43743</v>
      </c>
      <c r="AQ6" s="54">
        <v>43706</v>
      </c>
      <c r="AR6" s="54" t="s">
        <v>434</v>
      </c>
      <c r="AS6" s="54">
        <v>43690</v>
      </c>
      <c r="AT6" s="167">
        <v>66419181</v>
      </c>
      <c r="AU6" s="136">
        <v>43945</v>
      </c>
      <c r="AV6" s="44"/>
      <c r="BE6" s="7"/>
      <c r="BF6" s="2"/>
      <c r="BH6" s="2"/>
      <c r="BI6" s="2"/>
      <c r="BJ6" s="28"/>
    </row>
    <row r="7" spans="1:62" x14ac:dyDescent="0.25">
      <c r="A7" s="39">
        <f t="shared" si="10"/>
        <v>6</v>
      </c>
      <c r="B7" s="39" t="s">
        <v>435</v>
      </c>
      <c r="C7" s="39" t="s">
        <v>408</v>
      </c>
      <c r="D7" s="39" t="s">
        <v>408</v>
      </c>
      <c r="E7" s="39">
        <v>2</v>
      </c>
      <c r="F7" s="40">
        <v>43726</v>
      </c>
      <c r="G7" s="41">
        <v>43728</v>
      </c>
      <c r="H7" s="121" t="s">
        <v>436</v>
      </c>
      <c r="I7" s="121" t="s">
        <v>438</v>
      </c>
      <c r="J7" s="42">
        <v>6041903000005</v>
      </c>
      <c r="K7" s="139" t="str">
        <f t="shared" si="0"/>
        <v>PT ASURANSI JASINDO SYARIAH QQ  BANK UMUM SYARIAH</v>
      </c>
      <c r="L7" s="121" t="str">
        <f>VLOOKUP(J7,RPP,4,0)</f>
        <v>GRAHA MR 21 LANTAI 10 JL. MENTENG RAYA NO 21 JAKARTA PUSAT 10340</v>
      </c>
      <c r="M7" s="121"/>
      <c r="N7" s="121" t="str">
        <f t="shared" ref="N7:N10" si="23">VLOOKUP(J7,RPP,9,0)</f>
        <v>RELIANCE PEMBIAYAAN NORMAL DEATH SYARIAH</v>
      </c>
      <c r="O7" s="121" t="str">
        <f t="shared" ref="O7:O10" si="24">VLOOKUP(J7,RPP,68,0)</f>
        <v>PT ASURANSI JASINDO SYARIAH</v>
      </c>
      <c r="P7" s="121" t="str">
        <f t="shared" ref="P7:P10" si="25">VLOOKUP(J7,RPP,69,0)</f>
        <v>BANK SYARIAH MANDIRI</v>
      </c>
      <c r="Q7" s="138">
        <f t="shared" ref="Q7:Q10" si="26">VLOOKUP(J7,RPP,70,0)</f>
        <v>2320002322</v>
      </c>
      <c r="R7" s="139" t="s">
        <v>404</v>
      </c>
      <c r="S7" s="139" t="s">
        <v>404</v>
      </c>
      <c r="T7" s="139" t="s">
        <v>404</v>
      </c>
      <c r="U7" s="47">
        <v>819</v>
      </c>
      <c r="V7" s="45" t="s">
        <v>440</v>
      </c>
      <c r="W7" s="45" t="s">
        <v>411</v>
      </c>
      <c r="X7" s="45" t="s">
        <v>441</v>
      </c>
      <c r="Y7" s="41">
        <v>43465</v>
      </c>
      <c r="Z7" s="41">
        <v>44681</v>
      </c>
      <c r="AA7" s="178">
        <v>28983756220.119999</v>
      </c>
      <c r="AB7" s="167">
        <v>32572256</v>
      </c>
      <c r="AC7" s="167">
        <v>0</v>
      </c>
      <c r="AD7" s="121">
        <f t="shared" si="6"/>
        <v>0.22500000000000001</v>
      </c>
      <c r="AE7" s="167">
        <f t="shared" si="11"/>
        <v>-7328757.6000000006</v>
      </c>
      <c r="AF7" s="121">
        <f t="shared" si="7"/>
        <v>0</v>
      </c>
      <c r="AG7" s="167">
        <f t="shared" si="12"/>
        <v>0</v>
      </c>
      <c r="AH7" s="121">
        <f t="shared" si="13"/>
        <v>0</v>
      </c>
      <c r="AI7" s="167">
        <f t="shared" si="14"/>
        <v>0</v>
      </c>
      <c r="AJ7" s="121">
        <f t="shared" si="8"/>
        <v>0</v>
      </c>
      <c r="AK7" s="167">
        <f t="shared" si="15"/>
        <v>0</v>
      </c>
      <c r="AL7" s="167">
        <f t="shared" si="16"/>
        <v>32572256</v>
      </c>
      <c r="AM7" s="53" t="s">
        <v>442</v>
      </c>
      <c r="AN7" s="121" t="str">
        <f t="shared" si="9"/>
        <v>37 Hari Kalender</v>
      </c>
      <c r="AO7" s="121" t="str">
        <f t="shared" si="17"/>
        <v>37</v>
      </c>
      <c r="AP7" s="54">
        <f t="shared" si="18"/>
        <v>43765</v>
      </c>
      <c r="AQ7" s="54">
        <v>43734</v>
      </c>
      <c r="AR7" s="54" t="s">
        <v>443</v>
      </c>
      <c r="AS7" s="54">
        <v>43563</v>
      </c>
      <c r="AT7" s="167">
        <v>20839212</v>
      </c>
      <c r="AU7" s="136">
        <v>43945</v>
      </c>
      <c r="AV7" s="44"/>
      <c r="BE7" s="3"/>
      <c r="BF7" s="2"/>
      <c r="BH7" s="2"/>
      <c r="BI7" s="2"/>
      <c r="BJ7" s="28"/>
    </row>
    <row r="8" spans="1:62" x14ac:dyDescent="0.25">
      <c r="A8" s="39">
        <f t="shared" si="10"/>
        <v>7</v>
      </c>
      <c r="B8" s="39" t="s">
        <v>435</v>
      </c>
      <c r="C8" s="39" t="s">
        <v>408</v>
      </c>
      <c r="D8" s="39" t="s">
        <v>408</v>
      </c>
      <c r="E8" s="148">
        <v>3</v>
      </c>
      <c r="F8" s="63">
        <v>43728</v>
      </c>
      <c r="G8" s="41">
        <v>43728</v>
      </c>
      <c r="H8" s="121" t="s">
        <v>437</v>
      </c>
      <c r="I8" s="121" t="s">
        <v>439</v>
      </c>
      <c r="J8" s="42">
        <v>6041903000005</v>
      </c>
      <c r="K8" s="139" t="str">
        <f t="shared" si="0"/>
        <v>PT ASURANSI JASINDO SYARIAH QQ  BANK UMUM SYARIAH</v>
      </c>
      <c r="L8" s="121" t="str">
        <f>VLOOKUP(J8,RPP,4,0)</f>
        <v>GRAHA MR 21 LANTAI 10 JL. MENTENG RAYA NO 21 JAKARTA PUSAT 10340</v>
      </c>
      <c r="M8" s="121"/>
      <c r="N8" s="121" t="str">
        <f t="shared" si="23"/>
        <v>RELIANCE PEMBIAYAAN NORMAL DEATH SYARIAH</v>
      </c>
      <c r="O8" s="121" t="str">
        <f t="shared" si="24"/>
        <v>PT ASURANSI JASINDO SYARIAH</v>
      </c>
      <c r="P8" s="121" t="str">
        <f t="shared" si="25"/>
        <v>BANK SYARIAH MANDIRI</v>
      </c>
      <c r="Q8" s="138">
        <f t="shared" si="26"/>
        <v>2320002322</v>
      </c>
      <c r="R8" s="139" t="s">
        <v>404</v>
      </c>
      <c r="S8" s="139" t="s">
        <v>404</v>
      </c>
      <c r="T8" s="139" t="s">
        <v>404</v>
      </c>
      <c r="U8" s="47">
        <v>1</v>
      </c>
      <c r="V8" s="45" t="s">
        <v>444</v>
      </c>
      <c r="W8" s="58"/>
      <c r="X8" s="45"/>
      <c r="Y8" s="41">
        <v>43634</v>
      </c>
      <c r="Z8" s="41">
        <v>46191</v>
      </c>
      <c r="AA8" s="178">
        <v>500000000</v>
      </c>
      <c r="AB8" s="167">
        <v>3680000</v>
      </c>
      <c r="AC8" s="167">
        <v>0</v>
      </c>
      <c r="AD8" s="121">
        <f t="shared" si="6"/>
        <v>0.22500000000000001</v>
      </c>
      <c r="AE8" s="167">
        <f t="shared" si="11"/>
        <v>-828000</v>
      </c>
      <c r="AF8" s="121">
        <f t="shared" si="7"/>
        <v>0</v>
      </c>
      <c r="AG8" s="167">
        <f t="shared" si="12"/>
        <v>0</v>
      </c>
      <c r="AH8" s="121">
        <f t="shared" si="13"/>
        <v>0</v>
      </c>
      <c r="AI8" s="167">
        <f t="shared" si="14"/>
        <v>0</v>
      </c>
      <c r="AJ8" s="121">
        <f t="shared" si="8"/>
        <v>0</v>
      </c>
      <c r="AK8" s="167">
        <f t="shared" si="15"/>
        <v>0</v>
      </c>
      <c r="AL8" s="167">
        <f t="shared" si="16"/>
        <v>3680000</v>
      </c>
      <c r="AM8" s="53" t="s">
        <v>445</v>
      </c>
      <c r="AN8" s="121" t="str">
        <f t="shared" si="9"/>
        <v>37 Hari Kalender</v>
      </c>
      <c r="AO8" s="121" t="str">
        <f t="shared" si="17"/>
        <v>37</v>
      </c>
      <c r="AP8" s="54">
        <f t="shared" si="18"/>
        <v>43765</v>
      </c>
      <c r="AQ8" s="54">
        <v>43728</v>
      </c>
      <c r="AR8" s="54" t="s">
        <v>424</v>
      </c>
      <c r="AS8" s="54">
        <v>43669</v>
      </c>
      <c r="AT8" s="167">
        <v>214105472</v>
      </c>
      <c r="AU8" s="136">
        <v>43945</v>
      </c>
      <c r="AV8" s="44"/>
      <c r="BE8" s="3"/>
      <c r="BF8" s="2"/>
      <c r="BH8" s="2"/>
      <c r="BI8" s="2"/>
      <c r="BJ8" s="28"/>
    </row>
    <row r="9" spans="1:62" x14ac:dyDescent="0.25">
      <c r="A9" s="39">
        <f t="shared" si="10"/>
        <v>8</v>
      </c>
      <c r="B9" s="39" t="s">
        <v>446</v>
      </c>
      <c r="C9" s="39" t="s">
        <v>408</v>
      </c>
      <c r="D9" s="39" t="s">
        <v>408</v>
      </c>
      <c r="E9" s="39">
        <v>4</v>
      </c>
      <c r="F9" s="40">
        <v>43748</v>
      </c>
      <c r="G9" s="64">
        <v>43748</v>
      </c>
      <c r="H9" s="121" t="s">
        <v>447</v>
      </c>
      <c r="I9" s="121" t="s">
        <v>448</v>
      </c>
      <c r="J9" s="42">
        <v>6041903000005</v>
      </c>
      <c r="K9" s="139" t="str">
        <f t="shared" si="0"/>
        <v>PT ASURANSI JASINDO SYARIAH QQ  BANK UMUM SYARIAH</v>
      </c>
      <c r="L9" s="121" t="str">
        <f>VLOOKUP(J9,RPP,4,0)</f>
        <v>GRAHA MR 21 LANTAI 10 JL. MENTENG RAYA NO 21 JAKARTA PUSAT 10340</v>
      </c>
      <c r="M9" s="121"/>
      <c r="N9" s="121" t="str">
        <f t="shared" si="23"/>
        <v>RELIANCE PEMBIAYAAN NORMAL DEATH SYARIAH</v>
      </c>
      <c r="O9" s="121" t="str">
        <f t="shared" si="24"/>
        <v>PT ASURANSI JASINDO SYARIAH</v>
      </c>
      <c r="P9" s="121" t="str">
        <f t="shared" si="25"/>
        <v>BANK SYARIAH MANDIRI</v>
      </c>
      <c r="Q9" s="138">
        <f t="shared" si="26"/>
        <v>2320002322</v>
      </c>
      <c r="R9" s="139" t="s">
        <v>404</v>
      </c>
      <c r="S9" s="139" t="s">
        <v>404</v>
      </c>
      <c r="T9" s="139" t="s">
        <v>404</v>
      </c>
      <c r="U9" s="46">
        <v>84</v>
      </c>
      <c r="V9" s="43" t="s">
        <v>449</v>
      </c>
      <c r="W9" s="45" t="s">
        <v>411</v>
      </c>
      <c r="X9" s="43" t="s">
        <v>450</v>
      </c>
      <c r="Y9" s="153">
        <v>43143</v>
      </c>
      <c r="Z9" s="153">
        <v>44974</v>
      </c>
      <c r="AA9" s="168">
        <v>15322731712</v>
      </c>
      <c r="AB9" s="168">
        <v>62328276</v>
      </c>
      <c r="AC9" s="167">
        <v>0</v>
      </c>
      <c r="AD9" s="121">
        <f t="shared" si="6"/>
        <v>0.22500000000000001</v>
      </c>
      <c r="AE9" s="167">
        <f t="shared" si="11"/>
        <v>-14023862.1</v>
      </c>
      <c r="AF9" s="121">
        <f t="shared" si="7"/>
        <v>0</v>
      </c>
      <c r="AG9" s="167">
        <f t="shared" si="12"/>
        <v>0</v>
      </c>
      <c r="AH9" s="121">
        <f t="shared" si="13"/>
        <v>0</v>
      </c>
      <c r="AI9" s="167">
        <f t="shared" si="14"/>
        <v>0</v>
      </c>
      <c r="AJ9" s="121">
        <f t="shared" si="8"/>
        <v>0</v>
      </c>
      <c r="AK9" s="167">
        <f t="shared" si="15"/>
        <v>0</v>
      </c>
      <c r="AL9" s="167">
        <f t="shared" si="16"/>
        <v>62328276</v>
      </c>
      <c r="AM9" s="53" t="s">
        <v>451</v>
      </c>
      <c r="AN9" s="121" t="str">
        <f t="shared" si="9"/>
        <v>37 Hari Kalender</v>
      </c>
      <c r="AO9" s="121" t="str">
        <f t="shared" si="17"/>
        <v>37</v>
      </c>
      <c r="AP9" s="54">
        <f t="shared" si="18"/>
        <v>43785</v>
      </c>
      <c r="AQ9" s="63">
        <v>43769</v>
      </c>
      <c r="AR9" s="63" t="s">
        <v>452</v>
      </c>
      <c r="AS9" s="63">
        <v>43717</v>
      </c>
      <c r="AT9" s="168">
        <v>348449966</v>
      </c>
      <c r="AU9" s="63">
        <v>43787</v>
      </c>
      <c r="AV9" s="44" t="s">
        <v>463</v>
      </c>
      <c r="BE9" s="5"/>
      <c r="BF9" s="2"/>
      <c r="BH9" s="2"/>
      <c r="BI9" s="2"/>
      <c r="BJ9" s="28"/>
    </row>
    <row r="10" spans="1:62" x14ac:dyDescent="0.25">
      <c r="A10" s="39">
        <f t="shared" si="10"/>
        <v>9</v>
      </c>
      <c r="B10" s="39" t="s">
        <v>453</v>
      </c>
      <c r="C10" s="39" t="s">
        <v>454</v>
      </c>
      <c r="D10" s="39" t="s">
        <v>455</v>
      </c>
      <c r="E10" s="39">
        <v>5</v>
      </c>
      <c r="F10" s="40">
        <v>43805</v>
      </c>
      <c r="G10" s="64">
        <v>43810</v>
      </c>
      <c r="H10" s="39" t="s">
        <v>456</v>
      </c>
      <c r="I10" s="121" t="s">
        <v>457</v>
      </c>
      <c r="J10" s="65">
        <v>6041903000005</v>
      </c>
      <c r="K10" s="139" t="str">
        <f t="shared" si="0"/>
        <v>PT ASURANSI JASINDO SYARIAH QQ  BANK UMUM SYARIAH</v>
      </c>
      <c r="L10" s="121" t="str">
        <f>VLOOKUP(J10,RPP,4,0)</f>
        <v>GRAHA MR 21 LANTAI 10 JL. MENTENG RAYA NO 21 JAKARTA PUSAT 10340</v>
      </c>
      <c r="M10" s="121"/>
      <c r="N10" s="121" t="str">
        <f t="shared" si="23"/>
        <v>RELIANCE PEMBIAYAAN NORMAL DEATH SYARIAH</v>
      </c>
      <c r="O10" s="121" t="str">
        <f t="shared" si="24"/>
        <v>PT ASURANSI JASINDO SYARIAH</v>
      </c>
      <c r="P10" s="121" t="str">
        <f t="shared" si="25"/>
        <v>BANK SYARIAH MANDIRI</v>
      </c>
      <c r="Q10" s="138">
        <f t="shared" si="26"/>
        <v>2320002322</v>
      </c>
      <c r="R10" s="46" t="s">
        <v>404</v>
      </c>
      <c r="S10" s="46" t="s">
        <v>404</v>
      </c>
      <c r="T10" s="46" t="s">
        <v>404</v>
      </c>
      <c r="U10" s="46">
        <v>9</v>
      </c>
      <c r="V10" s="43" t="s">
        <v>458</v>
      </c>
      <c r="W10" s="45" t="s">
        <v>411</v>
      </c>
      <c r="X10" s="43" t="s">
        <v>459</v>
      </c>
      <c r="Y10" s="153">
        <v>43703</v>
      </c>
      <c r="Z10" s="153">
        <v>45540</v>
      </c>
      <c r="AA10" s="168">
        <v>696000000</v>
      </c>
      <c r="AB10" s="168">
        <v>3322560</v>
      </c>
      <c r="AC10" s="167">
        <v>0</v>
      </c>
      <c r="AD10" s="121">
        <f t="shared" si="6"/>
        <v>0.22500000000000001</v>
      </c>
      <c r="AE10" s="167">
        <f t="shared" si="11"/>
        <v>-747576</v>
      </c>
      <c r="AF10" s="121">
        <f t="shared" si="7"/>
        <v>0</v>
      </c>
      <c r="AG10" s="167">
        <f t="shared" si="12"/>
        <v>0</v>
      </c>
      <c r="AH10" s="121">
        <f t="shared" si="13"/>
        <v>0</v>
      </c>
      <c r="AI10" s="167">
        <f t="shared" si="14"/>
        <v>0</v>
      </c>
      <c r="AJ10" s="121">
        <f t="shared" si="8"/>
        <v>0</v>
      </c>
      <c r="AK10" s="167">
        <f t="shared" si="15"/>
        <v>0</v>
      </c>
      <c r="AL10" s="167">
        <f t="shared" si="16"/>
        <v>3322560</v>
      </c>
      <c r="AM10" s="53" t="s">
        <v>460</v>
      </c>
      <c r="AN10" s="121" t="str">
        <f t="shared" si="9"/>
        <v>37 Hari Kalender</v>
      </c>
      <c r="AO10" s="121" t="str">
        <f t="shared" si="17"/>
        <v>37</v>
      </c>
      <c r="AP10" s="54">
        <f t="shared" si="18"/>
        <v>43847</v>
      </c>
      <c r="AQ10" s="63">
        <v>43818</v>
      </c>
      <c r="AR10" s="63" t="s">
        <v>461</v>
      </c>
      <c r="AS10" s="63">
        <v>43780</v>
      </c>
      <c r="AT10" s="168">
        <v>548688810</v>
      </c>
      <c r="AU10" s="63">
        <v>43857</v>
      </c>
      <c r="AV10" s="44" t="s">
        <v>463</v>
      </c>
      <c r="BE10" s="5"/>
      <c r="BF10" s="2"/>
      <c r="BH10" s="2"/>
      <c r="BI10" s="2"/>
      <c r="BJ10" s="28"/>
    </row>
    <row r="11" spans="1:62" x14ac:dyDescent="0.25">
      <c r="A11" s="39">
        <f t="shared" si="10"/>
        <v>10</v>
      </c>
      <c r="B11" s="43" t="s">
        <v>464</v>
      </c>
      <c r="C11" s="39" t="s">
        <v>454</v>
      </c>
      <c r="D11" s="39" t="s">
        <v>455</v>
      </c>
      <c r="E11" s="148">
        <v>1</v>
      </c>
      <c r="F11" s="63">
        <v>43854</v>
      </c>
      <c r="G11" s="64">
        <v>43854</v>
      </c>
      <c r="H11" s="39" t="s">
        <v>465</v>
      </c>
      <c r="I11" s="39" t="s">
        <v>470</v>
      </c>
      <c r="J11" s="65">
        <v>6041912000015</v>
      </c>
      <c r="K11" s="139" t="str">
        <f t="shared" si="0"/>
        <v>PT ASURANSI CENTRAL ASIA UNIT SYARIAH</v>
      </c>
      <c r="L11" s="121" t="str">
        <f t="shared" si="1"/>
        <v>JALAN JATINEGARA BARAT 1 BLOK B4/135, BALIMESTER, JATINEGARA, JAKARTA TIMUR-13310</v>
      </c>
      <c r="M11" s="121"/>
      <c r="N11" s="121" t="str">
        <f t="shared" si="2"/>
        <v>RELIANCE PEMBIAYAAN NORMAL DEATH SYARIAH</v>
      </c>
      <c r="O11" s="121" t="str">
        <f t="shared" si="3"/>
        <v>PT ASURANSI CENTRAL ASIA</v>
      </c>
      <c r="P11" s="121" t="str">
        <f t="shared" si="4"/>
        <v>BCA SYARIAH CAB JATINEGARA TIMUR</v>
      </c>
      <c r="Q11" s="138" t="str">
        <f t="shared" si="5"/>
        <v>001.000.8828</v>
      </c>
      <c r="R11" s="46" t="s">
        <v>404</v>
      </c>
      <c r="S11" s="46" t="s">
        <v>404</v>
      </c>
      <c r="T11" s="46" t="s">
        <v>404</v>
      </c>
      <c r="U11" s="46">
        <v>20</v>
      </c>
      <c r="V11" s="43" t="s">
        <v>466</v>
      </c>
      <c r="W11" s="45" t="s">
        <v>411</v>
      </c>
      <c r="X11" s="43" t="s">
        <v>467</v>
      </c>
      <c r="Y11" s="64">
        <v>43752</v>
      </c>
      <c r="Z11" s="153">
        <v>45212</v>
      </c>
      <c r="AA11" s="168">
        <v>404499000</v>
      </c>
      <c r="AB11" s="168">
        <v>1821634</v>
      </c>
      <c r="AC11" s="167">
        <v>99000</v>
      </c>
      <c r="AD11" s="121">
        <v>0.2</v>
      </c>
      <c r="AE11" s="167">
        <f t="shared" si="11"/>
        <v>-364326.80000000005</v>
      </c>
      <c r="AF11" s="121">
        <f t="shared" si="7"/>
        <v>0</v>
      </c>
      <c r="AG11" s="167">
        <f t="shared" si="12"/>
        <v>0</v>
      </c>
      <c r="AH11" s="121">
        <f t="shared" si="13"/>
        <v>0</v>
      </c>
      <c r="AI11" s="167">
        <f t="shared" si="14"/>
        <v>0</v>
      </c>
      <c r="AJ11" s="121">
        <f t="shared" si="8"/>
        <v>0</v>
      </c>
      <c r="AK11" s="167">
        <f t="shared" si="15"/>
        <v>0</v>
      </c>
      <c r="AL11" s="167">
        <f>SUM(AB11,AC11,AE11,AI11,AG11,AK11)</f>
        <v>1556307.2</v>
      </c>
      <c r="AM11" s="53" t="s">
        <v>475</v>
      </c>
      <c r="AN11" s="121" t="str">
        <f t="shared" si="9"/>
        <v>40 Hari Kalender</v>
      </c>
      <c r="AO11" s="121" t="str">
        <f t="shared" si="17"/>
        <v>40</v>
      </c>
      <c r="AP11" s="54">
        <f t="shared" si="18"/>
        <v>43894</v>
      </c>
      <c r="AQ11" s="63">
        <v>43860</v>
      </c>
      <c r="AR11" s="63" t="s">
        <v>468</v>
      </c>
      <c r="AS11" s="63">
        <v>43803</v>
      </c>
      <c r="AT11" s="168">
        <v>1556307.2</v>
      </c>
      <c r="AU11" s="136">
        <v>43862</v>
      </c>
      <c r="AV11" s="44" t="s">
        <v>463</v>
      </c>
      <c r="BE11" s="5"/>
      <c r="BF11" s="4"/>
      <c r="BH11" s="4"/>
      <c r="BI11" s="2"/>
      <c r="BJ11" s="28"/>
    </row>
    <row r="12" spans="1:62" x14ac:dyDescent="0.25">
      <c r="A12" s="39">
        <f t="shared" si="10"/>
        <v>11</v>
      </c>
      <c r="B12" s="43" t="s">
        <v>464</v>
      </c>
      <c r="C12" s="43" t="s">
        <v>454</v>
      </c>
      <c r="D12" s="43" t="s">
        <v>455</v>
      </c>
      <c r="E12" s="148">
        <v>2</v>
      </c>
      <c r="F12" s="63">
        <v>43854</v>
      </c>
      <c r="G12" s="64">
        <v>43854</v>
      </c>
      <c r="H12" s="39" t="s">
        <v>469</v>
      </c>
      <c r="I12" s="39" t="s">
        <v>471</v>
      </c>
      <c r="J12" s="65">
        <v>6041912000015</v>
      </c>
      <c r="K12" s="139" t="str">
        <f t="shared" ref="K12:K27" si="27">VLOOKUP(J12,RPP,3)</f>
        <v>PT ASURANSI CENTRAL ASIA UNIT SYARIAH</v>
      </c>
      <c r="L12" s="121" t="str">
        <f t="shared" si="1"/>
        <v>JALAN JATINEGARA BARAT 1 BLOK B4/135, BALIMESTER, JATINEGARA, JAKARTA TIMUR-13310</v>
      </c>
      <c r="M12" s="121"/>
      <c r="N12" s="121" t="str">
        <f t="shared" si="2"/>
        <v>RELIANCE PEMBIAYAAN NORMAL DEATH SYARIAH</v>
      </c>
      <c r="O12" s="121" t="str">
        <f t="shared" si="3"/>
        <v>PT ASURANSI CENTRAL ASIA</v>
      </c>
      <c r="P12" s="121" t="str">
        <f t="shared" si="4"/>
        <v>BCA SYARIAH CAB JATINEGARA TIMUR</v>
      </c>
      <c r="Q12" s="138" t="str">
        <f t="shared" si="5"/>
        <v>001.000.8828</v>
      </c>
      <c r="R12" s="46" t="s">
        <v>404</v>
      </c>
      <c r="S12" s="46" t="s">
        <v>404</v>
      </c>
      <c r="T12" s="46" t="s">
        <v>404</v>
      </c>
      <c r="U12" s="46">
        <v>177</v>
      </c>
      <c r="V12" s="43" t="s">
        <v>472</v>
      </c>
      <c r="W12" s="45" t="s">
        <v>411</v>
      </c>
      <c r="X12" s="43" t="s">
        <v>473</v>
      </c>
      <c r="Y12" s="64">
        <v>43752</v>
      </c>
      <c r="Z12" s="153">
        <v>45610</v>
      </c>
      <c r="AA12" s="168">
        <v>5809024500</v>
      </c>
      <c r="AB12" s="168">
        <v>30573262</v>
      </c>
      <c r="AC12" s="167">
        <v>0</v>
      </c>
      <c r="AD12" s="121">
        <v>0.2</v>
      </c>
      <c r="AE12" s="167">
        <f t="shared" si="11"/>
        <v>-6114652.4000000004</v>
      </c>
      <c r="AF12" s="121">
        <f t="shared" si="7"/>
        <v>0</v>
      </c>
      <c r="AG12" s="167">
        <f t="shared" si="12"/>
        <v>0</v>
      </c>
      <c r="AH12" s="121">
        <f t="shared" si="13"/>
        <v>0</v>
      </c>
      <c r="AI12" s="167">
        <f t="shared" si="14"/>
        <v>0</v>
      </c>
      <c r="AJ12" s="121">
        <f t="shared" si="8"/>
        <v>0</v>
      </c>
      <c r="AK12" s="167">
        <f t="shared" si="15"/>
        <v>0</v>
      </c>
      <c r="AL12" s="167">
        <f>SUM(AB12,AC12,AE12,AI12,AG12,AK12)</f>
        <v>24458609.600000001</v>
      </c>
      <c r="AM12" s="53" t="s">
        <v>476</v>
      </c>
      <c r="AN12" s="121" t="str">
        <f t="shared" si="9"/>
        <v>40 Hari Kalender</v>
      </c>
      <c r="AO12" s="121" t="str">
        <f t="shared" si="17"/>
        <v>40</v>
      </c>
      <c r="AP12" s="54">
        <f t="shared" si="18"/>
        <v>43894</v>
      </c>
      <c r="AQ12" s="63">
        <v>43860</v>
      </c>
      <c r="AR12" s="63" t="s">
        <v>474</v>
      </c>
      <c r="AS12" s="63">
        <v>43803</v>
      </c>
      <c r="AT12" s="168">
        <v>24458609.600000001</v>
      </c>
      <c r="AU12" s="136">
        <v>43862</v>
      </c>
      <c r="AV12" s="44" t="s">
        <v>463</v>
      </c>
      <c r="BE12" s="8"/>
      <c r="BF12" s="4"/>
      <c r="BH12" s="4"/>
      <c r="BI12" s="2"/>
      <c r="BJ12" s="28"/>
    </row>
    <row r="13" spans="1:62" x14ac:dyDescent="0.25">
      <c r="A13" s="39">
        <f t="shared" si="10"/>
        <v>12</v>
      </c>
      <c r="B13" s="43" t="s">
        <v>477</v>
      </c>
      <c r="C13" s="43" t="s">
        <v>478</v>
      </c>
      <c r="D13" s="43" t="s">
        <v>478</v>
      </c>
      <c r="E13" s="148">
        <v>1</v>
      </c>
      <c r="F13" s="63">
        <v>43986.459027777775</v>
      </c>
      <c r="G13" s="64">
        <v>43987.617102546297</v>
      </c>
      <c r="H13" s="39" t="s">
        <v>479</v>
      </c>
      <c r="I13" s="39" t="s">
        <v>480</v>
      </c>
      <c r="J13" s="65">
        <v>6011903000006</v>
      </c>
      <c r="K13" s="139" t="str">
        <f>VLOOKUP(J13,RPP,3,0)</f>
        <v>PT BPR SEBARU SEJAHTERA LESTARI</v>
      </c>
      <c r="L13" s="121" t="str">
        <f t="shared" ref="L13:L18" si="28">VLOOKUP(J13,RPP,4,0)</f>
        <v>JL. RAYA TAJUR NO.59 J. KEL. TAJUR KEC. BOGOR TIMUR KOTA BOGOR 16141</v>
      </c>
      <c r="M13" s="121"/>
      <c r="N13" s="121" t="str">
        <f t="shared" ref="N13:N44" si="29">VLOOKUP(J13,RPP,9,0)</f>
        <v>RELIANCE PEMBIAYAAN SYARIAH</v>
      </c>
      <c r="O13" s="121" t="str">
        <f t="shared" ref="O13:O44" si="30">VLOOKUP(J13,RPP,68,0)</f>
        <v>PT. BPR SEBARU SEJAHTERA LESTARI</v>
      </c>
      <c r="P13" s="121" t="str">
        <f t="shared" ref="P13:P44" si="31">VLOOKUP(J13,RPP,69,0)</f>
        <v>BANK MANDIRI</v>
      </c>
      <c r="Q13" s="138">
        <f t="shared" ref="Q13:Q44" si="32">VLOOKUP(J13,RPP,70,0)</f>
        <v>1330098139702</v>
      </c>
      <c r="R13" s="46" t="s">
        <v>404</v>
      </c>
      <c r="S13" s="46" t="s">
        <v>404</v>
      </c>
      <c r="T13" s="46" t="s">
        <v>404</v>
      </c>
      <c r="U13" s="46">
        <v>1</v>
      </c>
      <c r="V13" s="43" t="s">
        <v>481</v>
      </c>
      <c r="X13" s="43" t="s">
        <v>404</v>
      </c>
      <c r="Y13" s="64">
        <v>43820</v>
      </c>
      <c r="Z13" s="153">
        <v>46377</v>
      </c>
      <c r="AA13" s="168">
        <v>1400000000</v>
      </c>
      <c r="AB13" s="168">
        <v>19768000</v>
      </c>
      <c r="AC13" s="167">
        <v>19208000</v>
      </c>
      <c r="AD13" s="121">
        <f t="shared" ref="AD13:AD18" si="33">VLOOKUP(J13,RPP,42,0)</f>
        <v>0.25</v>
      </c>
      <c r="AE13" s="167">
        <f t="shared" ref="AE13" si="34">-AD13*AB13</f>
        <v>-4942000</v>
      </c>
      <c r="AF13" s="121">
        <f>VLOOKUP(J13,RPP,51,0)</f>
        <v>0</v>
      </c>
      <c r="AG13" s="167">
        <f t="shared" si="12"/>
        <v>0</v>
      </c>
      <c r="AH13" s="121">
        <f>VLOOKUP(J12,RPP,48,0)</f>
        <v>0</v>
      </c>
      <c r="AI13" s="167">
        <f t="shared" si="14"/>
        <v>0</v>
      </c>
      <c r="AJ13" s="121">
        <f>VLOOKUP(J13,RPP,50,0)</f>
        <v>0</v>
      </c>
      <c r="AK13" s="167">
        <f t="shared" si="15"/>
        <v>0</v>
      </c>
      <c r="AL13" s="167">
        <f>SUM(AB13,AC13,AE13,AI13,AG13,AK13)</f>
        <v>34034000</v>
      </c>
      <c r="AM13" s="53" t="s">
        <v>482</v>
      </c>
      <c r="AN13" s="121" t="str">
        <f>VLOOKUP(J13,RPP,17,0)</f>
        <v>37 Hari Kalender</v>
      </c>
      <c r="AO13" s="121" t="str">
        <f t="shared" si="17"/>
        <v>37</v>
      </c>
      <c r="AP13" s="54">
        <f t="shared" si="18"/>
        <v>44024.617102546297</v>
      </c>
      <c r="AR13" s="63" t="s">
        <v>483</v>
      </c>
      <c r="AS13" s="63">
        <v>43874</v>
      </c>
      <c r="AT13" s="168">
        <v>38976000</v>
      </c>
      <c r="AU13" s="136">
        <v>43987.617102546297</v>
      </c>
      <c r="AV13" s="43" t="s">
        <v>484</v>
      </c>
      <c r="AW13" t="s">
        <v>490</v>
      </c>
      <c r="AX13" t="s">
        <v>491</v>
      </c>
      <c r="BE13" s="5"/>
      <c r="BF13" s="4"/>
      <c r="BH13" s="4"/>
      <c r="BI13" s="2"/>
      <c r="BJ13" s="28"/>
    </row>
    <row r="14" spans="1:62" x14ac:dyDescent="0.25">
      <c r="A14" s="39">
        <f t="shared" si="10"/>
        <v>13</v>
      </c>
      <c r="B14" s="43" t="s">
        <v>407</v>
      </c>
      <c r="C14" s="43" t="s">
        <v>478</v>
      </c>
      <c r="D14" s="43" t="s">
        <v>478</v>
      </c>
      <c r="E14" s="148">
        <v>6</v>
      </c>
      <c r="F14" s="64">
        <v>44005.740972222222</v>
      </c>
      <c r="G14" s="64">
        <v>44008.30883425926</v>
      </c>
      <c r="H14" s="39" t="s">
        <v>485</v>
      </c>
      <c r="I14" s="121" t="s">
        <v>486</v>
      </c>
      <c r="J14" s="42">
        <v>6041903000005</v>
      </c>
      <c r="K14" s="139" t="str">
        <f>VLOOKUP(J14,RPP,3,0)</f>
        <v>PT ASURANSI JASINDO SYARIAH QQ  BANK UMUM SYARIAH</v>
      </c>
      <c r="L14" s="121" t="str">
        <f t="shared" si="28"/>
        <v>GRAHA MR 21 LANTAI 10 JL. MENTENG RAYA NO 21 JAKARTA PUSAT 10340</v>
      </c>
      <c r="M14" s="121"/>
      <c r="N14" s="121" t="str">
        <f t="shared" si="29"/>
        <v>RELIANCE PEMBIAYAAN NORMAL DEATH SYARIAH</v>
      </c>
      <c r="O14" s="121" t="str">
        <f t="shared" si="30"/>
        <v>PT ASURANSI JASINDO SYARIAH</v>
      </c>
      <c r="P14" s="121" t="str">
        <f t="shared" si="31"/>
        <v>BANK SYARIAH MANDIRI</v>
      </c>
      <c r="Q14" s="138">
        <f t="shared" si="32"/>
        <v>2320002322</v>
      </c>
      <c r="R14" s="46" t="s">
        <v>404</v>
      </c>
      <c r="S14" s="46" t="s">
        <v>404</v>
      </c>
      <c r="T14" s="46" t="s">
        <v>404</v>
      </c>
      <c r="U14" s="46">
        <v>1</v>
      </c>
      <c r="V14" s="43" t="s">
        <v>487</v>
      </c>
      <c r="W14" s="58"/>
      <c r="Y14" s="64">
        <v>43852</v>
      </c>
      <c r="Z14" s="153">
        <v>47505</v>
      </c>
      <c r="AA14" s="168">
        <v>1560000000</v>
      </c>
      <c r="AB14" s="168">
        <v>17971200</v>
      </c>
      <c r="AC14" s="167">
        <v>76346400</v>
      </c>
      <c r="AD14" s="121">
        <f t="shared" si="33"/>
        <v>0</v>
      </c>
      <c r="AE14" s="167">
        <f t="shared" ref="AE14" si="35">-AD14*AB14</f>
        <v>0</v>
      </c>
      <c r="AF14" s="121">
        <f>VLOOKUP(J14,RPP,51,0)</f>
        <v>0</v>
      </c>
      <c r="AG14" s="167">
        <f t="shared" ref="AG14" si="36">AF14*AE14</f>
        <v>0</v>
      </c>
      <c r="AH14" s="121">
        <f>VLOOKUP(J13,RPP,48,0)</f>
        <v>0</v>
      </c>
      <c r="AI14" s="167">
        <f t="shared" ref="AI14" si="37">-AB14*AH14</f>
        <v>0</v>
      </c>
      <c r="AJ14" s="121">
        <f>VLOOKUP(J14,RPP,50,0)</f>
        <v>0</v>
      </c>
      <c r="AK14" s="167">
        <f t="shared" ref="AK14" si="38">IF(AE14="",AE14*AJ14,AE14*AJ14)</f>
        <v>0</v>
      </c>
      <c r="AL14" s="167">
        <f>SUM(AB14,AC14,AE14,AI14,AG14,AK14)</f>
        <v>94317600</v>
      </c>
      <c r="AM14" s="53" t="s">
        <v>488</v>
      </c>
      <c r="AN14" s="121" t="str">
        <f t="shared" si="9"/>
        <v>37 Hari Kalender</v>
      </c>
      <c r="AO14" s="121" t="str">
        <f t="shared" si="17"/>
        <v>37</v>
      </c>
      <c r="AP14" s="54">
        <f t="shared" si="18"/>
        <v>44045.30883425926</v>
      </c>
      <c r="AR14" s="63" t="s">
        <v>489</v>
      </c>
      <c r="AS14" s="63">
        <v>43892</v>
      </c>
      <c r="AT14" s="168">
        <v>125530000</v>
      </c>
      <c r="AU14" s="63">
        <v>44055</v>
      </c>
      <c r="AV14" s="44" t="s">
        <v>463</v>
      </c>
      <c r="AW14" t="s">
        <v>490</v>
      </c>
      <c r="AX14" t="s">
        <v>491</v>
      </c>
      <c r="BE14" s="5"/>
      <c r="BF14" s="4"/>
      <c r="BH14" s="4"/>
      <c r="BI14" s="2"/>
      <c r="BJ14" s="28"/>
    </row>
    <row r="15" spans="1:62" x14ac:dyDescent="0.25">
      <c r="A15" s="39">
        <v>14</v>
      </c>
      <c r="B15" s="43" t="s">
        <v>415</v>
      </c>
      <c r="C15" s="43" t="s">
        <v>478</v>
      </c>
      <c r="D15" s="43" t="s">
        <v>478</v>
      </c>
      <c r="E15" s="148">
        <v>7</v>
      </c>
      <c r="F15" s="64">
        <v>44417</v>
      </c>
      <c r="G15" s="64">
        <v>44424</v>
      </c>
      <c r="H15" s="39" t="s">
        <v>492</v>
      </c>
      <c r="I15" s="121" t="s">
        <v>493</v>
      </c>
      <c r="J15" s="65">
        <v>6041903000005</v>
      </c>
      <c r="K15" s="139" t="str">
        <f>VLOOKUP(J15,RPP,3,0)</f>
        <v>PT ASURANSI JASINDO SYARIAH QQ  BANK UMUM SYARIAH</v>
      </c>
      <c r="L15" s="121" t="str">
        <f t="shared" si="28"/>
        <v>GRAHA MR 21 LANTAI 10 JL. MENTENG RAYA NO 21 JAKARTA PUSAT 10340</v>
      </c>
      <c r="M15" s="121"/>
      <c r="N15" s="121" t="str">
        <f t="shared" si="29"/>
        <v>RELIANCE PEMBIAYAAN NORMAL DEATH SYARIAH</v>
      </c>
      <c r="O15" s="121" t="str">
        <f t="shared" si="30"/>
        <v>PT ASURANSI JASINDO SYARIAH</v>
      </c>
      <c r="P15" s="121" t="str">
        <f t="shared" si="31"/>
        <v>BANK SYARIAH MANDIRI</v>
      </c>
      <c r="Q15" s="138">
        <f t="shared" si="32"/>
        <v>2320002322</v>
      </c>
      <c r="R15" s="46" t="s">
        <v>404</v>
      </c>
      <c r="S15" s="46" t="s">
        <v>404</v>
      </c>
      <c r="T15" s="46" t="s">
        <v>404</v>
      </c>
      <c r="U15" s="46">
        <v>1</v>
      </c>
      <c r="V15" s="43" t="s">
        <v>494</v>
      </c>
      <c r="Y15" s="64">
        <v>44187</v>
      </c>
      <c r="Z15" s="153">
        <v>45648</v>
      </c>
      <c r="AA15" s="168">
        <v>60000000</v>
      </c>
      <c r="AB15" s="168">
        <v>250200</v>
      </c>
      <c r="AC15" s="167">
        <v>0</v>
      </c>
      <c r="AD15" s="121">
        <f t="shared" si="33"/>
        <v>0</v>
      </c>
      <c r="AE15" s="167">
        <f t="shared" si="11"/>
        <v>0</v>
      </c>
      <c r="AF15" s="121">
        <f>VLOOKUP(J15,RPP,51,0)</f>
        <v>0</v>
      </c>
      <c r="AG15" s="167">
        <f t="shared" ref="AG15" si="39">AF15*AE15</f>
        <v>0</v>
      </c>
      <c r="AH15" s="121">
        <f>VLOOKUP(J14,RPP,48,0)</f>
        <v>0</v>
      </c>
      <c r="AI15" s="167">
        <f t="shared" ref="AI15" si="40">-AB15*AH15</f>
        <v>0</v>
      </c>
      <c r="AJ15" s="121">
        <f>VLOOKUP(J15,RPP,50,0)</f>
        <v>0</v>
      </c>
      <c r="AK15" s="167">
        <f t="shared" ref="AK15" si="41">IF(AE15="",AE15*AJ15,AE15*AJ15)</f>
        <v>0</v>
      </c>
      <c r="AL15" s="167">
        <f>SUM(AB15,AC15,AE15,AI15,AG15,AK15)</f>
        <v>250200</v>
      </c>
      <c r="AM15" s="53" t="s">
        <v>495</v>
      </c>
      <c r="AN15" s="121" t="str">
        <f t="shared" si="9"/>
        <v>37 Hari Kalender</v>
      </c>
      <c r="AO15" s="121" t="str">
        <f t="shared" si="17"/>
        <v>37</v>
      </c>
      <c r="AP15" s="54">
        <f t="shared" si="18"/>
        <v>44461</v>
      </c>
      <c r="AR15" s="63" t="s">
        <v>496</v>
      </c>
      <c r="AS15" s="63">
        <v>44286</v>
      </c>
      <c r="AT15" s="168">
        <v>198598185</v>
      </c>
      <c r="BE15" s="6"/>
      <c r="BF15" s="4"/>
      <c r="BH15" s="4"/>
      <c r="BI15" s="2"/>
      <c r="BJ15" s="28"/>
    </row>
    <row r="16" spans="1:62" x14ac:dyDescent="0.25">
      <c r="A16" s="39">
        <v>15</v>
      </c>
      <c r="B16" s="43" t="s">
        <v>415</v>
      </c>
      <c r="C16" s="43" t="s">
        <v>478</v>
      </c>
      <c r="D16" s="43" t="s">
        <v>478</v>
      </c>
      <c r="E16" s="148">
        <v>1</v>
      </c>
      <c r="F16" s="64">
        <v>44427</v>
      </c>
      <c r="G16" s="64">
        <v>44427</v>
      </c>
      <c r="H16" s="39" t="s">
        <v>497</v>
      </c>
      <c r="I16" s="121" t="s">
        <v>498</v>
      </c>
      <c r="J16" s="65">
        <v>6031907000001</v>
      </c>
      <c r="K16" s="139" t="s">
        <v>499</v>
      </c>
      <c r="L16" s="121" t="str">
        <f t="shared" si="28"/>
        <v>GRAHA MR 21 LANTAI 10 JL. MENTENG RAYA NO 21 JAKARTA PUSAT 10340</v>
      </c>
      <c r="M16" s="121"/>
      <c r="N16" s="121" t="str">
        <f t="shared" si="29"/>
        <v>RELIANCE TERM LIFE NORMAL DEATH SYARIAH</v>
      </c>
      <c r="O16" s="121" t="str">
        <f t="shared" si="30"/>
        <v>PT ASURANSI JASINDO SYARIAH</v>
      </c>
      <c r="P16" s="121" t="str">
        <f t="shared" si="31"/>
        <v>BANK SYARIAH MANDIRI</v>
      </c>
      <c r="Q16" s="138">
        <f t="shared" si="32"/>
        <v>2320002322</v>
      </c>
      <c r="R16" s="46" t="s">
        <v>404</v>
      </c>
      <c r="S16" s="46" t="s">
        <v>404</v>
      </c>
      <c r="T16" s="46" t="s">
        <v>404</v>
      </c>
      <c r="U16" s="46">
        <v>884</v>
      </c>
      <c r="V16" s="43" t="s">
        <v>500</v>
      </c>
      <c r="W16" s="58" t="s">
        <v>411</v>
      </c>
      <c r="X16" s="43" t="s">
        <v>501</v>
      </c>
      <c r="Y16" s="64">
        <v>44037</v>
      </c>
      <c r="Z16" s="153">
        <v>46042</v>
      </c>
      <c r="AA16" s="168">
        <v>28333200</v>
      </c>
      <c r="AB16" s="168">
        <v>477414</v>
      </c>
      <c r="AC16" s="167">
        <v>0</v>
      </c>
      <c r="AD16" s="121">
        <f t="shared" si="33"/>
        <v>0</v>
      </c>
      <c r="AE16" s="167">
        <f t="shared" si="11"/>
        <v>0</v>
      </c>
      <c r="AF16" s="121">
        <f>VLOOKUP(J16,RPP,51,0)</f>
        <v>0</v>
      </c>
      <c r="AG16" s="167">
        <f t="shared" si="12"/>
        <v>0</v>
      </c>
      <c r="AH16" s="121">
        <f t="shared" si="13"/>
        <v>0</v>
      </c>
      <c r="AI16" s="167">
        <f t="shared" si="14"/>
        <v>0</v>
      </c>
      <c r="AJ16" s="121">
        <f t="shared" si="8"/>
        <v>0</v>
      </c>
      <c r="AK16" s="167">
        <f t="shared" si="15"/>
        <v>0</v>
      </c>
      <c r="AL16" s="167">
        <f t="shared" si="16"/>
        <v>477414</v>
      </c>
      <c r="AM16" s="53" t="s">
        <v>503</v>
      </c>
      <c r="AN16" s="121" t="str">
        <f t="shared" si="9"/>
        <v>37 Hari Kalender</v>
      </c>
      <c r="AO16" s="121" t="str">
        <f t="shared" si="17"/>
        <v>37</v>
      </c>
      <c r="AP16" s="54">
        <f t="shared" si="18"/>
        <v>44464</v>
      </c>
      <c r="AR16" s="63" t="s">
        <v>502</v>
      </c>
      <c r="AS16" s="63">
        <v>44316</v>
      </c>
      <c r="AT16" s="168">
        <v>372534903</v>
      </c>
      <c r="BE16" s="6"/>
      <c r="BF16" s="4"/>
      <c r="BH16" s="4"/>
      <c r="BI16" s="2"/>
      <c r="BJ16" s="28"/>
    </row>
    <row r="17" spans="1:62" x14ac:dyDescent="0.25">
      <c r="A17" s="39">
        <v>16</v>
      </c>
      <c r="B17" s="43" t="s">
        <v>453</v>
      </c>
      <c r="E17" s="148">
        <v>2</v>
      </c>
      <c r="F17" s="64">
        <v>44540</v>
      </c>
      <c r="G17" s="64">
        <v>44553</v>
      </c>
      <c r="H17" s="39" t="s">
        <v>504</v>
      </c>
      <c r="I17" s="121" t="s">
        <v>505</v>
      </c>
      <c r="J17" s="65">
        <v>6031907000001</v>
      </c>
      <c r="K17" s="139" t="s">
        <v>499</v>
      </c>
      <c r="L17" s="121" t="str">
        <f t="shared" si="28"/>
        <v>GRAHA MR 21 LANTAI 10 JL. MENTENG RAYA NO 21 JAKARTA PUSAT 10340</v>
      </c>
      <c r="M17" s="121"/>
      <c r="N17" s="121" t="str">
        <f t="shared" si="29"/>
        <v>RELIANCE TERM LIFE NORMAL DEATH SYARIAH</v>
      </c>
      <c r="O17" s="121" t="str">
        <f t="shared" si="30"/>
        <v>PT ASURANSI JASINDO SYARIAH</v>
      </c>
      <c r="P17" s="121" t="str">
        <f t="shared" si="31"/>
        <v>BANK SYARIAH MANDIRI</v>
      </c>
      <c r="Q17" s="138">
        <f t="shared" si="32"/>
        <v>2320002322</v>
      </c>
      <c r="R17" s="46" t="s">
        <v>404</v>
      </c>
      <c r="S17" s="46" t="s">
        <v>404</v>
      </c>
      <c r="T17" s="46" t="s">
        <v>404</v>
      </c>
      <c r="U17" s="46">
        <v>1</v>
      </c>
      <c r="V17" s="43" t="s">
        <v>506</v>
      </c>
      <c r="Y17" s="64">
        <v>44443</v>
      </c>
      <c r="Z17" s="153">
        <v>44808</v>
      </c>
      <c r="AA17" s="168">
        <v>1000000000</v>
      </c>
      <c r="AB17" s="168">
        <v>5220000</v>
      </c>
      <c r="AC17" s="167">
        <v>0</v>
      </c>
      <c r="AD17" s="121">
        <f t="shared" si="33"/>
        <v>0</v>
      </c>
      <c r="AE17" s="167">
        <f t="shared" si="11"/>
        <v>0</v>
      </c>
      <c r="AF17" s="121">
        <f t="shared" si="7"/>
        <v>0</v>
      </c>
      <c r="AG17" s="167">
        <f t="shared" si="12"/>
        <v>0</v>
      </c>
      <c r="AH17" s="121">
        <f t="shared" si="13"/>
        <v>0</v>
      </c>
      <c r="AI17" s="167">
        <f t="shared" si="14"/>
        <v>0</v>
      </c>
      <c r="AJ17" s="121">
        <f t="shared" si="8"/>
        <v>0</v>
      </c>
      <c r="AK17" s="167">
        <f t="shared" si="15"/>
        <v>0</v>
      </c>
      <c r="AL17" s="167">
        <f t="shared" si="16"/>
        <v>5220000</v>
      </c>
      <c r="AM17" s="53" t="s">
        <v>507</v>
      </c>
      <c r="AN17" s="121" t="str">
        <f t="shared" si="9"/>
        <v>37 Hari Kalender</v>
      </c>
      <c r="AO17" s="121" t="str">
        <f t="shared" si="17"/>
        <v>37</v>
      </c>
      <c r="AP17" s="54">
        <f t="shared" si="18"/>
        <v>44590</v>
      </c>
      <c r="AR17" s="63" t="s">
        <v>508</v>
      </c>
      <c r="AS17" s="63">
        <v>44526</v>
      </c>
      <c r="AT17" s="168">
        <v>40819971</v>
      </c>
      <c r="BE17" s="6"/>
      <c r="BF17" s="4"/>
      <c r="BH17" s="4"/>
      <c r="BI17" s="2"/>
      <c r="BJ17" s="28"/>
    </row>
    <row r="18" spans="1:62" x14ac:dyDescent="0.25">
      <c r="A18" s="39">
        <v>17</v>
      </c>
      <c r="B18" s="43" t="s">
        <v>509</v>
      </c>
      <c r="E18" s="148">
        <v>8</v>
      </c>
      <c r="F18" s="63">
        <v>44602</v>
      </c>
      <c r="G18" s="63">
        <v>44606</v>
      </c>
      <c r="H18" s="39" t="s">
        <v>510</v>
      </c>
      <c r="I18" s="121" t="s">
        <v>511</v>
      </c>
      <c r="J18" s="65">
        <v>6041903000005</v>
      </c>
      <c r="K18" s="139" t="str">
        <f>VLOOKUP(J18,RPP,3,0)</f>
        <v>PT ASURANSI JASINDO SYARIAH QQ  BANK UMUM SYARIAH</v>
      </c>
      <c r="L18" s="121" t="str">
        <f t="shared" si="28"/>
        <v>GRAHA MR 21 LANTAI 10 JL. MENTENG RAYA NO 21 JAKARTA PUSAT 10340</v>
      </c>
      <c r="M18" s="121"/>
      <c r="N18" s="121" t="str">
        <f t="shared" ref="N18" si="42">VLOOKUP(J18,RPP,9,0)</f>
        <v>RELIANCE PEMBIAYAAN NORMAL DEATH SYARIAH</v>
      </c>
      <c r="O18" s="121" t="str">
        <f t="shared" ref="O18" si="43">VLOOKUP(J18,RPP,68,0)</f>
        <v>PT ASURANSI JASINDO SYARIAH</v>
      </c>
      <c r="P18" s="121" t="str">
        <f t="shared" ref="P18" si="44">VLOOKUP(J18,RPP,69,0)</f>
        <v>BANK SYARIAH MANDIRI</v>
      </c>
      <c r="Q18" s="138">
        <f t="shared" ref="Q18" si="45">VLOOKUP(J18,RPP,70,0)</f>
        <v>2320002322</v>
      </c>
      <c r="R18" s="46" t="s">
        <v>404</v>
      </c>
      <c r="S18" s="46" t="s">
        <v>404</v>
      </c>
      <c r="T18" s="46" t="s">
        <v>404</v>
      </c>
      <c r="U18" s="46">
        <v>68</v>
      </c>
      <c r="V18" s="43" t="s">
        <v>512</v>
      </c>
      <c r="W18" s="43" t="s">
        <v>411</v>
      </c>
      <c r="X18" s="43" t="s">
        <v>513</v>
      </c>
      <c r="Y18" s="64">
        <v>44470</v>
      </c>
      <c r="Z18" s="153">
        <v>45579</v>
      </c>
      <c r="AA18" s="168">
        <v>823333759</v>
      </c>
      <c r="AB18" s="168">
        <v>1707188</v>
      </c>
      <c r="AC18" s="167">
        <v>0</v>
      </c>
      <c r="AD18" s="121">
        <f t="shared" si="33"/>
        <v>0</v>
      </c>
      <c r="AE18" s="167">
        <f t="shared" si="11"/>
        <v>0</v>
      </c>
      <c r="AF18" s="121">
        <f t="shared" si="7"/>
        <v>0</v>
      </c>
      <c r="AG18" s="167">
        <f t="shared" si="12"/>
        <v>0</v>
      </c>
      <c r="AH18" s="121">
        <f t="shared" si="13"/>
        <v>0</v>
      </c>
      <c r="AI18" s="167">
        <f t="shared" si="14"/>
        <v>0</v>
      </c>
      <c r="AJ18" s="121">
        <f t="shared" si="8"/>
        <v>0</v>
      </c>
      <c r="AK18" s="167">
        <f t="shared" si="15"/>
        <v>0</v>
      </c>
      <c r="AL18" s="167">
        <f t="shared" si="16"/>
        <v>1707188</v>
      </c>
      <c r="AM18" s="53" t="s">
        <v>514</v>
      </c>
      <c r="AN18" s="121" t="str">
        <f t="shared" si="9"/>
        <v>37 Hari Kalender</v>
      </c>
      <c r="AO18" s="121" t="str">
        <f t="shared" si="17"/>
        <v>37</v>
      </c>
      <c r="AP18" s="54">
        <f t="shared" si="18"/>
        <v>44643</v>
      </c>
      <c r="AR18" s="63" t="s">
        <v>515</v>
      </c>
      <c r="AS18" s="63">
        <v>44586</v>
      </c>
      <c r="AT18" s="168">
        <v>510664619</v>
      </c>
      <c r="BE18" s="5"/>
      <c r="BF18" s="4"/>
      <c r="BH18" s="4"/>
      <c r="BI18" s="2"/>
      <c r="BJ18" s="28"/>
    </row>
    <row r="19" spans="1:62" x14ac:dyDescent="0.25">
      <c r="A19" s="39">
        <v>18</v>
      </c>
      <c r="B19" s="43" t="s">
        <v>477</v>
      </c>
      <c r="E19" s="148">
        <v>1</v>
      </c>
      <c r="F19" s="63">
        <v>44708</v>
      </c>
      <c r="G19" s="64">
        <v>44708</v>
      </c>
      <c r="H19" s="39" t="s">
        <v>516</v>
      </c>
      <c r="I19" s="121" t="s">
        <v>517</v>
      </c>
      <c r="J19" s="65">
        <v>6011801000003</v>
      </c>
      <c r="K19" s="139" t="str">
        <f t="shared" si="27"/>
        <v>PT. USAHA PEMBIAYAAN RELIANCE INDONESIA</v>
      </c>
      <c r="L19" s="121" t="str">
        <f t="shared" si="1"/>
        <v>JL.K.H.MAS MANSYUR KAV.126 JAKARTA</v>
      </c>
      <c r="M19" s="121"/>
      <c r="N19" s="121" t="str">
        <f t="shared" si="29"/>
        <v>RELIANCE PEMBIAYAAN SYARIAH</v>
      </c>
      <c r="O19" s="121" t="str">
        <f t="shared" si="30"/>
        <v>-</v>
      </c>
      <c r="P19" s="121" t="str">
        <f t="shared" si="31"/>
        <v>-</v>
      </c>
      <c r="Q19" s="138" t="str">
        <f t="shared" si="32"/>
        <v>-</v>
      </c>
      <c r="R19" s="46" t="s">
        <v>404</v>
      </c>
      <c r="S19" s="46" t="s">
        <v>404</v>
      </c>
      <c r="T19" s="46" t="s">
        <v>404</v>
      </c>
      <c r="U19" s="46">
        <v>5</v>
      </c>
      <c r="V19" s="68" t="s">
        <v>518</v>
      </c>
      <c r="W19" s="43" t="s">
        <v>411</v>
      </c>
      <c r="X19" s="68" t="s">
        <v>519</v>
      </c>
      <c r="Y19" s="64">
        <v>44664</v>
      </c>
      <c r="Z19" s="153">
        <v>46612</v>
      </c>
      <c r="AA19" s="168">
        <v>1513167155</v>
      </c>
      <c r="AB19" s="168">
        <v>22441847</v>
      </c>
      <c r="AC19" s="167">
        <v>0</v>
      </c>
      <c r="AD19" s="121">
        <f t="shared" si="6"/>
        <v>0.1</v>
      </c>
      <c r="AE19" s="167">
        <f t="shared" si="11"/>
        <v>-2244184.7000000002</v>
      </c>
      <c r="AF19" s="121">
        <f t="shared" si="7"/>
        <v>0</v>
      </c>
      <c r="AG19" s="167">
        <f t="shared" si="12"/>
        <v>0</v>
      </c>
      <c r="AH19" s="121">
        <f t="shared" si="13"/>
        <v>0</v>
      </c>
      <c r="AI19" s="167">
        <f t="shared" si="14"/>
        <v>0</v>
      </c>
      <c r="AJ19" s="121">
        <f t="shared" si="8"/>
        <v>0</v>
      </c>
      <c r="AK19" s="167">
        <f t="shared" si="15"/>
        <v>0</v>
      </c>
      <c r="AL19" s="167">
        <f>SUM(AB19,AC19,AI19,AG19,AK19,AE19)</f>
        <v>20197662.300000001</v>
      </c>
      <c r="AM19" s="53" t="s">
        <v>521</v>
      </c>
      <c r="AN19" s="121" t="str">
        <f t="shared" si="9"/>
        <v>30 Hari Kalender</v>
      </c>
      <c r="AO19" s="121" t="str">
        <f t="shared" si="17"/>
        <v>30</v>
      </c>
      <c r="AP19" s="54">
        <f t="shared" si="18"/>
        <v>44738</v>
      </c>
      <c r="AR19" s="63" t="s">
        <v>520</v>
      </c>
      <c r="AS19" s="63">
        <v>44678</v>
      </c>
      <c r="AT19" s="168">
        <v>20197662</v>
      </c>
      <c r="BE19" s="6"/>
      <c r="BF19" s="4"/>
      <c r="BH19" s="4"/>
      <c r="BI19" s="2"/>
      <c r="BJ19" s="28"/>
    </row>
    <row r="20" spans="1:62" s="11" customFormat="1" x14ac:dyDescent="0.25">
      <c r="A20" s="39">
        <v>19</v>
      </c>
      <c r="B20" s="43" t="s">
        <v>407</v>
      </c>
      <c r="C20" s="57"/>
      <c r="D20" s="57"/>
      <c r="E20" s="148">
        <v>1</v>
      </c>
      <c r="F20" s="63">
        <v>44718</v>
      </c>
      <c r="G20" s="64">
        <v>44718</v>
      </c>
      <c r="H20" s="39" t="s">
        <v>522</v>
      </c>
      <c r="I20" s="121" t="s">
        <v>523</v>
      </c>
      <c r="J20" s="65">
        <v>6011903000007</v>
      </c>
      <c r="K20" s="139" t="str">
        <f t="shared" si="27"/>
        <v>PT BPR KREO LESTARI</v>
      </c>
      <c r="L20" s="121" t="str">
        <f t="shared" si="1"/>
        <v>JL. HOS COKROAMINOTO NO.77 KREO, CILEDUG, TANGERANG 15156</v>
      </c>
      <c r="M20" s="121"/>
      <c r="N20" s="121" t="str">
        <f>VLOOKUP(J20,[1]PP!$B$5:$P$60,9,0)</f>
        <v>RELIANCE PEMBIAYAAN SYARIAH</v>
      </c>
      <c r="O20" s="121" t="str">
        <f>VLOOKUP(J20,[1]PP!$B$5:$DF$60,68,0)</f>
        <v>PT BPR KREO LESTARI</v>
      </c>
      <c r="P20" s="121" t="str">
        <f>VLOOKUP(J20,[1]PP!$B$5:$DF$60,69,0)</f>
        <v>BCA</v>
      </c>
      <c r="Q20" s="121" t="str">
        <f>VLOOKUP(J20,[1]PP!$B$5:$DF$60,70,0)</f>
        <v>736.01.792.43</v>
      </c>
      <c r="R20" s="46" t="s">
        <v>404</v>
      </c>
      <c r="S20" s="46" t="s">
        <v>404</v>
      </c>
      <c r="T20" s="46" t="s">
        <v>404</v>
      </c>
      <c r="U20" s="46">
        <v>1</v>
      </c>
      <c r="V20" s="68" t="s">
        <v>524</v>
      </c>
      <c r="W20" s="43"/>
      <c r="X20" s="68"/>
      <c r="Y20" s="64">
        <v>44607</v>
      </c>
      <c r="Z20" s="153">
        <v>44972</v>
      </c>
      <c r="AA20" s="168">
        <v>50000000</v>
      </c>
      <c r="AB20" s="168">
        <v>189000</v>
      </c>
      <c r="AC20" s="167">
        <v>0</v>
      </c>
      <c r="AD20" s="121">
        <f t="shared" si="6"/>
        <v>0.25</v>
      </c>
      <c r="AE20" s="167">
        <f t="shared" ref="AE20" si="46">-AD20*AB20</f>
        <v>-47250</v>
      </c>
      <c r="AF20" s="121">
        <f>VLOOKUP(J20,[1]PP!$B$5:$DM$60,51)</f>
        <v>0</v>
      </c>
      <c r="AG20" s="167">
        <f t="shared" ref="AG20" si="47">AF20*AE20</f>
        <v>0</v>
      </c>
      <c r="AH20" s="121">
        <f>VLOOKUP(J20,[1]PP!$B$5:$DM$60,48)</f>
        <v>0</v>
      </c>
      <c r="AI20" s="167">
        <f t="shared" ref="AI20" si="48">-AB20*AH20</f>
        <v>0</v>
      </c>
      <c r="AJ20" s="121">
        <f>VLOOKUP(J20,[1]PP!$B$5:$DM$60,50)</f>
        <v>0</v>
      </c>
      <c r="AK20" s="167">
        <f t="shared" ref="AK20" si="49">IF(AE20="",AE20*AJ20,AE20*AJ20)</f>
        <v>0</v>
      </c>
      <c r="AL20" s="167">
        <f>SUM(AB20,AC20,AI20,AG20,AK20,AE20)</f>
        <v>141750</v>
      </c>
      <c r="AM20" s="53" t="s">
        <v>525</v>
      </c>
      <c r="AN20" s="121" t="str">
        <f t="shared" ref="AN20" si="50">VLOOKUP(J20,RPP,17)</f>
        <v>37 Hari Kalender</v>
      </c>
      <c r="AO20" s="121" t="str">
        <f t="shared" ref="AO20" si="51">LEFT(AN20,2)</f>
        <v>37</v>
      </c>
      <c r="AP20" s="54">
        <f t="shared" ref="AP20" si="52">IF(RIGHT(AN20,5)="KERJA",WORKDAY(G20,AO20),G20+AO20)</f>
        <v>44755</v>
      </c>
      <c r="AQ20" s="69"/>
      <c r="AR20" s="63"/>
      <c r="AS20" s="63"/>
      <c r="AT20" s="168"/>
      <c r="AU20" s="69"/>
      <c r="AV20" s="57"/>
      <c r="BE20" s="10"/>
      <c r="BF20" s="9"/>
      <c r="BH20" s="9"/>
      <c r="BI20" s="2"/>
      <c r="BJ20" s="28"/>
    </row>
    <row r="21" spans="1:62" s="11" customFormat="1" x14ac:dyDescent="0.25">
      <c r="A21" s="39">
        <v>20</v>
      </c>
      <c r="B21" s="43" t="s">
        <v>415</v>
      </c>
      <c r="C21" s="44" t="s">
        <v>531</v>
      </c>
      <c r="D21" s="44" t="s">
        <v>531</v>
      </c>
      <c r="E21" s="148">
        <v>1</v>
      </c>
      <c r="F21" s="63">
        <v>44781</v>
      </c>
      <c r="G21" s="64">
        <v>44781</v>
      </c>
      <c r="H21" s="39" t="s">
        <v>526</v>
      </c>
      <c r="I21" s="121" t="s">
        <v>527</v>
      </c>
      <c r="J21" s="65">
        <v>6012111000014</v>
      </c>
      <c r="K21" s="139" t="s">
        <v>563</v>
      </c>
      <c r="L21" s="139" t="str">
        <f>VLOOKUP(J21,[1]PP!$B$20:$DM$160,4,0)</f>
        <v>Gedung Bank Syariah Bukopin
Jl. Salemba Raya No. 55  
Jakarta Pusat - 10440</v>
      </c>
      <c r="M21" s="121"/>
      <c r="N21" s="139" t="str">
        <f>VLOOKUP(J21,[1]PP!$B$20:$DM$160,9,0)</f>
        <v>RELIANCE PEMBIAYAAN SYARIAH</v>
      </c>
      <c r="O21" s="139">
        <f>VLOOKUP(J21,[1]PP!$B$20:$DM$160,68,0)</f>
        <v>0</v>
      </c>
      <c r="P21" s="139">
        <f>VLOOKUP(J21,[1]PP!$B$20:$DM$160,69,0)</f>
        <v>0</v>
      </c>
      <c r="Q21" s="139">
        <f>VLOOKUP(J21,[1]PP!$B$20:$DM$160,69,0)</f>
        <v>0</v>
      </c>
      <c r="R21" s="46" t="s">
        <v>404</v>
      </c>
      <c r="S21" s="46" t="s">
        <v>404</v>
      </c>
      <c r="T21" s="46" t="s">
        <v>404</v>
      </c>
      <c r="U21" s="46">
        <v>39</v>
      </c>
      <c r="V21" s="68" t="s">
        <v>528</v>
      </c>
      <c r="W21" s="43" t="s">
        <v>411</v>
      </c>
      <c r="X21" s="68" t="s">
        <v>529</v>
      </c>
      <c r="Y21" s="64">
        <v>41591</v>
      </c>
      <c r="Z21" s="153">
        <v>49424</v>
      </c>
      <c r="AA21" s="168">
        <v>3750547642.7499995</v>
      </c>
      <c r="AB21" s="168">
        <v>66811358</v>
      </c>
      <c r="AC21" s="167">
        <v>0</v>
      </c>
      <c r="AD21" s="121">
        <v>0.27500000000000002</v>
      </c>
      <c r="AE21" s="167">
        <f t="shared" ref="AE21:AE22" si="53">-AD21*AB21</f>
        <v>-18373123.450000003</v>
      </c>
      <c r="AF21" s="121">
        <f>VLOOKUP(J21,[1]PP!$B$5:$DM$60,51)</f>
        <v>0</v>
      </c>
      <c r="AG21" s="167">
        <f t="shared" ref="AG21" si="54">AF21*AE21</f>
        <v>0</v>
      </c>
      <c r="AH21" s="121">
        <f>VLOOKUP(J21,[1]PP!$B$5:$DM$60,48)</f>
        <v>0</v>
      </c>
      <c r="AI21" s="167">
        <f t="shared" ref="AI21" si="55">-AB21*AH21</f>
        <v>0</v>
      </c>
      <c r="AJ21" s="139">
        <f>VLOOKUP(J21,[1]PP!$B$20:$DM$160,50,0)</f>
        <v>0.02</v>
      </c>
      <c r="AK21" s="167">
        <f>-IF(AE21="",AE21*AJ21,AE21*AJ21)</f>
        <v>367462.46900000004</v>
      </c>
      <c r="AL21" s="167">
        <f>SUM(AB21,AC21,AI21,AG21,AK21,AE21)</f>
        <v>48805697.018999994</v>
      </c>
      <c r="AM21" s="53" t="s">
        <v>532</v>
      </c>
      <c r="AN21" s="121" t="str">
        <f t="shared" ref="AN21" si="56">VLOOKUP(J21,RPP,17)</f>
        <v>37 Hari Kalender</v>
      </c>
      <c r="AO21" s="121" t="str">
        <f t="shared" ref="AO21" si="57">LEFT(AN21,2)</f>
        <v>37</v>
      </c>
      <c r="AP21" s="54">
        <f t="shared" ref="AP21" si="58">IF(RIGHT(AN21,5)="KERJA",WORKDAY(G21,AO21),G21+AO21)</f>
        <v>44818</v>
      </c>
      <c r="AQ21" s="69"/>
      <c r="AR21" s="63" t="s">
        <v>530</v>
      </c>
      <c r="AS21" s="63">
        <v>44770</v>
      </c>
      <c r="AT21" s="168">
        <v>756527546.98500001</v>
      </c>
      <c r="AU21" s="69"/>
      <c r="AV21" s="57"/>
      <c r="BE21" s="10"/>
      <c r="BF21" s="9"/>
      <c r="BH21" s="9"/>
      <c r="BI21" s="2"/>
      <c r="BJ21" s="28"/>
    </row>
    <row r="22" spans="1:62" x14ac:dyDescent="0.25">
      <c r="A22" s="39">
        <v>21</v>
      </c>
      <c r="B22" s="43" t="s">
        <v>415</v>
      </c>
      <c r="C22" s="44" t="s">
        <v>531</v>
      </c>
      <c r="D22" s="44" t="s">
        <v>531</v>
      </c>
      <c r="E22" s="148">
        <v>2</v>
      </c>
      <c r="F22" s="63">
        <v>44803</v>
      </c>
      <c r="G22" s="64">
        <v>44803</v>
      </c>
      <c r="H22" s="39" t="s">
        <v>533</v>
      </c>
      <c r="I22" s="121" t="s">
        <v>534</v>
      </c>
      <c r="J22" s="65">
        <v>6012111000014</v>
      </c>
      <c r="K22" s="139" t="s">
        <v>563</v>
      </c>
      <c r="L22" s="139" t="str">
        <f>VLOOKUP(J22,[1]PP!$B$20:$DM$160,4,0)</f>
        <v>Gedung Bank Syariah Bukopin
Jl. Salemba Raya No. 55  
Jakarta Pusat - 10440</v>
      </c>
      <c r="M22" s="121"/>
      <c r="N22" s="139" t="str">
        <f>VLOOKUP(J22,[1]PP!$B$20:$DM$160,9,0)</f>
        <v>RELIANCE PEMBIAYAAN SYARIAH</v>
      </c>
      <c r="O22" s="139">
        <f>VLOOKUP(J22,[1]PP!$B$20:$DM$160,68,0)</f>
        <v>0</v>
      </c>
      <c r="P22" s="139">
        <f>VLOOKUP(J22,[1]PP!$B$20:$DM$160,69,0)</f>
        <v>0</v>
      </c>
      <c r="Q22" s="139">
        <f>VLOOKUP(J22,[1]PP!$B$20:$DM$160,69,0)</f>
        <v>0</v>
      </c>
      <c r="R22" s="46" t="s">
        <v>404</v>
      </c>
      <c r="S22" s="46" t="s">
        <v>404</v>
      </c>
      <c r="T22" s="46" t="s">
        <v>404</v>
      </c>
      <c r="U22" s="46">
        <v>8</v>
      </c>
      <c r="V22" s="43" t="s">
        <v>535</v>
      </c>
      <c r="W22" s="43" t="s">
        <v>411</v>
      </c>
      <c r="X22" s="43" t="s">
        <v>536</v>
      </c>
      <c r="Y22" s="64">
        <v>42103</v>
      </c>
      <c r="Z22" s="153">
        <v>48971</v>
      </c>
      <c r="AA22" s="168">
        <v>819058823.38999999</v>
      </c>
      <c r="AB22" s="168">
        <v>13316004</v>
      </c>
      <c r="AC22" s="167">
        <v>0</v>
      </c>
      <c r="AD22" s="121">
        <v>0.27500000000000002</v>
      </c>
      <c r="AE22" s="167">
        <f t="shared" si="53"/>
        <v>-3661901.1</v>
      </c>
      <c r="AF22" s="121">
        <f t="shared" si="7"/>
        <v>0</v>
      </c>
      <c r="AG22" s="167">
        <f t="shared" si="12"/>
        <v>0</v>
      </c>
      <c r="AH22" s="121">
        <f t="shared" si="13"/>
        <v>0</v>
      </c>
      <c r="AI22" s="167">
        <f t="shared" si="14"/>
        <v>0</v>
      </c>
      <c r="AJ22" s="139">
        <f>VLOOKUP(J22,[1]PP!$B$20:$DM$160,50,0)</f>
        <v>0.02</v>
      </c>
      <c r="AK22" s="167">
        <f>-IF(AE22="",AE22*AJ22,AE22*AJ22)</f>
        <v>73238.021999999997</v>
      </c>
      <c r="AL22" s="167">
        <f>SUM(AB22,AC22,AI22,AG22,AK22,AE22)</f>
        <v>9727340.9220000003</v>
      </c>
      <c r="AM22" s="53" t="s">
        <v>537</v>
      </c>
      <c r="AN22" s="121" t="str">
        <f t="shared" si="9"/>
        <v>37 Hari Kalender</v>
      </c>
      <c r="AO22" s="121" t="str">
        <f t="shared" si="17"/>
        <v>37</v>
      </c>
      <c r="AP22" s="54">
        <f t="shared" si="18"/>
        <v>44840</v>
      </c>
      <c r="AR22" s="63" t="s">
        <v>530</v>
      </c>
      <c r="AS22" s="63">
        <v>44770</v>
      </c>
      <c r="AT22" s="168">
        <v>756527546.98500001</v>
      </c>
      <c r="BE22" s="5"/>
      <c r="BF22" s="4"/>
      <c r="BH22" s="4"/>
      <c r="BI22" s="2"/>
      <c r="BJ22" s="28"/>
    </row>
    <row r="23" spans="1:62" x14ac:dyDescent="0.25">
      <c r="A23" s="39">
        <v>22</v>
      </c>
      <c r="B23" s="43" t="s">
        <v>435</v>
      </c>
      <c r="C23" s="43" t="s">
        <v>531</v>
      </c>
      <c r="D23" s="43" t="s">
        <v>531</v>
      </c>
      <c r="E23" s="148">
        <v>3</v>
      </c>
      <c r="F23" s="63">
        <v>44809</v>
      </c>
      <c r="G23" s="63">
        <v>44809</v>
      </c>
      <c r="H23" s="39" t="s">
        <v>538</v>
      </c>
      <c r="I23" s="121" t="s">
        <v>539</v>
      </c>
      <c r="J23" s="65">
        <v>6012111000014</v>
      </c>
      <c r="K23" s="139" t="s">
        <v>563</v>
      </c>
      <c r="L23" s="139" t="str">
        <f>VLOOKUP(J23,[1]PP!$B$20:$DM$160,4,0)</f>
        <v>Gedung Bank Syariah Bukopin
Jl. Salemba Raya No. 55  
Jakarta Pusat - 10440</v>
      </c>
      <c r="M23" s="121"/>
      <c r="N23" s="139" t="str">
        <f>VLOOKUP(J23,[1]PP!$B$20:$DM$160,9,0)</f>
        <v>RELIANCE PEMBIAYAAN SYARIAH</v>
      </c>
      <c r="O23" s="139">
        <f>VLOOKUP(J23,[1]PP!$B$20:$DM$160,68,0)</f>
        <v>0</v>
      </c>
      <c r="P23" s="139">
        <f>VLOOKUP(J23,[1]PP!$B$20:$DM$160,69,0)</f>
        <v>0</v>
      </c>
      <c r="Q23" s="139">
        <f>VLOOKUP(J23,[1]PP!$B$20:$DM$160,69,0)</f>
        <v>0</v>
      </c>
      <c r="R23" s="46" t="s">
        <v>404</v>
      </c>
      <c r="S23" s="46" t="s">
        <v>404</v>
      </c>
      <c r="T23" s="46" t="s">
        <v>404</v>
      </c>
      <c r="U23" s="46">
        <v>7</v>
      </c>
      <c r="V23" s="43" t="s">
        <v>540</v>
      </c>
      <c r="W23" s="43" t="s">
        <v>411</v>
      </c>
      <c r="X23" s="43" t="s">
        <v>541</v>
      </c>
      <c r="Y23" s="64">
        <v>42517</v>
      </c>
      <c r="Z23" s="153">
        <v>49119</v>
      </c>
      <c r="AA23" s="168">
        <v>798087415.60000002</v>
      </c>
      <c r="AB23" s="168">
        <v>16156219</v>
      </c>
      <c r="AC23" s="167">
        <v>0</v>
      </c>
      <c r="AD23" s="121">
        <v>0.27500000000000002</v>
      </c>
      <c r="AE23" s="167">
        <f t="shared" si="11"/>
        <v>-4442960.2250000006</v>
      </c>
      <c r="AF23" s="121">
        <f t="shared" si="7"/>
        <v>0</v>
      </c>
      <c r="AG23" s="167">
        <f t="shared" si="12"/>
        <v>0</v>
      </c>
      <c r="AH23" s="121">
        <f t="shared" si="13"/>
        <v>0</v>
      </c>
      <c r="AI23" s="167">
        <f t="shared" si="14"/>
        <v>0</v>
      </c>
      <c r="AJ23" s="139">
        <f>VLOOKUP(J23,[1]PP!$B$20:$DM$160,50,0)</f>
        <v>0.02</v>
      </c>
      <c r="AK23" s="167">
        <f>-IF(AE23="",AE23*AJ23,AE23*AJ23)</f>
        <v>88859.204500000007</v>
      </c>
      <c r="AL23" s="167">
        <f t="shared" ref="AL23:AL86" si="59">SUM(AB23,AC23,AI23,AG23,AK23,AE23)</f>
        <v>11802117.979499999</v>
      </c>
      <c r="AM23" s="53" t="s">
        <v>542</v>
      </c>
      <c r="AN23" s="121" t="str">
        <f t="shared" si="9"/>
        <v>37 Hari Kalender</v>
      </c>
      <c r="AO23" s="121" t="str">
        <f t="shared" si="17"/>
        <v>37</v>
      </c>
      <c r="AP23" s="54">
        <f t="shared" si="18"/>
        <v>44846</v>
      </c>
      <c r="AR23" s="63" t="s">
        <v>543</v>
      </c>
      <c r="AS23" s="63">
        <v>44740</v>
      </c>
      <c r="AT23" s="168">
        <v>156761775.33750001</v>
      </c>
      <c r="BE23" s="5"/>
      <c r="BF23" s="4"/>
      <c r="BH23" s="4"/>
      <c r="BI23" s="2"/>
      <c r="BJ23" s="28"/>
    </row>
    <row r="24" spans="1:62" x14ac:dyDescent="0.25">
      <c r="A24" s="39">
        <v>23</v>
      </c>
      <c r="B24" s="43" t="s">
        <v>435</v>
      </c>
      <c r="C24" s="43" t="s">
        <v>531</v>
      </c>
      <c r="D24" s="43" t="s">
        <v>531</v>
      </c>
      <c r="E24" s="148">
        <v>1</v>
      </c>
      <c r="F24" s="63">
        <v>44834</v>
      </c>
      <c r="G24" s="64">
        <v>44834</v>
      </c>
      <c r="H24" s="39" t="s">
        <v>544</v>
      </c>
      <c r="I24" s="121" t="s">
        <v>554</v>
      </c>
      <c r="J24" s="65">
        <v>6042205000020</v>
      </c>
      <c r="K24" s="139" t="s">
        <v>545</v>
      </c>
      <c r="L24" s="121" t="s">
        <v>546</v>
      </c>
      <c r="M24" s="121"/>
      <c r="N24" s="121" t="s">
        <v>547</v>
      </c>
      <c r="O24" s="121" t="s">
        <v>548</v>
      </c>
      <c r="P24" s="121" t="s">
        <v>549</v>
      </c>
      <c r="Q24" s="138">
        <v>2320002322</v>
      </c>
      <c r="R24" s="46" t="s">
        <v>404</v>
      </c>
      <c r="S24" s="46" t="s">
        <v>404</v>
      </c>
      <c r="T24" s="46" t="s">
        <v>404</v>
      </c>
      <c r="U24" s="46">
        <v>3</v>
      </c>
      <c r="V24" s="43" t="s">
        <v>550</v>
      </c>
      <c r="W24" s="43" t="s">
        <v>411</v>
      </c>
      <c r="X24" s="43" t="s">
        <v>551</v>
      </c>
      <c r="Y24" s="64">
        <v>44589</v>
      </c>
      <c r="Z24" s="153">
        <v>48241</v>
      </c>
      <c r="AA24" s="168">
        <v>419000000</v>
      </c>
      <c r="AB24" s="168">
        <v>5299000</v>
      </c>
      <c r="AC24" s="167">
        <v>0</v>
      </c>
      <c r="AD24" s="121">
        <v>0</v>
      </c>
      <c r="AE24" s="167">
        <v>0</v>
      </c>
      <c r="AF24" s="121">
        <v>0</v>
      </c>
      <c r="AG24" s="167">
        <v>0</v>
      </c>
      <c r="AH24" s="121">
        <v>0</v>
      </c>
      <c r="AI24" s="167">
        <v>0</v>
      </c>
      <c r="AJ24" s="121">
        <v>0</v>
      </c>
      <c r="AK24" s="167">
        <f t="shared" si="15"/>
        <v>0</v>
      </c>
      <c r="AL24" s="167">
        <f t="shared" si="59"/>
        <v>5299000</v>
      </c>
      <c r="AM24" s="53" t="s">
        <v>552</v>
      </c>
      <c r="AN24" s="121" t="str">
        <f t="shared" si="9"/>
        <v>40 Hari Kalender</v>
      </c>
      <c r="AO24" s="121" t="str">
        <f t="shared" si="17"/>
        <v>40</v>
      </c>
      <c r="AP24" s="54">
        <f t="shared" si="18"/>
        <v>44874</v>
      </c>
      <c r="AR24" s="63" t="s">
        <v>553</v>
      </c>
      <c r="AS24" s="63">
        <v>44715</v>
      </c>
      <c r="AT24" s="168">
        <v>543087120</v>
      </c>
      <c r="BE24" s="5"/>
      <c r="BF24" s="4"/>
      <c r="BH24" s="4"/>
      <c r="BI24" s="2"/>
      <c r="BJ24" s="28"/>
    </row>
    <row r="25" spans="1:62" x14ac:dyDescent="0.25">
      <c r="A25" s="39">
        <v>24</v>
      </c>
      <c r="B25" s="43" t="s">
        <v>435</v>
      </c>
      <c r="C25" s="43" t="s">
        <v>531</v>
      </c>
      <c r="D25" s="43" t="s">
        <v>531</v>
      </c>
      <c r="E25" s="148">
        <v>1</v>
      </c>
      <c r="F25" s="63">
        <v>44839</v>
      </c>
      <c r="G25" s="63">
        <v>44839</v>
      </c>
      <c r="H25" s="39" t="s">
        <v>555</v>
      </c>
      <c r="I25" s="121" t="s">
        <v>557</v>
      </c>
      <c r="J25" s="65">
        <v>6042204000017</v>
      </c>
      <c r="K25" s="139" t="s">
        <v>556</v>
      </c>
      <c r="L25" s="121" t="s">
        <v>546</v>
      </c>
      <c r="M25" s="121"/>
      <c r="N25" s="121" t="s">
        <v>547</v>
      </c>
      <c r="O25" s="121" t="s">
        <v>548</v>
      </c>
      <c r="P25" s="121" t="s">
        <v>549</v>
      </c>
      <c r="Q25" s="138">
        <v>2320002322</v>
      </c>
      <c r="R25" s="46" t="s">
        <v>404</v>
      </c>
      <c r="S25" s="46" t="s">
        <v>404</v>
      </c>
      <c r="T25" s="46" t="s">
        <v>404</v>
      </c>
      <c r="U25" s="46">
        <v>1</v>
      </c>
      <c r="V25" s="43" t="s">
        <v>558</v>
      </c>
      <c r="W25" s="58"/>
      <c r="Y25" s="64">
        <v>44762</v>
      </c>
      <c r="Z25" s="153">
        <v>45127</v>
      </c>
      <c r="AA25" s="168">
        <v>65000000</v>
      </c>
      <c r="AB25" s="168">
        <v>320450</v>
      </c>
      <c r="AC25" s="167">
        <v>0</v>
      </c>
      <c r="AD25" s="121">
        <v>0</v>
      </c>
      <c r="AE25" s="167">
        <v>0</v>
      </c>
      <c r="AF25" s="121">
        <v>0</v>
      </c>
      <c r="AG25" s="167">
        <f t="shared" si="12"/>
        <v>0</v>
      </c>
      <c r="AH25" s="121">
        <f t="shared" si="13"/>
        <v>0</v>
      </c>
      <c r="AI25" s="167">
        <f t="shared" si="14"/>
        <v>0</v>
      </c>
      <c r="AJ25" s="121">
        <f t="shared" si="8"/>
        <v>0</v>
      </c>
      <c r="AK25" s="167">
        <f t="shared" si="15"/>
        <v>0</v>
      </c>
      <c r="AL25" s="167">
        <f t="shared" si="59"/>
        <v>320450</v>
      </c>
      <c r="AM25" s="53" t="s">
        <v>559</v>
      </c>
      <c r="AN25" s="121" t="str">
        <f t="shared" si="9"/>
        <v>40 Hari Kalender</v>
      </c>
      <c r="AO25" s="121" t="str">
        <f t="shared" si="17"/>
        <v>40</v>
      </c>
      <c r="AP25" s="54">
        <f t="shared" si="18"/>
        <v>44879</v>
      </c>
      <c r="AR25" s="63" t="s">
        <v>560</v>
      </c>
      <c r="AS25" s="63">
        <v>44804</v>
      </c>
      <c r="AT25" s="168">
        <v>170002570</v>
      </c>
      <c r="BE25" s="6"/>
      <c r="BF25" s="4"/>
      <c r="BH25" s="4"/>
      <c r="BI25" s="2"/>
      <c r="BJ25" s="28"/>
    </row>
    <row r="26" spans="1:62" x14ac:dyDescent="0.25">
      <c r="A26" s="39">
        <v>25</v>
      </c>
      <c r="B26" s="43" t="s">
        <v>446</v>
      </c>
      <c r="C26" s="43" t="s">
        <v>531</v>
      </c>
      <c r="D26" s="43" t="s">
        <v>531</v>
      </c>
      <c r="E26" s="148">
        <v>4</v>
      </c>
      <c r="F26" s="63">
        <v>44845</v>
      </c>
      <c r="G26" s="63">
        <v>44845</v>
      </c>
      <c r="H26" s="39" t="s">
        <v>561</v>
      </c>
      <c r="I26" s="121" t="s">
        <v>562</v>
      </c>
      <c r="J26" s="65">
        <v>6012111000014</v>
      </c>
      <c r="K26" s="139" t="s">
        <v>563</v>
      </c>
      <c r="L26" s="139" t="str">
        <f>VLOOKUP(J26,[1]PP!$B$20:$DM$160,4,0)</f>
        <v>Gedung Bank Syariah Bukopin
Jl. Salemba Raya No. 55  
Jakarta Pusat - 10440</v>
      </c>
      <c r="M26" s="121"/>
      <c r="N26" s="139" t="str">
        <f>VLOOKUP(J26,[1]PP!$B$20:$DM$160,9,0)</f>
        <v>RELIANCE PEMBIAYAAN SYARIAH</v>
      </c>
      <c r="O26" s="139">
        <f>VLOOKUP(J26,[1]PP!$B$20:$DM$160,68,0)</f>
        <v>0</v>
      </c>
      <c r="P26" s="139">
        <f>VLOOKUP(J26,[1]PP!$B$20:$DM$160,69,0)</f>
        <v>0</v>
      </c>
      <c r="Q26" s="139">
        <f>VLOOKUP(J26,[1]PP!$B$20:$DM$160,69,0)</f>
        <v>0</v>
      </c>
      <c r="R26" s="46" t="s">
        <v>404</v>
      </c>
      <c r="S26" s="46" t="s">
        <v>404</v>
      </c>
      <c r="T26" s="46" t="s">
        <v>404</v>
      </c>
      <c r="U26" s="46">
        <v>34</v>
      </c>
      <c r="V26" s="43" t="s">
        <v>564</v>
      </c>
      <c r="W26" s="43" t="s">
        <v>411</v>
      </c>
      <c r="X26" s="43" t="s">
        <v>565</v>
      </c>
      <c r="Y26" s="64">
        <v>41723</v>
      </c>
      <c r="Z26" s="153">
        <v>50967</v>
      </c>
      <c r="AA26" s="168">
        <v>3990527536.9299989</v>
      </c>
      <c r="AB26" s="168">
        <v>85374391</v>
      </c>
      <c r="AC26" s="167">
        <v>0</v>
      </c>
      <c r="AD26" s="121">
        <v>0.27500000000000002</v>
      </c>
      <c r="AE26" s="167">
        <f t="shared" si="11"/>
        <v>-23477957.525000002</v>
      </c>
      <c r="AF26" s="121">
        <f t="shared" si="7"/>
        <v>0</v>
      </c>
      <c r="AG26" s="167">
        <f t="shared" si="12"/>
        <v>0</v>
      </c>
      <c r="AH26" s="121">
        <f t="shared" si="13"/>
        <v>0</v>
      </c>
      <c r="AI26" s="167">
        <f t="shared" si="14"/>
        <v>0</v>
      </c>
      <c r="AJ26" s="139">
        <f>VLOOKUP(J26,[1]PP!$B$20:$DM$160,50,0)</f>
        <v>0.02</v>
      </c>
      <c r="AK26" s="167">
        <f>-IF(AE26="",AE26*AJ26,AE26*AJ26)</f>
        <v>469559.15050000005</v>
      </c>
      <c r="AL26" s="167">
        <f>SUM(AB26,AC26,AI26,AG26,AK26,AE26)</f>
        <v>62365992.625499994</v>
      </c>
      <c r="AM26" s="53" t="s">
        <v>566</v>
      </c>
      <c r="AN26" s="121" t="str">
        <f t="shared" si="9"/>
        <v>37 Hari Kalender</v>
      </c>
      <c r="AO26" s="121" t="str">
        <f t="shared" si="17"/>
        <v>37</v>
      </c>
      <c r="AP26" s="54">
        <f t="shared" si="18"/>
        <v>44882</v>
      </c>
      <c r="AR26" s="63" t="s">
        <v>530</v>
      </c>
      <c r="AS26" s="63">
        <v>44770</v>
      </c>
      <c r="AT26" s="168">
        <v>756527546.98500001</v>
      </c>
      <c r="BE26" s="6"/>
      <c r="BF26" s="4"/>
      <c r="BH26" s="4"/>
      <c r="BI26" s="2"/>
      <c r="BJ26" s="28"/>
    </row>
    <row r="27" spans="1:62" x14ac:dyDescent="0.25">
      <c r="A27" s="39">
        <v>26</v>
      </c>
      <c r="B27" s="43" t="s">
        <v>567</v>
      </c>
      <c r="C27" s="43" t="s">
        <v>531</v>
      </c>
      <c r="D27" s="43" t="s">
        <v>531</v>
      </c>
      <c r="E27" s="148">
        <v>2</v>
      </c>
      <c r="F27" s="63">
        <v>44875</v>
      </c>
      <c r="G27" s="63">
        <v>44875</v>
      </c>
      <c r="H27" s="39" t="s">
        <v>568</v>
      </c>
      <c r="I27" s="121" t="s">
        <v>569</v>
      </c>
      <c r="J27" s="65">
        <v>6011903000007</v>
      </c>
      <c r="K27" s="139" t="str">
        <f t="shared" si="27"/>
        <v>PT BPR KREO LESTARI</v>
      </c>
      <c r="L27" s="121" t="str">
        <f t="shared" si="1"/>
        <v>JL. HOS COKROAMINOTO NO.77 KREO, CILEDUG, TANGERANG 15156</v>
      </c>
      <c r="M27" s="121"/>
      <c r="N27" s="121" t="str">
        <f t="shared" si="29"/>
        <v>RELIANCE PEMBIAYAAN SYARIAH</v>
      </c>
      <c r="O27" s="121" t="str">
        <f t="shared" si="30"/>
        <v>PT BPR KREO LESTARI</v>
      </c>
      <c r="P27" s="121" t="str">
        <f t="shared" si="31"/>
        <v>BCA</v>
      </c>
      <c r="Q27" s="138" t="str">
        <f t="shared" si="32"/>
        <v>736.01.792.43</v>
      </c>
      <c r="R27" s="46" t="s">
        <v>404</v>
      </c>
      <c r="S27" s="46" t="s">
        <v>404</v>
      </c>
      <c r="T27" s="46" t="s">
        <v>404</v>
      </c>
      <c r="U27" s="46">
        <v>1</v>
      </c>
      <c r="V27" s="43" t="s">
        <v>570</v>
      </c>
      <c r="W27" s="58"/>
      <c r="Y27" s="64">
        <v>44841</v>
      </c>
      <c r="Z27" s="153">
        <v>45023</v>
      </c>
      <c r="AA27" s="168">
        <v>20000000</v>
      </c>
      <c r="AB27" s="168">
        <v>48600</v>
      </c>
      <c r="AC27" s="167">
        <v>0</v>
      </c>
      <c r="AD27" s="121">
        <f t="shared" si="6"/>
        <v>0.25</v>
      </c>
      <c r="AE27" s="167">
        <f t="shared" si="11"/>
        <v>-12150</v>
      </c>
      <c r="AF27" s="121">
        <f t="shared" si="7"/>
        <v>0</v>
      </c>
      <c r="AG27" s="167">
        <f t="shared" si="12"/>
        <v>0</v>
      </c>
      <c r="AH27" s="121">
        <f t="shared" si="13"/>
        <v>0</v>
      </c>
      <c r="AI27" s="167">
        <f t="shared" si="14"/>
        <v>0</v>
      </c>
      <c r="AJ27" s="121">
        <f t="shared" si="8"/>
        <v>0</v>
      </c>
      <c r="AK27" s="167">
        <f>-IF(AE27="",AE27*AJ27,AE27*AJ27)</f>
        <v>0</v>
      </c>
      <c r="AL27" s="167">
        <f>SUM(AB27,AC27,AI27,AG27,AK27,AE27)</f>
        <v>36450</v>
      </c>
      <c r="AM27" s="53" t="s">
        <v>571</v>
      </c>
      <c r="AN27" s="121" t="str">
        <f t="shared" si="9"/>
        <v>37 Hari Kalender</v>
      </c>
      <c r="AO27" s="121" t="str">
        <f t="shared" si="17"/>
        <v>37</v>
      </c>
      <c r="AP27" s="54">
        <f t="shared" si="18"/>
        <v>44912</v>
      </c>
      <c r="AR27" s="63" t="s">
        <v>579</v>
      </c>
      <c r="AS27" s="63">
        <v>44865</v>
      </c>
      <c r="AT27" s="168">
        <v>3324042</v>
      </c>
      <c r="BE27" s="6"/>
      <c r="BF27" s="4"/>
      <c r="BH27" s="4"/>
      <c r="BI27" s="2"/>
      <c r="BJ27" s="28"/>
    </row>
    <row r="28" spans="1:62" x14ac:dyDescent="0.25">
      <c r="A28" s="39">
        <v>27</v>
      </c>
      <c r="B28" s="43" t="s">
        <v>567</v>
      </c>
      <c r="C28" s="43" t="s">
        <v>531</v>
      </c>
      <c r="D28" s="43" t="s">
        <v>531</v>
      </c>
      <c r="E28" s="148">
        <v>1</v>
      </c>
      <c r="F28" s="64">
        <v>44876</v>
      </c>
      <c r="G28" s="64">
        <v>44876</v>
      </c>
      <c r="H28" s="39" t="s">
        <v>572</v>
      </c>
      <c r="I28" s="121" t="s">
        <v>573</v>
      </c>
      <c r="J28" s="65">
        <v>6012206000024</v>
      </c>
      <c r="K28" s="139" t="s">
        <v>574</v>
      </c>
      <c r="L28" s="121" t="s">
        <v>575</v>
      </c>
      <c r="M28" s="121"/>
      <c r="N28" s="121" t="s">
        <v>576</v>
      </c>
      <c r="O28" s="121" t="e">
        <f t="shared" si="30"/>
        <v>#N/A</v>
      </c>
      <c r="P28" s="121" t="e">
        <f t="shared" si="31"/>
        <v>#N/A</v>
      </c>
      <c r="Q28" s="138" t="e">
        <f t="shared" si="32"/>
        <v>#N/A</v>
      </c>
      <c r="R28" s="46" t="s">
        <v>404</v>
      </c>
      <c r="S28" s="46" t="s">
        <v>404</v>
      </c>
      <c r="T28" s="46" t="s">
        <v>404</v>
      </c>
      <c r="U28" s="46">
        <v>1</v>
      </c>
      <c r="V28" s="43" t="s">
        <v>577</v>
      </c>
      <c r="Y28" s="64">
        <v>44853</v>
      </c>
      <c r="Z28" s="153">
        <v>45919</v>
      </c>
      <c r="AA28" s="168">
        <v>45000000</v>
      </c>
      <c r="AB28" s="168">
        <v>2453850</v>
      </c>
      <c r="AC28" s="167">
        <v>0</v>
      </c>
      <c r="AD28" s="121">
        <v>0.27</v>
      </c>
      <c r="AE28" s="167">
        <f t="shared" si="11"/>
        <v>-662539.5</v>
      </c>
      <c r="AF28" s="121">
        <f t="shared" si="7"/>
        <v>0</v>
      </c>
      <c r="AG28" s="167">
        <f t="shared" si="12"/>
        <v>0</v>
      </c>
      <c r="AH28" s="121">
        <f t="shared" si="13"/>
        <v>0</v>
      </c>
      <c r="AI28" s="167">
        <f t="shared" si="14"/>
        <v>0</v>
      </c>
      <c r="AJ28" s="139">
        <v>0.02</v>
      </c>
      <c r="AK28" s="167">
        <f>-IF(AE28="",AE28*AJ28,AE28*AJ28)</f>
        <v>13250.79</v>
      </c>
      <c r="AL28" s="167">
        <f t="shared" si="59"/>
        <v>1804561.29</v>
      </c>
      <c r="AM28" s="53" t="s">
        <v>580</v>
      </c>
      <c r="AN28" s="121" t="str">
        <f t="shared" si="9"/>
        <v>37 Hari Kalender</v>
      </c>
      <c r="AO28" s="121" t="str">
        <f t="shared" si="17"/>
        <v>37</v>
      </c>
      <c r="AP28" s="54">
        <f t="shared" si="18"/>
        <v>44913</v>
      </c>
      <c r="AR28" s="63" t="s">
        <v>578</v>
      </c>
      <c r="AS28" s="63">
        <v>44865</v>
      </c>
      <c r="AT28" s="168">
        <v>11277542.85</v>
      </c>
      <c r="BE28" s="5"/>
      <c r="BF28" s="4"/>
      <c r="BH28" s="4"/>
      <c r="BI28" s="2"/>
      <c r="BJ28" s="28"/>
    </row>
    <row r="29" spans="1:62" x14ac:dyDescent="0.25">
      <c r="A29" s="39">
        <v>28</v>
      </c>
      <c r="B29" s="43" t="s">
        <v>453</v>
      </c>
      <c r="C29" s="43" t="s">
        <v>531</v>
      </c>
      <c r="D29" s="43" t="s">
        <v>531</v>
      </c>
      <c r="E29" s="148">
        <v>5</v>
      </c>
      <c r="F29" s="63">
        <v>44904</v>
      </c>
      <c r="G29" s="64">
        <v>44904</v>
      </c>
      <c r="H29" s="39" t="s">
        <v>584</v>
      </c>
      <c r="I29" s="121" t="s">
        <v>581</v>
      </c>
      <c r="J29" s="65">
        <v>6012111000014</v>
      </c>
      <c r="K29" s="139" t="s">
        <v>563</v>
      </c>
      <c r="L29" s="139" t="str">
        <f>VLOOKUP(J29,[1]PP!$B$20:$DM$160,4,0)</f>
        <v>Gedung Bank Syariah Bukopin
Jl. Salemba Raya No. 55  
Jakarta Pusat - 10440</v>
      </c>
      <c r="M29" s="121"/>
      <c r="N29" s="139" t="str">
        <f>VLOOKUP(J29,[1]PP!$B$20:$DM$160,9,0)</f>
        <v>RELIANCE PEMBIAYAAN SYARIAH</v>
      </c>
      <c r="O29" s="139" t="s">
        <v>587</v>
      </c>
      <c r="P29" s="139" t="s">
        <v>586</v>
      </c>
      <c r="Q29" s="139">
        <v>8802138106</v>
      </c>
      <c r="R29" s="46" t="s">
        <v>404</v>
      </c>
      <c r="S29" s="46" t="s">
        <v>404</v>
      </c>
      <c r="T29" s="46" t="s">
        <v>404</v>
      </c>
      <c r="U29" s="46">
        <v>230</v>
      </c>
      <c r="V29" s="43" t="s">
        <v>582</v>
      </c>
      <c r="W29" s="43" t="s">
        <v>411</v>
      </c>
      <c r="X29" s="43" t="s">
        <v>583</v>
      </c>
      <c r="Y29" s="64">
        <v>41535</v>
      </c>
      <c r="Z29" s="153">
        <v>51195</v>
      </c>
      <c r="AA29" s="168">
        <v>22580285362.399986</v>
      </c>
      <c r="AB29" s="171">
        <v>389340770</v>
      </c>
      <c r="AC29" s="167">
        <v>0</v>
      </c>
      <c r="AD29" s="121">
        <v>0.27500000000000002</v>
      </c>
      <c r="AE29" s="167">
        <f t="shared" si="11"/>
        <v>-107068711.75000001</v>
      </c>
      <c r="AF29" s="121">
        <f t="shared" si="7"/>
        <v>0</v>
      </c>
      <c r="AG29" s="167">
        <f t="shared" si="12"/>
        <v>0</v>
      </c>
      <c r="AH29" s="121">
        <f t="shared" si="13"/>
        <v>0</v>
      </c>
      <c r="AI29" s="167">
        <f t="shared" si="14"/>
        <v>0</v>
      </c>
      <c r="AJ29" s="139">
        <f>VLOOKUP(J29,[1]PP!$B$20:$DM$160,50,0)</f>
        <v>0.02</v>
      </c>
      <c r="AK29" s="167">
        <f>-IF(AE29="",AE29*AJ29,AE29*AJ29)</f>
        <v>2141374.2350000003</v>
      </c>
      <c r="AL29" s="167">
        <f t="shared" si="59"/>
        <v>284413432.48500001</v>
      </c>
      <c r="AM29" s="53" t="s">
        <v>585</v>
      </c>
      <c r="AN29" s="121" t="str">
        <f t="shared" si="9"/>
        <v>37 Hari Kalender</v>
      </c>
      <c r="AO29" s="121" t="str">
        <f t="shared" si="17"/>
        <v>37</v>
      </c>
      <c r="AP29" s="54">
        <f t="shared" si="18"/>
        <v>44941</v>
      </c>
      <c r="AR29" s="63" t="s">
        <v>530</v>
      </c>
      <c r="AS29" s="63">
        <v>44770</v>
      </c>
      <c r="AT29" s="168">
        <v>756527546.98500001</v>
      </c>
      <c r="BE29" s="5"/>
      <c r="BF29" s="4"/>
      <c r="BH29" s="4"/>
      <c r="BI29" s="2"/>
      <c r="BJ29" s="28"/>
    </row>
    <row r="30" spans="1:62" x14ac:dyDescent="0.25">
      <c r="A30" s="39">
        <v>29</v>
      </c>
      <c r="B30" s="43" t="s">
        <v>509</v>
      </c>
      <c r="C30" s="43" t="s">
        <v>531</v>
      </c>
      <c r="D30" s="43" t="s">
        <v>531</v>
      </c>
      <c r="E30" s="148">
        <v>2</v>
      </c>
      <c r="F30" s="63">
        <v>44964</v>
      </c>
      <c r="G30" s="63">
        <v>44964</v>
      </c>
      <c r="H30" s="39" t="s">
        <v>588</v>
      </c>
      <c r="I30" s="121" t="s">
        <v>589</v>
      </c>
      <c r="J30" s="65">
        <v>6012206000024</v>
      </c>
      <c r="K30" s="139" t="s">
        <v>574</v>
      </c>
      <c r="L30" s="121" t="s">
        <v>575</v>
      </c>
      <c r="M30" s="121"/>
      <c r="N30" s="121" t="s">
        <v>576</v>
      </c>
      <c r="O30" s="121" t="e">
        <f t="shared" si="30"/>
        <v>#N/A</v>
      </c>
      <c r="P30" s="121" t="e">
        <f t="shared" si="31"/>
        <v>#N/A</v>
      </c>
      <c r="Q30" s="138" t="e">
        <f t="shared" si="32"/>
        <v>#N/A</v>
      </c>
      <c r="R30" s="46" t="s">
        <v>404</v>
      </c>
      <c r="S30" s="46" t="s">
        <v>404</v>
      </c>
      <c r="T30" s="46" t="s">
        <v>404</v>
      </c>
      <c r="U30" s="46">
        <v>1</v>
      </c>
      <c r="V30" s="43" t="s">
        <v>590</v>
      </c>
      <c r="Y30" s="64">
        <v>44881</v>
      </c>
      <c r="Z30" s="153">
        <v>46707</v>
      </c>
      <c r="AA30" s="168">
        <v>43500000</v>
      </c>
      <c r="AB30" s="168">
        <v>4002435</v>
      </c>
      <c r="AC30" s="167">
        <v>0</v>
      </c>
      <c r="AD30" s="121">
        <v>0.27</v>
      </c>
      <c r="AE30" s="167">
        <f t="shared" si="11"/>
        <v>-1080657.4500000002</v>
      </c>
      <c r="AF30" s="121">
        <f t="shared" si="7"/>
        <v>0</v>
      </c>
      <c r="AG30" s="167">
        <f t="shared" si="12"/>
        <v>0</v>
      </c>
      <c r="AH30" s="121">
        <f t="shared" si="13"/>
        <v>0</v>
      </c>
      <c r="AI30" s="167">
        <f t="shared" si="14"/>
        <v>0</v>
      </c>
      <c r="AJ30" s="139">
        <v>0.02</v>
      </c>
      <c r="AK30" s="167">
        <f t="shared" ref="AK30:AK93" si="60">-IF(AE30="",AE30*AJ30,AE30*AJ30)</f>
        <v>21613.149000000005</v>
      </c>
      <c r="AL30" s="167">
        <f t="shared" si="59"/>
        <v>2943390.699</v>
      </c>
      <c r="AM30" s="53" t="s">
        <v>591</v>
      </c>
      <c r="AN30" s="121" t="str">
        <f t="shared" si="9"/>
        <v>37 Hari Kalender</v>
      </c>
      <c r="AO30" s="121" t="str">
        <f t="shared" si="17"/>
        <v>37</v>
      </c>
      <c r="AP30" s="54">
        <f t="shared" si="18"/>
        <v>45001</v>
      </c>
      <c r="AR30" s="63" t="s">
        <v>592</v>
      </c>
      <c r="AS30" s="63">
        <v>44923</v>
      </c>
      <c r="AT30" s="168">
        <v>4146431.5589999999</v>
      </c>
      <c r="AU30" s="63">
        <v>45159</v>
      </c>
      <c r="AV30" s="43" t="s">
        <v>628</v>
      </c>
      <c r="BE30" s="6"/>
      <c r="BF30" s="4"/>
      <c r="BH30" s="4"/>
      <c r="BI30" s="2"/>
      <c r="BJ30" s="28"/>
    </row>
    <row r="31" spans="1:62" x14ac:dyDescent="0.25">
      <c r="A31" s="39">
        <v>30</v>
      </c>
      <c r="B31" s="43" t="s">
        <v>509</v>
      </c>
      <c r="C31" s="43" t="s">
        <v>531</v>
      </c>
      <c r="D31" s="43" t="s">
        <v>531</v>
      </c>
      <c r="E31" s="148">
        <v>1</v>
      </c>
      <c r="F31" s="63">
        <v>44985</v>
      </c>
      <c r="G31" s="63">
        <v>44985</v>
      </c>
      <c r="H31" s="39" t="s">
        <v>593</v>
      </c>
      <c r="I31" s="121" t="s">
        <v>595</v>
      </c>
      <c r="J31" s="65">
        <v>6012201000016</v>
      </c>
      <c r="K31" s="139" t="s">
        <v>594</v>
      </c>
      <c r="L31" s="121" t="s">
        <v>600</v>
      </c>
      <c r="M31" s="121"/>
      <c r="N31" s="121" t="s">
        <v>576</v>
      </c>
      <c r="O31" s="121" t="e">
        <f t="shared" si="30"/>
        <v>#N/A</v>
      </c>
      <c r="P31" s="121" t="e">
        <f t="shared" si="31"/>
        <v>#N/A</v>
      </c>
      <c r="Q31" s="138" t="e">
        <f t="shared" si="32"/>
        <v>#N/A</v>
      </c>
      <c r="R31" s="46" t="s">
        <v>404</v>
      </c>
      <c r="S31" s="46" t="s">
        <v>404</v>
      </c>
      <c r="T31" s="46" t="s">
        <v>404</v>
      </c>
      <c r="U31" s="46">
        <v>4</v>
      </c>
      <c r="V31" s="43" t="s">
        <v>596</v>
      </c>
      <c r="W31" s="43" t="s">
        <v>411</v>
      </c>
      <c r="X31" s="43" t="s">
        <v>597</v>
      </c>
      <c r="Y31" s="64">
        <v>44854</v>
      </c>
      <c r="Z31" s="153">
        <v>46019</v>
      </c>
      <c r="AA31" s="168">
        <v>153295800</v>
      </c>
      <c r="AB31" s="168">
        <v>813912</v>
      </c>
      <c r="AC31" s="167">
        <v>0</v>
      </c>
      <c r="AD31" s="121">
        <v>0.25</v>
      </c>
      <c r="AE31" s="167">
        <f t="shared" si="11"/>
        <v>-203478</v>
      </c>
      <c r="AF31" s="165">
        <v>2.1999999999999999E-2</v>
      </c>
      <c r="AG31" s="167">
        <f t="shared" si="12"/>
        <v>-4476.5159999999996</v>
      </c>
      <c r="AH31" s="142">
        <f t="shared" si="13"/>
        <v>0</v>
      </c>
      <c r="AI31" s="167">
        <f t="shared" si="14"/>
        <v>0</v>
      </c>
      <c r="AJ31" s="139">
        <v>0.02</v>
      </c>
      <c r="AK31" s="167">
        <f t="shared" si="60"/>
        <v>4069.56</v>
      </c>
      <c r="AL31" s="167">
        <f t="shared" si="59"/>
        <v>610027.04400000011</v>
      </c>
      <c r="AM31" s="53" t="s">
        <v>598</v>
      </c>
      <c r="AN31" s="121" t="str">
        <f t="shared" si="9"/>
        <v>37 Hari Kalender</v>
      </c>
      <c r="AO31" s="121" t="str">
        <f t="shared" si="17"/>
        <v>37</v>
      </c>
      <c r="AP31" s="54">
        <f t="shared" si="18"/>
        <v>45022</v>
      </c>
      <c r="AR31" s="63" t="s">
        <v>599</v>
      </c>
      <c r="AS31" s="63">
        <v>44862</v>
      </c>
      <c r="AT31" s="168">
        <v>3423203</v>
      </c>
      <c r="BE31" s="6"/>
      <c r="BF31" s="4"/>
      <c r="BH31" s="4"/>
      <c r="BI31" s="2"/>
      <c r="BJ31" s="28"/>
    </row>
    <row r="32" spans="1:62" x14ac:dyDescent="0.25">
      <c r="A32" s="39">
        <v>31</v>
      </c>
      <c r="B32" s="43" t="s">
        <v>601</v>
      </c>
      <c r="C32" s="43" t="s">
        <v>531</v>
      </c>
      <c r="D32" s="43" t="s">
        <v>531</v>
      </c>
      <c r="E32" s="148">
        <v>1</v>
      </c>
      <c r="F32" s="63">
        <v>45043</v>
      </c>
      <c r="G32" s="63">
        <v>45043</v>
      </c>
      <c r="H32" s="39" t="s">
        <v>602</v>
      </c>
      <c r="I32" s="121" t="s">
        <v>607</v>
      </c>
      <c r="J32" s="65">
        <v>6012302000034</v>
      </c>
      <c r="K32" s="139" t="s">
        <v>603</v>
      </c>
      <c r="L32" s="121" t="s">
        <v>604</v>
      </c>
      <c r="M32" s="121"/>
      <c r="N32" s="121" t="s">
        <v>576</v>
      </c>
      <c r="O32" s="121" t="e">
        <f t="shared" si="30"/>
        <v>#N/A</v>
      </c>
      <c r="P32" s="121" t="e">
        <f t="shared" si="31"/>
        <v>#N/A</v>
      </c>
      <c r="Q32" s="138" t="e">
        <f t="shared" si="32"/>
        <v>#N/A</v>
      </c>
      <c r="R32" s="46" t="s">
        <v>404</v>
      </c>
      <c r="S32" s="46" t="s">
        <v>404</v>
      </c>
      <c r="T32" s="46" t="s">
        <v>404</v>
      </c>
      <c r="U32" s="46">
        <v>1</v>
      </c>
      <c r="V32" s="43" t="s">
        <v>605</v>
      </c>
      <c r="Y32" s="64">
        <v>44888</v>
      </c>
      <c r="Z32" s="153">
        <v>46714</v>
      </c>
      <c r="AA32" s="168">
        <v>80000000</v>
      </c>
      <c r="AB32" s="168">
        <v>1140000</v>
      </c>
      <c r="AC32" s="167">
        <v>0</v>
      </c>
      <c r="AD32" s="121">
        <v>0.1</v>
      </c>
      <c r="AE32" s="167">
        <f t="shared" si="11"/>
        <v>-114000</v>
      </c>
      <c r="AF32" s="121">
        <f t="shared" si="7"/>
        <v>0</v>
      </c>
      <c r="AG32" s="167">
        <f t="shared" si="12"/>
        <v>0</v>
      </c>
      <c r="AH32" s="121">
        <f t="shared" si="13"/>
        <v>0</v>
      </c>
      <c r="AI32" s="167">
        <f t="shared" si="14"/>
        <v>0</v>
      </c>
      <c r="AJ32" s="121">
        <f t="shared" si="8"/>
        <v>0</v>
      </c>
      <c r="AK32" s="167">
        <f t="shared" si="60"/>
        <v>0</v>
      </c>
      <c r="AL32" s="167">
        <f t="shared" si="59"/>
        <v>1026000</v>
      </c>
      <c r="AM32" s="53" t="s">
        <v>606</v>
      </c>
      <c r="AN32" s="121" t="str">
        <f t="shared" si="9"/>
        <v>37 Hari Kalender</v>
      </c>
      <c r="AO32" s="121" t="str">
        <f t="shared" si="17"/>
        <v>37</v>
      </c>
      <c r="AP32" s="54">
        <f t="shared" si="18"/>
        <v>45080</v>
      </c>
      <c r="BE32" s="6"/>
      <c r="BF32" s="4"/>
      <c r="BH32" s="4"/>
      <c r="BI32" s="2"/>
      <c r="BJ32" s="28"/>
    </row>
    <row r="33" spans="1:62" x14ac:dyDescent="0.25">
      <c r="A33" s="39">
        <f>A32+1</f>
        <v>32</v>
      </c>
      <c r="B33" s="43" t="s">
        <v>477</v>
      </c>
      <c r="C33" s="43" t="s">
        <v>531</v>
      </c>
      <c r="D33" s="43" t="s">
        <v>531</v>
      </c>
      <c r="E33" s="148">
        <v>1</v>
      </c>
      <c r="F33" s="63">
        <v>45062</v>
      </c>
      <c r="G33" s="63">
        <v>45063</v>
      </c>
      <c r="H33" s="39" t="s">
        <v>608</v>
      </c>
      <c r="I33" s="121" t="s">
        <v>609</v>
      </c>
      <c r="J33" s="65">
        <v>6012303000036</v>
      </c>
      <c r="K33" s="139" t="s">
        <v>610</v>
      </c>
      <c r="L33" s="121" t="s">
        <v>613</v>
      </c>
      <c r="M33" s="121"/>
      <c r="N33" s="121" t="s">
        <v>576</v>
      </c>
      <c r="O33" s="121" t="s">
        <v>612</v>
      </c>
      <c r="P33" s="121" t="s">
        <v>611</v>
      </c>
      <c r="Q33" s="138">
        <v>1910818181</v>
      </c>
      <c r="R33" s="46" t="s">
        <v>404</v>
      </c>
      <c r="S33" s="46" t="s">
        <v>404</v>
      </c>
      <c r="T33" s="46" t="s">
        <v>404</v>
      </c>
      <c r="U33" s="46">
        <v>1</v>
      </c>
      <c r="V33" s="43" t="s">
        <v>614</v>
      </c>
      <c r="Y33" s="64">
        <v>45022</v>
      </c>
      <c r="Z33" s="153">
        <v>50501</v>
      </c>
      <c r="AA33" s="168">
        <v>50000000</v>
      </c>
      <c r="AB33" s="168">
        <v>1350000</v>
      </c>
      <c r="AC33" s="167">
        <v>0</v>
      </c>
      <c r="AD33" s="121">
        <v>0.15</v>
      </c>
      <c r="AE33" s="167">
        <f t="shared" si="11"/>
        <v>-202500</v>
      </c>
      <c r="AF33" s="121">
        <f t="shared" si="7"/>
        <v>0</v>
      </c>
      <c r="AG33" s="167">
        <f t="shared" si="12"/>
        <v>0</v>
      </c>
      <c r="AH33" s="121">
        <v>0.1</v>
      </c>
      <c r="AI33" s="167">
        <f t="shared" si="14"/>
        <v>-135000</v>
      </c>
      <c r="AJ33" s="121">
        <v>0.02</v>
      </c>
      <c r="AK33" s="167">
        <f>-AJ33*AI33</f>
        <v>2700</v>
      </c>
      <c r="AL33" s="167">
        <f t="shared" si="59"/>
        <v>1015200</v>
      </c>
      <c r="AM33" s="53" t="s">
        <v>616</v>
      </c>
      <c r="AN33" s="121" t="str">
        <f t="shared" si="9"/>
        <v>37 Hari Kalender</v>
      </c>
      <c r="AO33" s="121" t="str">
        <f t="shared" si="17"/>
        <v>37</v>
      </c>
      <c r="AP33" s="54">
        <f t="shared" si="18"/>
        <v>45100</v>
      </c>
      <c r="AR33" s="63" t="s">
        <v>615</v>
      </c>
      <c r="AS33" s="63">
        <v>45044</v>
      </c>
      <c r="AT33" s="168">
        <v>576075917</v>
      </c>
      <c r="BE33" s="6"/>
      <c r="BF33" s="4"/>
      <c r="BH33" s="4"/>
      <c r="BI33" s="2"/>
      <c r="BJ33" s="28"/>
    </row>
    <row r="34" spans="1:62" x14ac:dyDescent="0.25">
      <c r="A34" s="39">
        <f>A33+1</f>
        <v>33</v>
      </c>
      <c r="B34" s="43" t="s">
        <v>622</v>
      </c>
      <c r="C34" s="43" t="s">
        <v>531</v>
      </c>
      <c r="D34" s="43" t="s">
        <v>531</v>
      </c>
      <c r="E34" s="148">
        <v>1</v>
      </c>
      <c r="F34" s="63">
        <v>45099</v>
      </c>
      <c r="G34" s="63">
        <v>45112</v>
      </c>
      <c r="H34" s="39" t="s">
        <v>623</v>
      </c>
      <c r="I34" s="121" t="s">
        <v>624</v>
      </c>
      <c r="J34" s="65">
        <v>6012211000033</v>
      </c>
      <c r="K34" s="139" t="s">
        <v>617</v>
      </c>
      <c r="L34" s="121" t="s">
        <v>618</v>
      </c>
      <c r="M34" s="121"/>
      <c r="N34" s="121" t="s">
        <v>576</v>
      </c>
      <c r="O34" s="121" t="s">
        <v>625</v>
      </c>
      <c r="P34" s="121" t="s">
        <v>626</v>
      </c>
      <c r="Q34" s="138">
        <v>11777122</v>
      </c>
      <c r="R34" s="46" t="s">
        <v>404</v>
      </c>
      <c r="S34" s="46" t="s">
        <v>404</v>
      </c>
      <c r="T34" s="46" t="s">
        <v>404</v>
      </c>
      <c r="U34" s="46">
        <v>10</v>
      </c>
      <c r="V34" s="43" t="s">
        <v>619</v>
      </c>
      <c r="W34" s="43" t="s">
        <v>411</v>
      </c>
      <c r="X34" s="43" t="s">
        <v>620</v>
      </c>
      <c r="Y34" s="64">
        <v>44742</v>
      </c>
      <c r="Z34" s="153">
        <v>50271</v>
      </c>
      <c r="AA34" s="168">
        <v>1388025000</v>
      </c>
      <c r="AB34" s="168">
        <v>30402550</v>
      </c>
      <c r="AC34" s="167">
        <v>0</v>
      </c>
      <c r="AD34" s="121">
        <v>0.1</v>
      </c>
      <c r="AE34" s="167">
        <f t="shared" si="11"/>
        <v>-3040255</v>
      </c>
      <c r="AF34" s="121">
        <f t="shared" ref="AF34:AF65" si="61">VLOOKUP(J34,RPP,51)</f>
        <v>0</v>
      </c>
      <c r="AG34" s="167">
        <f t="shared" si="12"/>
        <v>0</v>
      </c>
      <c r="AH34" s="121">
        <v>2.5000000000000001E-2</v>
      </c>
      <c r="AI34" s="167">
        <f t="shared" si="14"/>
        <v>-760063.75</v>
      </c>
      <c r="AJ34" s="121">
        <v>0.02</v>
      </c>
      <c r="AK34" s="167">
        <f>-AJ34*AI34</f>
        <v>15201.275</v>
      </c>
      <c r="AL34" s="167">
        <f t="shared" si="59"/>
        <v>26617432.524999999</v>
      </c>
      <c r="AM34" s="53" t="s">
        <v>621</v>
      </c>
      <c r="AN34" s="121" t="str">
        <f t="shared" ref="AN34:AN65" si="62">VLOOKUP(J34,RPP,17)</f>
        <v>37 Hari Kalender</v>
      </c>
      <c r="AO34" s="121" t="str">
        <f t="shared" si="17"/>
        <v>37</v>
      </c>
      <c r="AP34" s="54">
        <f t="shared" si="18"/>
        <v>45149</v>
      </c>
      <c r="AR34" s="63" t="s">
        <v>627</v>
      </c>
      <c r="AS34" s="63">
        <v>44889</v>
      </c>
      <c r="AT34" s="168">
        <v>1257103450.2649999</v>
      </c>
      <c r="BE34" s="6"/>
      <c r="BF34" s="4"/>
      <c r="BH34" s="4"/>
      <c r="BI34" s="2"/>
      <c r="BJ34" s="28"/>
    </row>
    <row r="35" spans="1:62" s="14" customFormat="1" x14ac:dyDescent="0.25">
      <c r="A35" s="73">
        <v>34</v>
      </c>
      <c r="B35" s="74" t="s">
        <v>415</v>
      </c>
      <c r="C35" s="43" t="s">
        <v>531</v>
      </c>
      <c r="D35" s="43" t="s">
        <v>531</v>
      </c>
      <c r="E35" s="149">
        <v>3</v>
      </c>
      <c r="F35" s="75">
        <v>45162</v>
      </c>
      <c r="G35" s="76">
        <v>45162</v>
      </c>
      <c r="H35" s="74" t="s">
        <v>629</v>
      </c>
      <c r="I35" s="121" t="s">
        <v>630</v>
      </c>
      <c r="J35" s="77">
        <v>6011903000007</v>
      </c>
      <c r="K35" s="139" t="str">
        <f t="shared" ref="K35:K65" si="63">VLOOKUP(J35,RPP,3)</f>
        <v>PT BPR KREO LESTARI</v>
      </c>
      <c r="L35" s="121" t="str">
        <f t="shared" ref="L35:L65" si="64">VLOOKUP(J35,RPP,4)</f>
        <v>JL. HOS COKROAMINOTO NO.77 KREO, CILEDUG, TANGERANG 15156</v>
      </c>
      <c r="M35" s="121"/>
      <c r="N35" s="121" t="str">
        <f t="shared" si="29"/>
        <v>RELIANCE PEMBIAYAAN SYARIAH</v>
      </c>
      <c r="O35" s="121" t="str">
        <f t="shared" si="30"/>
        <v>PT BPR KREO LESTARI</v>
      </c>
      <c r="P35" s="121" t="str">
        <f t="shared" si="31"/>
        <v>BCA</v>
      </c>
      <c r="Q35" s="138" t="str">
        <f t="shared" si="32"/>
        <v>736.01.792.43</v>
      </c>
      <c r="R35" s="46" t="s">
        <v>404</v>
      </c>
      <c r="S35" s="46" t="s">
        <v>404</v>
      </c>
      <c r="T35" s="46" t="s">
        <v>404</v>
      </c>
      <c r="U35" s="72">
        <v>2</v>
      </c>
      <c r="V35" s="74" t="s">
        <v>631</v>
      </c>
      <c r="W35" s="74" t="s">
        <v>632</v>
      </c>
      <c r="X35" s="74" t="s">
        <v>633</v>
      </c>
      <c r="Y35" s="76">
        <v>45002</v>
      </c>
      <c r="Z35" s="155">
        <v>46463</v>
      </c>
      <c r="AA35" s="174">
        <v>115000000</v>
      </c>
      <c r="AB35" s="174">
        <v>2052300</v>
      </c>
      <c r="AC35" s="167">
        <v>0</v>
      </c>
      <c r="AD35" s="121">
        <f t="shared" si="6"/>
        <v>0.25</v>
      </c>
      <c r="AE35" s="167">
        <f t="shared" si="11"/>
        <v>-513075</v>
      </c>
      <c r="AF35" s="121">
        <f t="shared" si="61"/>
        <v>0</v>
      </c>
      <c r="AG35" s="167">
        <f t="shared" si="12"/>
        <v>0</v>
      </c>
      <c r="AH35" s="121">
        <f t="shared" ref="AH35:AH66" si="65">VLOOKUP(J34,RPP,48)</f>
        <v>0</v>
      </c>
      <c r="AI35" s="167">
        <f t="shared" si="14"/>
        <v>0</v>
      </c>
      <c r="AJ35" s="121">
        <f t="shared" ref="AJ35:AJ65" si="66">VLOOKUP(J35,RPP,50)</f>
        <v>0</v>
      </c>
      <c r="AK35" s="167">
        <f t="shared" si="60"/>
        <v>0</v>
      </c>
      <c r="AL35" s="167">
        <f t="shared" si="59"/>
        <v>1539225</v>
      </c>
      <c r="AM35" s="53" t="s">
        <v>634</v>
      </c>
      <c r="AN35" s="121" t="str">
        <f t="shared" si="62"/>
        <v>37 Hari Kalender</v>
      </c>
      <c r="AO35" s="121" t="str">
        <f t="shared" si="17"/>
        <v>37</v>
      </c>
      <c r="AP35" s="54">
        <f t="shared" si="18"/>
        <v>45199</v>
      </c>
      <c r="AQ35" s="75"/>
      <c r="AR35" s="75"/>
      <c r="AS35" s="75"/>
      <c r="AT35" s="174"/>
      <c r="AU35" s="75"/>
      <c r="AV35" s="74"/>
      <c r="BE35" s="13"/>
      <c r="BF35" s="12"/>
      <c r="BH35" s="12"/>
      <c r="BI35" s="2"/>
      <c r="BJ35" s="28"/>
    </row>
    <row r="36" spans="1:62" x14ac:dyDescent="0.25">
      <c r="A36" s="39">
        <v>35</v>
      </c>
      <c r="B36" s="43" t="s">
        <v>435</v>
      </c>
      <c r="C36" s="43" t="s">
        <v>531</v>
      </c>
      <c r="D36" s="43" t="s">
        <v>531</v>
      </c>
      <c r="E36" s="148">
        <v>1</v>
      </c>
      <c r="F36" s="63">
        <v>45189</v>
      </c>
      <c r="G36" s="63">
        <v>45189</v>
      </c>
      <c r="H36" s="39" t="s">
        <v>635</v>
      </c>
      <c r="I36" s="121" t="s">
        <v>636</v>
      </c>
      <c r="J36" s="65">
        <v>6012304000040</v>
      </c>
      <c r="K36" s="139" t="s">
        <v>637</v>
      </c>
      <c r="L36" s="121" t="s">
        <v>638</v>
      </c>
      <c r="M36" s="121"/>
      <c r="N36" s="121" t="s">
        <v>576</v>
      </c>
      <c r="O36" s="121" t="s">
        <v>641</v>
      </c>
      <c r="P36" s="121" t="s">
        <v>640</v>
      </c>
      <c r="Q36" s="138">
        <v>7014540657</v>
      </c>
      <c r="R36" s="46" t="s">
        <v>404</v>
      </c>
      <c r="S36" s="46" t="s">
        <v>404</v>
      </c>
      <c r="T36" s="46" t="s">
        <v>404</v>
      </c>
      <c r="U36" s="46">
        <v>1</v>
      </c>
      <c r="V36" s="43" t="s">
        <v>639</v>
      </c>
      <c r="Y36" s="64">
        <v>45168</v>
      </c>
      <c r="Z36" s="153">
        <v>45534</v>
      </c>
      <c r="AA36" s="168">
        <v>62960000</v>
      </c>
      <c r="AB36" s="168">
        <v>203361</v>
      </c>
      <c r="AC36" s="167">
        <v>0</v>
      </c>
      <c r="AD36" s="121">
        <v>0.05</v>
      </c>
      <c r="AE36" s="167">
        <f t="shared" si="11"/>
        <v>-10168.050000000001</v>
      </c>
      <c r="AF36" s="121">
        <f t="shared" si="61"/>
        <v>0</v>
      </c>
      <c r="AG36" s="167">
        <f t="shared" si="12"/>
        <v>0</v>
      </c>
      <c r="AH36" s="121">
        <f t="shared" si="65"/>
        <v>0</v>
      </c>
      <c r="AI36" s="167">
        <f t="shared" si="14"/>
        <v>0</v>
      </c>
      <c r="AJ36" s="121">
        <f t="shared" si="66"/>
        <v>0</v>
      </c>
      <c r="AK36" s="167">
        <f t="shared" si="60"/>
        <v>0</v>
      </c>
      <c r="AL36" s="167">
        <f t="shared" si="59"/>
        <v>193192.95</v>
      </c>
      <c r="AM36" s="53" t="s">
        <v>642</v>
      </c>
      <c r="AN36" s="121" t="s">
        <v>644</v>
      </c>
      <c r="AO36" s="121" t="str">
        <f t="shared" si="17"/>
        <v>15</v>
      </c>
      <c r="AP36" s="54">
        <f t="shared" si="18"/>
        <v>45204</v>
      </c>
      <c r="AR36" s="63" t="s">
        <v>643</v>
      </c>
      <c r="AS36" s="63">
        <v>45174</v>
      </c>
      <c r="AT36" s="168">
        <v>6802957</v>
      </c>
      <c r="BE36" s="5"/>
      <c r="BF36" s="4"/>
      <c r="BH36" s="4"/>
      <c r="BI36" s="2"/>
      <c r="BJ36" s="28"/>
    </row>
    <row r="37" spans="1:62" x14ac:dyDescent="0.25">
      <c r="A37" s="39">
        <v>36</v>
      </c>
      <c r="B37" s="43" t="s">
        <v>446</v>
      </c>
      <c r="C37" s="43" t="s">
        <v>531</v>
      </c>
      <c r="D37" s="43" t="s">
        <v>531</v>
      </c>
      <c r="E37" s="148">
        <v>1</v>
      </c>
      <c r="F37" s="63">
        <v>45217</v>
      </c>
      <c r="G37" s="63">
        <v>45217</v>
      </c>
      <c r="H37" s="39" t="s">
        <v>645</v>
      </c>
      <c r="I37" s="121" t="s">
        <v>646</v>
      </c>
      <c r="J37" s="65">
        <v>6012302000035</v>
      </c>
      <c r="K37" s="139" t="s">
        <v>647</v>
      </c>
      <c r="L37" s="121" t="s">
        <v>648</v>
      </c>
      <c r="M37" s="121"/>
      <c r="N37" s="121" t="s">
        <v>576</v>
      </c>
      <c r="O37" s="121" t="e">
        <f t="shared" si="30"/>
        <v>#N/A</v>
      </c>
      <c r="P37" s="121" t="e">
        <f t="shared" si="31"/>
        <v>#N/A</v>
      </c>
      <c r="Q37" s="138" t="e">
        <f t="shared" si="32"/>
        <v>#N/A</v>
      </c>
      <c r="R37" s="46" t="s">
        <v>404</v>
      </c>
      <c r="S37" s="46" t="s">
        <v>404</v>
      </c>
      <c r="T37" s="46" t="s">
        <v>404</v>
      </c>
      <c r="U37" s="46">
        <v>1</v>
      </c>
      <c r="V37" s="43" t="s">
        <v>649</v>
      </c>
      <c r="Y37" s="64">
        <v>45156</v>
      </c>
      <c r="Z37" s="153">
        <v>46617</v>
      </c>
      <c r="AA37" s="168">
        <v>100000000</v>
      </c>
      <c r="AB37" s="168">
        <v>1078000</v>
      </c>
      <c r="AC37" s="167">
        <v>0</v>
      </c>
      <c r="AD37" s="121">
        <v>0.1</v>
      </c>
      <c r="AE37" s="167">
        <f t="shared" si="11"/>
        <v>-107800</v>
      </c>
      <c r="AF37" s="121">
        <f t="shared" si="61"/>
        <v>0</v>
      </c>
      <c r="AG37" s="167">
        <f t="shared" si="12"/>
        <v>0</v>
      </c>
      <c r="AH37" s="121">
        <f t="shared" si="65"/>
        <v>0</v>
      </c>
      <c r="AI37" s="167">
        <f t="shared" si="14"/>
        <v>0</v>
      </c>
      <c r="AJ37" s="121">
        <f t="shared" si="66"/>
        <v>0</v>
      </c>
      <c r="AK37" s="167">
        <f t="shared" si="60"/>
        <v>0</v>
      </c>
      <c r="AL37" s="167">
        <f t="shared" si="59"/>
        <v>970200</v>
      </c>
      <c r="AM37" s="53" t="s">
        <v>650</v>
      </c>
      <c r="AN37" s="121" t="str">
        <f t="shared" si="62"/>
        <v>37 Hari Kalender</v>
      </c>
      <c r="AO37" s="121" t="str">
        <f t="shared" si="17"/>
        <v>37</v>
      </c>
      <c r="AP37" s="54">
        <f t="shared" si="18"/>
        <v>45254</v>
      </c>
      <c r="BE37" s="6"/>
      <c r="BF37" s="4"/>
      <c r="BH37" s="4"/>
      <c r="BI37" s="2"/>
      <c r="BJ37" s="28"/>
    </row>
    <row r="38" spans="1:62" s="14" customFormat="1" x14ac:dyDescent="0.25">
      <c r="A38" s="73">
        <v>37</v>
      </c>
      <c r="B38" s="74" t="s">
        <v>567</v>
      </c>
      <c r="C38" s="43" t="s">
        <v>531</v>
      </c>
      <c r="D38" s="43" t="s">
        <v>531</v>
      </c>
      <c r="E38" s="149">
        <v>2</v>
      </c>
      <c r="F38" s="75">
        <v>45244</v>
      </c>
      <c r="G38" s="76">
        <v>45244</v>
      </c>
      <c r="H38" s="39" t="s">
        <v>651</v>
      </c>
      <c r="I38" s="121" t="s">
        <v>652</v>
      </c>
      <c r="J38" s="65">
        <v>6012302000035</v>
      </c>
      <c r="K38" s="139" t="s">
        <v>647</v>
      </c>
      <c r="L38" s="121" t="s">
        <v>648</v>
      </c>
      <c r="M38" s="121"/>
      <c r="N38" s="121" t="s">
        <v>576</v>
      </c>
      <c r="O38" s="121" t="e">
        <f t="shared" si="30"/>
        <v>#N/A</v>
      </c>
      <c r="P38" s="121" t="e">
        <f t="shared" si="31"/>
        <v>#N/A</v>
      </c>
      <c r="Q38" s="138" t="e">
        <f t="shared" si="32"/>
        <v>#N/A</v>
      </c>
      <c r="R38" s="46" t="s">
        <v>404</v>
      </c>
      <c r="S38" s="46" t="s">
        <v>404</v>
      </c>
      <c r="T38" s="46" t="s">
        <v>404</v>
      </c>
      <c r="U38" s="46">
        <v>1</v>
      </c>
      <c r="V38" s="74" t="s">
        <v>653</v>
      </c>
      <c r="W38" s="74"/>
      <c r="X38" s="74"/>
      <c r="Y38" s="76">
        <v>45205</v>
      </c>
      <c r="Z38" s="155">
        <v>45324</v>
      </c>
      <c r="AA38" s="174">
        <v>10000000</v>
      </c>
      <c r="AB38" s="174">
        <v>10500</v>
      </c>
      <c r="AC38" s="167">
        <v>0</v>
      </c>
      <c r="AD38" s="121">
        <v>0.1</v>
      </c>
      <c r="AE38" s="167">
        <f t="shared" si="11"/>
        <v>-1050</v>
      </c>
      <c r="AF38" s="121">
        <f t="shared" si="61"/>
        <v>0</v>
      </c>
      <c r="AG38" s="167">
        <f t="shared" si="12"/>
        <v>0</v>
      </c>
      <c r="AH38" s="121">
        <f t="shared" si="65"/>
        <v>0</v>
      </c>
      <c r="AI38" s="167">
        <f t="shared" si="14"/>
        <v>0</v>
      </c>
      <c r="AJ38" s="121">
        <f t="shared" si="66"/>
        <v>0</v>
      </c>
      <c r="AK38" s="167">
        <f t="shared" si="60"/>
        <v>0</v>
      </c>
      <c r="AL38" s="167">
        <f t="shared" si="59"/>
        <v>9450</v>
      </c>
      <c r="AM38" s="53" t="s">
        <v>654</v>
      </c>
      <c r="AN38" s="121" t="str">
        <f t="shared" si="62"/>
        <v>37 Hari Kalender</v>
      </c>
      <c r="AO38" s="121" t="str">
        <f t="shared" si="17"/>
        <v>37</v>
      </c>
      <c r="AP38" s="54">
        <f t="shared" si="18"/>
        <v>45281</v>
      </c>
      <c r="AQ38" s="75"/>
      <c r="AR38" s="75"/>
      <c r="AS38" s="75"/>
      <c r="AT38" s="174"/>
      <c r="AU38" s="75"/>
      <c r="AV38" s="74"/>
      <c r="BE38" s="13"/>
      <c r="BF38" s="12"/>
      <c r="BH38" s="12"/>
      <c r="BI38" s="2"/>
      <c r="BJ38" s="28"/>
    </row>
    <row r="39" spans="1:62" x14ac:dyDescent="0.25">
      <c r="A39" s="39">
        <v>38</v>
      </c>
      <c r="B39" s="74" t="s">
        <v>567</v>
      </c>
      <c r="C39" s="43" t="s">
        <v>531</v>
      </c>
      <c r="D39" s="43" t="s">
        <v>531</v>
      </c>
      <c r="E39" s="148">
        <v>1</v>
      </c>
      <c r="F39" s="64">
        <v>45250</v>
      </c>
      <c r="G39" s="64">
        <v>45250</v>
      </c>
      <c r="H39" s="39" t="s">
        <v>655</v>
      </c>
      <c r="I39" s="121" t="s">
        <v>657</v>
      </c>
      <c r="J39" s="65">
        <v>6012309000057</v>
      </c>
      <c r="K39" s="139" t="s">
        <v>656</v>
      </c>
      <c r="L39" s="121" t="s">
        <v>575</v>
      </c>
      <c r="M39" s="121"/>
      <c r="N39" s="121" t="s">
        <v>576</v>
      </c>
      <c r="O39" s="139" t="s">
        <v>587</v>
      </c>
      <c r="P39" s="139" t="s">
        <v>586</v>
      </c>
      <c r="Q39" s="139">
        <v>8802138106</v>
      </c>
      <c r="R39" s="46" t="s">
        <v>404</v>
      </c>
      <c r="S39" s="46" t="s">
        <v>404</v>
      </c>
      <c r="T39" s="46" t="s">
        <v>404</v>
      </c>
      <c r="U39" s="46">
        <v>6</v>
      </c>
      <c r="V39" s="43" t="s">
        <v>658</v>
      </c>
      <c r="W39" s="43" t="s">
        <v>411</v>
      </c>
      <c r="X39" s="43" t="s">
        <v>659</v>
      </c>
      <c r="Y39" s="64">
        <v>45174</v>
      </c>
      <c r="Z39" s="153">
        <v>50603</v>
      </c>
      <c r="AA39" s="168">
        <v>1397950761</v>
      </c>
      <c r="AB39" s="168">
        <v>51459832</v>
      </c>
      <c r="AC39" s="167">
        <v>0</v>
      </c>
      <c r="AD39" s="121">
        <f t="shared" si="6"/>
        <v>0.25</v>
      </c>
      <c r="AE39" s="167">
        <f t="shared" si="11"/>
        <v>-12864958</v>
      </c>
      <c r="AF39" s="121">
        <f t="shared" si="61"/>
        <v>0</v>
      </c>
      <c r="AG39" s="167">
        <f t="shared" si="12"/>
        <v>0</v>
      </c>
      <c r="AH39" s="121">
        <f t="shared" si="65"/>
        <v>0</v>
      </c>
      <c r="AI39" s="167">
        <f t="shared" si="14"/>
        <v>0</v>
      </c>
      <c r="AJ39" s="139">
        <v>0.02</v>
      </c>
      <c r="AK39" s="167">
        <f t="shared" si="60"/>
        <v>257299.16</v>
      </c>
      <c r="AL39" s="167">
        <f t="shared" si="59"/>
        <v>38852173.159999996</v>
      </c>
      <c r="AM39" s="53" t="s">
        <v>660</v>
      </c>
      <c r="AN39" s="121" t="s">
        <v>644</v>
      </c>
      <c r="AO39" s="121" t="str">
        <f t="shared" si="17"/>
        <v>15</v>
      </c>
      <c r="AP39" s="54">
        <f t="shared" si="18"/>
        <v>45265</v>
      </c>
      <c r="BE39" s="6"/>
      <c r="BF39" s="4"/>
      <c r="BH39" s="4"/>
      <c r="BI39" s="2"/>
      <c r="BJ39" s="28"/>
    </row>
    <row r="40" spans="1:62" x14ac:dyDescent="0.25">
      <c r="A40" s="39">
        <v>39</v>
      </c>
      <c r="B40" s="43" t="s">
        <v>453</v>
      </c>
      <c r="C40" s="43" t="s">
        <v>531</v>
      </c>
      <c r="D40" s="43" t="s">
        <v>531</v>
      </c>
      <c r="E40" s="148">
        <v>9</v>
      </c>
      <c r="F40" s="64">
        <v>45279</v>
      </c>
      <c r="G40" s="64">
        <v>45279</v>
      </c>
      <c r="H40" s="39" t="s">
        <v>665</v>
      </c>
      <c r="I40" s="121" t="s">
        <v>666</v>
      </c>
      <c r="J40" s="65">
        <v>6041903000005</v>
      </c>
      <c r="K40" s="139" t="str">
        <f>VLOOKUP(J40,RPP,3,0)</f>
        <v>PT ASURANSI JASINDO SYARIAH QQ  BANK UMUM SYARIAH</v>
      </c>
      <c r="L40" s="121" t="str">
        <f t="shared" ref="L40" si="67">VLOOKUP(J40,RPP,4,0)</f>
        <v>GRAHA MR 21 LANTAI 10 JL. MENTENG RAYA NO 21 JAKARTA PUSAT 10340</v>
      </c>
      <c r="M40" s="121"/>
      <c r="N40" s="121" t="str">
        <f t="shared" si="29"/>
        <v>RELIANCE PEMBIAYAAN NORMAL DEATH SYARIAH</v>
      </c>
      <c r="O40" s="121" t="str">
        <f t="shared" si="30"/>
        <v>PT ASURANSI JASINDO SYARIAH</v>
      </c>
      <c r="P40" s="121" t="str">
        <f t="shared" si="31"/>
        <v>BANK SYARIAH MANDIRI</v>
      </c>
      <c r="Q40" s="138">
        <f t="shared" si="32"/>
        <v>2320002322</v>
      </c>
      <c r="R40" s="46" t="s">
        <v>404</v>
      </c>
      <c r="S40" s="46" t="s">
        <v>404</v>
      </c>
      <c r="T40" s="46" t="s">
        <v>404</v>
      </c>
      <c r="U40" s="46">
        <v>33</v>
      </c>
      <c r="V40" s="43" t="s">
        <v>661</v>
      </c>
      <c r="W40" s="43" t="s">
        <v>411</v>
      </c>
      <c r="X40" s="43" t="s">
        <v>662</v>
      </c>
      <c r="Y40" s="64">
        <v>45139</v>
      </c>
      <c r="Z40" s="153">
        <v>46995</v>
      </c>
      <c r="AA40" s="168">
        <v>1615000000</v>
      </c>
      <c r="AB40" s="168">
        <v>5670450</v>
      </c>
      <c r="AC40" s="167">
        <v>0</v>
      </c>
      <c r="AD40" s="121">
        <f t="shared" ref="AD40" si="68">VLOOKUP(J40,RPP,42,0)</f>
        <v>0</v>
      </c>
      <c r="AE40" s="167">
        <f t="shared" ref="AE40" si="69">-AD40*AB40</f>
        <v>0</v>
      </c>
      <c r="AF40" s="121">
        <f t="shared" si="61"/>
        <v>0</v>
      </c>
      <c r="AG40" s="167">
        <f t="shared" si="12"/>
        <v>0</v>
      </c>
      <c r="AH40" s="121">
        <f t="shared" si="65"/>
        <v>0</v>
      </c>
      <c r="AI40" s="167">
        <f t="shared" si="14"/>
        <v>0</v>
      </c>
      <c r="AJ40" s="121">
        <f t="shared" si="66"/>
        <v>0</v>
      </c>
      <c r="AK40" s="167">
        <f t="shared" si="60"/>
        <v>0</v>
      </c>
      <c r="AL40" s="167">
        <f t="shared" si="59"/>
        <v>5670450</v>
      </c>
      <c r="AM40" s="53" t="s">
        <v>663</v>
      </c>
      <c r="AN40" s="121" t="str">
        <f t="shared" si="62"/>
        <v>37 Hari Kalender</v>
      </c>
      <c r="AO40" s="121" t="str">
        <f t="shared" si="17"/>
        <v>37</v>
      </c>
      <c r="AP40" s="54">
        <f t="shared" si="18"/>
        <v>45316</v>
      </c>
      <c r="AR40" s="63" t="s">
        <v>664</v>
      </c>
      <c r="AS40" s="63">
        <v>45279</v>
      </c>
      <c r="AT40" s="168">
        <v>5670450</v>
      </c>
      <c r="BE40" s="6"/>
      <c r="BF40" s="4"/>
      <c r="BH40" s="4"/>
      <c r="BI40" s="2"/>
      <c r="BJ40" s="28"/>
    </row>
    <row r="41" spans="1:62" x14ac:dyDescent="0.25">
      <c r="A41" s="39"/>
      <c r="F41" s="64"/>
      <c r="K41" s="139" t="e">
        <f t="shared" si="63"/>
        <v>#N/A</v>
      </c>
      <c r="L41" s="121" t="e">
        <f t="shared" si="64"/>
        <v>#N/A</v>
      </c>
      <c r="M41" s="121"/>
      <c r="N41" s="121" t="e">
        <f t="shared" si="29"/>
        <v>#N/A</v>
      </c>
      <c r="O41" s="121" t="e">
        <f t="shared" si="30"/>
        <v>#N/A</v>
      </c>
      <c r="P41" s="121" t="e">
        <f t="shared" si="31"/>
        <v>#N/A</v>
      </c>
      <c r="Q41" s="138" t="e">
        <f t="shared" si="32"/>
        <v>#N/A</v>
      </c>
      <c r="R41" s="46"/>
      <c r="S41" s="46"/>
      <c r="T41" s="46"/>
      <c r="Y41" s="64"/>
      <c r="AD41" s="121" t="e">
        <f t="shared" si="6"/>
        <v>#N/A</v>
      </c>
      <c r="AE41" s="167" t="e">
        <f t="shared" si="11"/>
        <v>#N/A</v>
      </c>
      <c r="AF41" s="121" t="e">
        <f t="shared" si="61"/>
        <v>#N/A</v>
      </c>
      <c r="AG41" s="167" t="e">
        <f t="shared" si="12"/>
        <v>#N/A</v>
      </c>
      <c r="AH41" s="121">
        <f t="shared" si="65"/>
        <v>0</v>
      </c>
      <c r="AI41" s="167">
        <f t="shared" si="14"/>
        <v>0</v>
      </c>
      <c r="AJ41" s="121" t="e">
        <f t="shared" si="66"/>
        <v>#N/A</v>
      </c>
      <c r="AK41" s="167" t="e">
        <f t="shared" si="60"/>
        <v>#N/A</v>
      </c>
      <c r="AL41" s="167" t="e">
        <f t="shared" si="59"/>
        <v>#N/A</v>
      </c>
      <c r="AM41" s="53"/>
      <c r="AN41" s="121" t="e">
        <f t="shared" si="62"/>
        <v>#N/A</v>
      </c>
      <c r="AO41" s="121" t="e">
        <f t="shared" si="17"/>
        <v>#N/A</v>
      </c>
      <c r="AP41" s="54" t="e">
        <f t="shared" si="18"/>
        <v>#N/A</v>
      </c>
      <c r="BE41" s="6"/>
      <c r="BF41" s="4"/>
      <c r="BH41" s="4"/>
      <c r="BI41" s="2"/>
      <c r="BJ41" s="28"/>
    </row>
    <row r="42" spans="1:62" x14ac:dyDescent="0.25">
      <c r="A42" s="39"/>
      <c r="F42" s="64"/>
      <c r="K42" s="139" t="e">
        <f t="shared" si="63"/>
        <v>#N/A</v>
      </c>
      <c r="L42" s="121" t="e">
        <f t="shared" si="64"/>
        <v>#N/A</v>
      </c>
      <c r="M42" s="121"/>
      <c r="N42" s="121" t="e">
        <f t="shared" si="29"/>
        <v>#N/A</v>
      </c>
      <c r="O42" s="121" t="e">
        <f t="shared" si="30"/>
        <v>#N/A</v>
      </c>
      <c r="P42" s="121" t="e">
        <f t="shared" si="31"/>
        <v>#N/A</v>
      </c>
      <c r="Q42" s="138" t="e">
        <f t="shared" si="32"/>
        <v>#N/A</v>
      </c>
      <c r="R42" s="46"/>
      <c r="S42" s="46"/>
      <c r="T42" s="46"/>
      <c r="Y42" s="64"/>
      <c r="AD42" s="121" t="e">
        <f t="shared" si="6"/>
        <v>#N/A</v>
      </c>
      <c r="AE42" s="167" t="e">
        <f t="shared" si="11"/>
        <v>#N/A</v>
      </c>
      <c r="AF42" s="121" t="e">
        <f t="shared" si="61"/>
        <v>#N/A</v>
      </c>
      <c r="AG42" s="167" t="e">
        <f t="shared" si="12"/>
        <v>#N/A</v>
      </c>
      <c r="AH42" s="121" t="e">
        <f t="shared" si="65"/>
        <v>#N/A</v>
      </c>
      <c r="AI42" s="167" t="e">
        <f t="shared" si="14"/>
        <v>#N/A</v>
      </c>
      <c r="AJ42" s="121" t="e">
        <f t="shared" si="66"/>
        <v>#N/A</v>
      </c>
      <c r="AK42" s="167" t="e">
        <f t="shared" si="60"/>
        <v>#N/A</v>
      </c>
      <c r="AL42" s="167" t="e">
        <f t="shared" si="59"/>
        <v>#N/A</v>
      </c>
      <c r="AM42" s="53"/>
      <c r="AN42" s="121" t="e">
        <f t="shared" si="62"/>
        <v>#N/A</v>
      </c>
      <c r="AO42" s="121" t="e">
        <f t="shared" si="17"/>
        <v>#N/A</v>
      </c>
      <c r="AP42" s="54" t="e">
        <f t="shared" si="18"/>
        <v>#N/A</v>
      </c>
      <c r="BE42" s="6"/>
      <c r="BF42" s="4"/>
      <c r="BH42" s="4"/>
      <c r="BI42" s="2"/>
      <c r="BJ42" s="28"/>
    </row>
    <row r="43" spans="1:62" x14ac:dyDescent="0.25">
      <c r="A43" s="39"/>
      <c r="G43" s="63"/>
      <c r="K43" s="139" t="e">
        <f t="shared" si="63"/>
        <v>#N/A</v>
      </c>
      <c r="L43" s="121" t="e">
        <f t="shared" si="64"/>
        <v>#N/A</v>
      </c>
      <c r="M43" s="121"/>
      <c r="N43" s="121" t="e">
        <f t="shared" si="29"/>
        <v>#N/A</v>
      </c>
      <c r="O43" s="121" t="e">
        <f t="shared" si="30"/>
        <v>#N/A</v>
      </c>
      <c r="P43" s="121" t="e">
        <f t="shared" si="31"/>
        <v>#N/A</v>
      </c>
      <c r="Q43" s="138" t="e">
        <f t="shared" si="32"/>
        <v>#N/A</v>
      </c>
      <c r="R43" s="46"/>
      <c r="S43" s="46"/>
      <c r="T43" s="46"/>
      <c r="Y43" s="64"/>
      <c r="AD43" s="121" t="e">
        <f t="shared" si="6"/>
        <v>#N/A</v>
      </c>
      <c r="AE43" s="167" t="e">
        <f t="shared" si="11"/>
        <v>#N/A</v>
      </c>
      <c r="AF43" s="121" t="e">
        <f t="shared" si="61"/>
        <v>#N/A</v>
      </c>
      <c r="AG43" s="167" t="e">
        <f t="shared" si="12"/>
        <v>#N/A</v>
      </c>
      <c r="AH43" s="121" t="e">
        <f t="shared" si="65"/>
        <v>#N/A</v>
      </c>
      <c r="AI43" s="167" t="e">
        <f t="shared" si="14"/>
        <v>#N/A</v>
      </c>
      <c r="AJ43" s="121" t="e">
        <f t="shared" si="66"/>
        <v>#N/A</v>
      </c>
      <c r="AK43" s="167" t="e">
        <f t="shared" si="60"/>
        <v>#N/A</v>
      </c>
      <c r="AL43" s="167" t="e">
        <f t="shared" si="59"/>
        <v>#N/A</v>
      </c>
      <c r="AM43" s="53"/>
      <c r="AN43" s="121" t="e">
        <f t="shared" si="62"/>
        <v>#N/A</v>
      </c>
      <c r="AO43" s="121" t="e">
        <f t="shared" si="17"/>
        <v>#N/A</v>
      </c>
      <c r="AP43" s="54" t="e">
        <f t="shared" si="18"/>
        <v>#N/A</v>
      </c>
      <c r="BE43" s="6"/>
      <c r="BF43" s="4"/>
      <c r="BH43" s="4"/>
      <c r="BI43" s="2"/>
      <c r="BJ43" s="28"/>
    </row>
    <row r="44" spans="1:62" x14ac:dyDescent="0.25">
      <c r="A44" s="39"/>
      <c r="G44" s="63"/>
      <c r="K44" s="139" t="e">
        <f t="shared" si="63"/>
        <v>#N/A</v>
      </c>
      <c r="L44" s="121" t="e">
        <f t="shared" si="64"/>
        <v>#N/A</v>
      </c>
      <c r="M44" s="121"/>
      <c r="N44" s="121" t="e">
        <f t="shared" si="29"/>
        <v>#N/A</v>
      </c>
      <c r="O44" s="121" t="e">
        <f t="shared" si="30"/>
        <v>#N/A</v>
      </c>
      <c r="P44" s="121" t="e">
        <f t="shared" si="31"/>
        <v>#N/A</v>
      </c>
      <c r="Q44" s="138" t="e">
        <f t="shared" si="32"/>
        <v>#N/A</v>
      </c>
      <c r="R44" s="46"/>
      <c r="S44" s="46"/>
      <c r="T44" s="46"/>
      <c r="Y44" s="64"/>
      <c r="AD44" s="121" t="e">
        <f t="shared" si="6"/>
        <v>#N/A</v>
      </c>
      <c r="AE44" s="167" t="e">
        <f t="shared" si="11"/>
        <v>#N/A</v>
      </c>
      <c r="AF44" s="121" t="e">
        <f t="shared" si="61"/>
        <v>#N/A</v>
      </c>
      <c r="AG44" s="167" t="e">
        <f t="shared" si="12"/>
        <v>#N/A</v>
      </c>
      <c r="AH44" s="121" t="e">
        <f t="shared" si="65"/>
        <v>#N/A</v>
      </c>
      <c r="AI44" s="167" t="e">
        <f t="shared" si="14"/>
        <v>#N/A</v>
      </c>
      <c r="AJ44" s="121" t="e">
        <f t="shared" si="66"/>
        <v>#N/A</v>
      </c>
      <c r="AK44" s="167" t="e">
        <f t="shared" si="60"/>
        <v>#N/A</v>
      </c>
      <c r="AL44" s="167" t="e">
        <f t="shared" si="59"/>
        <v>#N/A</v>
      </c>
      <c r="AM44" s="53"/>
      <c r="AN44" s="121" t="e">
        <f t="shared" si="62"/>
        <v>#N/A</v>
      </c>
      <c r="AO44" s="121" t="e">
        <f t="shared" si="17"/>
        <v>#N/A</v>
      </c>
      <c r="AP44" s="54" t="e">
        <f t="shared" si="18"/>
        <v>#N/A</v>
      </c>
      <c r="BE44" s="6"/>
      <c r="BF44" s="4"/>
      <c r="BH44" s="4"/>
      <c r="BI44" s="2"/>
      <c r="BJ44" s="28"/>
    </row>
    <row r="45" spans="1:62" x14ac:dyDescent="0.25">
      <c r="A45" s="39"/>
      <c r="G45" s="63"/>
      <c r="K45" s="139" t="e">
        <f t="shared" si="63"/>
        <v>#N/A</v>
      </c>
      <c r="L45" s="121" t="e">
        <f t="shared" si="64"/>
        <v>#N/A</v>
      </c>
      <c r="M45" s="121"/>
      <c r="N45" s="121" t="e">
        <f t="shared" ref="N45:N76" si="70">VLOOKUP(J45,RPP,9,0)</f>
        <v>#N/A</v>
      </c>
      <c r="O45" s="121" t="e">
        <f t="shared" ref="O45:O76" si="71">VLOOKUP(J45,RPP,68,0)</f>
        <v>#N/A</v>
      </c>
      <c r="P45" s="121" t="e">
        <f t="shared" ref="P45:P76" si="72">VLOOKUP(J45,RPP,69,0)</f>
        <v>#N/A</v>
      </c>
      <c r="Q45" s="138" t="e">
        <f t="shared" ref="Q45:Q76" si="73">VLOOKUP(J45,RPP,70,0)</f>
        <v>#N/A</v>
      </c>
      <c r="R45" s="46"/>
      <c r="S45" s="46"/>
      <c r="T45" s="46"/>
      <c r="Y45" s="64"/>
      <c r="AD45" s="121" t="e">
        <f t="shared" si="6"/>
        <v>#N/A</v>
      </c>
      <c r="AE45" s="167" t="e">
        <f t="shared" si="11"/>
        <v>#N/A</v>
      </c>
      <c r="AF45" s="121" t="e">
        <f t="shared" si="61"/>
        <v>#N/A</v>
      </c>
      <c r="AG45" s="167" t="e">
        <f t="shared" si="12"/>
        <v>#N/A</v>
      </c>
      <c r="AH45" s="121" t="e">
        <f t="shared" si="65"/>
        <v>#N/A</v>
      </c>
      <c r="AI45" s="167" t="e">
        <f t="shared" si="14"/>
        <v>#N/A</v>
      </c>
      <c r="AJ45" s="121" t="e">
        <f t="shared" si="66"/>
        <v>#N/A</v>
      </c>
      <c r="AK45" s="167" t="e">
        <f t="shared" si="60"/>
        <v>#N/A</v>
      </c>
      <c r="AL45" s="167" t="e">
        <f t="shared" si="59"/>
        <v>#N/A</v>
      </c>
      <c r="AM45" s="53"/>
      <c r="AN45" s="121" t="e">
        <f t="shared" si="62"/>
        <v>#N/A</v>
      </c>
      <c r="AO45" s="121" t="e">
        <f t="shared" si="17"/>
        <v>#N/A</v>
      </c>
      <c r="AP45" s="54" t="e">
        <f t="shared" si="18"/>
        <v>#N/A</v>
      </c>
      <c r="BE45" s="6"/>
      <c r="BF45" s="4"/>
      <c r="BH45" s="4"/>
      <c r="BI45" s="2"/>
      <c r="BJ45" s="28"/>
    </row>
    <row r="46" spans="1:62" x14ac:dyDescent="0.25">
      <c r="A46" s="39"/>
      <c r="G46" s="63"/>
      <c r="K46" s="139" t="e">
        <f t="shared" si="63"/>
        <v>#N/A</v>
      </c>
      <c r="L46" s="121" t="e">
        <f t="shared" si="64"/>
        <v>#N/A</v>
      </c>
      <c r="M46" s="121"/>
      <c r="N46" s="121" t="e">
        <f t="shared" si="70"/>
        <v>#N/A</v>
      </c>
      <c r="O46" s="121" t="e">
        <f t="shared" si="71"/>
        <v>#N/A</v>
      </c>
      <c r="P46" s="121" t="e">
        <f t="shared" si="72"/>
        <v>#N/A</v>
      </c>
      <c r="Q46" s="138" t="e">
        <f t="shared" si="73"/>
        <v>#N/A</v>
      </c>
      <c r="R46" s="46"/>
      <c r="S46" s="46"/>
      <c r="T46" s="46"/>
      <c r="W46" s="58"/>
      <c r="Y46" s="64"/>
      <c r="AD46" s="121" t="e">
        <f t="shared" si="6"/>
        <v>#N/A</v>
      </c>
      <c r="AE46" s="167" t="e">
        <f t="shared" si="11"/>
        <v>#N/A</v>
      </c>
      <c r="AF46" s="121" t="e">
        <f t="shared" si="61"/>
        <v>#N/A</v>
      </c>
      <c r="AG46" s="167" t="e">
        <f t="shared" si="12"/>
        <v>#N/A</v>
      </c>
      <c r="AH46" s="121" t="e">
        <f t="shared" si="65"/>
        <v>#N/A</v>
      </c>
      <c r="AI46" s="167" t="e">
        <f t="shared" si="14"/>
        <v>#N/A</v>
      </c>
      <c r="AJ46" s="121" t="e">
        <f t="shared" si="66"/>
        <v>#N/A</v>
      </c>
      <c r="AK46" s="167" t="e">
        <f t="shared" si="60"/>
        <v>#N/A</v>
      </c>
      <c r="AL46" s="167" t="e">
        <f t="shared" si="59"/>
        <v>#N/A</v>
      </c>
      <c r="AM46" s="53"/>
      <c r="AN46" s="121" t="e">
        <f t="shared" si="62"/>
        <v>#N/A</v>
      </c>
      <c r="AO46" s="121" t="e">
        <f t="shared" si="17"/>
        <v>#N/A</v>
      </c>
      <c r="AP46" s="54" t="e">
        <f t="shared" si="18"/>
        <v>#N/A</v>
      </c>
      <c r="BE46" s="5"/>
      <c r="BF46" s="4"/>
      <c r="BH46" s="4"/>
      <c r="BI46" s="2"/>
      <c r="BJ46" s="28"/>
    </row>
    <row r="47" spans="1:62" x14ac:dyDescent="0.25">
      <c r="A47" s="39"/>
      <c r="K47" s="139" t="e">
        <f t="shared" si="63"/>
        <v>#N/A</v>
      </c>
      <c r="L47" s="121" t="e">
        <f t="shared" si="64"/>
        <v>#N/A</v>
      </c>
      <c r="M47" s="121"/>
      <c r="N47" s="121" t="e">
        <f t="shared" si="70"/>
        <v>#N/A</v>
      </c>
      <c r="O47" s="121" t="e">
        <f t="shared" si="71"/>
        <v>#N/A</v>
      </c>
      <c r="P47" s="121" t="e">
        <f t="shared" si="72"/>
        <v>#N/A</v>
      </c>
      <c r="Q47" s="138" t="e">
        <f t="shared" si="73"/>
        <v>#N/A</v>
      </c>
      <c r="R47" s="46"/>
      <c r="S47" s="46"/>
      <c r="T47" s="46"/>
      <c r="W47" s="58"/>
      <c r="Y47" s="64"/>
      <c r="AD47" s="121" t="e">
        <f t="shared" si="6"/>
        <v>#N/A</v>
      </c>
      <c r="AE47" s="167" t="e">
        <f t="shared" si="11"/>
        <v>#N/A</v>
      </c>
      <c r="AF47" s="121" t="e">
        <f t="shared" si="61"/>
        <v>#N/A</v>
      </c>
      <c r="AG47" s="167" t="e">
        <f t="shared" si="12"/>
        <v>#N/A</v>
      </c>
      <c r="AH47" s="121" t="e">
        <f t="shared" si="65"/>
        <v>#N/A</v>
      </c>
      <c r="AI47" s="167" t="e">
        <f t="shared" si="14"/>
        <v>#N/A</v>
      </c>
      <c r="AJ47" s="121" t="e">
        <f t="shared" si="66"/>
        <v>#N/A</v>
      </c>
      <c r="AK47" s="167" t="e">
        <f t="shared" si="60"/>
        <v>#N/A</v>
      </c>
      <c r="AL47" s="167" t="e">
        <f t="shared" si="59"/>
        <v>#N/A</v>
      </c>
      <c r="AM47" s="53"/>
      <c r="AN47" s="121" t="e">
        <f t="shared" si="62"/>
        <v>#N/A</v>
      </c>
      <c r="AO47" s="121" t="e">
        <f t="shared" si="17"/>
        <v>#N/A</v>
      </c>
      <c r="AP47" s="54" t="e">
        <f t="shared" si="18"/>
        <v>#N/A</v>
      </c>
      <c r="BE47" s="5"/>
      <c r="BF47" s="4"/>
      <c r="BH47" s="4"/>
      <c r="BI47" s="2"/>
      <c r="BJ47" s="28"/>
    </row>
    <row r="48" spans="1:62" x14ac:dyDescent="0.25">
      <c r="A48" s="39"/>
      <c r="K48" s="139" t="e">
        <f t="shared" si="63"/>
        <v>#N/A</v>
      </c>
      <c r="L48" s="121" t="e">
        <f t="shared" si="64"/>
        <v>#N/A</v>
      </c>
      <c r="M48" s="121"/>
      <c r="N48" s="121" t="e">
        <f t="shared" si="70"/>
        <v>#N/A</v>
      </c>
      <c r="O48" s="121" t="e">
        <f t="shared" si="71"/>
        <v>#N/A</v>
      </c>
      <c r="P48" s="121" t="e">
        <f t="shared" si="72"/>
        <v>#N/A</v>
      </c>
      <c r="Q48" s="138" t="e">
        <f t="shared" si="73"/>
        <v>#N/A</v>
      </c>
      <c r="R48" s="46"/>
      <c r="S48" s="46"/>
      <c r="T48" s="46"/>
      <c r="Y48" s="64"/>
      <c r="AD48" s="121" t="e">
        <f t="shared" si="6"/>
        <v>#N/A</v>
      </c>
      <c r="AE48" s="167" t="e">
        <f t="shared" si="11"/>
        <v>#N/A</v>
      </c>
      <c r="AF48" s="121" t="e">
        <f t="shared" si="61"/>
        <v>#N/A</v>
      </c>
      <c r="AG48" s="167" t="e">
        <f t="shared" si="12"/>
        <v>#N/A</v>
      </c>
      <c r="AH48" s="121" t="e">
        <f t="shared" si="65"/>
        <v>#N/A</v>
      </c>
      <c r="AI48" s="167" t="e">
        <f t="shared" si="14"/>
        <v>#N/A</v>
      </c>
      <c r="AJ48" s="121" t="e">
        <f t="shared" si="66"/>
        <v>#N/A</v>
      </c>
      <c r="AK48" s="167" t="e">
        <f t="shared" si="60"/>
        <v>#N/A</v>
      </c>
      <c r="AL48" s="167" t="e">
        <f t="shared" si="59"/>
        <v>#N/A</v>
      </c>
      <c r="AM48" s="53"/>
      <c r="AN48" s="121" t="e">
        <f t="shared" si="62"/>
        <v>#N/A</v>
      </c>
      <c r="AO48" s="121" t="e">
        <f t="shared" si="17"/>
        <v>#N/A</v>
      </c>
      <c r="AP48" s="54" t="e">
        <f t="shared" si="18"/>
        <v>#N/A</v>
      </c>
      <c r="BE48" s="6"/>
      <c r="BF48" s="4"/>
      <c r="BH48" s="4"/>
      <c r="BI48" s="2"/>
      <c r="BJ48" s="28"/>
    </row>
    <row r="49" spans="1:62" x14ac:dyDescent="0.25">
      <c r="A49" s="39"/>
      <c r="K49" s="139" t="e">
        <f t="shared" si="63"/>
        <v>#N/A</v>
      </c>
      <c r="L49" s="121" t="e">
        <f t="shared" si="64"/>
        <v>#N/A</v>
      </c>
      <c r="M49" s="121"/>
      <c r="N49" s="121" t="e">
        <f t="shared" si="70"/>
        <v>#N/A</v>
      </c>
      <c r="O49" s="121" t="e">
        <f t="shared" si="71"/>
        <v>#N/A</v>
      </c>
      <c r="P49" s="121" t="e">
        <f t="shared" si="72"/>
        <v>#N/A</v>
      </c>
      <c r="Q49" s="138" t="e">
        <f t="shared" si="73"/>
        <v>#N/A</v>
      </c>
      <c r="R49" s="46"/>
      <c r="S49" s="46"/>
      <c r="T49" s="46"/>
      <c r="Y49" s="64"/>
      <c r="AD49" s="121" t="e">
        <f t="shared" si="6"/>
        <v>#N/A</v>
      </c>
      <c r="AE49" s="167" t="e">
        <f t="shared" si="11"/>
        <v>#N/A</v>
      </c>
      <c r="AF49" s="121" t="e">
        <f t="shared" si="61"/>
        <v>#N/A</v>
      </c>
      <c r="AG49" s="167" t="e">
        <f t="shared" si="12"/>
        <v>#N/A</v>
      </c>
      <c r="AH49" s="121" t="e">
        <f t="shared" si="65"/>
        <v>#N/A</v>
      </c>
      <c r="AI49" s="167" t="e">
        <f t="shared" si="14"/>
        <v>#N/A</v>
      </c>
      <c r="AJ49" s="121" t="e">
        <f t="shared" si="66"/>
        <v>#N/A</v>
      </c>
      <c r="AK49" s="167" t="e">
        <f t="shared" si="60"/>
        <v>#N/A</v>
      </c>
      <c r="AL49" s="167" t="e">
        <f t="shared" si="59"/>
        <v>#N/A</v>
      </c>
      <c r="AM49" s="53"/>
      <c r="AN49" s="121" t="e">
        <f t="shared" si="62"/>
        <v>#N/A</v>
      </c>
      <c r="AO49" s="121" t="e">
        <f t="shared" si="17"/>
        <v>#N/A</v>
      </c>
      <c r="AP49" s="54" t="e">
        <f t="shared" si="18"/>
        <v>#N/A</v>
      </c>
      <c r="BE49" s="5"/>
      <c r="BF49" s="4"/>
      <c r="BH49" s="4"/>
      <c r="BI49" s="2"/>
      <c r="BJ49" s="28"/>
    </row>
    <row r="50" spans="1:62" x14ac:dyDescent="0.25">
      <c r="A50" s="39"/>
      <c r="K50" s="139" t="e">
        <f t="shared" si="63"/>
        <v>#N/A</v>
      </c>
      <c r="L50" s="121" t="e">
        <f t="shared" si="64"/>
        <v>#N/A</v>
      </c>
      <c r="M50" s="121"/>
      <c r="N50" s="121" t="e">
        <f t="shared" si="70"/>
        <v>#N/A</v>
      </c>
      <c r="O50" s="121" t="e">
        <f t="shared" si="71"/>
        <v>#N/A</v>
      </c>
      <c r="P50" s="121" t="e">
        <f t="shared" si="72"/>
        <v>#N/A</v>
      </c>
      <c r="Q50" s="138" t="e">
        <f t="shared" si="73"/>
        <v>#N/A</v>
      </c>
      <c r="R50" s="46"/>
      <c r="S50" s="46"/>
      <c r="T50" s="46"/>
      <c r="Y50" s="64"/>
      <c r="AE50" s="167"/>
      <c r="AF50" s="121" t="e">
        <f t="shared" si="61"/>
        <v>#N/A</v>
      </c>
      <c r="AG50" s="167" t="e">
        <f t="shared" si="12"/>
        <v>#N/A</v>
      </c>
      <c r="AH50" s="121" t="e">
        <f t="shared" si="65"/>
        <v>#N/A</v>
      </c>
      <c r="AI50" s="167" t="e">
        <f t="shared" si="14"/>
        <v>#N/A</v>
      </c>
      <c r="AJ50" s="121" t="e">
        <f t="shared" si="66"/>
        <v>#N/A</v>
      </c>
      <c r="AK50" s="167" t="e">
        <f t="shared" si="60"/>
        <v>#N/A</v>
      </c>
      <c r="AL50" s="167" t="e">
        <f t="shared" si="59"/>
        <v>#N/A</v>
      </c>
      <c r="AM50" s="53"/>
      <c r="AN50" s="121" t="e">
        <f t="shared" si="62"/>
        <v>#N/A</v>
      </c>
      <c r="AO50" s="121" t="e">
        <f t="shared" si="17"/>
        <v>#N/A</v>
      </c>
      <c r="AP50" s="54" t="e">
        <f t="shared" si="18"/>
        <v>#N/A</v>
      </c>
      <c r="BE50" s="5"/>
      <c r="BF50" s="4"/>
      <c r="BH50" s="4"/>
      <c r="BI50" s="2"/>
      <c r="BJ50" s="28"/>
    </row>
    <row r="51" spans="1:62" x14ac:dyDescent="0.25">
      <c r="A51" s="39"/>
      <c r="G51" s="63"/>
      <c r="K51" s="139" t="e">
        <f t="shared" si="63"/>
        <v>#N/A</v>
      </c>
      <c r="L51" s="121" t="e">
        <f t="shared" si="64"/>
        <v>#N/A</v>
      </c>
      <c r="M51" s="121"/>
      <c r="N51" s="121" t="e">
        <f t="shared" si="70"/>
        <v>#N/A</v>
      </c>
      <c r="O51" s="121" t="e">
        <f t="shared" si="71"/>
        <v>#N/A</v>
      </c>
      <c r="P51" s="121" t="e">
        <f t="shared" si="72"/>
        <v>#N/A</v>
      </c>
      <c r="Q51" s="138" t="e">
        <f t="shared" si="73"/>
        <v>#N/A</v>
      </c>
      <c r="R51" s="46"/>
      <c r="S51" s="46"/>
      <c r="T51" s="46"/>
      <c r="Y51" s="64"/>
      <c r="AE51" s="167"/>
      <c r="AF51" s="121" t="e">
        <f t="shared" si="61"/>
        <v>#N/A</v>
      </c>
      <c r="AG51" s="167" t="e">
        <f t="shared" si="12"/>
        <v>#N/A</v>
      </c>
      <c r="AH51" s="121" t="e">
        <f t="shared" si="65"/>
        <v>#N/A</v>
      </c>
      <c r="AI51" s="167" t="e">
        <f t="shared" si="14"/>
        <v>#N/A</v>
      </c>
      <c r="AJ51" s="121" t="e">
        <f t="shared" si="66"/>
        <v>#N/A</v>
      </c>
      <c r="AK51" s="167" t="e">
        <f t="shared" si="60"/>
        <v>#N/A</v>
      </c>
      <c r="AL51" s="167" t="e">
        <f t="shared" si="59"/>
        <v>#N/A</v>
      </c>
      <c r="AM51" s="53"/>
      <c r="AN51" s="121" t="e">
        <f t="shared" si="62"/>
        <v>#N/A</v>
      </c>
      <c r="AO51" s="121" t="e">
        <f t="shared" si="17"/>
        <v>#N/A</v>
      </c>
      <c r="AP51" s="54" t="e">
        <f t="shared" si="18"/>
        <v>#N/A</v>
      </c>
      <c r="BE51" s="6"/>
      <c r="BF51" s="4"/>
      <c r="BH51" s="4"/>
      <c r="BI51" s="2"/>
      <c r="BJ51" s="28"/>
    </row>
    <row r="52" spans="1:62" x14ac:dyDescent="0.25">
      <c r="A52" s="39"/>
      <c r="G52" s="63"/>
      <c r="K52" s="139" t="e">
        <f t="shared" si="63"/>
        <v>#N/A</v>
      </c>
      <c r="L52" s="121" t="e">
        <f t="shared" si="64"/>
        <v>#N/A</v>
      </c>
      <c r="M52" s="121"/>
      <c r="N52" s="121" t="e">
        <f t="shared" si="70"/>
        <v>#N/A</v>
      </c>
      <c r="O52" s="121" t="e">
        <f t="shared" si="71"/>
        <v>#N/A</v>
      </c>
      <c r="P52" s="121" t="e">
        <f t="shared" si="72"/>
        <v>#N/A</v>
      </c>
      <c r="Q52" s="138" t="e">
        <f t="shared" si="73"/>
        <v>#N/A</v>
      </c>
      <c r="R52" s="46"/>
      <c r="S52" s="46"/>
      <c r="T52" s="46"/>
      <c r="Y52" s="64"/>
      <c r="AE52" s="167"/>
      <c r="AF52" s="121" t="e">
        <f t="shared" si="61"/>
        <v>#N/A</v>
      </c>
      <c r="AG52" s="167" t="e">
        <f t="shared" si="12"/>
        <v>#N/A</v>
      </c>
      <c r="AH52" s="121" t="e">
        <f t="shared" si="65"/>
        <v>#N/A</v>
      </c>
      <c r="AI52" s="167" t="e">
        <f t="shared" si="14"/>
        <v>#N/A</v>
      </c>
      <c r="AJ52" s="121" t="e">
        <f t="shared" si="66"/>
        <v>#N/A</v>
      </c>
      <c r="AK52" s="167" t="e">
        <f t="shared" si="60"/>
        <v>#N/A</v>
      </c>
      <c r="AL52" s="167" t="e">
        <f t="shared" si="59"/>
        <v>#N/A</v>
      </c>
      <c r="AM52" s="53"/>
      <c r="AN52" s="121" t="e">
        <f t="shared" si="62"/>
        <v>#N/A</v>
      </c>
      <c r="AO52" s="121" t="e">
        <f t="shared" si="17"/>
        <v>#N/A</v>
      </c>
      <c r="AP52" s="54" t="e">
        <f t="shared" si="18"/>
        <v>#N/A</v>
      </c>
      <c r="BE52" s="6"/>
      <c r="BF52" s="4"/>
      <c r="BH52" s="4"/>
      <c r="BI52" s="2"/>
      <c r="BJ52" s="28"/>
    </row>
    <row r="53" spans="1:62" x14ac:dyDescent="0.25">
      <c r="A53" s="39"/>
      <c r="G53" s="63"/>
      <c r="K53" s="139" t="e">
        <f t="shared" si="63"/>
        <v>#N/A</v>
      </c>
      <c r="L53" s="121" t="e">
        <f t="shared" si="64"/>
        <v>#N/A</v>
      </c>
      <c r="M53" s="121"/>
      <c r="N53" s="121" t="e">
        <f t="shared" si="70"/>
        <v>#N/A</v>
      </c>
      <c r="O53" s="121" t="e">
        <f t="shared" si="71"/>
        <v>#N/A</v>
      </c>
      <c r="P53" s="121" t="e">
        <f t="shared" si="72"/>
        <v>#N/A</v>
      </c>
      <c r="Q53" s="138" t="e">
        <f t="shared" si="73"/>
        <v>#N/A</v>
      </c>
      <c r="R53" s="46"/>
      <c r="S53" s="46"/>
      <c r="T53" s="46"/>
      <c r="Y53" s="64"/>
      <c r="AE53" s="167"/>
      <c r="AF53" s="121" t="e">
        <f t="shared" si="61"/>
        <v>#N/A</v>
      </c>
      <c r="AG53" s="167" t="e">
        <f t="shared" si="12"/>
        <v>#N/A</v>
      </c>
      <c r="AH53" s="121" t="e">
        <f t="shared" si="65"/>
        <v>#N/A</v>
      </c>
      <c r="AI53" s="167" t="e">
        <f t="shared" si="14"/>
        <v>#N/A</v>
      </c>
      <c r="AJ53" s="121" t="e">
        <f t="shared" si="66"/>
        <v>#N/A</v>
      </c>
      <c r="AK53" s="167" t="e">
        <f t="shared" si="60"/>
        <v>#N/A</v>
      </c>
      <c r="AL53" s="167" t="e">
        <f t="shared" si="59"/>
        <v>#N/A</v>
      </c>
      <c r="AM53" s="53"/>
      <c r="AN53" s="121" t="e">
        <f t="shared" si="62"/>
        <v>#N/A</v>
      </c>
      <c r="AO53" s="121" t="e">
        <f t="shared" si="17"/>
        <v>#N/A</v>
      </c>
      <c r="AP53" s="54" t="e">
        <f t="shared" si="18"/>
        <v>#N/A</v>
      </c>
      <c r="BE53" s="6"/>
      <c r="BF53" s="4"/>
      <c r="BH53" s="4"/>
      <c r="BI53" s="2"/>
      <c r="BJ53" s="28"/>
    </row>
    <row r="54" spans="1:62" x14ac:dyDescent="0.25">
      <c r="A54" s="39"/>
      <c r="G54" s="63"/>
      <c r="K54" s="139" t="e">
        <f t="shared" si="63"/>
        <v>#N/A</v>
      </c>
      <c r="L54" s="121" t="e">
        <f t="shared" si="64"/>
        <v>#N/A</v>
      </c>
      <c r="M54" s="121"/>
      <c r="N54" s="121" t="e">
        <f t="shared" si="70"/>
        <v>#N/A</v>
      </c>
      <c r="O54" s="121" t="e">
        <f t="shared" si="71"/>
        <v>#N/A</v>
      </c>
      <c r="P54" s="121" t="e">
        <f t="shared" si="72"/>
        <v>#N/A</v>
      </c>
      <c r="Q54" s="138" t="e">
        <f t="shared" si="73"/>
        <v>#N/A</v>
      </c>
      <c r="R54" s="46"/>
      <c r="S54" s="46"/>
      <c r="T54" s="46"/>
      <c r="Y54" s="64"/>
      <c r="AD54" s="66"/>
      <c r="AE54" s="167"/>
      <c r="AF54" s="121" t="e">
        <f t="shared" si="61"/>
        <v>#N/A</v>
      </c>
      <c r="AG54" s="167" t="e">
        <f t="shared" si="12"/>
        <v>#N/A</v>
      </c>
      <c r="AH54" s="121" t="e">
        <f t="shared" si="65"/>
        <v>#N/A</v>
      </c>
      <c r="AI54" s="167" t="e">
        <f t="shared" si="14"/>
        <v>#N/A</v>
      </c>
      <c r="AJ54" s="121" t="e">
        <f t="shared" si="66"/>
        <v>#N/A</v>
      </c>
      <c r="AK54" s="167" t="e">
        <f t="shared" si="60"/>
        <v>#N/A</v>
      </c>
      <c r="AL54" s="167" t="e">
        <f t="shared" si="59"/>
        <v>#N/A</v>
      </c>
      <c r="AM54" s="53"/>
      <c r="AN54" s="121" t="e">
        <f t="shared" si="62"/>
        <v>#N/A</v>
      </c>
      <c r="AO54" s="121" t="e">
        <f t="shared" si="17"/>
        <v>#N/A</v>
      </c>
      <c r="AP54" s="54" t="e">
        <f t="shared" si="18"/>
        <v>#N/A</v>
      </c>
      <c r="BE54" s="6"/>
      <c r="BF54" s="4"/>
      <c r="BH54" s="4"/>
      <c r="BI54" s="2"/>
      <c r="BJ54" s="28"/>
    </row>
    <row r="55" spans="1:62" x14ac:dyDescent="0.25">
      <c r="A55" s="39"/>
      <c r="K55" s="139" t="e">
        <f t="shared" si="63"/>
        <v>#N/A</v>
      </c>
      <c r="L55" s="121" t="e">
        <f t="shared" si="64"/>
        <v>#N/A</v>
      </c>
      <c r="M55" s="121"/>
      <c r="N55" s="121" t="e">
        <f t="shared" si="70"/>
        <v>#N/A</v>
      </c>
      <c r="O55" s="121" t="e">
        <f t="shared" si="71"/>
        <v>#N/A</v>
      </c>
      <c r="P55" s="121" t="e">
        <f t="shared" si="72"/>
        <v>#N/A</v>
      </c>
      <c r="Q55" s="138" t="e">
        <f t="shared" si="73"/>
        <v>#N/A</v>
      </c>
      <c r="R55" s="46"/>
      <c r="S55" s="46"/>
      <c r="T55" s="46"/>
      <c r="Y55" s="64"/>
      <c r="AE55" s="167"/>
      <c r="AF55" s="121" t="e">
        <f t="shared" si="61"/>
        <v>#N/A</v>
      </c>
      <c r="AG55" s="167" t="e">
        <f t="shared" si="12"/>
        <v>#N/A</v>
      </c>
      <c r="AH55" s="121" t="e">
        <f t="shared" si="65"/>
        <v>#N/A</v>
      </c>
      <c r="AI55" s="167" t="e">
        <f t="shared" si="14"/>
        <v>#N/A</v>
      </c>
      <c r="AJ55" s="121" t="e">
        <f t="shared" si="66"/>
        <v>#N/A</v>
      </c>
      <c r="AK55" s="167" t="e">
        <f t="shared" si="60"/>
        <v>#N/A</v>
      </c>
      <c r="AL55" s="167" t="e">
        <f t="shared" si="59"/>
        <v>#N/A</v>
      </c>
      <c r="AM55" s="53"/>
      <c r="AN55" s="121" t="e">
        <f t="shared" si="62"/>
        <v>#N/A</v>
      </c>
      <c r="AO55" s="121" t="e">
        <f t="shared" si="17"/>
        <v>#N/A</v>
      </c>
      <c r="AP55" s="54" t="e">
        <f t="shared" si="18"/>
        <v>#N/A</v>
      </c>
      <c r="BE55" s="6"/>
      <c r="BF55" s="4"/>
      <c r="BH55" s="4"/>
      <c r="BI55" s="2"/>
      <c r="BJ55" s="28"/>
    </row>
    <row r="56" spans="1:62" x14ac:dyDescent="0.25">
      <c r="A56" s="39"/>
      <c r="K56" s="139" t="e">
        <f t="shared" si="63"/>
        <v>#N/A</v>
      </c>
      <c r="L56" s="121" t="e">
        <f t="shared" si="64"/>
        <v>#N/A</v>
      </c>
      <c r="M56" s="121"/>
      <c r="N56" s="121" t="e">
        <f t="shared" si="70"/>
        <v>#N/A</v>
      </c>
      <c r="O56" s="121" t="e">
        <f t="shared" si="71"/>
        <v>#N/A</v>
      </c>
      <c r="P56" s="121" t="e">
        <f t="shared" si="72"/>
        <v>#N/A</v>
      </c>
      <c r="Q56" s="138" t="e">
        <f t="shared" si="73"/>
        <v>#N/A</v>
      </c>
      <c r="R56" s="46"/>
      <c r="S56" s="46"/>
      <c r="T56" s="46"/>
      <c r="W56" s="58"/>
      <c r="Y56" s="64"/>
      <c r="AE56" s="167"/>
      <c r="AF56" s="121" t="e">
        <f t="shared" si="61"/>
        <v>#N/A</v>
      </c>
      <c r="AG56" s="167" t="e">
        <f t="shared" si="12"/>
        <v>#N/A</v>
      </c>
      <c r="AH56" s="121" t="e">
        <f t="shared" si="65"/>
        <v>#N/A</v>
      </c>
      <c r="AI56" s="167" t="e">
        <f t="shared" si="14"/>
        <v>#N/A</v>
      </c>
      <c r="AJ56" s="121" t="e">
        <f t="shared" si="66"/>
        <v>#N/A</v>
      </c>
      <c r="AK56" s="167" t="e">
        <f t="shared" si="60"/>
        <v>#N/A</v>
      </c>
      <c r="AL56" s="167" t="e">
        <f t="shared" si="59"/>
        <v>#N/A</v>
      </c>
      <c r="AM56" s="53"/>
      <c r="AN56" s="121" t="e">
        <f t="shared" si="62"/>
        <v>#N/A</v>
      </c>
      <c r="AO56" s="121" t="e">
        <f t="shared" si="17"/>
        <v>#N/A</v>
      </c>
      <c r="AP56" s="54" t="e">
        <f t="shared" si="18"/>
        <v>#N/A</v>
      </c>
      <c r="BE56" s="5"/>
      <c r="BF56" s="4"/>
      <c r="BH56" s="4"/>
      <c r="BI56" s="2"/>
      <c r="BJ56" s="28"/>
    </row>
    <row r="57" spans="1:62" x14ac:dyDescent="0.25">
      <c r="A57" s="39"/>
      <c r="K57" s="139" t="e">
        <f t="shared" si="63"/>
        <v>#N/A</v>
      </c>
      <c r="L57" s="121" t="e">
        <f t="shared" si="64"/>
        <v>#N/A</v>
      </c>
      <c r="M57" s="121"/>
      <c r="N57" s="121" t="e">
        <f t="shared" si="70"/>
        <v>#N/A</v>
      </c>
      <c r="O57" s="121" t="e">
        <f t="shared" si="71"/>
        <v>#N/A</v>
      </c>
      <c r="P57" s="121" t="e">
        <f t="shared" si="72"/>
        <v>#N/A</v>
      </c>
      <c r="Q57" s="138" t="e">
        <f t="shared" si="73"/>
        <v>#N/A</v>
      </c>
      <c r="R57" s="46"/>
      <c r="S57" s="46"/>
      <c r="T57" s="46"/>
      <c r="Y57" s="64"/>
      <c r="AE57" s="167"/>
      <c r="AF57" s="121" t="e">
        <f t="shared" si="61"/>
        <v>#N/A</v>
      </c>
      <c r="AG57" s="167" t="e">
        <f t="shared" si="12"/>
        <v>#N/A</v>
      </c>
      <c r="AH57" s="121" t="e">
        <f t="shared" si="65"/>
        <v>#N/A</v>
      </c>
      <c r="AI57" s="167" t="e">
        <f t="shared" si="14"/>
        <v>#N/A</v>
      </c>
      <c r="AJ57" s="121" t="e">
        <f t="shared" si="66"/>
        <v>#N/A</v>
      </c>
      <c r="AK57" s="167" t="e">
        <f t="shared" si="60"/>
        <v>#N/A</v>
      </c>
      <c r="AL57" s="167" t="e">
        <f t="shared" si="59"/>
        <v>#N/A</v>
      </c>
      <c r="AM57" s="53"/>
      <c r="AN57" s="121" t="e">
        <f t="shared" si="62"/>
        <v>#N/A</v>
      </c>
      <c r="AO57" s="121" t="e">
        <f t="shared" si="17"/>
        <v>#N/A</v>
      </c>
      <c r="AP57" s="54" t="e">
        <f t="shared" si="18"/>
        <v>#N/A</v>
      </c>
      <c r="BE57" s="6"/>
      <c r="BF57" s="4"/>
      <c r="BH57" s="4"/>
      <c r="BI57" s="2"/>
      <c r="BJ57" s="28"/>
    </row>
    <row r="58" spans="1:62" x14ac:dyDescent="0.25">
      <c r="A58" s="39"/>
      <c r="G58" s="63"/>
      <c r="K58" s="139" t="e">
        <f t="shared" si="63"/>
        <v>#N/A</v>
      </c>
      <c r="L58" s="121" t="e">
        <f t="shared" si="64"/>
        <v>#N/A</v>
      </c>
      <c r="M58" s="121"/>
      <c r="N58" s="121" t="e">
        <f t="shared" si="70"/>
        <v>#N/A</v>
      </c>
      <c r="O58" s="121" t="e">
        <f t="shared" si="71"/>
        <v>#N/A</v>
      </c>
      <c r="P58" s="121" t="e">
        <f t="shared" si="72"/>
        <v>#N/A</v>
      </c>
      <c r="Q58" s="138" t="e">
        <f t="shared" si="73"/>
        <v>#N/A</v>
      </c>
      <c r="R58" s="46"/>
      <c r="S58" s="46"/>
      <c r="T58" s="46"/>
      <c r="Y58" s="64"/>
      <c r="AE58" s="167"/>
      <c r="AF58" s="121" t="e">
        <f t="shared" si="61"/>
        <v>#N/A</v>
      </c>
      <c r="AG58" s="167" t="e">
        <f t="shared" si="12"/>
        <v>#N/A</v>
      </c>
      <c r="AH58" s="121" t="e">
        <f t="shared" si="65"/>
        <v>#N/A</v>
      </c>
      <c r="AI58" s="167" t="e">
        <f t="shared" si="14"/>
        <v>#N/A</v>
      </c>
      <c r="AJ58" s="121" t="e">
        <f t="shared" si="66"/>
        <v>#N/A</v>
      </c>
      <c r="AK58" s="167" t="e">
        <f t="shared" si="60"/>
        <v>#N/A</v>
      </c>
      <c r="AL58" s="167" t="e">
        <f t="shared" si="59"/>
        <v>#N/A</v>
      </c>
      <c r="AM58" s="53"/>
      <c r="AN58" s="121" t="e">
        <f t="shared" si="62"/>
        <v>#N/A</v>
      </c>
      <c r="AO58" s="121" t="e">
        <f t="shared" si="17"/>
        <v>#N/A</v>
      </c>
      <c r="AP58" s="54" t="e">
        <f t="shared" si="18"/>
        <v>#N/A</v>
      </c>
      <c r="BE58" s="6"/>
      <c r="BF58" s="4"/>
      <c r="BH58" s="4"/>
      <c r="BI58" s="2"/>
      <c r="BJ58" s="28"/>
    </row>
    <row r="59" spans="1:62" x14ac:dyDescent="0.25">
      <c r="A59" s="39"/>
      <c r="G59" s="63"/>
      <c r="K59" s="139" t="e">
        <f t="shared" si="63"/>
        <v>#N/A</v>
      </c>
      <c r="L59" s="121" t="e">
        <f t="shared" si="64"/>
        <v>#N/A</v>
      </c>
      <c r="M59" s="121"/>
      <c r="N59" s="121" t="e">
        <f t="shared" si="70"/>
        <v>#N/A</v>
      </c>
      <c r="O59" s="121" t="e">
        <f t="shared" si="71"/>
        <v>#N/A</v>
      </c>
      <c r="P59" s="121" t="e">
        <f t="shared" si="72"/>
        <v>#N/A</v>
      </c>
      <c r="Q59" s="138" t="e">
        <f t="shared" si="73"/>
        <v>#N/A</v>
      </c>
      <c r="R59" s="46"/>
      <c r="S59" s="46"/>
      <c r="T59" s="46"/>
      <c r="Y59" s="64"/>
      <c r="AE59" s="167"/>
      <c r="AF59" s="121" t="e">
        <f t="shared" si="61"/>
        <v>#N/A</v>
      </c>
      <c r="AG59" s="167" t="e">
        <f t="shared" si="12"/>
        <v>#N/A</v>
      </c>
      <c r="AH59" s="121" t="e">
        <f t="shared" si="65"/>
        <v>#N/A</v>
      </c>
      <c r="AI59" s="167" t="e">
        <f t="shared" si="14"/>
        <v>#N/A</v>
      </c>
      <c r="AJ59" s="121" t="e">
        <f t="shared" si="66"/>
        <v>#N/A</v>
      </c>
      <c r="AK59" s="167" t="e">
        <f t="shared" si="60"/>
        <v>#N/A</v>
      </c>
      <c r="AL59" s="167" t="e">
        <f t="shared" si="59"/>
        <v>#N/A</v>
      </c>
      <c r="AM59" s="53"/>
      <c r="AN59" s="121" t="e">
        <f t="shared" si="62"/>
        <v>#N/A</v>
      </c>
      <c r="AO59" s="121" t="e">
        <f t="shared" si="17"/>
        <v>#N/A</v>
      </c>
      <c r="AP59" s="54" t="e">
        <f t="shared" si="18"/>
        <v>#N/A</v>
      </c>
      <c r="BE59" s="6"/>
      <c r="BF59" s="4"/>
      <c r="BH59" s="4"/>
      <c r="BI59" s="2"/>
      <c r="BJ59" s="28"/>
    </row>
    <row r="60" spans="1:62" x14ac:dyDescent="0.25">
      <c r="A60" s="39"/>
      <c r="G60" s="63"/>
      <c r="K60" s="139" t="e">
        <f t="shared" si="63"/>
        <v>#N/A</v>
      </c>
      <c r="L60" s="121" t="e">
        <f t="shared" si="64"/>
        <v>#N/A</v>
      </c>
      <c r="M60" s="121"/>
      <c r="N60" s="121" t="e">
        <f t="shared" si="70"/>
        <v>#N/A</v>
      </c>
      <c r="O60" s="121" t="e">
        <f t="shared" si="71"/>
        <v>#N/A</v>
      </c>
      <c r="P60" s="121" t="e">
        <f t="shared" si="72"/>
        <v>#N/A</v>
      </c>
      <c r="Q60" s="138" t="e">
        <f t="shared" si="73"/>
        <v>#N/A</v>
      </c>
      <c r="R60" s="46"/>
      <c r="S60" s="46"/>
      <c r="T60" s="46"/>
      <c r="Y60" s="64"/>
      <c r="AE60" s="167"/>
      <c r="AF60" s="121" t="e">
        <f t="shared" si="61"/>
        <v>#N/A</v>
      </c>
      <c r="AG60" s="167" t="e">
        <f t="shared" si="12"/>
        <v>#N/A</v>
      </c>
      <c r="AH60" s="121" t="e">
        <f t="shared" si="65"/>
        <v>#N/A</v>
      </c>
      <c r="AI60" s="167" t="e">
        <f t="shared" si="14"/>
        <v>#N/A</v>
      </c>
      <c r="AJ60" s="121" t="e">
        <f t="shared" si="66"/>
        <v>#N/A</v>
      </c>
      <c r="AK60" s="167" t="e">
        <f t="shared" si="60"/>
        <v>#N/A</v>
      </c>
      <c r="AL60" s="167" t="e">
        <f t="shared" si="59"/>
        <v>#N/A</v>
      </c>
      <c r="AM60" s="53"/>
      <c r="AN60" s="121" t="e">
        <f t="shared" si="62"/>
        <v>#N/A</v>
      </c>
      <c r="AO60" s="121" t="e">
        <f t="shared" si="17"/>
        <v>#N/A</v>
      </c>
      <c r="AP60" s="54" t="e">
        <f t="shared" si="18"/>
        <v>#N/A</v>
      </c>
      <c r="BE60" s="6"/>
      <c r="BF60" s="4"/>
      <c r="BH60" s="4"/>
      <c r="BI60" s="2"/>
      <c r="BJ60" s="28"/>
    </row>
    <row r="61" spans="1:62" x14ac:dyDescent="0.25">
      <c r="A61" s="39"/>
      <c r="G61" s="63"/>
      <c r="K61" s="139" t="e">
        <f t="shared" si="63"/>
        <v>#N/A</v>
      </c>
      <c r="L61" s="121" t="e">
        <f t="shared" si="64"/>
        <v>#N/A</v>
      </c>
      <c r="M61" s="121"/>
      <c r="N61" s="121" t="e">
        <f t="shared" si="70"/>
        <v>#N/A</v>
      </c>
      <c r="O61" s="121" t="e">
        <f t="shared" si="71"/>
        <v>#N/A</v>
      </c>
      <c r="P61" s="121" t="e">
        <f t="shared" si="72"/>
        <v>#N/A</v>
      </c>
      <c r="Q61" s="138" t="e">
        <f t="shared" si="73"/>
        <v>#N/A</v>
      </c>
      <c r="R61" s="46"/>
      <c r="S61" s="46"/>
      <c r="T61" s="46"/>
      <c r="Y61" s="64"/>
      <c r="AE61" s="167"/>
      <c r="AF61" s="121" t="e">
        <f t="shared" si="61"/>
        <v>#N/A</v>
      </c>
      <c r="AG61" s="167" t="e">
        <f t="shared" si="12"/>
        <v>#N/A</v>
      </c>
      <c r="AH61" s="121" t="e">
        <f t="shared" si="65"/>
        <v>#N/A</v>
      </c>
      <c r="AI61" s="167" t="e">
        <f t="shared" si="14"/>
        <v>#N/A</v>
      </c>
      <c r="AJ61" s="121" t="e">
        <f t="shared" si="66"/>
        <v>#N/A</v>
      </c>
      <c r="AK61" s="167" t="e">
        <f t="shared" si="60"/>
        <v>#N/A</v>
      </c>
      <c r="AL61" s="167" t="e">
        <f t="shared" si="59"/>
        <v>#N/A</v>
      </c>
      <c r="AM61" s="53"/>
      <c r="AN61" s="121" t="e">
        <f t="shared" si="62"/>
        <v>#N/A</v>
      </c>
      <c r="AO61" s="121" t="e">
        <f t="shared" si="17"/>
        <v>#N/A</v>
      </c>
      <c r="AP61" s="54" t="e">
        <f t="shared" si="18"/>
        <v>#N/A</v>
      </c>
      <c r="BE61" s="6"/>
      <c r="BF61" s="4"/>
      <c r="BH61" s="4"/>
      <c r="BI61" s="2"/>
      <c r="BJ61" s="28"/>
    </row>
    <row r="62" spans="1:62" x14ac:dyDescent="0.25">
      <c r="A62" s="39"/>
      <c r="G62" s="63"/>
      <c r="K62" s="139" t="e">
        <f t="shared" si="63"/>
        <v>#N/A</v>
      </c>
      <c r="L62" s="121" t="e">
        <f t="shared" si="64"/>
        <v>#N/A</v>
      </c>
      <c r="M62" s="121"/>
      <c r="N62" s="121" t="e">
        <f t="shared" si="70"/>
        <v>#N/A</v>
      </c>
      <c r="O62" s="121" t="e">
        <f t="shared" si="71"/>
        <v>#N/A</v>
      </c>
      <c r="P62" s="121" t="e">
        <f t="shared" si="72"/>
        <v>#N/A</v>
      </c>
      <c r="Q62" s="138" t="e">
        <f t="shared" si="73"/>
        <v>#N/A</v>
      </c>
      <c r="R62" s="46"/>
      <c r="S62" s="46"/>
      <c r="T62" s="46"/>
      <c r="Y62" s="64"/>
      <c r="AE62" s="167"/>
      <c r="AF62" s="121" t="e">
        <f t="shared" si="61"/>
        <v>#N/A</v>
      </c>
      <c r="AG62" s="167" t="e">
        <f t="shared" si="12"/>
        <v>#N/A</v>
      </c>
      <c r="AH62" s="121" t="e">
        <f t="shared" si="65"/>
        <v>#N/A</v>
      </c>
      <c r="AI62" s="167" t="e">
        <f t="shared" si="14"/>
        <v>#N/A</v>
      </c>
      <c r="AJ62" s="121" t="e">
        <f t="shared" si="66"/>
        <v>#N/A</v>
      </c>
      <c r="AK62" s="167" t="e">
        <f t="shared" si="60"/>
        <v>#N/A</v>
      </c>
      <c r="AL62" s="167" t="e">
        <f t="shared" si="59"/>
        <v>#N/A</v>
      </c>
      <c r="AM62" s="53"/>
      <c r="AN62" s="121" t="e">
        <f t="shared" si="62"/>
        <v>#N/A</v>
      </c>
      <c r="AO62" s="121" t="e">
        <f t="shared" si="17"/>
        <v>#N/A</v>
      </c>
      <c r="AP62" s="54" t="e">
        <f t="shared" si="18"/>
        <v>#N/A</v>
      </c>
      <c r="BE62" s="6"/>
      <c r="BF62" s="4"/>
      <c r="BH62" s="4"/>
      <c r="BI62" s="2"/>
      <c r="BJ62" s="28"/>
    </row>
    <row r="63" spans="1:62" x14ac:dyDescent="0.25">
      <c r="A63" s="39"/>
      <c r="G63" s="63"/>
      <c r="K63" s="139" t="e">
        <f t="shared" si="63"/>
        <v>#N/A</v>
      </c>
      <c r="L63" s="121" t="e">
        <f t="shared" si="64"/>
        <v>#N/A</v>
      </c>
      <c r="M63" s="121"/>
      <c r="N63" s="121" t="e">
        <f t="shared" si="70"/>
        <v>#N/A</v>
      </c>
      <c r="O63" s="121" t="e">
        <f t="shared" si="71"/>
        <v>#N/A</v>
      </c>
      <c r="P63" s="121" t="e">
        <f t="shared" si="72"/>
        <v>#N/A</v>
      </c>
      <c r="Q63" s="138" t="e">
        <f t="shared" si="73"/>
        <v>#N/A</v>
      </c>
      <c r="R63" s="46"/>
      <c r="S63" s="46"/>
      <c r="T63" s="46"/>
      <c r="Y63" s="64"/>
      <c r="AE63" s="167"/>
      <c r="AF63" s="121" t="e">
        <f t="shared" si="61"/>
        <v>#N/A</v>
      </c>
      <c r="AG63" s="167" t="e">
        <f t="shared" si="12"/>
        <v>#N/A</v>
      </c>
      <c r="AH63" s="121" t="e">
        <f t="shared" si="65"/>
        <v>#N/A</v>
      </c>
      <c r="AI63" s="167" t="e">
        <f t="shared" si="14"/>
        <v>#N/A</v>
      </c>
      <c r="AJ63" s="121" t="e">
        <f t="shared" si="66"/>
        <v>#N/A</v>
      </c>
      <c r="AK63" s="167" t="e">
        <f t="shared" si="60"/>
        <v>#N/A</v>
      </c>
      <c r="AL63" s="167" t="e">
        <f t="shared" si="59"/>
        <v>#N/A</v>
      </c>
      <c r="AM63" s="53"/>
      <c r="AN63" s="121" t="e">
        <f t="shared" si="62"/>
        <v>#N/A</v>
      </c>
      <c r="AO63" s="121" t="e">
        <f t="shared" si="17"/>
        <v>#N/A</v>
      </c>
      <c r="AP63" s="54" t="e">
        <f t="shared" si="18"/>
        <v>#N/A</v>
      </c>
      <c r="BE63" s="6"/>
      <c r="BF63" s="4"/>
      <c r="BH63" s="4"/>
      <c r="BI63" s="2"/>
      <c r="BJ63" s="28"/>
    </row>
    <row r="64" spans="1:62" x14ac:dyDescent="0.25">
      <c r="A64" s="39"/>
      <c r="K64" s="139" t="e">
        <f t="shared" si="63"/>
        <v>#N/A</v>
      </c>
      <c r="L64" s="121" t="e">
        <f t="shared" si="64"/>
        <v>#N/A</v>
      </c>
      <c r="M64" s="121"/>
      <c r="N64" s="121" t="e">
        <f t="shared" si="70"/>
        <v>#N/A</v>
      </c>
      <c r="O64" s="121" t="e">
        <f t="shared" si="71"/>
        <v>#N/A</v>
      </c>
      <c r="P64" s="121" t="e">
        <f t="shared" si="72"/>
        <v>#N/A</v>
      </c>
      <c r="Q64" s="138" t="e">
        <f t="shared" si="73"/>
        <v>#N/A</v>
      </c>
      <c r="R64" s="46"/>
      <c r="S64" s="46"/>
      <c r="T64" s="46"/>
      <c r="Y64" s="64"/>
      <c r="AE64" s="167"/>
      <c r="AF64" s="121" t="e">
        <f t="shared" si="61"/>
        <v>#N/A</v>
      </c>
      <c r="AG64" s="167" t="e">
        <f t="shared" si="12"/>
        <v>#N/A</v>
      </c>
      <c r="AH64" s="121" t="e">
        <f t="shared" si="65"/>
        <v>#N/A</v>
      </c>
      <c r="AI64" s="167" t="e">
        <f t="shared" si="14"/>
        <v>#N/A</v>
      </c>
      <c r="AJ64" s="121" t="e">
        <f t="shared" si="66"/>
        <v>#N/A</v>
      </c>
      <c r="AK64" s="167" t="e">
        <f t="shared" si="60"/>
        <v>#N/A</v>
      </c>
      <c r="AL64" s="167" t="e">
        <f t="shared" si="59"/>
        <v>#N/A</v>
      </c>
      <c r="AM64" s="53"/>
      <c r="AN64" s="121" t="e">
        <f t="shared" si="62"/>
        <v>#N/A</v>
      </c>
      <c r="AO64" s="121" t="e">
        <f t="shared" si="17"/>
        <v>#N/A</v>
      </c>
      <c r="AP64" s="54" t="e">
        <f t="shared" si="18"/>
        <v>#N/A</v>
      </c>
      <c r="BE64" s="6"/>
      <c r="BF64" s="4"/>
      <c r="BH64" s="4"/>
      <c r="BI64" s="2"/>
      <c r="BJ64" s="28"/>
    </row>
    <row r="65" spans="1:62" x14ac:dyDescent="0.25">
      <c r="A65" s="39"/>
      <c r="G65" s="63"/>
      <c r="K65" s="139" t="e">
        <f t="shared" si="63"/>
        <v>#N/A</v>
      </c>
      <c r="L65" s="121" t="e">
        <f t="shared" si="64"/>
        <v>#N/A</v>
      </c>
      <c r="M65" s="121"/>
      <c r="N65" s="121" t="e">
        <f t="shared" si="70"/>
        <v>#N/A</v>
      </c>
      <c r="O65" s="121" t="e">
        <f t="shared" si="71"/>
        <v>#N/A</v>
      </c>
      <c r="P65" s="121" t="e">
        <f t="shared" si="72"/>
        <v>#N/A</v>
      </c>
      <c r="Q65" s="138" t="e">
        <f t="shared" si="73"/>
        <v>#N/A</v>
      </c>
      <c r="R65" s="46"/>
      <c r="S65" s="46"/>
      <c r="T65" s="46"/>
      <c r="Y65" s="64"/>
      <c r="AE65" s="167"/>
      <c r="AF65" s="121" t="e">
        <f t="shared" si="61"/>
        <v>#N/A</v>
      </c>
      <c r="AG65" s="167" t="e">
        <f t="shared" si="12"/>
        <v>#N/A</v>
      </c>
      <c r="AH65" s="121" t="e">
        <f t="shared" si="65"/>
        <v>#N/A</v>
      </c>
      <c r="AI65" s="167" t="e">
        <f t="shared" si="14"/>
        <v>#N/A</v>
      </c>
      <c r="AJ65" s="121" t="e">
        <f t="shared" si="66"/>
        <v>#N/A</v>
      </c>
      <c r="AK65" s="167" t="e">
        <f t="shared" si="60"/>
        <v>#N/A</v>
      </c>
      <c r="AL65" s="167" t="e">
        <f t="shared" si="59"/>
        <v>#N/A</v>
      </c>
      <c r="AM65" s="53"/>
      <c r="AN65" s="121" t="e">
        <f t="shared" si="62"/>
        <v>#N/A</v>
      </c>
      <c r="AO65" s="121" t="e">
        <f t="shared" si="17"/>
        <v>#N/A</v>
      </c>
      <c r="AP65" s="54" t="e">
        <f t="shared" si="18"/>
        <v>#N/A</v>
      </c>
      <c r="BE65" s="6"/>
      <c r="BF65" s="4"/>
      <c r="BH65" s="4"/>
      <c r="BI65" s="2"/>
      <c r="BJ65" s="28"/>
    </row>
    <row r="66" spans="1:62" x14ac:dyDescent="0.25">
      <c r="A66" s="39"/>
      <c r="G66" s="63"/>
      <c r="K66" s="139" t="e">
        <f t="shared" ref="K66:K97" si="74">VLOOKUP(J66,RPP,3)</f>
        <v>#N/A</v>
      </c>
      <c r="L66" s="121" t="e">
        <f t="shared" ref="L66:L97" si="75">VLOOKUP(J66,RPP,4)</f>
        <v>#N/A</v>
      </c>
      <c r="M66" s="121"/>
      <c r="N66" s="121" t="e">
        <f t="shared" si="70"/>
        <v>#N/A</v>
      </c>
      <c r="O66" s="121" t="e">
        <f t="shared" si="71"/>
        <v>#N/A</v>
      </c>
      <c r="P66" s="121" t="e">
        <f t="shared" si="72"/>
        <v>#N/A</v>
      </c>
      <c r="Q66" s="138" t="e">
        <f t="shared" si="73"/>
        <v>#N/A</v>
      </c>
      <c r="R66" s="46"/>
      <c r="S66" s="46"/>
      <c r="T66" s="46"/>
      <c r="W66" s="58"/>
      <c r="Y66" s="64"/>
      <c r="AE66" s="167"/>
      <c r="AF66" s="121" t="e">
        <f t="shared" ref="AF66:AF97" si="76">VLOOKUP(J66,RPP,51)</f>
        <v>#N/A</v>
      </c>
      <c r="AG66" s="167" t="e">
        <f t="shared" si="12"/>
        <v>#N/A</v>
      </c>
      <c r="AH66" s="121" t="e">
        <f t="shared" si="65"/>
        <v>#N/A</v>
      </c>
      <c r="AI66" s="167" t="e">
        <f t="shared" si="14"/>
        <v>#N/A</v>
      </c>
      <c r="AJ66" s="121" t="e">
        <f t="shared" ref="AJ66:AJ97" si="77">VLOOKUP(J66,RPP,50)</f>
        <v>#N/A</v>
      </c>
      <c r="AK66" s="167" t="e">
        <f t="shared" si="60"/>
        <v>#N/A</v>
      </c>
      <c r="AL66" s="167" t="e">
        <f t="shared" si="59"/>
        <v>#N/A</v>
      </c>
      <c r="AM66" s="53"/>
      <c r="AN66" s="121" t="e">
        <f t="shared" ref="AN66:AN97" si="78">VLOOKUP(J66,RPP,17)</f>
        <v>#N/A</v>
      </c>
      <c r="AO66" s="121" t="e">
        <f t="shared" si="17"/>
        <v>#N/A</v>
      </c>
      <c r="AP66" s="54" t="e">
        <f t="shared" si="18"/>
        <v>#N/A</v>
      </c>
      <c r="BE66" s="6"/>
      <c r="BF66" s="4"/>
      <c r="BH66" s="4"/>
      <c r="BI66" s="2"/>
      <c r="BJ66" s="28"/>
    </row>
    <row r="67" spans="1:62" x14ac:dyDescent="0.25">
      <c r="A67" s="39"/>
      <c r="G67" s="63"/>
      <c r="K67" s="139" t="e">
        <f t="shared" si="74"/>
        <v>#N/A</v>
      </c>
      <c r="L67" s="121" t="e">
        <f t="shared" si="75"/>
        <v>#N/A</v>
      </c>
      <c r="M67" s="121"/>
      <c r="N67" s="121" t="e">
        <f t="shared" si="70"/>
        <v>#N/A</v>
      </c>
      <c r="O67" s="121" t="e">
        <f t="shared" si="71"/>
        <v>#N/A</v>
      </c>
      <c r="P67" s="121" t="e">
        <f t="shared" si="72"/>
        <v>#N/A</v>
      </c>
      <c r="Q67" s="138" t="e">
        <f t="shared" si="73"/>
        <v>#N/A</v>
      </c>
      <c r="R67" s="46"/>
      <c r="S67" s="46"/>
      <c r="T67" s="46"/>
      <c r="W67" s="58"/>
      <c r="Y67" s="64"/>
      <c r="AE67" s="167"/>
      <c r="AF67" s="121" t="e">
        <f t="shared" si="76"/>
        <v>#N/A</v>
      </c>
      <c r="AG67" s="167" t="e">
        <f t="shared" ref="AG67:AG120" si="79">AF67*AE67</f>
        <v>#N/A</v>
      </c>
      <c r="AH67" s="121" t="e">
        <f t="shared" ref="AH67:AH98" si="80">VLOOKUP(J66,RPP,48)</f>
        <v>#N/A</v>
      </c>
      <c r="AI67" s="167" t="e">
        <f t="shared" ref="AI67:AI120" si="81">-AB67*AH67</f>
        <v>#N/A</v>
      </c>
      <c r="AJ67" s="121" t="e">
        <f t="shared" si="77"/>
        <v>#N/A</v>
      </c>
      <c r="AK67" s="167" t="e">
        <f t="shared" si="60"/>
        <v>#N/A</v>
      </c>
      <c r="AL67" s="167" t="e">
        <f t="shared" si="59"/>
        <v>#N/A</v>
      </c>
      <c r="AM67" s="53"/>
      <c r="AN67" s="121" t="e">
        <f t="shared" si="78"/>
        <v>#N/A</v>
      </c>
      <c r="AO67" s="121" t="e">
        <f t="shared" ref="AO67:AO120" si="82">LEFT(AN67,2)</f>
        <v>#N/A</v>
      </c>
      <c r="AP67" s="54" t="e">
        <f t="shared" ref="AP67:AP120" si="83">IF(RIGHT(AN67,5)="KERJA",WORKDAY(G67,AO67),G67+AO67)</f>
        <v>#N/A</v>
      </c>
      <c r="BE67" s="6"/>
      <c r="BF67" s="4"/>
      <c r="BH67" s="4"/>
      <c r="BI67" s="2"/>
      <c r="BJ67" s="28"/>
    </row>
    <row r="68" spans="1:62" x14ac:dyDescent="0.25">
      <c r="A68" s="39"/>
      <c r="G68" s="63"/>
      <c r="K68" s="139" t="e">
        <f t="shared" si="74"/>
        <v>#N/A</v>
      </c>
      <c r="L68" s="121" t="e">
        <f t="shared" si="75"/>
        <v>#N/A</v>
      </c>
      <c r="M68" s="121"/>
      <c r="N68" s="121" t="e">
        <f t="shared" si="70"/>
        <v>#N/A</v>
      </c>
      <c r="O68" s="121" t="e">
        <f t="shared" si="71"/>
        <v>#N/A</v>
      </c>
      <c r="P68" s="121" t="e">
        <f t="shared" si="72"/>
        <v>#N/A</v>
      </c>
      <c r="Q68" s="138" t="e">
        <f t="shared" si="73"/>
        <v>#N/A</v>
      </c>
      <c r="R68" s="46"/>
      <c r="S68" s="46"/>
      <c r="T68" s="46"/>
      <c r="Y68" s="64"/>
      <c r="AE68" s="167"/>
      <c r="AF68" s="121" t="e">
        <f t="shared" si="76"/>
        <v>#N/A</v>
      </c>
      <c r="AG68" s="167" t="e">
        <f t="shared" si="79"/>
        <v>#N/A</v>
      </c>
      <c r="AH68" s="121" t="e">
        <f t="shared" si="80"/>
        <v>#N/A</v>
      </c>
      <c r="AI68" s="167" t="e">
        <f t="shared" si="81"/>
        <v>#N/A</v>
      </c>
      <c r="AJ68" s="121" t="e">
        <f t="shared" si="77"/>
        <v>#N/A</v>
      </c>
      <c r="AK68" s="167" t="e">
        <f t="shared" si="60"/>
        <v>#N/A</v>
      </c>
      <c r="AL68" s="167" t="e">
        <f t="shared" si="59"/>
        <v>#N/A</v>
      </c>
      <c r="AM68" s="53"/>
      <c r="AN68" s="121" t="e">
        <f t="shared" si="78"/>
        <v>#N/A</v>
      </c>
      <c r="AO68" s="121" t="e">
        <f t="shared" si="82"/>
        <v>#N/A</v>
      </c>
      <c r="AP68" s="54" t="e">
        <f t="shared" si="83"/>
        <v>#N/A</v>
      </c>
      <c r="BE68" s="6"/>
      <c r="BF68" s="4"/>
      <c r="BH68" s="4"/>
      <c r="BI68" s="2"/>
      <c r="BJ68" s="28"/>
    </row>
    <row r="69" spans="1:62" x14ac:dyDescent="0.25">
      <c r="A69" s="39"/>
      <c r="G69" s="63"/>
      <c r="K69" s="139" t="e">
        <f t="shared" si="74"/>
        <v>#N/A</v>
      </c>
      <c r="L69" s="121" t="e">
        <f t="shared" si="75"/>
        <v>#N/A</v>
      </c>
      <c r="M69" s="121"/>
      <c r="N69" s="121" t="e">
        <f t="shared" si="70"/>
        <v>#N/A</v>
      </c>
      <c r="O69" s="121" t="e">
        <f t="shared" si="71"/>
        <v>#N/A</v>
      </c>
      <c r="P69" s="121" t="e">
        <f t="shared" si="72"/>
        <v>#N/A</v>
      </c>
      <c r="Q69" s="138" t="e">
        <f t="shared" si="73"/>
        <v>#N/A</v>
      </c>
      <c r="R69" s="46"/>
      <c r="S69" s="46"/>
      <c r="T69" s="46"/>
      <c r="Y69" s="64"/>
      <c r="AE69" s="167"/>
      <c r="AF69" s="121" t="e">
        <f t="shared" si="76"/>
        <v>#N/A</v>
      </c>
      <c r="AG69" s="167" t="e">
        <f t="shared" si="79"/>
        <v>#N/A</v>
      </c>
      <c r="AH69" s="121" t="e">
        <f t="shared" si="80"/>
        <v>#N/A</v>
      </c>
      <c r="AI69" s="167" t="e">
        <f t="shared" si="81"/>
        <v>#N/A</v>
      </c>
      <c r="AJ69" s="121" t="e">
        <f t="shared" si="77"/>
        <v>#N/A</v>
      </c>
      <c r="AK69" s="167" t="e">
        <f t="shared" si="60"/>
        <v>#N/A</v>
      </c>
      <c r="AL69" s="167" t="e">
        <f t="shared" si="59"/>
        <v>#N/A</v>
      </c>
      <c r="AM69" s="53"/>
      <c r="AN69" s="121" t="e">
        <f t="shared" si="78"/>
        <v>#N/A</v>
      </c>
      <c r="AO69" s="121" t="e">
        <f t="shared" si="82"/>
        <v>#N/A</v>
      </c>
      <c r="AP69" s="54" t="e">
        <f t="shared" si="83"/>
        <v>#N/A</v>
      </c>
      <c r="BE69" s="6"/>
      <c r="BF69" s="4"/>
      <c r="BH69" s="4"/>
      <c r="BI69" s="2"/>
      <c r="BJ69" s="28"/>
    </row>
    <row r="70" spans="1:62" x14ac:dyDescent="0.25">
      <c r="A70" s="39"/>
      <c r="G70" s="63"/>
      <c r="K70" s="139" t="e">
        <f t="shared" si="74"/>
        <v>#N/A</v>
      </c>
      <c r="L70" s="121" t="e">
        <f t="shared" si="75"/>
        <v>#N/A</v>
      </c>
      <c r="M70" s="121"/>
      <c r="N70" s="121" t="e">
        <f t="shared" si="70"/>
        <v>#N/A</v>
      </c>
      <c r="O70" s="121" t="e">
        <f t="shared" si="71"/>
        <v>#N/A</v>
      </c>
      <c r="P70" s="121" t="e">
        <f t="shared" si="72"/>
        <v>#N/A</v>
      </c>
      <c r="Q70" s="138" t="e">
        <f t="shared" si="73"/>
        <v>#N/A</v>
      </c>
      <c r="R70" s="46"/>
      <c r="S70" s="46"/>
      <c r="T70" s="46"/>
      <c r="Y70" s="64"/>
      <c r="AD70" s="66"/>
      <c r="AE70" s="167"/>
      <c r="AF70" s="121" t="e">
        <f t="shared" si="76"/>
        <v>#N/A</v>
      </c>
      <c r="AG70" s="167" t="e">
        <f t="shared" si="79"/>
        <v>#N/A</v>
      </c>
      <c r="AH70" s="121" t="e">
        <f t="shared" si="80"/>
        <v>#N/A</v>
      </c>
      <c r="AI70" s="167" t="e">
        <f t="shared" si="81"/>
        <v>#N/A</v>
      </c>
      <c r="AJ70" s="121" t="e">
        <f t="shared" si="77"/>
        <v>#N/A</v>
      </c>
      <c r="AK70" s="167" t="e">
        <f t="shared" si="60"/>
        <v>#N/A</v>
      </c>
      <c r="AL70" s="167" t="e">
        <f t="shared" si="59"/>
        <v>#N/A</v>
      </c>
      <c r="AM70" s="53"/>
      <c r="AN70" s="121" t="e">
        <f t="shared" si="78"/>
        <v>#N/A</v>
      </c>
      <c r="AO70" s="121" t="e">
        <f t="shared" si="82"/>
        <v>#N/A</v>
      </c>
      <c r="AP70" s="54" t="e">
        <f t="shared" si="83"/>
        <v>#N/A</v>
      </c>
      <c r="BE70" s="6"/>
      <c r="BF70" s="4"/>
      <c r="BH70" s="4"/>
      <c r="BI70" s="2"/>
      <c r="BJ70" s="28"/>
    </row>
    <row r="71" spans="1:62" x14ac:dyDescent="0.25">
      <c r="A71" s="39"/>
      <c r="G71" s="63"/>
      <c r="K71" s="139" t="e">
        <f t="shared" si="74"/>
        <v>#N/A</v>
      </c>
      <c r="L71" s="121" t="e">
        <f t="shared" si="75"/>
        <v>#N/A</v>
      </c>
      <c r="M71" s="121"/>
      <c r="N71" s="121" t="e">
        <f t="shared" si="70"/>
        <v>#N/A</v>
      </c>
      <c r="O71" s="121" t="e">
        <f t="shared" si="71"/>
        <v>#N/A</v>
      </c>
      <c r="P71" s="121" t="e">
        <f t="shared" si="72"/>
        <v>#N/A</v>
      </c>
      <c r="Q71" s="138" t="e">
        <f t="shared" si="73"/>
        <v>#N/A</v>
      </c>
      <c r="R71" s="46"/>
      <c r="S71" s="46"/>
      <c r="T71" s="46"/>
      <c r="W71" s="58"/>
      <c r="Y71" s="64"/>
      <c r="AC71" s="169"/>
      <c r="AD71" s="78"/>
      <c r="AE71" s="167"/>
      <c r="AF71" s="121" t="e">
        <f t="shared" si="76"/>
        <v>#N/A</v>
      </c>
      <c r="AG71" s="167" t="e">
        <f t="shared" si="79"/>
        <v>#N/A</v>
      </c>
      <c r="AH71" s="121" t="e">
        <f t="shared" si="80"/>
        <v>#N/A</v>
      </c>
      <c r="AI71" s="167" t="e">
        <f t="shared" si="81"/>
        <v>#N/A</v>
      </c>
      <c r="AJ71" s="121" t="e">
        <f t="shared" si="77"/>
        <v>#N/A</v>
      </c>
      <c r="AK71" s="167" t="e">
        <f t="shared" si="60"/>
        <v>#N/A</v>
      </c>
      <c r="AL71" s="167" t="e">
        <f t="shared" si="59"/>
        <v>#N/A</v>
      </c>
      <c r="AM71" s="53"/>
      <c r="AN71" s="121" t="e">
        <f t="shared" si="78"/>
        <v>#N/A</v>
      </c>
      <c r="AO71" s="121" t="e">
        <f t="shared" si="82"/>
        <v>#N/A</v>
      </c>
      <c r="AP71" s="54" t="e">
        <f t="shared" si="83"/>
        <v>#N/A</v>
      </c>
      <c r="BE71" s="6"/>
      <c r="BF71" s="4"/>
      <c r="BH71" s="4"/>
      <c r="BI71" s="2"/>
      <c r="BJ71" s="28"/>
    </row>
    <row r="72" spans="1:62" x14ac:dyDescent="0.25">
      <c r="A72" s="39"/>
      <c r="G72" s="63"/>
      <c r="K72" s="139" t="e">
        <f t="shared" si="74"/>
        <v>#N/A</v>
      </c>
      <c r="L72" s="121" t="e">
        <f t="shared" si="75"/>
        <v>#N/A</v>
      </c>
      <c r="M72" s="121"/>
      <c r="N72" s="121" t="e">
        <f t="shared" si="70"/>
        <v>#N/A</v>
      </c>
      <c r="O72" s="121" t="e">
        <f t="shared" si="71"/>
        <v>#N/A</v>
      </c>
      <c r="P72" s="121" t="e">
        <f t="shared" si="72"/>
        <v>#N/A</v>
      </c>
      <c r="Q72" s="138" t="e">
        <f t="shared" si="73"/>
        <v>#N/A</v>
      </c>
      <c r="R72" s="46"/>
      <c r="S72" s="46"/>
      <c r="T72" s="46"/>
      <c r="Y72" s="64"/>
      <c r="AC72" s="170"/>
      <c r="AD72" s="80"/>
      <c r="AE72" s="167"/>
      <c r="AF72" s="121" t="e">
        <f t="shared" si="76"/>
        <v>#N/A</v>
      </c>
      <c r="AG72" s="167" t="e">
        <f t="shared" si="79"/>
        <v>#N/A</v>
      </c>
      <c r="AH72" s="121" t="e">
        <f t="shared" si="80"/>
        <v>#N/A</v>
      </c>
      <c r="AI72" s="167" t="e">
        <f t="shared" si="81"/>
        <v>#N/A</v>
      </c>
      <c r="AJ72" s="121" t="e">
        <f t="shared" si="77"/>
        <v>#N/A</v>
      </c>
      <c r="AK72" s="167" t="e">
        <f t="shared" si="60"/>
        <v>#N/A</v>
      </c>
      <c r="AL72" s="167" t="e">
        <f t="shared" si="59"/>
        <v>#N/A</v>
      </c>
      <c r="AM72" s="53"/>
      <c r="AN72" s="121" t="e">
        <f t="shared" si="78"/>
        <v>#N/A</v>
      </c>
      <c r="AO72" s="121" t="e">
        <f t="shared" si="82"/>
        <v>#N/A</v>
      </c>
      <c r="AP72" s="54" t="e">
        <f t="shared" si="83"/>
        <v>#N/A</v>
      </c>
      <c r="BE72" s="5"/>
      <c r="BF72" s="4"/>
      <c r="BH72" s="4"/>
      <c r="BI72" s="2"/>
      <c r="BJ72" s="28"/>
    </row>
    <row r="73" spans="1:62" s="11" customFormat="1" x14ac:dyDescent="0.25">
      <c r="A73" s="39"/>
      <c r="B73" s="57"/>
      <c r="C73" s="57"/>
      <c r="D73" s="57"/>
      <c r="E73" s="56"/>
      <c r="F73" s="69"/>
      <c r="G73" s="69"/>
      <c r="H73" s="57"/>
      <c r="I73" s="57"/>
      <c r="J73" s="70"/>
      <c r="K73" s="139" t="e">
        <f t="shared" si="74"/>
        <v>#N/A</v>
      </c>
      <c r="L73" s="121" t="e">
        <f t="shared" si="75"/>
        <v>#N/A</v>
      </c>
      <c r="M73" s="121"/>
      <c r="N73" s="121" t="e">
        <f t="shared" si="70"/>
        <v>#N/A</v>
      </c>
      <c r="O73" s="121" t="e">
        <f t="shared" si="71"/>
        <v>#N/A</v>
      </c>
      <c r="P73" s="121" t="e">
        <f t="shared" si="72"/>
        <v>#N/A</v>
      </c>
      <c r="Q73" s="138" t="e">
        <f t="shared" si="73"/>
        <v>#N/A</v>
      </c>
      <c r="R73" s="46"/>
      <c r="S73" s="46"/>
      <c r="T73" s="46"/>
      <c r="U73" s="59"/>
      <c r="V73" s="57"/>
      <c r="W73" s="57"/>
      <c r="X73" s="57"/>
      <c r="Y73" s="60"/>
      <c r="Z73" s="154"/>
      <c r="AA73" s="169"/>
      <c r="AB73" s="169"/>
      <c r="AC73" s="170"/>
      <c r="AD73" s="80"/>
      <c r="AE73" s="167"/>
      <c r="AF73" s="121" t="e">
        <f t="shared" si="76"/>
        <v>#N/A</v>
      </c>
      <c r="AG73" s="167" t="e">
        <f t="shared" si="79"/>
        <v>#N/A</v>
      </c>
      <c r="AH73" s="121" t="e">
        <f t="shared" si="80"/>
        <v>#N/A</v>
      </c>
      <c r="AI73" s="167" t="e">
        <f t="shared" si="81"/>
        <v>#N/A</v>
      </c>
      <c r="AJ73" s="121" t="e">
        <f t="shared" si="77"/>
        <v>#N/A</v>
      </c>
      <c r="AK73" s="167" t="e">
        <f t="shared" si="60"/>
        <v>#N/A</v>
      </c>
      <c r="AL73" s="167" t="e">
        <f t="shared" si="59"/>
        <v>#N/A</v>
      </c>
      <c r="AM73" s="53"/>
      <c r="AN73" s="121" t="e">
        <f t="shared" si="78"/>
        <v>#N/A</v>
      </c>
      <c r="AO73" s="121" t="e">
        <f t="shared" si="82"/>
        <v>#N/A</v>
      </c>
      <c r="AP73" s="54" t="e">
        <f t="shared" si="83"/>
        <v>#N/A</v>
      </c>
      <c r="AQ73" s="69"/>
      <c r="AR73" s="69"/>
      <c r="AS73" s="69"/>
      <c r="AT73" s="169"/>
      <c r="AU73" s="69"/>
      <c r="AV73" s="57"/>
      <c r="BE73" s="15"/>
      <c r="BF73" s="9"/>
      <c r="BH73" s="9"/>
      <c r="BI73" s="2"/>
      <c r="BJ73" s="28"/>
    </row>
    <row r="74" spans="1:62" s="18" customFormat="1" x14ac:dyDescent="0.25">
      <c r="A74" s="39"/>
      <c r="B74" s="81"/>
      <c r="C74" s="81"/>
      <c r="D74" s="81"/>
      <c r="E74" s="150"/>
      <c r="F74" s="82"/>
      <c r="G74" s="82"/>
      <c r="H74" s="81"/>
      <c r="I74" s="81"/>
      <c r="J74" s="83"/>
      <c r="K74" s="139" t="e">
        <f t="shared" si="74"/>
        <v>#N/A</v>
      </c>
      <c r="L74" s="121" t="e">
        <f t="shared" si="75"/>
        <v>#N/A</v>
      </c>
      <c r="M74" s="121"/>
      <c r="N74" s="121" t="e">
        <f t="shared" si="70"/>
        <v>#N/A</v>
      </c>
      <c r="O74" s="121" t="e">
        <f t="shared" si="71"/>
        <v>#N/A</v>
      </c>
      <c r="P74" s="121" t="e">
        <f t="shared" si="72"/>
        <v>#N/A</v>
      </c>
      <c r="Q74" s="138" t="e">
        <f t="shared" si="73"/>
        <v>#N/A</v>
      </c>
      <c r="R74" s="46"/>
      <c r="S74" s="46"/>
      <c r="T74" s="46"/>
      <c r="U74" s="79"/>
      <c r="V74" s="81"/>
      <c r="W74" s="58"/>
      <c r="X74" s="81"/>
      <c r="Y74" s="84"/>
      <c r="Z74" s="156"/>
      <c r="AA74" s="170"/>
      <c r="AB74" s="170"/>
      <c r="AC74" s="171"/>
      <c r="AD74" s="66"/>
      <c r="AE74" s="167"/>
      <c r="AF74" s="121" t="e">
        <f t="shared" si="76"/>
        <v>#N/A</v>
      </c>
      <c r="AG74" s="167" t="e">
        <f t="shared" si="79"/>
        <v>#N/A</v>
      </c>
      <c r="AH74" s="121" t="e">
        <f t="shared" si="80"/>
        <v>#N/A</v>
      </c>
      <c r="AI74" s="167" t="e">
        <f t="shared" si="81"/>
        <v>#N/A</v>
      </c>
      <c r="AJ74" s="121" t="e">
        <f t="shared" si="77"/>
        <v>#N/A</v>
      </c>
      <c r="AK74" s="167" t="e">
        <f t="shared" si="60"/>
        <v>#N/A</v>
      </c>
      <c r="AL74" s="167" t="e">
        <f t="shared" si="59"/>
        <v>#N/A</v>
      </c>
      <c r="AM74" s="53"/>
      <c r="AN74" s="121" t="e">
        <f t="shared" si="78"/>
        <v>#N/A</v>
      </c>
      <c r="AO74" s="121" t="e">
        <f t="shared" si="82"/>
        <v>#N/A</v>
      </c>
      <c r="AP74" s="54" t="e">
        <f t="shared" si="83"/>
        <v>#N/A</v>
      </c>
      <c r="AQ74" s="82"/>
      <c r="AR74" s="82"/>
      <c r="AS74" s="82"/>
      <c r="AT74" s="170"/>
      <c r="AU74" s="82"/>
      <c r="AV74" s="81"/>
      <c r="BE74" s="17"/>
      <c r="BF74" s="16"/>
      <c r="BH74" s="16"/>
      <c r="BI74" s="2"/>
      <c r="BJ74" s="28"/>
    </row>
    <row r="75" spans="1:62" s="18" customFormat="1" x14ac:dyDescent="0.25">
      <c r="A75" s="39"/>
      <c r="B75" s="81"/>
      <c r="C75" s="81"/>
      <c r="D75" s="81"/>
      <c r="E75" s="150"/>
      <c r="F75" s="82"/>
      <c r="G75" s="82"/>
      <c r="H75" s="81"/>
      <c r="I75" s="81"/>
      <c r="J75" s="83"/>
      <c r="K75" s="139" t="e">
        <f t="shared" si="74"/>
        <v>#N/A</v>
      </c>
      <c r="L75" s="121" t="e">
        <f t="shared" si="75"/>
        <v>#N/A</v>
      </c>
      <c r="M75" s="121"/>
      <c r="N75" s="121" t="e">
        <f t="shared" si="70"/>
        <v>#N/A</v>
      </c>
      <c r="O75" s="121" t="e">
        <f t="shared" si="71"/>
        <v>#N/A</v>
      </c>
      <c r="P75" s="121" t="e">
        <f t="shared" si="72"/>
        <v>#N/A</v>
      </c>
      <c r="Q75" s="138" t="e">
        <f t="shared" si="73"/>
        <v>#N/A</v>
      </c>
      <c r="R75" s="46"/>
      <c r="S75" s="46"/>
      <c r="T75" s="46"/>
      <c r="U75" s="79"/>
      <c r="V75" s="81"/>
      <c r="W75" s="58"/>
      <c r="X75" s="81"/>
      <c r="Y75" s="84"/>
      <c r="Z75" s="156"/>
      <c r="AA75" s="170"/>
      <c r="AB75" s="170"/>
      <c r="AC75" s="168"/>
      <c r="AD75" s="67"/>
      <c r="AE75" s="167"/>
      <c r="AF75" s="121" t="e">
        <f t="shared" si="76"/>
        <v>#N/A</v>
      </c>
      <c r="AG75" s="167" t="e">
        <f t="shared" si="79"/>
        <v>#N/A</v>
      </c>
      <c r="AH75" s="121" t="e">
        <f t="shared" si="80"/>
        <v>#N/A</v>
      </c>
      <c r="AI75" s="167" t="e">
        <f t="shared" si="81"/>
        <v>#N/A</v>
      </c>
      <c r="AJ75" s="121" t="e">
        <f t="shared" si="77"/>
        <v>#N/A</v>
      </c>
      <c r="AK75" s="167" t="e">
        <f t="shared" si="60"/>
        <v>#N/A</v>
      </c>
      <c r="AL75" s="167" t="e">
        <f t="shared" si="59"/>
        <v>#N/A</v>
      </c>
      <c r="AM75" s="53"/>
      <c r="AN75" s="121" t="e">
        <f t="shared" si="78"/>
        <v>#N/A</v>
      </c>
      <c r="AO75" s="121" t="e">
        <f t="shared" si="82"/>
        <v>#N/A</v>
      </c>
      <c r="AP75" s="54" t="e">
        <f t="shared" si="83"/>
        <v>#N/A</v>
      </c>
      <c r="AQ75" s="82"/>
      <c r="AR75" s="82"/>
      <c r="AS75" s="82"/>
      <c r="AT75" s="170"/>
      <c r="AU75" s="82"/>
      <c r="AV75" s="81"/>
      <c r="BE75" s="17"/>
      <c r="BF75" s="16"/>
      <c r="BH75" s="16"/>
      <c r="BI75" s="2"/>
      <c r="BJ75" s="28"/>
    </row>
    <row r="76" spans="1:62" x14ac:dyDescent="0.25">
      <c r="A76" s="39"/>
      <c r="F76" s="85"/>
      <c r="G76" s="85"/>
      <c r="H76" s="86"/>
      <c r="I76" s="86"/>
      <c r="K76" s="139" t="e">
        <f t="shared" si="74"/>
        <v>#N/A</v>
      </c>
      <c r="L76" s="121" t="e">
        <f t="shared" si="75"/>
        <v>#N/A</v>
      </c>
      <c r="M76" s="121"/>
      <c r="N76" s="121" t="e">
        <f t="shared" si="70"/>
        <v>#N/A</v>
      </c>
      <c r="O76" s="121" t="e">
        <f t="shared" si="71"/>
        <v>#N/A</v>
      </c>
      <c r="P76" s="121" t="e">
        <f t="shared" si="72"/>
        <v>#N/A</v>
      </c>
      <c r="Q76" s="138" t="e">
        <f t="shared" si="73"/>
        <v>#N/A</v>
      </c>
      <c r="R76" s="46"/>
      <c r="S76" s="46"/>
      <c r="T76" s="46"/>
      <c r="V76" s="87"/>
      <c r="W76" s="58"/>
      <c r="Y76" s="64"/>
      <c r="AB76" s="175"/>
      <c r="AE76" s="167"/>
      <c r="AF76" s="121" t="e">
        <f t="shared" si="76"/>
        <v>#N/A</v>
      </c>
      <c r="AG76" s="167" t="e">
        <f t="shared" si="79"/>
        <v>#N/A</v>
      </c>
      <c r="AH76" s="121" t="e">
        <f t="shared" si="80"/>
        <v>#N/A</v>
      </c>
      <c r="AI76" s="167" t="e">
        <f t="shared" si="81"/>
        <v>#N/A</v>
      </c>
      <c r="AJ76" s="121" t="e">
        <f t="shared" si="77"/>
        <v>#N/A</v>
      </c>
      <c r="AK76" s="167" t="e">
        <f t="shared" si="60"/>
        <v>#N/A</v>
      </c>
      <c r="AL76" s="167" t="e">
        <f t="shared" si="59"/>
        <v>#N/A</v>
      </c>
      <c r="AM76" s="53"/>
      <c r="AN76" s="121" t="e">
        <f t="shared" si="78"/>
        <v>#N/A</v>
      </c>
      <c r="AO76" s="121" t="e">
        <f t="shared" si="82"/>
        <v>#N/A</v>
      </c>
      <c r="AP76" s="54" t="e">
        <f t="shared" si="83"/>
        <v>#N/A</v>
      </c>
      <c r="BE76" s="5"/>
      <c r="BF76" s="4"/>
      <c r="BH76" s="16"/>
      <c r="BI76" s="2"/>
      <c r="BJ76" s="28"/>
    </row>
    <row r="77" spans="1:62" x14ac:dyDescent="0.25">
      <c r="A77" s="39"/>
      <c r="G77" s="63"/>
      <c r="H77" s="86"/>
      <c r="I77" s="86"/>
      <c r="K77" s="139" t="e">
        <f t="shared" si="74"/>
        <v>#N/A</v>
      </c>
      <c r="L77" s="121" t="e">
        <f t="shared" si="75"/>
        <v>#N/A</v>
      </c>
      <c r="M77" s="121"/>
      <c r="N77" s="121" t="e">
        <f t="shared" ref="N77:N108" si="84">VLOOKUP(J77,RPP,9,0)</f>
        <v>#N/A</v>
      </c>
      <c r="O77" s="121" t="e">
        <f t="shared" ref="O77:O108" si="85">VLOOKUP(J77,RPP,68,0)</f>
        <v>#N/A</v>
      </c>
      <c r="P77" s="121" t="e">
        <f t="shared" ref="P77:P108" si="86">VLOOKUP(J77,RPP,69,0)</f>
        <v>#N/A</v>
      </c>
      <c r="Q77" s="138" t="e">
        <f t="shared" ref="Q77:Q108" si="87">VLOOKUP(J77,RPP,70,0)</f>
        <v>#N/A</v>
      </c>
      <c r="R77" s="46"/>
      <c r="S77" s="46"/>
      <c r="T77" s="46"/>
      <c r="Y77" s="64"/>
      <c r="AE77" s="167"/>
      <c r="AF77" s="121" t="e">
        <f t="shared" si="76"/>
        <v>#N/A</v>
      </c>
      <c r="AG77" s="167" t="e">
        <f t="shared" si="79"/>
        <v>#N/A</v>
      </c>
      <c r="AH77" s="121" t="e">
        <f t="shared" si="80"/>
        <v>#N/A</v>
      </c>
      <c r="AI77" s="167" t="e">
        <f t="shared" si="81"/>
        <v>#N/A</v>
      </c>
      <c r="AJ77" s="121" t="e">
        <f t="shared" si="77"/>
        <v>#N/A</v>
      </c>
      <c r="AK77" s="167" t="e">
        <f t="shared" si="60"/>
        <v>#N/A</v>
      </c>
      <c r="AL77" s="167" t="e">
        <f t="shared" si="59"/>
        <v>#N/A</v>
      </c>
      <c r="AM77" s="53"/>
      <c r="AN77" s="121" t="e">
        <f t="shared" si="78"/>
        <v>#N/A</v>
      </c>
      <c r="AO77" s="121" t="e">
        <f t="shared" si="82"/>
        <v>#N/A</v>
      </c>
      <c r="AP77" s="54" t="e">
        <f t="shared" si="83"/>
        <v>#N/A</v>
      </c>
      <c r="BE77" s="6"/>
      <c r="BF77" s="4"/>
      <c r="BH77" s="4"/>
      <c r="BI77" s="2"/>
      <c r="BJ77" s="28"/>
    </row>
    <row r="78" spans="1:62" x14ac:dyDescent="0.25">
      <c r="A78" s="39"/>
      <c r="G78" s="63"/>
      <c r="H78" s="86"/>
      <c r="I78" s="86"/>
      <c r="K78" s="139" t="e">
        <f t="shared" si="74"/>
        <v>#N/A</v>
      </c>
      <c r="L78" s="121" t="e">
        <f t="shared" si="75"/>
        <v>#N/A</v>
      </c>
      <c r="M78" s="121"/>
      <c r="N78" s="121" t="e">
        <f t="shared" si="84"/>
        <v>#N/A</v>
      </c>
      <c r="O78" s="121" t="e">
        <f t="shared" si="85"/>
        <v>#N/A</v>
      </c>
      <c r="P78" s="121" t="e">
        <f t="shared" si="86"/>
        <v>#N/A</v>
      </c>
      <c r="Q78" s="138" t="e">
        <f t="shared" si="87"/>
        <v>#N/A</v>
      </c>
      <c r="R78" s="46"/>
      <c r="S78" s="46"/>
      <c r="T78" s="46"/>
      <c r="Y78" s="64"/>
      <c r="AE78" s="167"/>
      <c r="AF78" s="121" t="e">
        <f t="shared" si="76"/>
        <v>#N/A</v>
      </c>
      <c r="AG78" s="167" t="e">
        <f t="shared" si="79"/>
        <v>#N/A</v>
      </c>
      <c r="AH78" s="121" t="e">
        <f t="shared" si="80"/>
        <v>#N/A</v>
      </c>
      <c r="AI78" s="167" t="e">
        <f t="shared" si="81"/>
        <v>#N/A</v>
      </c>
      <c r="AJ78" s="121" t="e">
        <f t="shared" si="77"/>
        <v>#N/A</v>
      </c>
      <c r="AK78" s="167" t="e">
        <f t="shared" si="60"/>
        <v>#N/A</v>
      </c>
      <c r="AL78" s="167" t="e">
        <f t="shared" si="59"/>
        <v>#N/A</v>
      </c>
      <c r="AM78" s="53"/>
      <c r="AN78" s="121" t="e">
        <f t="shared" si="78"/>
        <v>#N/A</v>
      </c>
      <c r="AO78" s="121" t="e">
        <f t="shared" si="82"/>
        <v>#N/A</v>
      </c>
      <c r="AP78" s="54" t="e">
        <f t="shared" si="83"/>
        <v>#N/A</v>
      </c>
      <c r="BE78" s="6"/>
      <c r="BF78" s="4"/>
      <c r="BH78" s="4"/>
      <c r="BI78" s="2"/>
      <c r="BJ78" s="28"/>
    </row>
    <row r="79" spans="1:62" x14ac:dyDescent="0.25">
      <c r="A79" s="39"/>
      <c r="G79" s="63"/>
      <c r="H79" s="86"/>
      <c r="I79" s="86"/>
      <c r="K79" s="139" t="e">
        <f t="shared" si="74"/>
        <v>#N/A</v>
      </c>
      <c r="L79" s="121" t="e">
        <f t="shared" si="75"/>
        <v>#N/A</v>
      </c>
      <c r="M79" s="121"/>
      <c r="N79" s="121" t="e">
        <f t="shared" si="84"/>
        <v>#N/A</v>
      </c>
      <c r="O79" s="121" t="e">
        <f t="shared" si="85"/>
        <v>#N/A</v>
      </c>
      <c r="P79" s="121" t="e">
        <f t="shared" si="86"/>
        <v>#N/A</v>
      </c>
      <c r="Q79" s="138" t="e">
        <f t="shared" si="87"/>
        <v>#N/A</v>
      </c>
      <c r="R79" s="46"/>
      <c r="S79" s="46"/>
      <c r="T79" s="46"/>
      <c r="Y79" s="64"/>
      <c r="AE79" s="167"/>
      <c r="AF79" s="121" t="e">
        <f t="shared" si="76"/>
        <v>#N/A</v>
      </c>
      <c r="AG79" s="167" t="e">
        <f t="shared" si="79"/>
        <v>#N/A</v>
      </c>
      <c r="AH79" s="121" t="e">
        <f t="shared" si="80"/>
        <v>#N/A</v>
      </c>
      <c r="AI79" s="167" t="e">
        <f t="shared" si="81"/>
        <v>#N/A</v>
      </c>
      <c r="AJ79" s="121" t="e">
        <f t="shared" si="77"/>
        <v>#N/A</v>
      </c>
      <c r="AK79" s="167" t="e">
        <f t="shared" si="60"/>
        <v>#N/A</v>
      </c>
      <c r="AL79" s="167" t="e">
        <f t="shared" si="59"/>
        <v>#N/A</v>
      </c>
      <c r="AM79" s="53"/>
      <c r="AN79" s="121" t="e">
        <f t="shared" si="78"/>
        <v>#N/A</v>
      </c>
      <c r="AO79" s="121" t="e">
        <f t="shared" si="82"/>
        <v>#N/A</v>
      </c>
      <c r="AP79" s="54" t="e">
        <f t="shared" si="83"/>
        <v>#N/A</v>
      </c>
      <c r="BE79" s="6"/>
      <c r="BF79" s="4"/>
      <c r="BH79" s="4"/>
      <c r="BI79" s="2"/>
      <c r="BJ79" s="28"/>
    </row>
    <row r="80" spans="1:62" x14ac:dyDescent="0.25">
      <c r="A80" s="39"/>
      <c r="H80" s="86"/>
      <c r="I80" s="86"/>
      <c r="K80" s="139" t="e">
        <f t="shared" si="74"/>
        <v>#N/A</v>
      </c>
      <c r="L80" s="121" t="e">
        <f t="shared" si="75"/>
        <v>#N/A</v>
      </c>
      <c r="M80" s="121"/>
      <c r="N80" s="121" t="e">
        <f t="shared" si="84"/>
        <v>#N/A</v>
      </c>
      <c r="O80" s="121" t="e">
        <f t="shared" si="85"/>
        <v>#N/A</v>
      </c>
      <c r="P80" s="121" t="e">
        <f t="shared" si="86"/>
        <v>#N/A</v>
      </c>
      <c r="Q80" s="138" t="e">
        <f t="shared" si="87"/>
        <v>#N/A</v>
      </c>
      <c r="R80" s="46"/>
      <c r="S80" s="46"/>
      <c r="T80" s="46"/>
      <c r="Y80" s="64"/>
      <c r="AE80" s="167"/>
      <c r="AF80" s="121" t="e">
        <f t="shared" si="76"/>
        <v>#N/A</v>
      </c>
      <c r="AG80" s="167" t="e">
        <f t="shared" si="79"/>
        <v>#N/A</v>
      </c>
      <c r="AH80" s="121" t="e">
        <f t="shared" si="80"/>
        <v>#N/A</v>
      </c>
      <c r="AI80" s="167" t="e">
        <f t="shared" si="81"/>
        <v>#N/A</v>
      </c>
      <c r="AJ80" s="121" t="e">
        <f t="shared" si="77"/>
        <v>#N/A</v>
      </c>
      <c r="AK80" s="167" t="e">
        <f t="shared" si="60"/>
        <v>#N/A</v>
      </c>
      <c r="AL80" s="167" t="e">
        <f t="shared" si="59"/>
        <v>#N/A</v>
      </c>
      <c r="AM80" s="53"/>
      <c r="AN80" s="121" t="e">
        <f t="shared" si="78"/>
        <v>#N/A</v>
      </c>
      <c r="AO80" s="121" t="e">
        <f t="shared" si="82"/>
        <v>#N/A</v>
      </c>
      <c r="AP80" s="54" t="e">
        <f t="shared" si="83"/>
        <v>#N/A</v>
      </c>
      <c r="BE80" s="6"/>
      <c r="BF80" s="4"/>
      <c r="BH80" s="4"/>
      <c r="BI80" s="2"/>
      <c r="BJ80" s="28"/>
    </row>
    <row r="81" spans="1:62" x14ac:dyDescent="0.25">
      <c r="A81" s="39"/>
      <c r="H81" s="86"/>
      <c r="I81" s="86"/>
      <c r="K81" s="139" t="e">
        <f t="shared" si="74"/>
        <v>#N/A</v>
      </c>
      <c r="L81" s="121" t="e">
        <f t="shared" si="75"/>
        <v>#N/A</v>
      </c>
      <c r="M81" s="121"/>
      <c r="N81" s="121" t="e">
        <f t="shared" si="84"/>
        <v>#N/A</v>
      </c>
      <c r="O81" s="121" t="e">
        <f t="shared" si="85"/>
        <v>#N/A</v>
      </c>
      <c r="P81" s="121" t="e">
        <f t="shared" si="86"/>
        <v>#N/A</v>
      </c>
      <c r="Q81" s="138" t="e">
        <f t="shared" si="87"/>
        <v>#N/A</v>
      </c>
      <c r="R81" s="46"/>
      <c r="S81" s="46"/>
      <c r="T81" s="46"/>
      <c r="Y81" s="64"/>
      <c r="AE81" s="167"/>
      <c r="AF81" s="121" t="e">
        <f t="shared" si="76"/>
        <v>#N/A</v>
      </c>
      <c r="AG81" s="167" t="e">
        <f t="shared" si="79"/>
        <v>#N/A</v>
      </c>
      <c r="AH81" s="121" t="e">
        <f t="shared" si="80"/>
        <v>#N/A</v>
      </c>
      <c r="AI81" s="167" t="e">
        <f t="shared" si="81"/>
        <v>#N/A</v>
      </c>
      <c r="AJ81" s="121" t="e">
        <f t="shared" si="77"/>
        <v>#N/A</v>
      </c>
      <c r="AK81" s="167" t="e">
        <f t="shared" si="60"/>
        <v>#N/A</v>
      </c>
      <c r="AL81" s="167" t="e">
        <f t="shared" si="59"/>
        <v>#N/A</v>
      </c>
      <c r="AM81" s="53"/>
      <c r="AN81" s="121" t="e">
        <f t="shared" si="78"/>
        <v>#N/A</v>
      </c>
      <c r="AO81" s="121" t="e">
        <f t="shared" si="82"/>
        <v>#N/A</v>
      </c>
      <c r="AP81" s="54" t="e">
        <f t="shared" si="83"/>
        <v>#N/A</v>
      </c>
      <c r="BE81" s="6"/>
      <c r="BF81" s="4"/>
      <c r="BH81" s="4"/>
      <c r="BI81" s="2"/>
      <c r="BJ81" s="28"/>
    </row>
    <row r="82" spans="1:62" x14ac:dyDescent="0.25">
      <c r="A82" s="39"/>
      <c r="H82" s="86"/>
      <c r="I82" s="86"/>
      <c r="K82" s="139" t="e">
        <f t="shared" si="74"/>
        <v>#N/A</v>
      </c>
      <c r="L82" s="121" t="e">
        <f t="shared" si="75"/>
        <v>#N/A</v>
      </c>
      <c r="M82" s="121"/>
      <c r="N82" s="121" t="e">
        <f t="shared" si="84"/>
        <v>#N/A</v>
      </c>
      <c r="O82" s="121" t="e">
        <f t="shared" si="85"/>
        <v>#N/A</v>
      </c>
      <c r="P82" s="121" t="e">
        <f t="shared" si="86"/>
        <v>#N/A</v>
      </c>
      <c r="Q82" s="138" t="e">
        <f t="shared" si="87"/>
        <v>#N/A</v>
      </c>
      <c r="R82" s="46"/>
      <c r="S82" s="46"/>
      <c r="T82" s="46"/>
      <c r="Y82" s="64"/>
      <c r="AE82" s="167"/>
      <c r="AF82" s="121" t="e">
        <f t="shared" si="76"/>
        <v>#N/A</v>
      </c>
      <c r="AG82" s="167" t="e">
        <f t="shared" si="79"/>
        <v>#N/A</v>
      </c>
      <c r="AH82" s="121" t="e">
        <f t="shared" si="80"/>
        <v>#N/A</v>
      </c>
      <c r="AI82" s="167" t="e">
        <f t="shared" si="81"/>
        <v>#N/A</v>
      </c>
      <c r="AJ82" s="121" t="e">
        <f t="shared" si="77"/>
        <v>#N/A</v>
      </c>
      <c r="AK82" s="167" t="e">
        <f t="shared" si="60"/>
        <v>#N/A</v>
      </c>
      <c r="AL82" s="167" t="e">
        <f t="shared" si="59"/>
        <v>#N/A</v>
      </c>
      <c r="AM82" s="53"/>
      <c r="AN82" s="121" t="e">
        <f t="shared" si="78"/>
        <v>#N/A</v>
      </c>
      <c r="AO82" s="121" t="e">
        <f t="shared" si="82"/>
        <v>#N/A</v>
      </c>
      <c r="AP82" s="54" t="e">
        <f t="shared" si="83"/>
        <v>#N/A</v>
      </c>
      <c r="BE82" s="6"/>
      <c r="BF82" s="4"/>
      <c r="BH82" s="4"/>
      <c r="BI82" s="2"/>
      <c r="BJ82" s="28"/>
    </row>
    <row r="83" spans="1:62" x14ac:dyDescent="0.25">
      <c r="A83" s="39"/>
      <c r="G83" s="63"/>
      <c r="H83" s="86"/>
      <c r="I83" s="86"/>
      <c r="K83" s="139" t="e">
        <f t="shared" si="74"/>
        <v>#N/A</v>
      </c>
      <c r="L83" s="121" t="e">
        <f t="shared" si="75"/>
        <v>#N/A</v>
      </c>
      <c r="M83" s="121"/>
      <c r="N83" s="121" t="e">
        <f t="shared" si="84"/>
        <v>#N/A</v>
      </c>
      <c r="O83" s="121" t="e">
        <f t="shared" si="85"/>
        <v>#N/A</v>
      </c>
      <c r="P83" s="121" t="e">
        <f t="shared" si="86"/>
        <v>#N/A</v>
      </c>
      <c r="Q83" s="138" t="e">
        <f t="shared" si="87"/>
        <v>#N/A</v>
      </c>
      <c r="R83" s="46"/>
      <c r="S83" s="46"/>
      <c r="T83" s="46"/>
      <c r="Y83" s="64"/>
      <c r="AE83" s="167"/>
      <c r="AF83" s="121" t="e">
        <f t="shared" si="76"/>
        <v>#N/A</v>
      </c>
      <c r="AG83" s="167" t="e">
        <f t="shared" si="79"/>
        <v>#N/A</v>
      </c>
      <c r="AH83" s="121" t="e">
        <f t="shared" si="80"/>
        <v>#N/A</v>
      </c>
      <c r="AI83" s="167" t="e">
        <f t="shared" si="81"/>
        <v>#N/A</v>
      </c>
      <c r="AJ83" s="121" t="e">
        <f t="shared" si="77"/>
        <v>#N/A</v>
      </c>
      <c r="AK83" s="167" t="e">
        <f t="shared" si="60"/>
        <v>#N/A</v>
      </c>
      <c r="AL83" s="167" t="e">
        <f t="shared" si="59"/>
        <v>#N/A</v>
      </c>
      <c r="AM83" s="53"/>
      <c r="AN83" s="121" t="e">
        <f t="shared" si="78"/>
        <v>#N/A</v>
      </c>
      <c r="AO83" s="121" t="e">
        <f t="shared" si="82"/>
        <v>#N/A</v>
      </c>
      <c r="AP83" s="54" t="e">
        <f t="shared" si="83"/>
        <v>#N/A</v>
      </c>
      <c r="BE83" s="6"/>
      <c r="BF83" s="4"/>
      <c r="BH83" s="4"/>
      <c r="BI83" s="2"/>
      <c r="BJ83" s="28"/>
    </row>
    <row r="84" spans="1:62" x14ac:dyDescent="0.25">
      <c r="A84" s="39"/>
      <c r="G84" s="63"/>
      <c r="H84" s="86"/>
      <c r="I84" s="86"/>
      <c r="K84" s="139" t="e">
        <f t="shared" si="74"/>
        <v>#N/A</v>
      </c>
      <c r="L84" s="121" t="e">
        <f t="shared" si="75"/>
        <v>#N/A</v>
      </c>
      <c r="M84" s="121"/>
      <c r="N84" s="121" t="e">
        <f t="shared" si="84"/>
        <v>#N/A</v>
      </c>
      <c r="O84" s="121" t="e">
        <f t="shared" si="85"/>
        <v>#N/A</v>
      </c>
      <c r="P84" s="121" t="e">
        <f t="shared" si="86"/>
        <v>#N/A</v>
      </c>
      <c r="Q84" s="138" t="e">
        <f t="shared" si="87"/>
        <v>#N/A</v>
      </c>
      <c r="R84" s="46"/>
      <c r="S84" s="46"/>
      <c r="T84" s="46"/>
      <c r="Y84" s="64"/>
      <c r="AE84" s="167"/>
      <c r="AF84" s="121" t="e">
        <f t="shared" si="76"/>
        <v>#N/A</v>
      </c>
      <c r="AG84" s="167" t="e">
        <f t="shared" si="79"/>
        <v>#N/A</v>
      </c>
      <c r="AH84" s="121" t="e">
        <f t="shared" si="80"/>
        <v>#N/A</v>
      </c>
      <c r="AI84" s="167" t="e">
        <f t="shared" si="81"/>
        <v>#N/A</v>
      </c>
      <c r="AJ84" s="121" t="e">
        <f t="shared" si="77"/>
        <v>#N/A</v>
      </c>
      <c r="AK84" s="167" t="e">
        <f t="shared" si="60"/>
        <v>#N/A</v>
      </c>
      <c r="AL84" s="167" t="e">
        <f t="shared" si="59"/>
        <v>#N/A</v>
      </c>
      <c r="AM84" s="53"/>
      <c r="AN84" s="121" t="e">
        <f t="shared" si="78"/>
        <v>#N/A</v>
      </c>
      <c r="AO84" s="121" t="e">
        <f t="shared" si="82"/>
        <v>#N/A</v>
      </c>
      <c r="AP84" s="54" t="e">
        <f t="shared" si="83"/>
        <v>#N/A</v>
      </c>
      <c r="BE84" s="6"/>
      <c r="BF84" s="4"/>
      <c r="BH84" s="4"/>
      <c r="BI84" s="2"/>
      <c r="BJ84" s="28"/>
    </row>
    <row r="85" spans="1:62" x14ac:dyDescent="0.25">
      <c r="A85" s="39"/>
      <c r="G85" s="63"/>
      <c r="H85" s="86"/>
      <c r="I85" s="86"/>
      <c r="K85" s="139" t="e">
        <f t="shared" si="74"/>
        <v>#N/A</v>
      </c>
      <c r="L85" s="121" t="e">
        <f t="shared" si="75"/>
        <v>#N/A</v>
      </c>
      <c r="M85" s="121"/>
      <c r="N85" s="121" t="e">
        <f t="shared" si="84"/>
        <v>#N/A</v>
      </c>
      <c r="O85" s="121" t="e">
        <f t="shared" si="85"/>
        <v>#N/A</v>
      </c>
      <c r="P85" s="121" t="e">
        <f t="shared" si="86"/>
        <v>#N/A</v>
      </c>
      <c r="Q85" s="138" t="e">
        <f t="shared" si="87"/>
        <v>#N/A</v>
      </c>
      <c r="R85" s="46"/>
      <c r="S85" s="46"/>
      <c r="T85" s="46"/>
      <c r="Y85" s="64"/>
      <c r="AE85" s="167"/>
      <c r="AF85" s="121" t="e">
        <f t="shared" si="76"/>
        <v>#N/A</v>
      </c>
      <c r="AG85" s="167" t="e">
        <f t="shared" si="79"/>
        <v>#N/A</v>
      </c>
      <c r="AH85" s="121" t="e">
        <f t="shared" si="80"/>
        <v>#N/A</v>
      </c>
      <c r="AI85" s="167" t="e">
        <f t="shared" si="81"/>
        <v>#N/A</v>
      </c>
      <c r="AJ85" s="121" t="e">
        <f t="shared" si="77"/>
        <v>#N/A</v>
      </c>
      <c r="AK85" s="167" t="e">
        <f t="shared" si="60"/>
        <v>#N/A</v>
      </c>
      <c r="AL85" s="167" t="e">
        <f t="shared" si="59"/>
        <v>#N/A</v>
      </c>
      <c r="AM85" s="53"/>
      <c r="AN85" s="121" t="e">
        <f t="shared" si="78"/>
        <v>#N/A</v>
      </c>
      <c r="AO85" s="121" t="e">
        <f t="shared" si="82"/>
        <v>#N/A</v>
      </c>
      <c r="AP85" s="54" t="e">
        <f t="shared" si="83"/>
        <v>#N/A</v>
      </c>
      <c r="BE85" s="6"/>
      <c r="BF85" s="4"/>
      <c r="BH85" s="4"/>
      <c r="BI85" s="2"/>
      <c r="BJ85" s="28"/>
    </row>
    <row r="86" spans="1:62" x14ac:dyDescent="0.25">
      <c r="A86" s="39"/>
      <c r="G86" s="63"/>
      <c r="H86" s="86"/>
      <c r="I86" s="86"/>
      <c r="K86" s="139" t="e">
        <f t="shared" si="74"/>
        <v>#N/A</v>
      </c>
      <c r="L86" s="121" t="e">
        <f t="shared" si="75"/>
        <v>#N/A</v>
      </c>
      <c r="M86" s="121"/>
      <c r="N86" s="121" t="e">
        <f t="shared" si="84"/>
        <v>#N/A</v>
      </c>
      <c r="O86" s="121" t="e">
        <f t="shared" si="85"/>
        <v>#N/A</v>
      </c>
      <c r="P86" s="121" t="e">
        <f t="shared" si="86"/>
        <v>#N/A</v>
      </c>
      <c r="Q86" s="138" t="e">
        <f t="shared" si="87"/>
        <v>#N/A</v>
      </c>
      <c r="R86" s="46"/>
      <c r="S86" s="46"/>
      <c r="T86" s="46"/>
      <c r="W86" s="58"/>
      <c r="Y86" s="64"/>
      <c r="AE86" s="167"/>
      <c r="AF86" s="121" t="e">
        <f t="shared" si="76"/>
        <v>#N/A</v>
      </c>
      <c r="AG86" s="167" t="e">
        <f t="shared" si="79"/>
        <v>#N/A</v>
      </c>
      <c r="AH86" s="121" t="e">
        <f t="shared" si="80"/>
        <v>#N/A</v>
      </c>
      <c r="AI86" s="167" t="e">
        <f t="shared" si="81"/>
        <v>#N/A</v>
      </c>
      <c r="AJ86" s="121" t="e">
        <f t="shared" si="77"/>
        <v>#N/A</v>
      </c>
      <c r="AK86" s="167" t="e">
        <f t="shared" si="60"/>
        <v>#N/A</v>
      </c>
      <c r="AL86" s="167" t="e">
        <f t="shared" si="59"/>
        <v>#N/A</v>
      </c>
      <c r="AM86" s="53"/>
      <c r="AN86" s="121" t="e">
        <f t="shared" si="78"/>
        <v>#N/A</v>
      </c>
      <c r="AO86" s="121" t="e">
        <f t="shared" si="82"/>
        <v>#N/A</v>
      </c>
      <c r="AP86" s="54" t="e">
        <f t="shared" si="83"/>
        <v>#N/A</v>
      </c>
      <c r="BE86" s="6"/>
      <c r="BF86" s="4"/>
      <c r="BH86" s="4"/>
      <c r="BI86" s="2"/>
      <c r="BJ86" s="28"/>
    </row>
    <row r="87" spans="1:62" x14ac:dyDescent="0.25">
      <c r="A87" s="39"/>
      <c r="G87" s="63"/>
      <c r="H87" s="86"/>
      <c r="I87" s="86"/>
      <c r="K87" s="139" t="e">
        <f t="shared" si="74"/>
        <v>#N/A</v>
      </c>
      <c r="L87" s="121" t="e">
        <f t="shared" si="75"/>
        <v>#N/A</v>
      </c>
      <c r="M87" s="121"/>
      <c r="N87" s="121" t="e">
        <f t="shared" si="84"/>
        <v>#N/A</v>
      </c>
      <c r="O87" s="121" t="e">
        <f t="shared" si="85"/>
        <v>#N/A</v>
      </c>
      <c r="P87" s="121" t="e">
        <f t="shared" si="86"/>
        <v>#N/A</v>
      </c>
      <c r="Q87" s="138" t="e">
        <f t="shared" si="87"/>
        <v>#N/A</v>
      </c>
      <c r="R87" s="46"/>
      <c r="S87" s="46"/>
      <c r="T87" s="46"/>
      <c r="W87" s="58"/>
      <c r="Y87" s="64"/>
      <c r="AE87" s="167"/>
      <c r="AF87" s="121" t="e">
        <f t="shared" si="76"/>
        <v>#N/A</v>
      </c>
      <c r="AG87" s="167" t="e">
        <f t="shared" si="79"/>
        <v>#N/A</v>
      </c>
      <c r="AH87" s="121" t="e">
        <f t="shared" si="80"/>
        <v>#N/A</v>
      </c>
      <c r="AI87" s="167" t="e">
        <f t="shared" si="81"/>
        <v>#N/A</v>
      </c>
      <c r="AJ87" s="121" t="e">
        <f t="shared" si="77"/>
        <v>#N/A</v>
      </c>
      <c r="AK87" s="167" t="e">
        <f t="shared" si="60"/>
        <v>#N/A</v>
      </c>
      <c r="AL87" s="167" t="e">
        <f t="shared" ref="AL87:AL120" si="88">SUM(AB87,AC87,AI87,AG87,AK87,AE87)</f>
        <v>#N/A</v>
      </c>
      <c r="AM87" s="53"/>
      <c r="AN87" s="121" t="e">
        <f t="shared" si="78"/>
        <v>#N/A</v>
      </c>
      <c r="AO87" s="121" t="e">
        <f t="shared" si="82"/>
        <v>#N/A</v>
      </c>
      <c r="AP87" s="54" t="e">
        <f t="shared" si="83"/>
        <v>#N/A</v>
      </c>
      <c r="BE87" s="6"/>
      <c r="BF87" s="4"/>
      <c r="BH87" s="4"/>
      <c r="BI87" s="2"/>
      <c r="BJ87" s="28"/>
    </row>
    <row r="88" spans="1:62" x14ac:dyDescent="0.25">
      <c r="A88" s="39"/>
      <c r="G88" s="63"/>
      <c r="H88" s="86"/>
      <c r="I88" s="86"/>
      <c r="K88" s="139" t="e">
        <f t="shared" si="74"/>
        <v>#N/A</v>
      </c>
      <c r="L88" s="121" t="e">
        <f t="shared" si="75"/>
        <v>#N/A</v>
      </c>
      <c r="M88" s="121"/>
      <c r="N88" s="121" t="e">
        <f t="shared" si="84"/>
        <v>#N/A</v>
      </c>
      <c r="O88" s="121" t="e">
        <f t="shared" si="85"/>
        <v>#N/A</v>
      </c>
      <c r="P88" s="121" t="e">
        <f t="shared" si="86"/>
        <v>#N/A</v>
      </c>
      <c r="Q88" s="138" t="e">
        <f t="shared" si="87"/>
        <v>#N/A</v>
      </c>
      <c r="R88" s="46"/>
      <c r="S88" s="46"/>
      <c r="T88" s="46"/>
      <c r="Y88" s="64"/>
      <c r="AC88" s="169"/>
      <c r="AD88" s="78"/>
      <c r="AE88" s="167"/>
      <c r="AF88" s="121" t="e">
        <f t="shared" si="76"/>
        <v>#N/A</v>
      </c>
      <c r="AG88" s="167" t="e">
        <f t="shared" si="79"/>
        <v>#N/A</v>
      </c>
      <c r="AH88" s="121" t="e">
        <f t="shared" si="80"/>
        <v>#N/A</v>
      </c>
      <c r="AI88" s="167" t="e">
        <f t="shared" si="81"/>
        <v>#N/A</v>
      </c>
      <c r="AJ88" s="121" t="e">
        <f t="shared" si="77"/>
        <v>#N/A</v>
      </c>
      <c r="AK88" s="167" t="e">
        <f t="shared" si="60"/>
        <v>#N/A</v>
      </c>
      <c r="AL88" s="167" t="e">
        <f t="shared" si="88"/>
        <v>#N/A</v>
      </c>
      <c r="AM88" s="53"/>
      <c r="AN88" s="121" t="e">
        <f t="shared" si="78"/>
        <v>#N/A</v>
      </c>
      <c r="AO88" s="121" t="e">
        <f t="shared" si="82"/>
        <v>#N/A</v>
      </c>
      <c r="AP88" s="54" t="e">
        <f t="shared" si="83"/>
        <v>#N/A</v>
      </c>
      <c r="BE88" s="6"/>
      <c r="BF88" s="4"/>
      <c r="BH88" s="4"/>
      <c r="BI88" s="2"/>
      <c r="BJ88" s="28"/>
    </row>
    <row r="89" spans="1:62" x14ac:dyDescent="0.25">
      <c r="A89" s="39"/>
      <c r="G89" s="63"/>
      <c r="H89" s="86"/>
      <c r="I89" s="86"/>
      <c r="K89" s="139" t="e">
        <f t="shared" si="74"/>
        <v>#N/A</v>
      </c>
      <c r="L89" s="121" t="e">
        <f t="shared" si="75"/>
        <v>#N/A</v>
      </c>
      <c r="M89" s="121"/>
      <c r="N89" s="121" t="e">
        <f t="shared" si="84"/>
        <v>#N/A</v>
      </c>
      <c r="O89" s="121" t="e">
        <f t="shared" si="85"/>
        <v>#N/A</v>
      </c>
      <c r="P89" s="121" t="e">
        <f t="shared" si="86"/>
        <v>#N/A</v>
      </c>
      <c r="Q89" s="138" t="e">
        <f t="shared" si="87"/>
        <v>#N/A</v>
      </c>
      <c r="R89" s="46"/>
      <c r="S89" s="46"/>
      <c r="T89" s="46"/>
      <c r="V89" s="88"/>
      <c r="W89" s="58"/>
      <c r="X89" s="88"/>
      <c r="Y89" s="64"/>
      <c r="Z89" s="89"/>
      <c r="AC89" s="169"/>
      <c r="AD89" s="78"/>
      <c r="AE89" s="167"/>
      <c r="AF89" s="121" t="e">
        <f t="shared" si="76"/>
        <v>#N/A</v>
      </c>
      <c r="AG89" s="167" t="e">
        <f t="shared" si="79"/>
        <v>#N/A</v>
      </c>
      <c r="AH89" s="121" t="e">
        <f t="shared" si="80"/>
        <v>#N/A</v>
      </c>
      <c r="AI89" s="167" t="e">
        <f t="shared" si="81"/>
        <v>#N/A</v>
      </c>
      <c r="AJ89" s="121" t="e">
        <f t="shared" si="77"/>
        <v>#N/A</v>
      </c>
      <c r="AK89" s="167" t="e">
        <f t="shared" si="60"/>
        <v>#N/A</v>
      </c>
      <c r="AL89" s="167" t="e">
        <f t="shared" si="88"/>
        <v>#N/A</v>
      </c>
      <c r="AM89" s="53"/>
      <c r="AN89" s="121" t="e">
        <f t="shared" si="78"/>
        <v>#N/A</v>
      </c>
      <c r="AO89" s="121" t="e">
        <f t="shared" si="82"/>
        <v>#N/A</v>
      </c>
      <c r="AP89" s="54" t="e">
        <f t="shared" si="83"/>
        <v>#N/A</v>
      </c>
      <c r="BE89" s="6"/>
      <c r="BF89" s="4"/>
      <c r="BH89" s="4"/>
      <c r="BI89" s="2"/>
      <c r="BJ89" s="28"/>
    </row>
    <row r="90" spans="1:62" s="11" customFormat="1" x14ac:dyDescent="0.25">
      <c r="A90" s="39"/>
      <c r="B90" s="57"/>
      <c r="C90" s="57"/>
      <c r="D90" s="57"/>
      <c r="E90" s="56"/>
      <c r="F90" s="69"/>
      <c r="G90" s="69"/>
      <c r="H90" s="90"/>
      <c r="I90" s="90"/>
      <c r="J90" s="70"/>
      <c r="K90" s="139" t="e">
        <f t="shared" si="74"/>
        <v>#N/A</v>
      </c>
      <c r="L90" s="121" t="e">
        <f t="shared" si="75"/>
        <v>#N/A</v>
      </c>
      <c r="M90" s="121"/>
      <c r="N90" s="121" t="e">
        <f t="shared" si="84"/>
        <v>#N/A</v>
      </c>
      <c r="O90" s="121" t="e">
        <f t="shared" si="85"/>
        <v>#N/A</v>
      </c>
      <c r="P90" s="121" t="e">
        <f t="shared" si="86"/>
        <v>#N/A</v>
      </c>
      <c r="Q90" s="138" t="e">
        <f t="shared" si="87"/>
        <v>#N/A</v>
      </c>
      <c r="R90" s="46"/>
      <c r="S90" s="46"/>
      <c r="T90" s="46"/>
      <c r="U90" s="59"/>
      <c r="V90" s="91"/>
      <c r="W90" s="91"/>
      <c r="X90" s="57"/>
      <c r="Y90" s="60"/>
      <c r="Z90" s="154"/>
      <c r="AA90" s="169"/>
      <c r="AB90" s="169"/>
      <c r="AC90" s="168"/>
      <c r="AD90" s="67"/>
      <c r="AE90" s="167"/>
      <c r="AF90" s="121" t="e">
        <f t="shared" si="76"/>
        <v>#N/A</v>
      </c>
      <c r="AG90" s="167" t="e">
        <f t="shared" si="79"/>
        <v>#N/A</v>
      </c>
      <c r="AH90" s="121" t="e">
        <f t="shared" si="80"/>
        <v>#N/A</v>
      </c>
      <c r="AI90" s="167" t="e">
        <f t="shared" si="81"/>
        <v>#N/A</v>
      </c>
      <c r="AJ90" s="121" t="e">
        <f t="shared" si="77"/>
        <v>#N/A</v>
      </c>
      <c r="AK90" s="167" t="e">
        <f t="shared" si="60"/>
        <v>#N/A</v>
      </c>
      <c r="AL90" s="167" t="e">
        <f t="shared" si="88"/>
        <v>#N/A</v>
      </c>
      <c r="AM90" s="53"/>
      <c r="AN90" s="121" t="e">
        <f t="shared" si="78"/>
        <v>#N/A</v>
      </c>
      <c r="AO90" s="121" t="e">
        <f t="shared" si="82"/>
        <v>#N/A</v>
      </c>
      <c r="AP90" s="54" t="e">
        <f t="shared" si="83"/>
        <v>#N/A</v>
      </c>
      <c r="AQ90" s="69"/>
      <c r="AR90" s="69"/>
      <c r="AS90" s="69"/>
      <c r="AT90" s="169"/>
      <c r="AU90" s="69"/>
      <c r="AV90" s="57"/>
      <c r="AW90" s="11" t="s">
        <v>119</v>
      </c>
      <c r="BE90" s="15"/>
      <c r="BF90" s="9"/>
      <c r="BH90" s="9"/>
      <c r="BI90" s="2"/>
      <c r="BJ90" s="28"/>
    </row>
    <row r="91" spans="1:62" s="11" customFormat="1" x14ac:dyDescent="0.25">
      <c r="A91" s="39"/>
      <c r="B91" s="57"/>
      <c r="C91" s="57"/>
      <c r="D91" s="57"/>
      <c r="E91" s="56"/>
      <c r="F91" s="69"/>
      <c r="G91" s="69"/>
      <c r="H91" s="90"/>
      <c r="I91" s="90"/>
      <c r="J91" s="70"/>
      <c r="K91" s="139" t="e">
        <f t="shared" si="74"/>
        <v>#N/A</v>
      </c>
      <c r="L91" s="121" t="e">
        <f t="shared" si="75"/>
        <v>#N/A</v>
      </c>
      <c r="M91" s="121"/>
      <c r="N91" s="121" t="e">
        <f t="shared" si="84"/>
        <v>#N/A</v>
      </c>
      <c r="O91" s="121" t="e">
        <f t="shared" si="85"/>
        <v>#N/A</v>
      </c>
      <c r="P91" s="121" t="e">
        <f t="shared" si="86"/>
        <v>#N/A</v>
      </c>
      <c r="Q91" s="138" t="e">
        <f t="shared" si="87"/>
        <v>#N/A</v>
      </c>
      <c r="R91" s="46"/>
      <c r="S91" s="46"/>
      <c r="T91" s="46"/>
      <c r="U91" s="59"/>
      <c r="V91" s="91"/>
      <c r="W91" s="91"/>
      <c r="X91" s="57"/>
      <c r="Y91" s="60"/>
      <c r="Z91" s="154"/>
      <c r="AA91" s="169"/>
      <c r="AB91" s="169"/>
      <c r="AC91" s="168"/>
      <c r="AD91" s="67"/>
      <c r="AE91" s="167"/>
      <c r="AF91" s="121" t="e">
        <f t="shared" si="76"/>
        <v>#N/A</v>
      </c>
      <c r="AG91" s="167" t="e">
        <f t="shared" si="79"/>
        <v>#N/A</v>
      </c>
      <c r="AH91" s="121" t="e">
        <f t="shared" si="80"/>
        <v>#N/A</v>
      </c>
      <c r="AI91" s="167" t="e">
        <f t="shared" si="81"/>
        <v>#N/A</v>
      </c>
      <c r="AJ91" s="121" t="e">
        <f t="shared" si="77"/>
        <v>#N/A</v>
      </c>
      <c r="AK91" s="167" t="e">
        <f t="shared" si="60"/>
        <v>#N/A</v>
      </c>
      <c r="AL91" s="167" t="e">
        <f t="shared" si="88"/>
        <v>#N/A</v>
      </c>
      <c r="AM91" s="53"/>
      <c r="AN91" s="121" t="e">
        <f t="shared" si="78"/>
        <v>#N/A</v>
      </c>
      <c r="AO91" s="121" t="e">
        <f t="shared" si="82"/>
        <v>#N/A</v>
      </c>
      <c r="AP91" s="54" t="e">
        <f t="shared" si="83"/>
        <v>#N/A</v>
      </c>
      <c r="AQ91" s="69"/>
      <c r="AR91" s="69"/>
      <c r="AS91" s="69"/>
      <c r="AT91" s="169"/>
      <c r="AU91" s="69"/>
      <c r="AV91" s="57"/>
      <c r="BE91" s="15"/>
      <c r="BF91" s="9"/>
      <c r="BH91" s="9"/>
      <c r="BI91" s="2"/>
      <c r="BJ91" s="28"/>
    </row>
    <row r="92" spans="1:62" x14ac:dyDescent="0.25">
      <c r="A92" s="39"/>
      <c r="G92" s="63"/>
      <c r="H92" s="86"/>
      <c r="I92" s="86"/>
      <c r="K92" s="139" t="e">
        <f t="shared" si="74"/>
        <v>#N/A</v>
      </c>
      <c r="L92" s="121" t="e">
        <f t="shared" si="75"/>
        <v>#N/A</v>
      </c>
      <c r="M92" s="121"/>
      <c r="N92" s="121" t="e">
        <f t="shared" si="84"/>
        <v>#N/A</v>
      </c>
      <c r="O92" s="121" t="e">
        <f t="shared" si="85"/>
        <v>#N/A</v>
      </c>
      <c r="P92" s="121" t="e">
        <f t="shared" si="86"/>
        <v>#N/A</v>
      </c>
      <c r="Q92" s="138" t="e">
        <f t="shared" si="87"/>
        <v>#N/A</v>
      </c>
      <c r="R92" s="46"/>
      <c r="S92" s="46"/>
      <c r="T92" s="46"/>
      <c r="W92" s="58"/>
      <c r="Y92" s="64"/>
      <c r="AE92" s="167"/>
      <c r="AF92" s="121" t="e">
        <f t="shared" si="76"/>
        <v>#N/A</v>
      </c>
      <c r="AG92" s="167" t="e">
        <f t="shared" si="79"/>
        <v>#N/A</v>
      </c>
      <c r="AH92" s="121" t="e">
        <f t="shared" si="80"/>
        <v>#N/A</v>
      </c>
      <c r="AI92" s="167" t="e">
        <f t="shared" si="81"/>
        <v>#N/A</v>
      </c>
      <c r="AJ92" s="121" t="e">
        <f t="shared" si="77"/>
        <v>#N/A</v>
      </c>
      <c r="AK92" s="167" t="e">
        <f t="shared" si="60"/>
        <v>#N/A</v>
      </c>
      <c r="AL92" s="167" t="e">
        <f t="shared" si="88"/>
        <v>#N/A</v>
      </c>
      <c r="AM92" s="53"/>
      <c r="AN92" s="121" t="e">
        <f t="shared" si="78"/>
        <v>#N/A</v>
      </c>
      <c r="AO92" s="121" t="e">
        <f t="shared" si="82"/>
        <v>#N/A</v>
      </c>
      <c r="AP92" s="54" t="e">
        <f t="shared" si="83"/>
        <v>#N/A</v>
      </c>
      <c r="BE92" s="6"/>
      <c r="BF92" s="4"/>
      <c r="BH92" s="4"/>
      <c r="BI92" s="2"/>
      <c r="BJ92" s="28"/>
    </row>
    <row r="93" spans="1:62" x14ac:dyDescent="0.25">
      <c r="A93" s="39"/>
      <c r="G93" s="63"/>
      <c r="H93" s="86"/>
      <c r="I93" s="86"/>
      <c r="K93" s="139" t="e">
        <f t="shared" si="74"/>
        <v>#N/A</v>
      </c>
      <c r="L93" s="121" t="e">
        <f t="shared" si="75"/>
        <v>#N/A</v>
      </c>
      <c r="M93" s="121"/>
      <c r="N93" s="121" t="e">
        <f t="shared" si="84"/>
        <v>#N/A</v>
      </c>
      <c r="O93" s="121" t="e">
        <f t="shared" si="85"/>
        <v>#N/A</v>
      </c>
      <c r="P93" s="121" t="e">
        <f t="shared" si="86"/>
        <v>#N/A</v>
      </c>
      <c r="Q93" s="138" t="e">
        <f t="shared" si="87"/>
        <v>#N/A</v>
      </c>
      <c r="R93" s="46"/>
      <c r="S93" s="46"/>
      <c r="T93" s="46"/>
      <c r="Y93" s="64"/>
      <c r="AE93" s="167"/>
      <c r="AF93" s="121" t="e">
        <f t="shared" si="76"/>
        <v>#N/A</v>
      </c>
      <c r="AG93" s="167" t="e">
        <f t="shared" si="79"/>
        <v>#N/A</v>
      </c>
      <c r="AH93" s="121" t="e">
        <f t="shared" si="80"/>
        <v>#N/A</v>
      </c>
      <c r="AI93" s="167" t="e">
        <f t="shared" si="81"/>
        <v>#N/A</v>
      </c>
      <c r="AJ93" s="121" t="e">
        <f t="shared" si="77"/>
        <v>#N/A</v>
      </c>
      <c r="AK93" s="167" t="e">
        <f t="shared" si="60"/>
        <v>#N/A</v>
      </c>
      <c r="AL93" s="167" t="e">
        <f t="shared" si="88"/>
        <v>#N/A</v>
      </c>
      <c r="AM93" s="53"/>
      <c r="AN93" s="121" t="e">
        <f t="shared" si="78"/>
        <v>#N/A</v>
      </c>
      <c r="AO93" s="121" t="e">
        <f t="shared" si="82"/>
        <v>#N/A</v>
      </c>
      <c r="AP93" s="54" t="e">
        <f t="shared" si="83"/>
        <v>#N/A</v>
      </c>
      <c r="BE93" s="6"/>
      <c r="BF93" s="4"/>
      <c r="BH93" s="4"/>
      <c r="BI93" s="2"/>
      <c r="BJ93" s="28"/>
    </row>
    <row r="94" spans="1:62" x14ac:dyDescent="0.25">
      <c r="A94" s="39"/>
      <c r="G94" s="63"/>
      <c r="H94" s="86"/>
      <c r="I94" s="86"/>
      <c r="K94" s="139" t="e">
        <f t="shared" si="74"/>
        <v>#N/A</v>
      </c>
      <c r="L94" s="121" t="e">
        <f t="shared" si="75"/>
        <v>#N/A</v>
      </c>
      <c r="M94" s="121"/>
      <c r="N94" s="121" t="e">
        <f t="shared" si="84"/>
        <v>#N/A</v>
      </c>
      <c r="O94" s="121" t="e">
        <f t="shared" si="85"/>
        <v>#N/A</v>
      </c>
      <c r="P94" s="121" t="e">
        <f t="shared" si="86"/>
        <v>#N/A</v>
      </c>
      <c r="Q94" s="138" t="e">
        <f t="shared" si="87"/>
        <v>#N/A</v>
      </c>
      <c r="R94" s="46"/>
      <c r="S94" s="46"/>
      <c r="T94" s="46"/>
      <c r="Y94" s="64"/>
      <c r="AE94" s="167"/>
      <c r="AF94" s="121" t="e">
        <f t="shared" si="76"/>
        <v>#N/A</v>
      </c>
      <c r="AG94" s="167" t="e">
        <f t="shared" si="79"/>
        <v>#N/A</v>
      </c>
      <c r="AH94" s="121" t="e">
        <f t="shared" si="80"/>
        <v>#N/A</v>
      </c>
      <c r="AI94" s="167" t="e">
        <f t="shared" si="81"/>
        <v>#N/A</v>
      </c>
      <c r="AJ94" s="121" t="e">
        <f t="shared" si="77"/>
        <v>#N/A</v>
      </c>
      <c r="AK94" s="167" t="e">
        <f t="shared" ref="AK94:AK120" si="89">-IF(AE94="",AE94*AJ94,AE94*AJ94)</f>
        <v>#N/A</v>
      </c>
      <c r="AL94" s="167" t="e">
        <f t="shared" si="88"/>
        <v>#N/A</v>
      </c>
      <c r="AM94" s="53"/>
      <c r="AN94" s="121" t="e">
        <f t="shared" si="78"/>
        <v>#N/A</v>
      </c>
      <c r="AO94" s="121" t="e">
        <f t="shared" si="82"/>
        <v>#N/A</v>
      </c>
      <c r="AP94" s="54" t="e">
        <f t="shared" si="83"/>
        <v>#N/A</v>
      </c>
      <c r="BE94" s="6"/>
      <c r="BF94" s="4"/>
      <c r="BH94" s="4"/>
      <c r="BI94" s="2"/>
      <c r="BJ94" s="28"/>
    </row>
    <row r="95" spans="1:62" x14ac:dyDescent="0.25">
      <c r="A95" s="39"/>
      <c r="G95" s="63"/>
      <c r="H95" s="86"/>
      <c r="I95" s="86"/>
      <c r="K95" s="139" t="e">
        <f t="shared" si="74"/>
        <v>#N/A</v>
      </c>
      <c r="L95" s="121" t="e">
        <f t="shared" si="75"/>
        <v>#N/A</v>
      </c>
      <c r="M95" s="121"/>
      <c r="N95" s="121" t="e">
        <f t="shared" si="84"/>
        <v>#N/A</v>
      </c>
      <c r="O95" s="121" t="e">
        <f t="shared" si="85"/>
        <v>#N/A</v>
      </c>
      <c r="P95" s="121" t="e">
        <f t="shared" si="86"/>
        <v>#N/A</v>
      </c>
      <c r="Q95" s="138" t="e">
        <f t="shared" si="87"/>
        <v>#N/A</v>
      </c>
      <c r="R95" s="46"/>
      <c r="S95" s="46"/>
      <c r="T95" s="46"/>
      <c r="W95" s="58"/>
      <c r="Y95" s="64"/>
      <c r="AD95" s="66"/>
      <c r="AE95" s="167"/>
      <c r="AF95" s="121" t="e">
        <f t="shared" si="76"/>
        <v>#N/A</v>
      </c>
      <c r="AG95" s="167" t="e">
        <f t="shared" si="79"/>
        <v>#N/A</v>
      </c>
      <c r="AH95" s="121" t="e">
        <f t="shared" si="80"/>
        <v>#N/A</v>
      </c>
      <c r="AI95" s="167" t="e">
        <f t="shared" si="81"/>
        <v>#N/A</v>
      </c>
      <c r="AJ95" s="121" t="e">
        <f t="shared" si="77"/>
        <v>#N/A</v>
      </c>
      <c r="AK95" s="167" t="e">
        <f t="shared" si="89"/>
        <v>#N/A</v>
      </c>
      <c r="AL95" s="167" t="e">
        <f t="shared" si="88"/>
        <v>#N/A</v>
      </c>
      <c r="AM95" s="53"/>
      <c r="AN95" s="121" t="e">
        <f t="shared" si="78"/>
        <v>#N/A</v>
      </c>
      <c r="AO95" s="121" t="e">
        <f t="shared" si="82"/>
        <v>#N/A</v>
      </c>
      <c r="AP95" s="54" t="e">
        <f t="shared" si="83"/>
        <v>#N/A</v>
      </c>
      <c r="BE95" s="6"/>
      <c r="BF95" s="4"/>
      <c r="BH95" s="4"/>
      <c r="BI95" s="2"/>
      <c r="BJ95" s="28"/>
    </row>
    <row r="96" spans="1:62" x14ac:dyDescent="0.25">
      <c r="A96" s="39"/>
      <c r="G96" s="63"/>
      <c r="H96" s="86"/>
      <c r="I96" s="86"/>
      <c r="K96" s="139" t="e">
        <f t="shared" si="74"/>
        <v>#N/A</v>
      </c>
      <c r="L96" s="121" t="e">
        <f t="shared" si="75"/>
        <v>#N/A</v>
      </c>
      <c r="M96" s="121"/>
      <c r="N96" s="121" t="e">
        <f t="shared" si="84"/>
        <v>#N/A</v>
      </c>
      <c r="O96" s="121" t="e">
        <f t="shared" si="85"/>
        <v>#N/A</v>
      </c>
      <c r="P96" s="121" t="e">
        <f t="shared" si="86"/>
        <v>#N/A</v>
      </c>
      <c r="Q96" s="138" t="e">
        <f t="shared" si="87"/>
        <v>#N/A</v>
      </c>
      <c r="R96" s="46"/>
      <c r="S96" s="46"/>
      <c r="T96" s="46"/>
      <c r="Y96" s="64"/>
      <c r="AD96" s="66"/>
      <c r="AE96" s="167"/>
      <c r="AF96" s="121" t="e">
        <f t="shared" si="76"/>
        <v>#N/A</v>
      </c>
      <c r="AG96" s="167" t="e">
        <f t="shared" si="79"/>
        <v>#N/A</v>
      </c>
      <c r="AH96" s="121" t="e">
        <f t="shared" si="80"/>
        <v>#N/A</v>
      </c>
      <c r="AI96" s="167" t="e">
        <f t="shared" si="81"/>
        <v>#N/A</v>
      </c>
      <c r="AJ96" s="121" t="e">
        <f t="shared" si="77"/>
        <v>#N/A</v>
      </c>
      <c r="AK96" s="167" t="e">
        <f t="shared" si="89"/>
        <v>#N/A</v>
      </c>
      <c r="AL96" s="167" t="e">
        <f t="shared" si="88"/>
        <v>#N/A</v>
      </c>
      <c r="AM96" s="53"/>
      <c r="AN96" s="121" t="e">
        <f t="shared" si="78"/>
        <v>#N/A</v>
      </c>
      <c r="AO96" s="121" t="e">
        <f t="shared" si="82"/>
        <v>#N/A</v>
      </c>
      <c r="AP96" s="54" t="e">
        <f t="shared" si="83"/>
        <v>#N/A</v>
      </c>
      <c r="BE96" s="6"/>
      <c r="BF96" s="4"/>
      <c r="BH96" s="4"/>
      <c r="BI96" s="2"/>
      <c r="BJ96" s="28"/>
    </row>
    <row r="97" spans="1:62" x14ac:dyDescent="0.25">
      <c r="A97" s="39"/>
      <c r="H97" s="86"/>
      <c r="I97" s="86"/>
      <c r="K97" s="139" t="e">
        <f t="shared" si="74"/>
        <v>#N/A</v>
      </c>
      <c r="L97" s="121" t="e">
        <f t="shared" si="75"/>
        <v>#N/A</v>
      </c>
      <c r="M97" s="121"/>
      <c r="N97" s="121" t="e">
        <f t="shared" si="84"/>
        <v>#N/A</v>
      </c>
      <c r="O97" s="121" t="e">
        <f t="shared" si="85"/>
        <v>#N/A</v>
      </c>
      <c r="P97" s="121" t="e">
        <f t="shared" si="86"/>
        <v>#N/A</v>
      </c>
      <c r="Q97" s="138" t="e">
        <f t="shared" si="87"/>
        <v>#N/A</v>
      </c>
      <c r="R97" s="46"/>
      <c r="S97" s="46"/>
      <c r="T97" s="46"/>
      <c r="Y97" s="64"/>
      <c r="AD97" s="66"/>
      <c r="AE97" s="167"/>
      <c r="AF97" s="121" t="e">
        <f t="shared" si="76"/>
        <v>#N/A</v>
      </c>
      <c r="AG97" s="167" t="e">
        <f t="shared" si="79"/>
        <v>#N/A</v>
      </c>
      <c r="AH97" s="121" t="e">
        <f t="shared" si="80"/>
        <v>#N/A</v>
      </c>
      <c r="AI97" s="167" t="e">
        <f t="shared" si="81"/>
        <v>#N/A</v>
      </c>
      <c r="AJ97" s="121" t="e">
        <f t="shared" si="77"/>
        <v>#N/A</v>
      </c>
      <c r="AK97" s="167" t="e">
        <f t="shared" si="89"/>
        <v>#N/A</v>
      </c>
      <c r="AL97" s="167" t="e">
        <f t="shared" si="88"/>
        <v>#N/A</v>
      </c>
      <c r="AM97" s="53"/>
      <c r="AN97" s="121" t="e">
        <f t="shared" si="78"/>
        <v>#N/A</v>
      </c>
      <c r="AO97" s="121" t="e">
        <f t="shared" si="82"/>
        <v>#N/A</v>
      </c>
      <c r="AP97" s="54" t="e">
        <f t="shared" si="83"/>
        <v>#N/A</v>
      </c>
      <c r="BE97" s="5"/>
      <c r="BF97" s="4"/>
      <c r="BH97" s="4"/>
      <c r="BI97" s="2"/>
      <c r="BJ97" s="28"/>
    </row>
    <row r="98" spans="1:62" x14ac:dyDescent="0.25">
      <c r="A98" s="39"/>
      <c r="H98" s="86"/>
      <c r="I98" s="86"/>
      <c r="K98" s="139" t="e">
        <f t="shared" ref="K98:K120" si="90">VLOOKUP(J98,RPP,3)</f>
        <v>#N/A</v>
      </c>
      <c r="L98" s="121" t="e">
        <f t="shared" ref="L98:L120" si="91">VLOOKUP(J98,RPP,4)</f>
        <v>#N/A</v>
      </c>
      <c r="M98" s="121"/>
      <c r="N98" s="121" t="e">
        <f t="shared" si="84"/>
        <v>#N/A</v>
      </c>
      <c r="O98" s="121" t="e">
        <f t="shared" si="85"/>
        <v>#N/A</v>
      </c>
      <c r="P98" s="121" t="e">
        <f t="shared" si="86"/>
        <v>#N/A</v>
      </c>
      <c r="Q98" s="138" t="e">
        <f t="shared" si="87"/>
        <v>#N/A</v>
      </c>
      <c r="R98" s="46"/>
      <c r="S98" s="46"/>
      <c r="T98" s="46"/>
      <c r="W98" s="58"/>
      <c r="Y98" s="64"/>
      <c r="AD98" s="66"/>
      <c r="AE98" s="167"/>
      <c r="AF98" s="121" t="e">
        <f t="shared" ref="AF98:AF120" si="92">VLOOKUP(J98,RPP,51)</f>
        <v>#N/A</v>
      </c>
      <c r="AG98" s="167" t="e">
        <f t="shared" si="79"/>
        <v>#N/A</v>
      </c>
      <c r="AH98" s="121" t="e">
        <f t="shared" si="80"/>
        <v>#N/A</v>
      </c>
      <c r="AI98" s="167" t="e">
        <f t="shared" si="81"/>
        <v>#N/A</v>
      </c>
      <c r="AJ98" s="121" t="e">
        <f t="shared" ref="AJ98:AJ120" si="93">VLOOKUP(J98,RPP,50)</f>
        <v>#N/A</v>
      </c>
      <c r="AK98" s="167" t="e">
        <f t="shared" si="89"/>
        <v>#N/A</v>
      </c>
      <c r="AL98" s="167" t="e">
        <f t="shared" si="88"/>
        <v>#N/A</v>
      </c>
      <c r="AM98" s="53"/>
      <c r="AN98" s="121" t="e">
        <f t="shared" ref="AN98:AN120" si="94">VLOOKUP(J98,RPP,17)</f>
        <v>#N/A</v>
      </c>
      <c r="AO98" s="121" t="e">
        <f t="shared" si="82"/>
        <v>#N/A</v>
      </c>
      <c r="AP98" s="54" t="e">
        <f t="shared" si="83"/>
        <v>#N/A</v>
      </c>
      <c r="BE98" s="5"/>
      <c r="BF98" s="4"/>
      <c r="BH98" s="4"/>
      <c r="BI98" s="2"/>
      <c r="BJ98" s="28"/>
    </row>
    <row r="99" spans="1:62" x14ac:dyDescent="0.25">
      <c r="A99" s="39"/>
      <c r="H99" s="86"/>
      <c r="I99" s="86"/>
      <c r="K99" s="139" t="e">
        <f t="shared" si="90"/>
        <v>#N/A</v>
      </c>
      <c r="L99" s="121" t="e">
        <f t="shared" si="91"/>
        <v>#N/A</v>
      </c>
      <c r="M99" s="121"/>
      <c r="N99" s="121" t="e">
        <f t="shared" si="84"/>
        <v>#N/A</v>
      </c>
      <c r="O99" s="121" t="e">
        <f t="shared" si="85"/>
        <v>#N/A</v>
      </c>
      <c r="P99" s="121" t="e">
        <f t="shared" si="86"/>
        <v>#N/A</v>
      </c>
      <c r="Q99" s="138" t="e">
        <f t="shared" si="87"/>
        <v>#N/A</v>
      </c>
      <c r="R99" s="46"/>
      <c r="S99" s="46"/>
      <c r="T99" s="46"/>
      <c r="W99" s="58"/>
      <c r="Y99" s="64"/>
      <c r="AD99" s="66"/>
      <c r="AE99" s="167"/>
      <c r="AF99" s="121" t="e">
        <f t="shared" si="92"/>
        <v>#N/A</v>
      </c>
      <c r="AG99" s="167" t="e">
        <f t="shared" si="79"/>
        <v>#N/A</v>
      </c>
      <c r="AH99" s="121" t="e">
        <f t="shared" ref="AH99:AH120" si="95">VLOOKUP(J98,RPP,48)</f>
        <v>#N/A</v>
      </c>
      <c r="AI99" s="167" t="e">
        <f t="shared" si="81"/>
        <v>#N/A</v>
      </c>
      <c r="AJ99" s="121" t="e">
        <f t="shared" si="93"/>
        <v>#N/A</v>
      </c>
      <c r="AK99" s="167" t="e">
        <f t="shared" si="89"/>
        <v>#N/A</v>
      </c>
      <c r="AL99" s="167" t="e">
        <f t="shared" si="88"/>
        <v>#N/A</v>
      </c>
      <c r="AM99" s="53"/>
      <c r="AN99" s="121" t="e">
        <f t="shared" si="94"/>
        <v>#N/A</v>
      </c>
      <c r="AO99" s="121" t="e">
        <f t="shared" si="82"/>
        <v>#N/A</v>
      </c>
      <c r="AP99" s="54" t="e">
        <f t="shared" si="83"/>
        <v>#N/A</v>
      </c>
      <c r="BE99" s="5"/>
      <c r="BF99" s="4"/>
      <c r="BH99" s="4"/>
      <c r="BI99" s="2"/>
      <c r="BJ99" s="28"/>
    </row>
    <row r="100" spans="1:62" x14ac:dyDescent="0.25">
      <c r="A100" s="39"/>
      <c r="H100" s="86"/>
      <c r="I100" s="86"/>
      <c r="K100" s="139" t="e">
        <f t="shared" si="90"/>
        <v>#N/A</v>
      </c>
      <c r="L100" s="121" t="e">
        <f t="shared" si="91"/>
        <v>#N/A</v>
      </c>
      <c r="M100" s="121"/>
      <c r="N100" s="121" t="e">
        <f t="shared" si="84"/>
        <v>#N/A</v>
      </c>
      <c r="O100" s="121" t="e">
        <f t="shared" si="85"/>
        <v>#N/A</v>
      </c>
      <c r="P100" s="121" t="e">
        <f t="shared" si="86"/>
        <v>#N/A</v>
      </c>
      <c r="Q100" s="138" t="e">
        <f t="shared" si="87"/>
        <v>#N/A</v>
      </c>
      <c r="R100" s="46"/>
      <c r="S100" s="46"/>
      <c r="T100" s="46"/>
      <c r="W100" s="58"/>
      <c r="Y100" s="64"/>
      <c r="AD100" s="66"/>
      <c r="AE100" s="167"/>
      <c r="AF100" s="121" t="e">
        <f t="shared" si="92"/>
        <v>#N/A</v>
      </c>
      <c r="AG100" s="167" t="e">
        <f t="shared" si="79"/>
        <v>#N/A</v>
      </c>
      <c r="AH100" s="121" t="e">
        <f t="shared" si="95"/>
        <v>#N/A</v>
      </c>
      <c r="AI100" s="167" t="e">
        <f t="shared" si="81"/>
        <v>#N/A</v>
      </c>
      <c r="AJ100" s="121" t="e">
        <f t="shared" si="93"/>
        <v>#N/A</v>
      </c>
      <c r="AK100" s="167" t="e">
        <f t="shared" si="89"/>
        <v>#N/A</v>
      </c>
      <c r="AL100" s="167" t="e">
        <f t="shared" si="88"/>
        <v>#N/A</v>
      </c>
      <c r="AM100" s="53"/>
      <c r="AN100" s="121" t="e">
        <f t="shared" si="94"/>
        <v>#N/A</v>
      </c>
      <c r="AO100" s="121" t="e">
        <f t="shared" si="82"/>
        <v>#N/A</v>
      </c>
      <c r="AP100" s="54" t="e">
        <f t="shared" si="83"/>
        <v>#N/A</v>
      </c>
      <c r="BE100" s="5"/>
      <c r="BF100" s="4"/>
      <c r="BH100" s="4"/>
      <c r="BI100" s="2"/>
      <c r="BJ100" s="28"/>
    </row>
    <row r="101" spans="1:62" x14ac:dyDescent="0.25">
      <c r="A101" s="39"/>
      <c r="H101" s="86"/>
      <c r="I101" s="86"/>
      <c r="K101" s="139" t="e">
        <f t="shared" si="90"/>
        <v>#N/A</v>
      </c>
      <c r="L101" s="121" t="e">
        <f t="shared" si="91"/>
        <v>#N/A</v>
      </c>
      <c r="M101" s="121"/>
      <c r="N101" s="121" t="e">
        <f t="shared" si="84"/>
        <v>#N/A</v>
      </c>
      <c r="O101" s="121" t="e">
        <f t="shared" si="85"/>
        <v>#N/A</v>
      </c>
      <c r="P101" s="121" t="e">
        <f t="shared" si="86"/>
        <v>#N/A</v>
      </c>
      <c r="Q101" s="138" t="e">
        <f t="shared" si="87"/>
        <v>#N/A</v>
      </c>
      <c r="R101" s="46"/>
      <c r="S101" s="46"/>
      <c r="T101" s="46"/>
      <c r="W101" s="58"/>
      <c r="Y101" s="64"/>
      <c r="AE101" s="167"/>
      <c r="AF101" s="121" t="e">
        <f t="shared" si="92"/>
        <v>#N/A</v>
      </c>
      <c r="AG101" s="167" t="e">
        <f t="shared" si="79"/>
        <v>#N/A</v>
      </c>
      <c r="AH101" s="121" t="e">
        <f t="shared" si="95"/>
        <v>#N/A</v>
      </c>
      <c r="AI101" s="167" t="e">
        <f t="shared" si="81"/>
        <v>#N/A</v>
      </c>
      <c r="AJ101" s="121" t="e">
        <f t="shared" si="93"/>
        <v>#N/A</v>
      </c>
      <c r="AK101" s="167" t="e">
        <f t="shared" si="89"/>
        <v>#N/A</v>
      </c>
      <c r="AL101" s="167" t="e">
        <f t="shared" si="88"/>
        <v>#N/A</v>
      </c>
      <c r="AM101" s="53"/>
      <c r="AN101" s="121" t="e">
        <f t="shared" si="94"/>
        <v>#N/A</v>
      </c>
      <c r="AO101" s="121" t="e">
        <f t="shared" si="82"/>
        <v>#N/A</v>
      </c>
      <c r="AP101" s="54" t="e">
        <f t="shared" si="83"/>
        <v>#N/A</v>
      </c>
      <c r="BE101" s="5"/>
      <c r="BF101" s="4"/>
      <c r="BH101" s="4"/>
      <c r="BI101" s="2"/>
      <c r="BJ101" s="28"/>
    </row>
    <row r="102" spans="1:62" x14ac:dyDescent="0.25">
      <c r="A102" s="39"/>
      <c r="H102" s="86"/>
      <c r="I102" s="86"/>
      <c r="K102" s="139" t="e">
        <f t="shared" si="90"/>
        <v>#N/A</v>
      </c>
      <c r="L102" s="121" t="e">
        <f t="shared" si="91"/>
        <v>#N/A</v>
      </c>
      <c r="M102" s="121"/>
      <c r="N102" s="121" t="e">
        <f t="shared" si="84"/>
        <v>#N/A</v>
      </c>
      <c r="O102" s="121" t="e">
        <f t="shared" si="85"/>
        <v>#N/A</v>
      </c>
      <c r="P102" s="121" t="e">
        <f t="shared" si="86"/>
        <v>#N/A</v>
      </c>
      <c r="Q102" s="138" t="e">
        <f t="shared" si="87"/>
        <v>#N/A</v>
      </c>
      <c r="R102" s="46"/>
      <c r="S102" s="46"/>
      <c r="T102" s="46"/>
      <c r="Y102" s="64"/>
      <c r="AE102" s="167"/>
      <c r="AF102" s="121" t="e">
        <f t="shared" si="92"/>
        <v>#N/A</v>
      </c>
      <c r="AG102" s="167" t="e">
        <f t="shared" si="79"/>
        <v>#N/A</v>
      </c>
      <c r="AH102" s="121" t="e">
        <f t="shared" si="95"/>
        <v>#N/A</v>
      </c>
      <c r="AI102" s="167" t="e">
        <f t="shared" si="81"/>
        <v>#N/A</v>
      </c>
      <c r="AJ102" s="121" t="e">
        <f t="shared" si="93"/>
        <v>#N/A</v>
      </c>
      <c r="AK102" s="167" t="e">
        <f t="shared" si="89"/>
        <v>#N/A</v>
      </c>
      <c r="AL102" s="167" t="e">
        <f t="shared" si="88"/>
        <v>#N/A</v>
      </c>
      <c r="AM102" s="53"/>
      <c r="AN102" s="121" t="e">
        <f t="shared" si="94"/>
        <v>#N/A</v>
      </c>
      <c r="AO102" s="121" t="e">
        <f t="shared" si="82"/>
        <v>#N/A</v>
      </c>
      <c r="AP102" s="54" t="e">
        <f t="shared" si="83"/>
        <v>#N/A</v>
      </c>
      <c r="BE102" s="5"/>
      <c r="BF102" s="4"/>
      <c r="BH102" s="4"/>
      <c r="BI102" s="2"/>
      <c r="BJ102" s="28"/>
    </row>
    <row r="103" spans="1:62" x14ac:dyDescent="0.25">
      <c r="A103" s="39"/>
      <c r="K103" s="139" t="e">
        <f t="shared" si="90"/>
        <v>#N/A</v>
      </c>
      <c r="L103" s="121" t="e">
        <f t="shared" si="91"/>
        <v>#N/A</v>
      </c>
      <c r="M103" s="121"/>
      <c r="N103" s="121" t="e">
        <f t="shared" si="84"/>
        <v>#N/A</v>
      </c>
      <c r="O103" s="121" t="e">
        <f t="shared" si="85"/>
        <v>#N/A</v>
      </c>
      <c r="P103" s="121" t="e">
        <f t="shared" si="86"/>
        <v>#N/A</v>
      </c>
      <c r="Q103" s="138" t="e">
        <f t="shared" si="87"/>
        <v>#N/A</v>
      </c>
      <c r="R103" s="46"/>
      <c r="S103" s="46"/>
      <c r="T103" s="46"/>
      <c r="W103" s="58"/>
      <c r="Y103" s="64"/>
      <c r="AE103" s="167"/>
      <c r="AF103" s="121" t="e">
        <f t="shared" si="92"/>
        <v>#N/A</v>
      </c>
      <c r="AG103" s="167" t="e">
        <f t="shared" si="79"/>
        <v>#N/A</v>
      </c>
      <c r="AH103" s="121" t="e">
        <f t="shared" si="95"/>
        <v>#N/A</v>
      </c>
      <c r="AI103" s="167" t="e">
        <f t="shared" si="81"/>
        <v>#N/A</v>
      </c>
      <c r="AJ103" s="121" t="e">
        <f t="shared" si="93"/>
        <v>#N/A</v>
      </c>
      <c r="AK103" s="167" t="e">
        <f t="shared" si="89"/>
        <v>#N/A</v>
      </c>
      <c r="AL103" s="167" t="e">
        <f t="shared" si="88"/>
        <v>#N/A</v>
      </c>
      <c r="AM103" s="53"/>
      <c r="AN103" s="121" t="e">
        <f t="shared" si="94"/>
        <v>#N/A</v>
      </c>
      <c r="AO103" s="121" t="e">
        <f t="shared" si="82"/>
        <v>#N/A</v>
      </c>
      <c r="AP103" s="54" t="e">
        <f t="shared" si="83"/>
        <v>#N/A</v>
      </c>
      <c r="BE103" s="6"/>
      <c r="BF103" s="4"/>
      <c r="BH103" s="4"/>
      <c r="BI103" s="2"/>
      <c r="BJ103" s="28"/>
    </row>
    <row r="104" spans="1:62" x14ac:dyDescent="0.25">
      <c r="A104" s="39"/>
      <c r="G104" s="63"/>
      <c r="K104" s="139" t="e">
        <f t="shared" si="90"/>
        <v>#N/A</v>
      </c>
      <c r="L104" s="121" t="e">
        <f t="shared" si="91"/>
        <v>#N/A</v>
      </c>
      <c r="M104" s="121"/>
      <c r="N104" s="121" t="e">
        <f t="shared" si="84"/>
        <v>#N/A</v>
      </c>
      <c r="O104" s="121" t="e">
        <f t="shared" si="85"/>
        <v>#N/A</v>
      </c>
      <c r="P104" s="121" t="e">
        <f t="shared" si="86"/>
        <v>#N/A</v>
      </c>
      <c r="Q104" s="138" t="e">
        <f t="shared" si="87"/>
        <v>#N/A</v>
      </c>
      <c r="R104" s="46"/>
      <c r="S104" s="46"/>
      <c r="T104" s="46"/>
      <c r="Y104" s="64"/>
      <c r="AD104" s="66"/>
      <c r="AE104" s="167"/>
      <c r="AF104" s="121" t="e">
        <f t="shared" si="92"/>
        <v>#N/A</v>
      </c>
      <c r="AG104" s="167" t="e">
        <f t="shared" si="79"/>
        <v>#N/A</v>
      </c>
      <c r="AH104" s="121" t="e">
        <f t="shared" si="95"/>
        <v>#N/A</v>
      </c>
      <c r="AI104" s="167" t="e">
        <f t="shared" si="81"/>
        <v>#N/A</v>
      </c>
      <c r="AJ104" s="121" t="e">
        <f t="shared" si="93"/>
        <v>#N/A</v>
      </c>
      <c r="AK104" s="167" t="e">
        <f t="shared" si="89"/>
        <v>#N/A</v>
      </c>
      <c r="AL104" s="167" t="e">
        <f t="shared" si="88"/>
        <v>#N/A</v>
      </c>
      <c r="AM104" s="53"/>
      <c r="AN104" s="121" t="e">
        <f t="shared" si="94"/>
        <v>#N/A</v>
      </c>
      <c r="AO104" s="121" t="e">
        <f t="shared" si="82"/>
        <v>#N/A</v>
      </c>
      <c r="AP104" s="54" t="e">
        <f t="shared" si="83"/>
        <v>#N/A</v>
      </c>
      <c r="BE104" s="6"/>
      <c r="BF104" s="4"/>
      <c r="BH104" s="4"/>
      <c r="BI104" s="2"/>
      <c r="BJ104" s="28"/>
    </row>
    <row r="105" spans="1:62" x14ac:dyDescent="0.25">
      <c r="A105" s="39"/>
      <c r="G105" s="63"/>
      <c r="K105" s="139" t="e">
        <f t="shared" si="90"/>
        <v>#N/A</v>
      </c>
      <c r="L105" s="121" t="e">
        <f t="shared" si="91"/>
        <v>#N/A</v>
      </c>
      <c r="M105" s="121"/>
      <c r="N105" s="121" t="e">
        <f t="shared" si="84"/>
        <v>#N/A</v>
      </c>
      <c r="O105" s="121" t="e">
        <f t="shared" si="85"/>
        <v>#N/A</v>
      </c>
      <c r="P105" s="121" t="e">
        <f t="shared" si="86"/>
        <v>#N/A</v>
      </c>
      <c r="Q105" s="138" t="e">
        <f t="shared" si="87"/>
        <v>#N/A</v>
      </c>
      <c r="R105" s="46"/>
      <c r="S105" s="46"/>
      <c r="T105" s="46"/>
      <c r="Y105" s="64"/>
      <c r="AE105" s="167"/>
      <c r="AF105" s="121" t="e">
        <f t="shared" si="92"/>
        <v>#N/A</v>
      </c>
      <c r="AG105" s="167" t="e">
        <f t="shared" si="79"/>
        <v>#N/A</v>
      </c>
      <c r="AH105" s="121" t="e">
        <f t="shared" si="95"/>
        <v>#N/A</v>
      </c>
      <c r="AI105" s="167" t="e">
        <f t="shared" si="81"/>
        <v>#N/A</v>
      </c>
      <c r="AJ105" s="121" t="e">
        <f t="shared" si="93"/>
        <v>#N/A</v>
      </c>
      <c r="AK105" s="167" t="e">
        <f t="shared" si="89"/>
        <v>#N/A</v>
      </c>
      <c r="AL105" s="167" t="e">
        <f t="shared" si="88"/>
        <v>#N/A</v>
      </c>
      <c r="AM105" s="53"/>
      <c r="AN105" s="121" t="e">
        <f t="shared" si="94"/>
        <v>#N/A</v>
      </c>
      <c r="AO105" s="121" t="e">
        <f t="shared" si="82"/>
        <v>#N/A</v>
      </c>
      <c r="AP105" s="54" t="e">
        <f t="shared" si="83"/>
        <v>#N/A</v>
      </c>
      <c r="BE105" s="6"/>
      <c r="BF105" s="4"/>
      <c r="BH105" s="4"/>
      <c r="BI105" s="2"/>
      <c r="BJ105" s="28"/>
    </row>
    <row r="106" spans="1:62" x14ac:dyDescent="0.25">
      <c r="A106" s="39"/>
      <c r="K106" s="139" t="e">
        <f t="shared" si="90"/>
        <v>#N/A</v>
      </c>
      <c r="L106" s="121" t="e">
        <f t="shared" si="91"/>
        <v>#N/A</v>
      </c>
      <c r="M106" s="121"/>
      <c r="N106" s="121" t="e">
        <f t="shared" si="84"/>
        <v>#N/A</v>
      </c>
      <c r="O106" s="121" t="e">
        <f t="shared" si="85"/>
        <v>#N/A</v>
      </c>
      <c r="P106" s="121" t="e">
        <f t="shared" si="86"/>
        <v>#N/A</v>
      </c>
      <c r="Q106" s="138" t="e">
        <f t="shared" si="87"/>
        <v>#N/A</v>
      </c>
      <c r="R106" s="46"/>
      <c r="S106" s="46"/>
      <c r="T106" s="46"/>
      <c r="W106" s="58"/>
      <c r="Y106" s="64"/>
      <c r="AE106" s="167"/>
      <c r="AF106" s="121" t="e">
        <f t="shared" si="92"/>
        <v>#N/A</v>
      </c>
      <c r="AG106" s="167" t="e">
        <f t="shared" si="79"/>
        <v>#N/A</v>
      </c>
      <c r="AH106" s="121" t="e">
        <f t="shared" si="95"/>
        <v>#N/A</v>
      </c>
      <c r="AI106" s="167" t="e">
        <f t="shared" si="81"/>
        <v>#N/A</v>
      </c>
      <c r="AJ106" s="121" t="e">
        <f t="shared" si="93"/>
        <v>#N/A</v>
      </c>
      <c r="AK106" s="167" t="e">
        <f t="shared" si="89"/>
        <v>#N/A</v>
      </c>
      <c r="AL106" s="167" t="e">
        <f t="shared" si="88"/>
        <v>#N/A</v>
      </c>
      <c r="AM106" s="53"/>
      <c r="AN106" s="121" t="e">
        <f t="shared" si="94"/>
        <v>#N/A</v>
      </c>
      <c r="AO106" s="121" t="e">
        <f t="shared" si="82"/>
        <v>#N/A</v>
      </c>
      <c r="AP106" s="54" t="e">
        <f t="shared" si="83"/>
        <v>#N/A</v>
      </c>
      <c r="BE106" s="5"/>
      <c r="BF106" s="4"/>
      <c r="BH106" s="4"/>
      <c r="BI106" s="2"/>
      <c r="BJ106" s="28"/>
    </row>
    <row r="107" spans="1:62" x14ac:dyDescent="0.25">
      <c r="A107" s="39"/>
      <c r="E107" s="151"/>
      <c r="G107" s="63"/>
      <c r="K107" s="139" t="e">
        <f t="shared" si="90"/>
        <v>#N/A</v>
      </c>
      <c r="L107" s="121" t="e">
        <f t="shared" si="91"/>
        <v>#N/A</v>
      </c>
      <c r="M107" s="121"/>
      <c r="N107" s="121" t="e">
        <f t="shared" si="84"/>
        <v>#N/A</v>
      </c>
      <c r="O107" s="121" t="e">
        <f t="shared" si="85"/>
        <v>#N/A</v>
      </c>
      <c r="P107" s="121" t="e">
        <f t="shared" si="86"/>
        <v>#N/A</v>
      </c>
      <c r="Q107" s="138" t="e">
        <f t="shared" si="87"/>
        <v>#N/A</v>
      </c>
      <c r="R107" s="46"/>
      <c r="S107" s="46"/>
      <c r="T107" s="46"/>
      <c r="Y107" s="64"/>
      <c r="AE107" s="167"/>
      <c r="AF107" s="121" t="e">
        <f t="shared" si="92"/>
        <v>#N/A</v>
      </c>
      <c r="AG107" s="167" t="e">
        <f t="shared" si="79"/>
        <v>#N/A</v>
      </c>
      <c r="AH107" s="121" t="e">
        <f t="shared" si="95"/>
        <v>#N/A</v>
      </c>
      <c r="AI107" s="167" t="e">
        <f t="shared" si="81"/>
        <v>#N/A</v>
      </c>
      <c r="AJ107" s="121" t="e">
        <f t="shared" si="93"/>
        <v>#N/A</v>
      </c>
      <c r="AK107" s="167" t="e">
        <f t="shared" si="89"/>
        <v>#N/A</v>
      </c>
      <c r="AL107" s="167" t="e">
        <f t="shared" si="88"/>
        <v>#N/A</v>
      </c>
      <c r="AM107" s="53"/>
      <c r="AN107" s="121" t="e">
        <f t="shared" si="94"/>
        <v>#N/A</v>
      </c>
      <c r="AO107" s="121" t="e">
        <f t="shared" si="82"/>
        <v>#N/A</v>
      </c>
      <c r="AP107" s="54" t="e">
        <f t="shared" si="83"/>
        <v>#N/A</v>
      </c>
      <c r="BE107" s="6"/>
      <c r="BF107" s="4"/>
      <c r="BH107" s="4"/>
      <c r="BI107" s="2"/>
      <c r="BJ107" s="28"/>
    </row>
    <row r="108" spans="1:62" x14ac:dyDescent="0.25">
      <c r="A108" s="39"/>
      <c r="E108" s="151"/>
      <c r="G108" s="63"/>
      <c r="K108" s="139" t="e">
        <f t="shared" si="90"/>
        <v>#N/A</v>
      </c>
      <c r="L108" s="121" t="e">
        <f t="shared" si="91"/>
        <v>#N/A</v>
      </c>
      <c r="M108" s="121"/>
      <c r="N108" s="121" t="e">
        <f t="shared" si="84"/>
        <v>#N/A</v>
      </c>
      <c r="O108" s="121" t="e">
        <f t="shared" si="85"/>
        <v>#N/A</v>
      </c>
      <c r="P108" s="121" t="e">
        <f t="shared" si="86"/>
        <v>#N/A</v>
      </c>
      <c r="Q108" s="138" t="e">
        <f t="shared" si="87"/>
        <v>#N/A</v>
      </c>
      <c r="R108" s="46"/>
      <c r="S108" s="46"/>
      <c r="T108" s="46"/>
      <c r="Y108" s="64"/>
      <c r="AE108" s="167"/>
      <c r="AF108" s="121" t="e">
        <f t="shared" si="92"/>
        <v>#N/A</v>
      </c>
      <c r="AG108" s="167" t="e">
        <f t="shared" si="79"/>
        <v>#N/A</v>
      </c>
      <c r="AH108" s="121" t="e">
        <f t="shared" si="95"/>
        <v>#N/A</v>
      </c>
      <c r="AI108" s="167" t="e">
        <f t="shared" si="81"/>
        <v>#N/A</v>
      </c>
      <c r="AJ108" s="121" t="e">
        <f t="shared" si="93"/>
        <v>#N/A</v>
      </c>
      <c r="AK108" s="167" t="e">
        <f t="shared" si="89"/>
        <v>#N/A</v>
      </c>
      <c r="AL108" s="167" t="e">
        <f t="shared" si="88"/>
        <v>#N/A</v>
      </c>
      <c r="AM108" s="53"/>
      <c r="AN108" s="121" t="e">
        <f t="shared" si="94"/>
        <v>#N/A</v>
      </c>
      <c r="AO108" s="121" t="e">
        <f t="shared" si="82"/>
        <v>#N/A</v>
      </c>
      <c r="AP108" s="54" t="e">
        <f t="shared" si="83"/>
        <v>#N/A</v>
      </c>
      <c r="BE108" s="6"/>
      <c r="BF108" s="4"/>
      <c r="BH108" s="4"/>
      <c r="BI108" s="2"/>
      <c r="BJ108" s="28"/>
    </row>
    <row r="109" spans="1:62" x14ac:dyDescent="0.25">
      <c r="A109" s="39"/>
      <c r="E109" s="151"/>
      <c r="G109" s="63"/>
      <c r="K109" s="139" t="e">
        <f t="shared" si="90"/>
        <v>#N/A</v>
      </c>
      <c r="L109" s="121" t="e">
        <f t="shared" si="91"/>
        <v>#N/A</v>
      </c>
      <c r="M109" s="121"/>
      <c r="N109" s="121" t="e">
        <f t="shared" ref="N109:N120" si="96">VLOOKUP(J109,RPP,9,0)</f>
        <v>#N/A</v>
      </c>
      <c r="O109" s="121" t="e">
        <f t="shared" ref="O109:O120" si="97">VLOOKUP(J109,RPP,68,0)</f>
        <v>#N/A</v>
      </c>
      <c r="P109" s="121" t="e">
        <f t="shared" ref="P109:P120" si="98">VLOOKUP(J109,RPP,69,0)</f>
        <v>#N/A</v>
      </c>
      <c r="Q109" s="138" t="e">
        <f t="shared" ref="Q109:Q120" si="99">VLOOKUP(J109,RPP,70,0)</f>
        <v>#N/A</v>
      </c>
      <c r="R109" s="46"/>
      <c r="S109" s="46"/>
      <c r="T109" s="46"/>
      <c r="Y109" s="64"/>
      <c r="AE109" s="167"/>
      <c r="AF109" s="121" t="e">
        <f t="shared" si="92"/>
        <v>#N/A</v>
      </c>
      <c r="AG109" s="167" t="e">
        <f t="shared" si="79"/>
        <v>#N/A</v>
      </c>
      <c r="AH109" s="121" t="e">
        <f t="shared" si="95"/>
        <v>#N/A</v>
      </c>
      <c r="AI109" s="167" t="e">
        <f t="shared" si="81"/>
        <v>#N/A</v>
      </c>
      <c r="AJ109" s="121" t="e">
        <f t="shared" si="93"/>
        <v>#N/A</v>
      </c>
      <c r="AK109" s="167" t="e">
        <f t="shared" si="89"/>
        <v>#N/A</v>
      </c>
      <c r="AL109" s="167" t="e">
        <f t="shared" si="88"/>
        <v>#N/A</v>
      </c>
      <c r="AM109" s="53"/>
      <c r="AN109" s="121" t="e">
        <f t="shared" si="94"/>
        <v>#N/A</v>
      </c>
      <c r="AO109" s="121" t="e">
        <f t="shared" si="82"/>
        <v>#N/A</v>
      </c>
      <c r="AP109" s="54" t="e">
        <f t="shared" si="83"/>
        <v>#N/A</v>
      </c>
      <c r="BE109" s="6"/>
      <c r="BF109" s="4"/>
      <c r="BH109" s="4"/>
      <c r="BI109" s="2"/>
      <c r="BJ109" s="28"/>
    </row>
    <row r="110" spans="1:62" x14ac:dyDescent="0.25">
      <c r="A110" s="39"/>
      <c r="E110" s="151"/>
      <c r="G110" s="63"/>
      <c r="K110" s="139" t="e">
        <f t="shared" si="90"/>
        <v>#N/A</v>
      </c>
      <c r="L110" s="121" t="e">
        <f t="shared" si="91"/>
        <v>#N/A</v>
      </c>
      <c r="M110" s="121"/>
      <c r="N110" s="121" t="e">
        <f t="shared" si="96"/>
        <v>#N/A</v>
      </c>
      <c r="O110" s="121" t="e">
        <f t="shared" si="97"/>
        <v>#N/A</v>
      </c>
      <c r="P110" s="121" t="e">
        <f t="shared" si="98"/>
        <v>#N/A</v>
      </c>
      <c r="Q110" s="138" t="e">
        <f t="shared" si="99"/>
        <v>#N/A</v>
      </c>
      <c r="R110" s="46"/>
      <c r="S110" s="46"/>
      <c r="T110" s="46"/>
      <c r="Y110" s="64"/>
      <c r="AE110" s="167"/>
      <c r="AF110" s="121" t="e">
        <f t="shared" si="92"/>
        <v>#N/A</v>
      </c>
      <c r="AG110" s="167" t="e">
        <f t="shared" si="79"/>
        <v>#N/A</v>
      </c>
      <c r="AH110" s="121" t="e">
        <f t="shared" si="95"/>
        <v>#N/A</v>
      </c>
      <c r="AI110" s="167" t="e">
        <f t="shared" si="81"/>
        <v>#N/A</v>
      </c>
      <c r="AJ110" s="121" t="e">
        <f t="shared" si="93"/>
        <v>#N/A</v>
      </c>
      <c r="AK110" s="167" t="e">
        <f t="shared" si="89"/>
        <v>#N/A</v>
      </c>
      <c r="AL110" s="167" t="e">
        <f t="shared" si="88"/>
        <v>#N/A</v>
      </c>
      <c r="AM110" s="53"/>
      <c r="AN110" s="121" t="e">
        <f t="shared" si="94"/>
        <v>#N/A</v>
      </c>
      <c r="AO110" s="121" t="e">
        <f t="shared" si="82"/>
        <v>#N/A</v>
      </c>
      <c r="AP110" s="54" t="e">
        <f t="shared" si="83"/>
        <v>#N/A</v>
      </c>
      <c r="BE110" s="6"/>
      <c r="BF110" s="4"/>
      <c r="BH110" s="4"/>
      <c r="BI110" s="2"/>
      <c r="BJ110" s="28"/>
    </row>
    <row r="111" spans="1:62" x14ac:dyDescent="0.25">
      <c r="A111" s="39"/>
      <c r="K111" s="139" t="e">
        <f t="shared" si="90"/>
        <v>#N/A</v>
      </c>
      <c r="L111" s="121" t="e">
        <f t="shared" si="91"/>
        <v>#N/A</v>
      </c>
      <c r="M111" s="121"/>
      <c r="N111" s="121" t="e">
        <f t="shared" si="96"/>
        <v>#N/A</v>
      </c>
      <c r="O111" s="121" t="e">
        <f t="shared" si="97"/>
        <v>#N/A</v>
      </c>
      <c r="P111" s="121" t="e">
        <f t="shared" si="98"/>
        <v>#N/A</v>
      </c>
      <c r="Q111" s="138" t="e">
        <f t="shared" si="99"/>
        <v>#N/A</v>
      </c>
      <c r="R111" s="46"/>
      <c r="S111" s="46"/>
      <c r="T111" s="46"/>
      <c r="W111" s="58"/>
      <c r="Y111" s="64"/>
      <c r="AE111" s="167"/>
      <c r="AF111" s="121" t="e">
        <f t="shared" si="92"/>
        <v>#N/A</v>
      </c>
      <c r="AG111" s="167" t="e">
        <f t="shared" si="79"/>
        <v>#N/A</v>
      </c>
      <c r="AH111" s="121" t="e">
        <f t="shared" si="95"/>
        <v>#N/A</v>
      </c>
      <c r="AI111" s="167" t="e">
        <f t="shared" si="81"/>
        <v>#N/A</v>
      </c>
      <c r="AJ111" s="121" t="e">
        <f t="shared" si="93"/>
        <v>#N/A</v>
      </c>
      <c r="AK111" s="167" t="e">
        <f t="shared" si="89"/>
        <v>#N/A</v>
      </c>
      <c r="AL111" s="167" t="e">
        <f t="shared" si="88"/>
        <v>#N/A</v>
      </c>
      <c r="AM111" s="53"/>
      <c r="AN111" s="121" t="e">
        <f t="shared" si="94"/>
        <v>#N/A</v>
      </c>
      <c r="AO111" s="121" t="e">
        <f t="shared" si="82"/>
        <v>#N/A</v>
      </c>
      <c r="AP111" s="54" t="e">
        <f t="shared" si="83"/>
        <v>#N/A</v>
      </c>
      <c r="BE111" s="6"/>
      <c r="BF111" s="4"/>
      <c r="BH111" s="4"/>
      <c r="BI111" s="2"/>
      <c r="BJ111" s="28"/>
    </row>
    <row r="112" spans="1:62" x14ac:dyDescent="0.25">
      <c r="A112" s="39"/>
      <c r="K112" s="139" t="e">
        <f t="shared" si="90"/>
        <v>#N/A</v>
      </c>
      <c r="L112" s="121" t="e">
        <f t="shared" si="91"/>
        <v>#N/A</v>
      </c>
      <c r="M112" s="121"/>
      <c r="N112" s="121" t="e">
        <f t="shared" si="96"/>
        <v>#N/A</v>
      </c>
      <c r="O112" s="121" t="e">
        <f t="shared" si="97"/>
        <v>#N/A</v>
      </c>
      <c r="P112" s="121" t="e">
        <f t="shared" si="98"/>
        <v>#N/A</v>
      </c>
      <c r="Q112" s="138" t="e">
        <f t="shared" si="99"/>
        <v>#N/A</v>
      </c>
      <c r="R112" s="46"/>
      <c r="S112" s="46"/>
      <c r="T112" s="46"/>
      <c r="W112" s="58"/>
      <c r="Y112" s="64"/>
      <c r="AE112" s="167"/>
      <c r="AF112" s="121" t="e">
        <f t="shared" si="92"/>
        <v>#N/A</v>
      </c>
      <c r="AG112" s="167" t="e">
        <f t="shared" si="79"/>
        <v>#N/A</v>
      </c>
      <c r="AH112" s="121" t="e">
        <f t="shared" si="95"/>
        <v>#N/A</v>
      </c>
      <c r="AI112" s="167" t="e">
        <f t="shared" si="81"/>
        <v>#N/A</v>
      </c>
      <c r="AJ112" s="121" t="e">
        <f t="shared" si="93"/>
        <v>#N/A</v>
      </c>
      <c r="AK112" s="167" t="e">
        <f t="shared" si="89"/>
        <v>#N/A</v>
      </c>
      <c r="AL112" s="167" t="e">
        <f t="shared" si="88"/>
        <v>#N/A</v>
      </c>
      <c r="AM112" s="53"/>
      <c r="AN112" s="121" t="e">
        <f t="shared" si="94"/>
        <v>#N/A</v>
      </c>
      <c r="AO112" s="121" t="e">
        <f t="shared" si="82"/>
        <v>#N/A</v>
      </c>
      <c r="AP112" s="54" t="e">
        <f t="shared" si="83"/>
        <v>#N/A</v>
      </c>
      <c r="BE112" s="6"/>
      <c r="BF112" s="4"/>
      <c r="BH112" s="4"/>
      <c r="BI112" s="2"/>
      <c r="BJ112" s="28"/>
    </row>
    <row r="113" spans="1:62" x14ac:dyDescent="0.25">
      <c r="A113" s="39"/>
      <c r="G113" s="63"/>
      <c r="K113" s="139" t="e">
        <f t="shared" si="90"/>
        <v>#N/A</v>
      </c>
      <c r="L113" s="121" t="e">
        <f t="shared" si="91"/>
        <v>#N/A</v>
      </c>
      <c r="M113" s="121"/>
      <c r="N113" s="121" t="e">
        <f t="shared" si="96"/>
        <v>#N/A</v>
      </c>
      <c r="O113" s="121" t="e">
        <f t="shared" si="97"/>
        <v>#N/A</v>
      </c>
      <c r="P113" s="121" t="e">
        <f t="shared" si="98"/>
        <v>#N/A</v>
      </c>
      <c r="Q113" s="138" t="e">
        <f t="shared" si="99"/>
        <v>#N/A</v>
      </c>
      <c r="R113" s="46"/>
      <c r="S113" s="46"/>
      <c r="T113" s="46"/>
      <c r="W113" s="58"/>
      <c r="Y113" s="64"/>
      <c r="AE113" s="167"/>
      <c r="AF113" s="121" t="e">
        <f t="shared" si="92"/>
        <v>#N/A</v>
      </c>
      <c r="AG113" s="167" t="e">
        <f t="shared" si="79"/>
        <v>#N/A</v>
      </c>
      <c r="AH113" s="121" t="e">
        <f t="shared" si="95"/>
        <v>#N/A</v>
      </c>
      <c r="AI113" s="167" t="e">
        <f t="shared" si="81"/>
        <v>#N/A</v>
      </c>
      <c r="AJ113" s="121" t="e">
        <f t="shared" si="93"/>
        <v>#N/A</v>
      </c>
      <c r="AK113" s="167" t="e">
        <f t="shared" si="89"/>
        <v>#N/A</v>
      </c>
      <c r="AL113" s="167" t="e">
        <f t="shared" si="88"/>
        <v>#N/A</v>
      </c>
      <c r="AM113" s="53"/>
      <c r="AN113" s="121" t="e">
        <f t="shared" si="94"/>
        <v>#N/A</v>
      </c>
      <c r="AO113" s="121" t="e">
        <f t="shared" si="82"/>
        <v>#N/A</v>
      </c>
      <c r="AP113" s="54" t="e">
        <f t="shared" si="83"/>
        <v>#N/A</v>
      </c>
      <c r="BE113" s="6"/>
      <c r="BF113" s="4"/>
      <c r="BH113" s="4"/>
      <c r="BI113" s="2"/>
      <c r="BJ113" s="28"/>
    </row>
    <row r="114" spans="1:62" x14ac:dyDescent="0.25">
      <c r="A114" s="39"/>
      <c r="G114" s="63"/>
      <c r="K114" s="139" t="e">
        <f t="shared" si="90"/>
        <v>#N/A</v>
      </c>
      <c r="L114" s="121" t="e">
        <f t="shared" si="91"/>
        <v>#N/A</v>
      </c>
      <c r="M114" s="121"/>
      <c r="N114" s="121" t="e">
        <f t="shared" si="96"/>
        <v>#N/A</v>
      </c>
      <c r="O114" s="121" t="e">
        <f t="shared" si="97"/>
        <v>#N/A</v>
      </c>
      <c r="P114" s="121" t="e">
        <f t="shared" si="98"/>
        <v>#N/A</v>
      </c>
      <c r="Q114" s="138" t="e">
        <f t="shared" si="99"/>
        <v>#N/A</v>
      </c>
      <c r="R114" s="46"/>
      <c r="S114" s="46"/>
      <c r="T114" s="46"/>
      <c r="Y114" s="64"/>
      <c r="AE114" s="167"/>
      <c r="AF114" s="121" t="e">
        <f t="shared" si="92"/>
        <v>#N/A</v>
      </c>
      <c r="AG114" s="167" t="e">
        <f t="shared" si="79"/>
        <v>#N/A</v>
      </c>
      <c r="AH114" s="121" t="e">
        <f t="shared" si="95"/>
        <v>#N/A</v>
      </c>
      <c r="AI114" s="167" t="e">
        <f t="shared" si="81"/>
        <v>#N/A</v>
      </c>
      <c r="AJ114" s="121" t="e">
        <f t="shared" si="93"/>
        <v>#N/A</v>
      </c>
      <c r="AK114" s="167" t="e">
        <f t="shared" si="89"/>
        <v>#N/A</v>
      </c>
      <c r="AL114" s="167" t="e">
        <f t="shared" si="88"/>
        <v>#N/A</v>
      </c>
      <c r="AM114" s="53"/>
      <c r="AN114" s="121" t="e">
        <f t="shared" si="94"/>
        <v>#N/A</v>
      </c>
      <c r="AO114" s="121" t="e">
        <f t="shared" si="82"/>
        <v>#N/A</v>
      </c>
      <c r="AP114" s="54" t="e">
        <f t="shared" si="83"/>
        <v>#N/A</v>
      </c>
      <c r="BE114" s="6"/>
      <c r="BF114" s="4"/>
      <c r="BH114" s="4"/>
      <c r="BI114" s="2"/>
      <c r="BJ114" s="28"/>
    </row>
    <row r="115" spans="1:62" x14ac:dyDescent="0.25">
      <c r="A115" s="39"/>
      <c r="G115" s="63"/>
      <c r="K115" s="139" t="e">
        <f t="shared" si="90"/>
        <v>#N/A</v>
      </c>
      <c r="L115" s="121" t="e">
        <f t="shared" si="91"/>
        <v>#N/A</v>
      </c>
      <c r="M115" s="121"/>
      <c r="N115" s="121" t="e">
        <f t="shared" si="96"/>
        <v>#N/A</v>
      </c>
      <c r="O115" s="121" t="e">
        <f t="shared" si="97"/>
        <v>#N/A</v>
      </c>
      <c r="P115" s="121" t="e">
        <f t="shared" si="98"/>
        <v>#N/A</v>
      </c>
      <c r="Q115" s="138" t="e">
        <f t="shared" si="99"/>
        <v>#N/A</v>
      </c>
      <c r="R115" s="46"/>
      <c r="S115" s="46"/>
      <c r="T115" s="46"/>
      <c r="Y115" s="64"/>
      <c r="AD115" s="66"/>
      <c r="AE115" s="167"/>
      <c r="AF115" s="121" t="e">
        <f t="shared" si="92"/>
        <v>#N/A</v>
      </c>
      <c r="AG115" s="167" t="e">
        <f t="shared" si="79"/>
        <v>#N/A</v>
      </c>
      <c r="AH115" s="121" t="e">
        <f t="shared" si="95"/>
        <v>#N/A</v>
      </c>
      <c r="AI115" s="167" t="e">
        <f t="shared" si="81"/>
        <v>#N/A</v>
      </c>
      <c r="AJ115" s="121" t="e">
        <f t="shared" si="93"/>
        <v>#N/A</v>
      </c>
      <c r="AK115" s="167" t="e">
        <f t="shared" si="89"/>
        <v>#N/A</v>
      </c>
      <c r="AL115" s="167" t="e">
        <f t="shared" si="88"/>
        <v>#N/A</v>
      </c>
      <c r="AM115" s="53"/>
      <c r="AN115" s="121" t="e">
        <f t="shared" si="94"/>
        <v>#N/A</v>
      </c>
      <c r="AO115" s="121" t="e">
        <f t="shared" si="82"/>
        <v>#N/A</v>
      </c>
      <c r="AP115" s="54" t="e">
        <f t="shared" si="83"/>
        <v>#N/A</v>
      </c>
      <c r="BE115" s="6"/>
      <c r="BF115" s="4"/>
      <c r="BH115" s="4"/>
      <c r="BI115" s="2"/>
      <c r="BJ115" s="28"/>
    </row>
    <row r="116" spans="1:62" x14ac:dyDescent="0.25">
      <c r="A116" s="39"/>
      <c r="K116" s="139" t="e">
        <f t="shared" si="90"/>
        <v>#N/A</v>
      </c>
      <c r="L116" s="121" t="e">
        <f t="shared" si="91"/>
        <v>#N/A</v>
      </c>
      <c r="M116" s="121"/>
      <c r="N116" s="121" t="e">
        <f t="shared" si="96"/>
        <v>#N/A</v>
      </c>
      <c r="O116" s="121" t="e">
        <f t="shared" si="97"/>
        <v>#N/A</v>
      </c>
      <c r="P116" s="121" t="e">
        <f t="shared" si="98"/>
        <v>#N/A</v>
      </c>
      <c r="Q116" s="138" t="e">
        <f t="shared" si="99"/>
        <v>#N/A</v>
      </c>
      <c r="R116" s="46"/>
      <c r="S116" s="46"/>
      <c r="T116" s="46"/>
      <c r="Y116" s="64"/>
      <c r="AE116" s="167"/>
      <c r="AF116" s="121" t="e">
        <f t="shared" si="92"/>
        <v>#N/A</v>
      </c>
      <c r="AG116" s="167" t="e">
        <f t="shared" si="79"/>
        <v>#N/A</v>
      </c>
      <c r="AH116" s="121" t="e">
        <f t="shared" si="95"/>
        <v>#N/A</v>
      </c>
      <c r="AI116" s="167" t="e">
        <f t="shared" si="81"/>
        <v>#N/A</v>
      </c>
      <c r="AJ116" s="121" t="e">
        <f t="shared" si="93"/>
        <v>#N/A</v>
      </c>
      <c r="AK116" s="167" t="e">
        <f t="shared" si="89"/>
        <v>#N/A</v>
      </c>
      <c r="AL116" s="167" t="e">
        <f t="shared" si="88"/>
        <v>#N/A</v>
      </c>
      <c r="AM116" s="53"/>
      <c r="AN116" s="121" t="e">
        <f t="shared" si="94"/>
        <v>#N/A</v>
      </c>
      <c r="AO116" s="121" t="e">
        <f t="shared" si="82"/>
        <v>#N/A</v>
      </c>
      <c r="AP116" s="54" t="e">
        <f t="shared" si="83"/>
        <v>#N/A</v>
      </c>
      <c r="BE116" s="6"/>
      <c r="BF116" s="4"/>
      <c r="BH116" s="4"/>
      <c r="BI116" s="2"/>
      <c r="BJ116" s="28"/>
    </row>
    <row r="117" spans="1:62" x14ac:dyDescent="0.25">
      <c r="A117" s="39"/>
      <c r="F117" s="64"/>
      <c r="K117" s="139" t="e">
        <f t="shared" si="90"/>
        <v>#N/A</v>
      </c>
      <c r="L117" s="121" t="e">
        <f t="shared" si="91"/>
        <v>#N/A</v>
      </c>
      <c r="M117" s="121"/>
      <c r="N117" s="121" t="e">
        <f t="shared" si="96"/>
        <v>#N/A</v>
      </c>
      <c r="O117" s="121" t="e">
        <f t="shared" si="97"/>
        <v>#N/A</v>
      </c>
      <c r="P117" s="121" t="e">
        <f t="shared" si="98"/>
        <v>#N/A</v>
      </c>
      <c r="Q117" s="138" t="e">
        <f t="shared" si="99"/>
        <v>#N/A</v>
      </c>
      <c r="R117" s="46"/>
      <c r="S117" s="46"/>
      <c r="T117" s="46"/>
      <c r="W117" s="58"/>
      <c r="Y117" s="64"/>
      <c r="AE117" s="167"/>
      <c r="AF117" s="121" t="e">
        <f t="shared" si="92"/>
        <v>#N/A</v>
      </c>
      <c r="AG117" s="167" t="e">
        <f t="shared" si="79"/>
        <v>#N/A</v>
      </c>
      <c r="AH117" s="121" t="e">
        <f t="shared" si="95"/>
        <v>#N/A</v>
      </c>
      <c r="AI117" s="167" t="e">
        <f t="shared" si="81"/>
        <v>#N/A</v>
      </c>
      <c r="AJ117" s="121" t="e">
        <f t="shared" si="93"/>
        <v>#N/A</v>
      </c>
      <c r="AK117" s="167" t="e">
        <f t="shared" si="89"/>
        <v>#N/A</v>
      </c>
      <c r="AL117" s="167" t="e">
        <f t="shared" si="88"/>
        <v>#N/A</v>
      </c>
      <c r="AM117" s="53"/>
      <c r="AN117" s="121" t="e">
        <f t="shared" si="94"/>
        <v>#N/A</v>
      </c>
      <c r="AO117" s="121" t="e">
        <f t="shared" si="82"/>
        <v>#N/A</v>
      </c>
      <c r="AP117" s="54" t="e">
        <f t="shared" si="83"/>
        <v>#N/A</v>
      </c>
      <c r="BE117" s="5"/>
      <c r="BF117" s="4"/>
      <c r="BH117" s="4"/>
      <c r="BI117" s="2"/>
      <c r="BJ117" s="28"/>
    </row>
    <row r="118" spans="1:62" x14ac:dyDescent="0.25">
      <c r="A118" s="39"/>
      <c r="F118" s="64"/>
      <c r="K118" s="139" t="e">
        <f t="shared" si="90"/>
        <v>#N/A</v>
      </c>
      <c r="L118" s="121" t="e">
        <f t="shared" si="91"/>
        <v>#N/A</v>
      </c>
      <c r="M118" s="121"/>
      <c r="N118" s="121" t="e">
        <f t="shared" si="96"/>
        <v>#N/A</v>
      </c>
      <c r="O118" s="121" t="e">
        <f t="shared" si="97"/>
        <v>#N/A</v>
      </c>
      <c r="P118" s="121" t="e">
        <f t="shared" si="98"/>
        <v>#N/A</v>
      </c>
      <c r="Q118" s="138" t="e">
        <f t="shared" si="99"/>
        <v>#N/A</v>
      </c>
      <c r="R118" s="46"/>
      <c r="S118" s="46"/>
      <c r="T118" s="46"/>
      <c r="Y118" s="64"/>
      <c r="AE118" s="167"/>
      <c r="AF118" s="121" t="e">
        <f t="shared" si="92"/>
        <v>#N/A</v>
      </c>
      <c r="AG118" s="167" t="e">
        <f t="shared" si="79"/>
        <v>#N/A</v>
      </c>
      <c r="AH118" s="121" t="e">
        <f t="shared" si="95"/>
        <v>#N/A</v>
      </c>
      <c r="AI118" s="167" t="e">
        <f t="shared" si="81"/>
        <v>#N/A</v>
      </c>
      <c r="AJ118" s="121" t="e">
        <f t="shared" si="93"/>
        <v>#N/A</v>
      </c>
      <c r="AK118" s="167" t="e">
        <f t="shared" si="89"/>
        <v>#N/A</v>
      </c>
      <c r="AL118" s="167" t="e">
        <f t="shared" si="88"/>
        <v>#N/A</v>
      </c>
      <c r="AM118" s="53"/>
      <c r="AN118" s="121" t="e">
        <f t="shared" si="94"/>
        <v>#N/A</v>
      </c>
      <c r="AO118" s="121" t="e">
        <f t="shared" si="82"/>
        <v>#N/A</v>
      </c>
      <c r="AP118" s="54" t="e">
        <f t="shared" si="83"/>
        <v>#N/A</v>
      </c>
      <c r="BE118" s="6"/>
      <c r="BF118" s="4"/>
      <c r="BH118" s="4"/>
      <c r="BI118" s="2"/>
      <c r="BJ118" s="28"/>
    </row>
    <row r="119" spans="1:62" x14ac:dyDescent="0.25">
      <c r="A119" s="39"/>
      <c r="F119" s="64"/>
      <c r="K119" s="139" t="e">
        <f t="shared" si="90"/>
        <v>#N/A</v>
      </c>
      <c r="L119" s="121" t="e">
        <f t="shared" si="91"/>
        <v>#N/A</v>
      </c>
      <c r="M119" s="121"/>
      <c r="N119" s="121" t="e">
        <f t="shared" si="96"/>
        <v>#N/A</v>
      </c>
      <c r="O119" s="121" t="e">
        <f t="shared" si="97"/>
        <v>#N/A</v>
      </c>
      <c r="P119" s="121" t="e">
        <f t="shared" si="98"/>
        <v>#N/A</v>
      </c>
      <c r="Q119" s="138" t="e">
        <f t="shared" si="99"/>
        <v>#N/A</v>
      </c>
      <c r="R119" s="46"/>
      <c r="S119" s="46"/>
      <c r="T119" s="46"/>
      <c r="W119" s="58"/>
      <c r="Y119" s="64"/>
      <c r="AE119" s="167"/>
      <c r="AF119" s="121" t="e">
        <f t="shared" si="92"/>
        <v>#N/A</v>
      </c>
      <c r="AG119" s="167" t="e">
        <f t="shared" si="79"/>
        <v>#N/A</v>
      </c>
      <c r="AH119" s="121" t="e">
        <f t="shared" si="95"/>
        <v>#N/A</v>
      </c>
      <c r="AI119" s="167" t="e">
        <f t="shared" si="81"/>
        <v>#N/A</v>
      </c>
      <c r="AJ119" s="121" t="e">
        <f t="shared" si="93"/>
        <v>#N/A</v>
      </c>
      <c r="AK119" s="167" t="e">
        <f t="shared" si="89"/>
        <v>#N/A</v>
      </c>
      <c r="AL119" s="167" t="e">
        <f t="shared" si="88"/>
        <v>#N/A</v>
      </c>
      <c r="AM119" s="53"/>
      <c r="AN119" s="121" t="e">
        <f t="shared" si="94"/>
        <v>#N/A</v>
      </c>
      <c r="AO119" s="121" t="e">
        <f t="shared" si="82"/>
        <v>#N/A</v>
      </c>
      <c r="AP119" s="54" t="e">
        <f t="shared" si="83"/>
        <v>#N/A</v>
      </c>
      <c r="BE119" s="6"/>
      <c r="BF119" s="4"/>
      <c r="BH119" s="4"/>
      <c r="BI119" s="2"/>
      <c r="BJ119" s="28"/>
    </row>
    <row r="120" spans="1:62" x14ac:dyDescent="0.25">
      <c r="A120" s="39"/>
      <c r="F120" s="64"/>
      <c r="K120" s="139" t="e">
        <f t="shared" si="90"/>
        <v>#N/A</v>
      </c>
      <c r="L120" s="121" t="e">
        <f t="shared" si="91"/>
        <v>#N/A</v>
      </c>
      <c r="M120" s="121"/>
      <c r="N120" s="121" t="e">
        <f t="shared" si="96"/>
        <v>#N/A</v>
      </c>
      <c r="O120" s="121" t="e">
        <f t="shared" si="97"/>
        <v>#N/A</v>
      </c>
      <c r="P120" s="121" t="e">
        <f t="shared" si="98"/>
        <v>#N/A</v>
      </c>
      <c r="Q120" s="138" t="e">
        <f t="shared" si="99"/>
        <v>#N/A</v>
      </c>
      <c r="R120" s="46"/>
      <c r="S120" s="46"/>
      <c r="T120" s="46"/>
      <c r="Y120" s="64"/>
      <c r="AE120" s="167"/>
      <c r="AF120" s="121" t="e">
        <f t="shared" si="92"/>
        <v>#N/A</v>
      </c>
      <c r="AG120" s="167" t="e">
        <f t="shared" si="79"/>
        <v>#N/A</v>
      </c>
      <c r="AH120" s="121" t="e">
        <f t="shared" si="95"/>
        <v>#N/A</v>
      </c>
      <c r="AI120" s="167" t="e">
        <f t="shared" si="81"/>
        <v>#N/A</v>
      </c>
      <c r="AJ120" s="121" t="e">
        <f t="shared" si="93"/>
        <v>#N/A</v>
      </c>
      <c r="AK120" s="167" t="e">
        <f t="shared" si="89"/>
        <v>#N/A</v>
      </c>
      <c r="AL120" s="167" t="e">
        <f t="shared" si="88"/>
        <v>#N/A</v>
      </c>
      <c r="AM120" s="53"/>
      <c r="AN120" s="121" t="e">
        <f t="shared" si="94"/>
        <v>#N/A</v>
      </c>
      <c r="AO120" s="121" t="e">
        <f t="shared" si="82"/>
        <v>#N/A</v>
      </c>
      <c r="AP120" s="54" t="e">
        <f t="shared" si="83"/>
        <v>#N/A</v>
      </c>
      <c r="BE120" s="6"/>
      <c r="BF120" s="4"/>
      <c r="BH120" s="4"/>
      <c r="BI120" s="2"/>
      <c r="BJ120" s="28"/>
    </row>
    <row r="121" spans="1:62" x14ac:dyDescent="0.25">
      <c r="A121" s="39"/>
      <c r="F121" s="64"/>
      <c r="N121" s="45"/>
      <c r="O121" s="45"/>
      <c r="P121" s="45"/>
      <c r="Q121" s="160"/>
      <c r="R121" s="46"/>
      <c r="S121" s="46"/>
      <c r="T121" s="46"/>
      <c r="W121" s="58"/>
      <c r="Y121" s="64"/>
      <c r="AE121" s="167"/>
      <c r="AF121" s="51"/>
      <c r="AG121" s="167"/>
      <c r="AL121" s="167"/>
      <c r="AM121" s="53"/>
      <c r="AN121" s="50"/>
      <c r="AO121" s="50"/>
      <c r="AP121" s="54"/>
      <c r="BE121" s="6"/>
      <c r="BF121" s="4"/>
      <c r="BH121" s="4"/>
      <c r="BI121" s="2"/>
      <c r="BJ121" s="28"/>
    </row>
    <row r="122" spans="1:62" x14ac:dyDescent="0.25">
      <c r="A122" s="39"/>
      <c r="G122" s="63"/>
      <c r="N122" s="45"/>
      <c r="O122" s="45"/>
      <c r="P122" s="45"/>
      <c r="Q122" s="160"/>
      <c r="R122" s="46"/>
      <c r="S122" s="46"/>
      <c r="T122" s="46"/>
      <c r="Y122" s="64"/>
      <c r="AE122" s="167"/>
      <c r="AF122" s="51"/>
      <c r="AG122" s="167"/>
      <c r="AL122" s="167"/>
      <c r="AM122" s="53"/>
      <c r="AN122" s="50"/>
      <c r="AO122" s="50"/>
      <c r="AP122" s="54"/>
      <c r="BE122" s="6"/>
      <c r="BF122" s="4"/>
      <c r="BH122" s="4"/>
      <c r="BI122" s="2"/>
      <c r="BJ122" s="28"/>
    </row>
    <row r="123" spans="1:62" x14ac:dyDescent="0.25">
      <c r="A123" s="39"/>
      <c r="G123" s="63"/>
      <c r="N123" s="45"/>
      <c r="O123" s="45"/>
      <c r="P123" s="45"/>
      <c r="Q123" s="160"/>
      <c r="R123" s="46"/>
      <c r="S123" s="46"/>
      <c r="T123" s="46"/>
      <c r="Y123" s="64"/>
      <c r="AE123" s="167"/>
      <c r="AF123" s="51"/>
      <c r="AG123" s="167"/>
      <c r="AL123" s="167"/>
      <c r="AM123" s="53"/>
      <c r="AN123" s="50"/>
      <c r="AO123" s="50"/>
      <c r="AP123" s="54"/>
      <c r="BE123" s="6"/>
      <c r="BF123" s="4"/>
      <c r="BH123" s="4"/>
      <c r="BI123" s="2"/>
      <c r="BJ123" s="28"/>
    </row>
    <row r="124" spans="1:62" x14ac:dyDescent="0.25">
      <c r="A124" s="39"/>
      <c r="G124" s="63"/>
      <c r="N124" s="45"/>
      <c r="O124" s="45"/>
      <c r="P124" s="45"/>
      <c r="Q124" s="160"/>
      <c r="R124" s="46"/>
      <c r="S124" s="46"/>
      <c r="T124" s="46"/>
      <c r="Y124" s="64"/>
      <c r="AE124" s="167"/>
      <c r="AF124" s="51"/>
      <c r="AG124" s="167"/>
      <c r="AL124" s="167"/>
      <c r="AM124" s="53"/>
      <c r="AN124" s="50"/>
      <c r="AO124" s="50"/>
      <c r="AP124" s="54"/>
      <c r="BE124" s="6"/>
      <c r="BF124" s="4"/>
      <c r="BH124" s="4"/>
      <c r="BI124" s="2"/>
      <c r="BJ124" s="28"/>
    </row>
    <row r="125" spans="1:62" x14ac:dyDescent="0.25">
      <c r="A125" s="39"/>
      <c r="G125" s="63"/>
      <c r="N125" s="45"/>
      <c r="O125" s="45"/>
      <c r="P125" s="45"/>
      <c r="Q125" s="160"/>
      <c r="R125" s="46"/>
      <c r="S125" s="46"/>
      <c r="T125" s="46"/>
      <c r="Y125" s="64"/>
      <c r="AE125" s="167"/>
      <c r="AF125" s="51"/>
      <c r="AG125" s="167"/>
      <c r="AL125" s="167"/>
      <c r="AM125" s="53"/>
      <c r="AN125" s="50"/>
      <c r="AO125" s="50"/>
      <c r="AP125" s="54"/>
      <c r="BE125" s="6"/>
      <c r="BF125" s="4"/>
      <c r="BH125" s="4"/>
      <c r="BI125" s="2"/>
      <c r="BJ125" s="28"/>
    </row>
    <row r="126" spans="1:62" x14ac:dyDescent="0.25">
      <c r="A126" s="39"/>
      <c r="G126" s="63"/>
      <c r="N126" s="45"/>
      <c r="O126" s="45"/>
      <c r="P126" s="45"/>
      <c r="Q126" s="160"/>
      <c r="R126" s="46"/>
      <c r="S126" s="46"/>
      <c r="T126" s="46"/>
      <c r="W126" s="58"/>
      <c r="Y126" s="64"/>
      <c r="AE126" s="167"/>
      <c r="AF126" s="51"/>
      <c r="AG126" s="167"/>
      <c r="AL126" s="167"/>
      <c r="AM126" s="53"/>
      <c r="AN126" s="50"/>
      <c r="AO126" s="50"/>
      <c r="AP126" s="54"/>
      <c r="BE126" s="6"/>
      <c r="BF126" s="4"/>
      <c r="BH126" s="4"/>
      <c r="BI126" s="2"/>
      <c r="BJ126" s="28"/>
    </row>
    <row r="127" spans="1:62" x14ac:dyDescent="0.25">
      <c r="A127" s="39"/>
      <c r="N127" s="45"/>
      <c r="O127" s="45"/>
      <c r="P127" s="45"/>
      <c r="Q127" s="160"/>
      <c r="R127" s="46"/>
      <c r="S127" s="46"/>
      <c r="T127" s="46"/>
      <c r="W127" s="58"/>
      <c r="Y127" s="64"/>
      <c r="AE127" s="167"/>
      <c r="AF127" s="51"/>
      <c r="AG127" s="167"/>
      <c r="AL127" s="167"/>
      <c r="AM127" s="53"/>
      <c r="AN127" s="50"/>
      <c r="AO127" s="50"/>
      <c r="AP127" s="54"/>
      <c r="BE127" s="6"/>
      <c r="BF127" s="4"/>
      <c r="BH127" s="4"/>
      <c r="BI127" s="2"/>
      <c r="BJ127" s="28"/>
    </row>
    <row r="128" spans="1:62" x14ac:dyDescent="0.25">
      <c r="A128" s="39"/>
      <c r="G128" s="63"/>
      <c r="N128" s="45"/>
      <c r="O128" s="45"/>
      <c r="P128" s="45"/>
      <c r="Q128" s="160"/>
      <c r="R128" s="46"/>
      <c r="S128" s="46"/>
      <c r="T128" s="46"/>
      <c r="W128" s="58"/>
      <c r="Y128" s="64"/>
      <c r="AE128" s="167"/>
      <c r="AF128" s="51"/>
      <c r="AG128" s="167"/>
      <c r="AL128" s="167"/>
      <c r="AM128" s="53"/>
      <c r="AN128" s="50"/>
      <c r="AO128" s="50"/>
      <c r="AP128" s="54"/>
      <c r="BE128" s="6"/>
      <c r="BF128" s="4"/>
      <c r="BH128" s="4"/>
      <c r="BI128" s="2"/>
      <c r="BJ128" s="28"/>
    </row>
    <row r="129" spans="1:62" x14ac:dyDescent="0.25">
      <c r="A129" s="39"/>
      <c r="G129" s="63"/>
      <c r="N129" s="45"/>
      <c r="O129" s="45"/>
      <c r="P129" s="45"/>
      <c r="Q129" s="160"/>
      <c r="R129" s="46"/>
      <c r="S129" s="46"/>
      <c r="T129" s="46"/>
      <c r="Y129" s="64"/>
      <c r="AE129" s="167"/>
      <c r="AF129" s="51"/>
      <c r="AG129" s="167"/>
      <c r="AL129" s="167"/>
      <c r="AM129" s="53"/>
      <c r="AN129" s="50"/>
      <c r="AO129" s="50"/>
      <c r="AP129" s="54"/>
      <c r="BE129" s="6"/>
      <c r="BF129" s="4"/>
      <c r="BH129" s="4"/>
      <c r="BI129" s="2"/>
      <c r="BJ129" s="28"/>
    </row>
    <row r="130" spans="1:62" x14ac:dyDescent="0.25">
      <c r="A130" s="39"/>
      <c r="G130" s="63"/>
      <c r="N130" s="45"/>
      <c r="O130" s="45"/>
      <c r="P130" s="45"/>
      <c r="Q130" s="160"/>
      <c r="R130" s="46"/>
      <c r="S130" s="46"/>
      <c r="T130" s="46"/>
      <c r="Y130" s="64"/>
      <c r="AE130" s="167"/>
      <c r="AF130" s="51"/>
      <c r="AG130" s="167"/>
      <c r="AL130" s="167"/>
      <c r="AM130" s="53"/>
      <c r="AN130" s="50"/>
      <c r="AO130" s="50"/>
      <c r="AP130" s="54"/>
      <c r="BE130" s="6"/>
      <c r="BF130" s="4"/>
      <c r="BH130" s="4"/>
      <c r="BI130" s="2"/>
      <c r="BJ130" s="28"/>
    </row>
    <row r="131" spans="1:62" x14ac:dyDescent="0.25">
      <c r="A131" s="39"/>
      <c r="G131" s="63"/>
      <c r="N131" s="45"/>
      <c r="O131" s="45"/>
      <c r="P131" s="45"/>
      <c r="Q131" s="160"/>
      <c r="R131" s="46"/>
      <c r="S131" s="46"/>
      <c r="T131" s="46"/>
      <c r="W131" s="58"/>
      <c r="Y131" s="64"/>
      <c r="AE131" s="167"/>
      <c r="AF131" s="51"/>
      <c r="AG131" s="167"/>
      <c r="AL131" s="167"/>
      <c r="AM131" s="53"/>
      <c r="AN131" s="50"/>
      <c r="AO131" s="50"/>
      <c r="AP131" s="54"/>
      <c r="BE131" s="6"/>
      <c r="BF131" s="4"/>
      <c r="BH131" s="4"/>
      <c r="BI131" s="2"/>
      <c r="BJ131" s="28"/>
    </row>
    <row r="132" spans="1:62" x14ac:dyDescent="0.25">
      <c r="A132" s="39"/>
      <c r="G132" s="63"/>
      <c r="N132" s="45"/>
      <c r="O132" s="45"/>
      <c r="P132" s="45"/>
      <c r="Q132" s="160"/>
      <c r="R132" s="46"/>
      <c r="S132" s="46"/>
      <c r="T132" s="46"/>
      <c r="W132" s="58"/>
      <c r="Y132" s="64"/>
      <c r="AD132" s="66"/>
      <c r="AE132" s="167"/>
      <c r="AF132" s="51"/>
      <c r="AG132" s="167"/>
      <c r="AL132" s="167"/>
      <c r="AM132" s="53"/>
      <c r="AN132" s="50"/>
      <c r="AO132" s="50"/>
      <c r="AP132" s="54"/>
      <c r="BE132" s="6"/>
      <c r="BF132" s="4"/>
      <c r="BH132" s="4"/>
      <c r="BI132" s="2"/>
      <c r="BJ132" s="28"/>
    </row>
    <row r="133" spans="1:62" x14ac:dyDescent="0.25">
      <c r="G133" s="63"/>
      <c r="N133" s="45"/>
      <c r="O133" s="45"/>
      <c r="P133" s="45"/>
      <c r="Q133" s="160"/>
      <c r="R133" s="46"/>
      <c r="S133" s="46"/>
      <c r="T133" s="46"/>
      <c r="Y133" s="64"/>
      <c r="AE133" s="167"/>
      <c r="AF133" s="51"/>
      <c r="AG133" s="167"/>
      <c r="AL133" s="167"/>
      <c r="AM133" s="53"/>
      <c r="AN133" s="50"/>
      <c r="AO133" s="50"/>
      <c r="AP133" s="54"/>
      <c r="BE133" s="6"/>
      <c r="BF133" s="4"/>
      <c r="BH133" s="4"/>
      <c r="BI133" s="2"/>
      <c r="BJ133" s="28"/>
    </row>
    <row r="134" spans="1:62" x14ac:dyDescent="0.25">
      <c r="A134" s="39"/>
      <c r="N134" s="45"/>
      <c r="O134" s="45"/>
      <c r="P134" s="45"/>
      <c r="Q134" s="160"/>
      <c r="R134" s="46"/>
      <c r="S134" s="46"/>
      <c r="T134" s="46"/>
      <c r="W134" s="58"/>
      <c r="Y134" s="64"/>
      <c r="AE134" s="167"/>
      <c r="AF134" s="51"/>
      <c r="AG134" s="167"/>
      <c r="AL134" s="167"/>
      <c r="AM134" s="53"/>
      <c r="AN134" s="50"/>
      <c r="AO134" s="50"/>
      <c r="AP134" s="54"/>
      <c r="BE134" s="5"/>
      <c r="BF134" s="4"/>
      <c r="BH134" s="4"/>
      <c r="BI134" s="2"/>
      <c r="BJ134" s="28"/>
    </row>
    <row r="135" spans="1:62" x14ac:dyDescent="0.25">
      <c r="A135" s="39"/>
      <c r="G135" s="63"/>
      <c r="N135" s="45"/>
      <c r="O135" s="45"/>
      <c r="P135" s="45"/>
      <c r="Q135" s="160"/>
      <c r="R135" s="46"/>
      <c r="S135" s="46"/>
      <c r="T135" s="46"/>
      <c r="Y135" s="64"/>
      <c r="AD135" s="66"/>
      <c r="AE135" s="167"/>
      <c r="AF135" s="51"/>
      <c r="AG135" s="167"/>
      <c r="AL135" s="167"/>
      <c r="AM135" s="53"/>
      <c r="AN135" s="50"/>
      <c r="AO135" s="50"/>
      <c r="AP135" s="54"/>
      <c r="BE135" s="6"/>
      <c r="BF135" s="4"/>
      <c r="BH135" s="4"/>
      <c r="BI135" s="2"/>
      <c r="BJ135" s="28"/>
    </row>
    <row r="136" spans="1:62" x14ac:dyDescent="0.25">
      <c r="A136" s="39"/>
      <c r="G136" s="63"/>
      <c r="N136" s="45"/>
      <c r="O136" s="45"/>
      <c r="P136" s="45"/>
      <c r="Q136" s="160"/>
      <c r="R136" s="46"/>
      <c r="S136" s="46"/>
      <c r="T136" s="46"/>
      <c r="Y136" s="64"/>
      <c r="AD136" s="66"/>
      <c r="AE136" s="167"/>
      <c r="AF136" s="51"/>
      <c r="AG136" s="167"/>
      <c r="AL136" s="167"/>
      <c r="AM136" s="53"/>
      <c r="AN136" s="50"/>
      <c r="AO136" s="50"/>
      <c r="AP136" s="54"/>
      <c r="BE136" s="6"/>
      <c r="BF136" s="4"/>
      <c r="BH136" s="4"/>
      <c r="BI136" s="2"/>
      <c r="BJ136" s="28"/>
    </row>
    <row r="137" spans="1:62" x14ac:dyDescent="0.25">
      <c r="A137" s="39"/>
      <c r="G137" s="63"/>
      <c r="N137" s="45"/>
      <c r="O137" s="45"/>
      <c r="P137" s="45"/>
      <c r="Q137" s="160"/>
      <c r="R137" s="46"/>
      <c r="S137" s="46"/>
      <c r="T137" s="46"/>
      <c r="W137" s="58"/>
      <c r="Y137" s="64"/>
      <c r="AE137" s="167"/>
      <c r="AF137" s="51"/>
      <c r="AG137" s="167"/>
      <c r="AL137" s="167"/>
      <c r="AM137" s="53"/>
      <c r="AN137" s="50"/>
      <c r="AO137" s="50"/>
      <c r="AP137" s="54"/>
      <c r="BE137" s="5"/>
      <c r="BF137" s="4"/>
      <c r="BH137" s="4"/>
      <c r="BI137" s="2"/>
      <c r="BJ137" s="28"/>
    </row>
    <row r="138" spans="1:62" x14ac:dyDescent="0.25">
      <c r="A138" s="39"/>
      <c r="G138" s="63"/>
      <c r="N138" s="45"/>
      <c r="O138" s="45"/>
      <c r="P138" s="45"/>
      <c r="Q138" s="160"/>
      <c r="R138" s="46"/>
      <c r="S138" s="46"/>
      <c r="T138" s="46"/>
      <c r="Y138" s="64"/>
      <c r="AE138" s="167"/>
      <c r="AF138" s="51"/>
      <c r="AG138" s="167"/>
      <c r="AL138" s="167"/>
      <c r="AM138" s="53"/>
      <c r="AN138" s="50"/>
      <c r="AO138" s="50"/>
      <c r="AP138" s="54"/>
      <c r="BE138" s="5"/>
      <c r="BF138" s="4"/>
      <c r="BH138" s="4"/>
      <c r="BI138" s="2"/>
      <c r="BJ138" s="28"/>
    </row>
    <row r="139" spans="1:62" x14ac:dyDescent="0.25">
      <c r="A139" s="39"/>
      <c r="G139" s="63"/>
      <c r="N139" s="45"/>
      <c r="O139" s="45"/>
      <c r="P139" s="45"/>
      <c r="Q139" s="160"/>
      <c r="R139" s="46"/>
      <c r="S139" s="46"/>
      <c r="T139" s="46"/>
      <c r="Y139" s="64"/>
      <c r="AE139" s="167"/>
      <c r="AF139" s="51"/>
      <c r="AG139" s="167"/>
      <c r="AL139" s="167"/>
      <c r="AM139" s="53"/>
      <c r="AN139" s="50"/>
      <c r="AO139" s="50"/>
      <c r="AP139" s="54"/>
      <c r="BE139" s="6"/>
      <c r="BF139" s="12"/>
      <c r="BH139" s="12"/>
      <c r="BI139" s="2"/>
      <c r="BJ139" s="28"/>
    </row>
    <row r="140" spans="1:62" x14ac:dyDescent="0.25">
      <c r="A140" s="39"/>
      <c r="G140" s="63"/>
      <c r="N140" s="45"/>
      <c r="O140" s="45"/>
      <c r="P140" s="45"/>
      <c r="Q140" s="160"/>
      <c r="R140" s="46"/>
      <c r="S140" s="46"/>
      <c r="T140" s="46"/>
      <c r="Y140" s="64"/>
      <c r="AE140" s="167"/>
      <c r="AF140" s="51"/>
      <c r="AG140" s="167"/>
      <c r="AL140" s="167"/>
      <c r="AM140" s="53"/>
      <c r="AN140" s="50"/>
      <c r="AO140" s="50"/>
      <c r="AP140" s="54"/>
      <c r="BE140" s="6"/>
      <c r="BF140" s="4"/>
      <c r="BH140" s="4"/>
      <c r="BI140" s="2"/>
      <c r="BJ140" s="28"/>
    </row>
    <row r="141" spans="1:62" x14ac:dyDescent="0.25">
      <c r="A141" s="39"/>
      <c r="G141" s="63"/>
      <c r="N141" s="45"/>
      <c r="O141" s="45"/>
      <c r="P141" s="45"/>
      <c r="Q141" s="160"/>
      <c r="R141" s="46"/>
      <c r="S141" s="46"/>
      <c r="T141" s="46"/>
      <c r="Y141" s="64"/>
      <c r="AE141" s="167"/>
      <c r="AF141" s="51"/>
      <c r="AG141" s="167"/>
      <c r="AL141" s="167"/>
      <c r="AM141" s="53"/>
      <c r="AN141" s="50"/>
      <c r="AO141" s="50"/>
      <c r="AP141" s="54"/>
      <c r="BE141" s="6"/>
      <c r="BF141" s="12"/>
      <c r="BH141" s="12"/>
      <c r="BI141" s="2"/>
      <c r="BJ141" s="28"/>
    </row>
    <row r="142" spans="1:62" x14ac:dyDescent="0.25">
      <c r="A142" s="39"/>
      <c r="G142" s="63"/>
      <c r="N142" s="45"/>
      <c r="O142" s="45"/>
      <c r="P142" s="45"/>
      <c r="Q142" s="160"/>
      <c r="R142" s="46"/>
      <c r="S142" s="46"/>
      <c r="T142" s="46"/>
      <c r="W142" s="58"/>
      <c r="Y142" s="64"/>
      <c r="AE142" s="167"/>
      <c r="AF142" s="51"/>
      <c r="AG142" s="167"/>
      <c r="AL142" s="167"/>
      <c r="AM142" s="53"/>
      <c r="AN142" s="50"/>
      <c r="AO142" s="50"/>
      <c r="AP142" s="54"/>
      <c r="BE142" s="6"/>
      <c r="BF142" s="4"/>
      <c r="BH142" s="4"/>
      <c r="BI142" s="2"/>
      <c r="BJ142" s="28"/>
    </row>
    <row r="143" spans="1:62" x14ac:dyDescent="0.25">
      <c r="A143" s="39"/>
      <c r="G143" s="63"/>
      <c r="N143" s="45"/>
      <c r="O143" s="45"/>
      <c r="P143" s="45"/>
      <c r="Q143" s="160"/>
      <c r="R143" s="46"/>
      <c r="S143" s="46"/>
      <c r="T143" s="46"/>
      <c r="Y143" s="64"/>
      <c r="AE143" s="167"/>
      <c r="AF143" s="51"/>
      <c r="AG143" s="167"/>
      <c r="AL143" s="167"/>
      <c r="AM143" s="53"/>
      <c r="AN143" s="50"/>
      <c r="AO143" s="50"/>
      <c r="AP143" s="54"/>
      <c r="BE143" s="6"/>
      <c r="BF143" s="4"/>
      <c r="BH143" s="4"/>
      <c r="BI143" s="2"/>
      <c r="BJ143" s="28"/>
    </row>
    <row r="144" spans="1:62" x14ac:dyDescent="0.25">
      <c r="A144" s="39"/>
      <c r="G144" s="63"/>
      <c r="N144" s="45"/>
      <c r="O144" s="45"/>
      <c r="P144" s="45"/>
      <c r="Q144" s="160"/>
      <c r="R144" s="46"/>
      <c r="S144" s="46"/>
      <c r="T144" s="46"/>
      <c r="Y144" s="64"/>
      <c r="AE144" s="167"/>
      <c r="AF144" s="51"/>
      <c r="AG144" s="167"/>
      <c r="AL144" s="167"/>
      <c r="AM144" s="53"/>
      <c r="AN144" s="50"/>
      <c r="AO144" s="50"/>
      <c r="AP144" s="54"/>
      <c r="BE144" s="6"/>
      <c r="BF144" s="4"/>
      <c r="BH144" s="4"/>
      <c r="BI144" s="2"/>
      <c r="BJ144" s="28"/>
    </row>
    <row r="145" spans="1:62" x14ac:dyDescent="0.25">
      <c r="A145" s="39"/>
      <c r="G145" s="63"/>
      <c r="N145" s="45"/>
      <c r="O145" s="45"/>
      <c r="P145" s="45"/>
      <c r="Q145" s="160"/>
      <c r="R145" s="46"/>
      <c r="S145" s="46"/>
      <c r="T145" s="46"/>
      <c r="Y145" s="64"/>
      <c r="AD145" s="66"/>
      <c r="AE145" s="167"/>
      <c r="AF145" s="51"/>
      <c r="AG145" s="167"/>
      <c r="AL145" s="167"/>
      <c r="AM145" s="53"/>
      <c r="AN145" s="50"/>
      <c r="AO145" s="50"/>
      <c r="AP145" s="54"/>
      <c r="BE145" s="6"/>
      <c r="BF145" s="4"/>
      <c r="BH145" s="4"/>
      <c r="BI145" s="2"/>
      <c r="BJ145" s="28"/>
    </row>
    <row r="146" spans="1:62" x14ac:dyDescent="0.25">
      <c r="A146" s="39"/>
      <c r="G146" s="63"/>
      <c r="N146" s="45"/>
      <c r="O146" s="45"/>
      <c r="P146" s="45"/>
      <c r="Q146" s="160"/>
      <c r="R146" s="46"/>
      <c r="S146" s="46"/>
      <c r="T146" s="46"/>
      <c r="W146" s="58"/>
      <c r="Y146" s="64"/>
      <c r="AE146" s="167"/>
      <c r="AF146" s="51"/>
      <c r="AG146" s="167"/>
      <c r="AL146" s="167"/>
      <c r="AM146" s="53"/>
      <c r="AN146" s="50"/>
      <c r="AO146" s="50"/>
      <c r="AP146" s="54"/>
      <c r="BE146" s="6"/>
      <c r="BF146" s="4"/>
      <c r="BH146" s="4"/>
      <c r="BI146" s="2"/>
      <c r="BJ146" s="28"/>
    </row>
    <row r="147" spans="1:62" x14ac:dyDescent="0.25">
      <c r="A147" s="39"/>
      <c r="G147" s="63"/>
      <c r="N147" s="45"/>
      <c r="O147" s="45"/>
      <c r="P147" s="45"/>
      <c r="Q147" s="160"/>
      <c r="R147" s="46"/>
      <c r="S147" s="46"/>
      <c r="T147" s="46"/>
      <c r="W147" s="58"/>
      <c r="Y147" s="64"/>
      <c r="AE147" s="167"/>
      <c r="AF147" s="51"/>
      <c r="AG147" s="167"/>
      <c r="AL147" s="167"/>
      <c r="AM147" s="53"/>
      <c r="AN147" s="50"/>
      <c r="AO147" s="50"/>
      <c r="AP147" s="54"/>
      <c r="BE147" s="5"/>
      <c r="BF147" s="4"/>
      <c r="BH147" s="4"/>
      <c r="BI147" s="2"/>
      <c r="BJ147" s="28"/>
    </row>
    <row r="148" spans="1:62" x14ac:dyDescent="0.25">
      <c r="A148" s="39"/>
      <c r="G148" s="63"/>
      <c r="N148" s="45"/>
      <c r="O148" s="45"/>
      <c r="P148" s="45"/>
      <c r="Q148" s="160"/>
      <c r="R148" s="46"/>
      <c r="S148" s="46"/>
      <c r="T148" s="46"/>
      <c r="Y148" s="64"/>
      <c r="AE148" s="167"/>
      <c r="AF148" s="51"/>
      <c r="AG148" s="167"/>
      <c r="AL148" s="167"/>
      <c r="AM148" s="53"/>
      <c r="AN148" s="50"/>
      <c r="AO148" s="50"/>
      <c r="AP148" s="54"/>
      <c r="BE148" s="6"/>
      <c r="BF148" s="4"/>
      <c r="BH148" s="4"/>
      <c r="BI148" s="2"/>
      <c r="BJ148" s="28"/>
    </row>
    <row r="149" spans="1:62" x14ac:dyDescent="0.25">
      <c r="A149" s="39"/>
      <c r="G149" s="63"/>
      <c r="N149" s="45"/>
      <c r="O149" s="45"/>
      <c r="P149" s="45"/>
      <c r="Q149" s="160"/>
      <c r="R149" s="46"/>
      <c r="S149" s="46"/>
      <c r="T149" s="46"/>
      <c r="W149" s="58"/>
      <c r="Y149" s="64"/>
      <c r="AD149" s="66"/>
      <c r="AE149" s="167"/>
      <c r="AF149" s="51"/>
      <c r="AG149" s="167"/>
      <c r="AL149" s="167"/>
      <c r="AM149" s="53"/>
      <c r="AN149" s="50"/>
      <c r="AO149" s="50"/>
      <c r="AP149" s="54"/>
      <c r="BE149" s="6"/>
      <c r="BF149" s="4"/>
      <c r="BH149" s="4"/>
      <c r="BI149" s="2"/>
      <c r="BJ149" s="28"/>
    </row>
    <row r="150" spans="1:62" x14ac:dyDescent="0.25">
      <c r="A150" s="39"/>
      <c r="G150" s="63"/>
      <c r="N150" s="45"/>
      <c r="O150" s="45"/>
      <c r="P150" s="45"/>
      <c r="Q150" s="160"/>
      <c r="R150" s="46"/>
      <c r="S150" s="46"/>
      <c r="T150" s="46"/>
      <c r="Y150" s="64"/>
      <c r="AE150" s="167"/>
      <c r="AF150" s="51"/>
      <c r="AG150" s="167"/>
      <c r="AL150" s="167"/>
      <c r="AM150" s="53"/>
      <c r="AN150" s="50"/>
      <c r="AO150" s="50"/>
      <c r="AP150" s="54"/>
      <c r="BE150" s="6"/>
      <c r="BF150" s="4"/>
      <c r="BH150" s="4"/>
      <c r="BI150" s="2"/>
      <c r="BJ150" s="28"/>
    </row>
    <row r="151" spans="1:62" x14ac:dyDescent="0.25">
      <c r="A151" s="39"/>
      <c r="G151" s="63"/>
      <c r="N151" s="45"/>
      <c r="O151" s="45"/>
      <c r="P151" s="45"/>
      <c r="Q151" s="160"/>
      <c r="R151" s="46"/>
      <c r="S151" s="46"/>
      <c r="T151" s="46"/>
      <c r="W151" s="58"/>
      <c r="Y151" s="64"/>
      <c r="AE151" s="167"/>
      <c r="AF151" s="51"/>
      <c r="AG151" s="167"/>
      <c r="AL151" s="167"/>
      <c r="AM151" s="53"/>
      <c r="AN151" s="50"/>
      <c r="AO151" s="50"/>
      <c r="AP151" s="54"/>
      <c r="BE151" s="5"/>
      <c r="BF151" s="4"/>
      <c r="BH151" s="4"/>
      <c r="BI151" s="2"/>
      <c r="BJ151" s="28"/>
    </row>
    <row r="152" spans="1:62" x14ac:dyDescent="0.25">
      <c r="A152" s="39"/>
      <c r="G152" s="63"/>
      <c r="N152" s="45"/>
      <c r="O152" s="45"/>
      <c r="P152" s="45"/>
      <c r="Q152" s="160"/>
      <c r="R152" s="46"/>
      <c r="S152" s="46"/>
      <c r="T152" s="46"/>
      <c r="Y152" s="64"/>
      <c r="AD152" s="66"/>
      <c r="AE152" s="167"/>
      <c r="AF152" s="51"/>
      <c r="AG152" s="167"/>
      <c r="AL152" s="167"/>
      <c r="AM152" s="53"/>
      <c r="AN152" s="50"/>
      <c r="AO152" s="50"/>
      <c r="AP152" s="54"/>
      <c r="BE152" s="6"/>
      <c r="BF152" s="4"/>
      <c r="BH152" s="4"/>
      <c r="BI152" s="2"/>
      <c r="BJ152" s="28"/>
    </row>
    <row r="153" spans="1:62" x14ac:dyDescent="0.25">
      <c r="A153" s="39"/>
      <c r="G153" s="63"/>
      <c r="N153" s="45"/>
      <c r="O153" s="45"/>
      <c r="P153" s="45"/>
      <c r="Q153" s="160"/>
      <c r="R153" s="46"/>
      <c r="S153" s="46"/>
      <c r="T153" s="46"/>
      <c r="Y153" s="64"/>
      <c r="AE153" s="167"/>
      <c r="AF153" s="51"/>
      <c r="AG153" s="167"/>
      <c r="AL153" s="167"/>
      <c r="AM153" s="53"/>
      <c r="AN153" s="50"/>
      <c r="AO153" s="50"/>
      <c r="AP153" s="54"/>
      <c r="BE153" s="6"/>
      <c r="BF153" s="4"/>
      <c r="BH153" s="4"/>
      <c r="BI153" s="2"/>
      <c r="BJ153" s="28"/>
    </row>
    <row r="154" spans="1:62" x14ac:dyDescent="0.25">
      <c r="A154" s="39"/>
      <c r="G154" s="63"/>
      <c r="N154" s="45"/>
      <c r="O154" s="45"/>
      <c r="P154" s="45"/>
      <c r="Q154" s="160"/>
      <c r="R154" s="46"/>
      <c r="S154" s="46"/>
      <c r="T154" s="46"/>
      <c r="W154" s="58"/>
      <c r="Y154" s="64"/>
      <c r="AE154" s="167"/>
      <c r="AF154" s="51"/>
      <c r="AG154" s="167"/>
      <c r="AL154" s="167"/>
      <c r="AM154" s="53"/>
      <c r="AN154" s="50"/>
      <c r="AO154" s="50"/>
      <c r="AP154" s="54"/>
      <c r="BE154" s="5"/>
      <c r="BF154" s="4"/>
      <c r="BH154" s="4"/>
      <c r="BI154" s="2"/>
      <c r="BJ154" s="28"/>
    </row>
    <row r="155" spans="1:62" x14ac:dyDescent="0.25">
      <c r="A155" s="39"/>
      <c r="G155" s="63"/>
      <c r="N155" s="45"/>
      <c r="O155" s="45"/>
      <c r="P155" s="45"/>
      <c r="Q155" s="160"/>
      <c r="R155" s="46"/>
      <c r="S155" s="46"/>
      <c r="T155" s="46"/>
      <c r="W155" s="58"/>
      <c r="Y155" s="64"/>
      <c r="AC155" s="172"/>
      <c r="AD155" s="93"/>
      <c r="AE155" s="167"/>
      <c r="AF155" s="51"/>
      <c r="AG155" s="167"/>
      <c r="AL155" s="167"/>
      <c r="AM155" s="53"/>
      <c r="AN155" s="50"/>
      <c r="AO155" s="50"/>
      <c r="AP155" s="54"/>
      <c r="BE155" s="6"/>
      <c r="BF155" s="4"/>
      <c r="BH155" s="4"/>
      <c r="BI155" s="2"/>
      <c r="BJ155" s="28"/>
    </row>
    <row r="156" spans="1:62" x14ac:dyDescent="0.25">
      <c r="A156" s="39"/>
      <c r="G156" s="63"/>
      <c r="N156" s="45"/>
      <c r="O156" s="45"/>
      <c r="P156" s="45"/>
      <c r="Q156" s="160"/>
      <c r="R156" s="46"/>
      <c r="S156" s="46"/>
      <c r="T156" s="46"/>
      <c r="Y156" s="64"/>
      <c r="AE156" s="167"/>
      <c r="AF156" s="51"/>
      <c r="AG156" s="167"/>
      <c r="AL156" s="167"/>
      <c r="AM156" s="53"/>
      <c r="AN156" s="50"/>
      <c r="AO156" s="50"/>
      <c r="AP156" s="54"/>
      <c r="BE156" s="6"/>
      <c r="BF156" s="4"/>
      <c r="BH156" s="4"/>
      <c r="BI156" s="2"/>
      <c r="BJ156" s="28"/>
    </row>
    <row r="157" spans="1:62" s="23" customFormat="1" x14ac:dyDescent="0.25">
      <c r="A157" s="94"/>
      <c r="B157" s="95"/>
      <c r="C157" s="95"/>
      <c r="D157" s="95"/>
      <c r="E157" s="94"/>
      <c r="F157" s="96"/>
      <c r="G157" s="97"/>
      <c r="H157" s="95"/>
      <c r="I157" s="95"/>
      <c r="J157" s="98"/>
      <c r="K157" s="99"/>
      <c r="L157" s="95"/>
      <c r="M157" s="95"/>
      <c r="N157" s="99"/>
      <c r="O157" s="99"/>
      <c r="P157" s="99"/>
      <c r="Q157" s="161"/>
      <c r="R157" s="46"/>
      <c r="S157" s="46"/>
      <c r="T157" s="46"/>
      <c r="U157" s="92"/>
      <c r="V157" s="95"/>
      <c r="W157" s="95"/>
      <c r="X157" s="95"/>
      <c r="Y157" s="97"/>
      <c r="Z157" s="157"/>
      <c r="AA157" s="172"/>
      <c r="AB157" s="172"/>
      <c r="AC157" s="168"/>
      <c r="AD157" s="66"/>
      <c r="AE157" s="167"/>
      <c r="AF157" s="51"/>
      <c r="AG157" s="167"/>
      <c r="AH157" s="92"/>
      <c r="AI157" s="172"/>
      <c r="AJ157" s="100"/>
      <c r="AK157" s="168"/>
      <c r="AL157" s="167"/>
      <c r="AM157" s="53"/>
      <c r="AN157" s="50"/>
      <c r="AO157" s="50"/>
      <c r="AP157" s="54"/>
      <c r="AQ157" s="96"/>
      <c r="AR157" s="96"/>
      <c r="AS157" s="96"/>
      <c r="AT157" s="172"/>
      <c r="AU157" s="96"/>
      <c r="AV157" s="95"/>
      <c r="BE157" s="22"/>
      <c r="BF157" s="21"/>
      <c r="BH157" s="21"/>
      <c r="BI157" s="2"/>
      <c r="BJ157" s="28"/>
    </row>
    <row r="158" spans="1:62" x14ac:dyDescent="0.25">
      <c r="A158" s="39"/>
      <c r="G158" s="63"/>
      <c r="N158" s="45"/>
      <c r="O158" s="45"/>
      <c r="P158" s="45"/>
      <c r="Q158" s="160"/>
      <c r="R158" s="46"/>
      <c r="S158" s="46"/>
      <c r="T158" s="46"/>
      <c r="W158" s="58"/>
      <c r="Y158" s="64"/>
      <c r="AE158" s="167"/>
      <c r="AF158" s="51"/>
      <c r="AG158" s="167"/>
      <c r="AL158" s="167"/>
      <c r="AM158" s="53"/>
      <c r="AN158" s="50"/>
      <c r="AO158" s="50"/>
      <c r="AP158" s="54"/>
      <c r="BE158" s="6"/>
      <c r="BF158" s="4"/>
      <c r="BH158" s="4"/>
      <c r="BI158" s="2"/>
      <c r="BJ158" s="28"/>
    </row>
    <row r="159" spans="1:62" x14ac:dyDescent="0.25">
      <c r="A159" s="39"/>
      <c r="N159" s="45"/>
      <c r="O159" s="45"/>
      <c r="P159" s="45"/>
      <c r="Q159" s="160"/>
      <c r="R159" s="46"/>
      <c r="S159" s="46"/>
      <c r="T159" s="46"/>
      <c r="Y159" s="64"/>
      <c r="AE159" s="167"/>
      <c r="AF159" s="51"/>
      <c r="AG159" s="167"/>
      <c r="AL159" s="167"/>
      <c r="AM159" s="53"/>
      <c r="AN159" s="50"/>
      <c r="AO159" s="50"/>
      <c r="AP159" s="54"/>
      <c r="BE159" s="5"/>
      <c r="BF159" s="4"/>
      <c r="BH159" s="4"/>
      <c r="BI159" s="2"/>
      <c r="BJ159" s="28"/>
    </row>
    <row r="160" spans="1:62" x14ac:dyDescent="0.25">
      <c r="A160" s="39"/>
      <c r="G160" s="63"/>
      <c r="N160" s="45"/>
      <c r="O160" s="45"/>
      <c r="P160" s="45"/>
      <c r="Q160" s="160"/>
      <c r="R160" s="46"/>
      <c r="S160" s="46"/>
      <c r="T160" s="46"/>
      <c r="W160" s="58"/>
      <c r="Y160" s="64"/>
      <c r="AE160" s="167"/>
      <c r="AF160" s="51"/>
      <c r="AG160" s="167"/>
      <c r="AL160" s="167"/>
      <c r="AM160" s="53"/>
      <c r="AN160" s="50"/>
      <c r="AO160" s="50"/>
      <c r="AP160" s="54"/>
      <c r="BE160" s="6"/>
      <c r="BF160" s="4"/>
      <c r="BH160" s="4"/>
      <c r="BI160" s="2"/>
      <c r="BJ160" s="28"/>
    </row>
    <row r="161" spans="1:62" x14ac:dyDescent="0.25">
      <c r="A161" s="39"/>
      <c r="G161" s="63"/>
      <c r="N161" s="45"/>
      <c r="O161" s="45"/>
      <c r="P161" s="45"/>
      <c r="Q161" s="160"/>
      <c r="R161" s="46"/>
      <c r="S161" s="46"/>
      <c r="T161" s="46"/>
      <c r="W161" s="58"/>
      <c r="Y161" s="64"/>
      <c r="AE161" s="167"/>
      <c r="AF161" s="51"/>
      <c r="AG161" s="167"/>
      <c r="AL161" s="167"/>
      <c r="AM161" s="53"/>
      <c r="AN161" s="50"/>
      <c r="AO161" s="50"/>
      <c r="AP161" s="54"/>
      <c r="BE161" s="6"/>
      <c r="BF161" s="4"/>
      <c r="BH161" s="4"/>
      <c r="BI161" s="2"/>
      <c r="BJ161" s="28"/>
    </row>
    <row r="162" spans="1:62" x14ac:dyDescent="0.25">
      <c r="A162" s="39"/>
      <c r="G162" s="63"/>
      <c r="N162" s="45"/>
      <c r="O162" s="45"/>
      <c r="P162" s="45"/>
      <c r="Q162" s="160"/>
      <c r="R162" s="46"/>
      <c r="S162" s="46"/>
      <c r="T162" s="46"/>
      <c r="V162" s="101"/>
      <c r="W162" s="101"/>
      <c r="Y162" s="64"/>
      <c r="AE162" s="167"/>
      <c r="AF162" s="51"/>
      <c r="AG162" s="167"/>
      <c r="AL162" s="167"/>
      <c r="AM162" s="53"/>
      <c r="AN162" s="50"/>
      <c r="AO162" s="50"/>
      <c r="AP162" s="54"/>
      <c r="BE162" s="6"/>
      <c r="BF162" s="4"/>
      <c r="BH162" s="4"/>
      <c r="BI162" s="2"/>
      <c r="BJ162" s="28"/>
    </row>
    <row r="163" spans="1:62" x14ac:dyDescent="0.25">
      <c r="A163" s="39"/>
      <c r="G163" s="63"/>
      <c r="N163" s="45"/>
      <c r="O163" s="45"/>
      <c r="P163" s="45"/>
      <c r="Q163" s="160"/>
      <c r="R163" s="46"/>
      <c r="S163" s="46"/>
      <c r="T163" s="46"/>
      <c r="Y163" s="64"/>
      <c r="AE163" s="167"/>
      <c r="AF163" s="51"/>
      <c r="AG163" s="167"/>
      <c r="AL163" s="167"/>
      <c r="AM163" s="53"/>
      <c r="AN163" s="50"/>
      <c r="AO163" s="50"/>
      <c r="AP163" s="54"/>
      <c r="BE163" s="6"/>
      <c r="BF163" s="4"/>
      <c r="BH163" s="4"/>
      <c r="BI163" s="2"/>
      <c r="BJ163" s="28"/>
    </row>
    <row r="164" spans="1:62" x14ac:dyDescent="0.25">
      <c r="A164" s="39"/>
      <c r="N164" s="45"/>
      <c r="O164" s="45"/>
      <c r="P164" s="45"/>
      <c r="Q164" s="160"/>
      <c r="R164" s="46"/>
      <c r="S164" s="46"/>
      <c r="T164" s="46"/>
      <c r="W164" s="58"/>
      <c r="Y164" s="64"/>
      <c r="AE164" s="167"/>
      <c r="AF164" s="51"/>
      <c r="AG164" s="167"/>
      <c r="AL164" s="167"/>
      <c r="AM164" s="53"/>
      <c r="AN164" s="50"/>
      <c r="AO164" s="50"/>
      <c r="AP164" s="54"/>
      <c r="BE164" s="6"/>
      <c r="BF164" s="4"/>
      <c r="BH164" s="4"/>
      <c r="BI164" s="2"/>
      <c r="BJ164" s="28"/>
    </row>
    <row r="165" spans="1:62" x14ac:dyDescent="0.25">
      <c r="A165" s="39"/>
      <c r="G165" s="63"/>
      <c r="N165" s="45"/>
      <c r="O165" s="45"/>
      <c r="P165" s="45"/>
      <c r="Q165" s="160"/>
      <c r="R165" s="46"/>
      <c r="S165" s="46"/>
      <c r="T165" s="46"/>
      <c r="Y165" s="64"/>
      <c r="AD165" s="66"/>
      <c r="AE165" s="167"/>
      <c r="AF165" s="51"/>
      <c r="AG165" s="167"/>
      <c r="AL165" s="167"/>
      <c r="AM165" s="53"/>
      <c r="AN165" s="50"/>
      <c r="AO165" s="50"/>
      <c r="AP165" s="54"/>
      <c r="BE165" s="6"/>
      <c r="BF165" s="4"/>
      <c r="BH165" s="4"/>
      <c r="BI165" s="2"/>
      <c r="BJ165" s="28"/>
    </row>
    <row r="166" spans="1:62" x14ac:dyDescent="0.25">
      <c r="A166" s="39"/>
      <c r="G166" s="63"/>
      <c r="N166" s="45"/>
      <c r="O166" s="45"/>
      <c r="P166" s="45"/>
      <c r="Q166" s="160"/>
      <c r="R166" s="46"/>
      <c r="S166" s="46"/>
      <c r="T166" s="46"/>
      <c r="Y166" s="64"/>
      <c r="AD166" s="66"/>
      <c r="AE166" s="167"/>
      <c r="AF166" s="51"/>
      <c r="AG166" s="167"/>
      <c r="AL166" s="167"/>
      <c r="AM166" s="53"/>
      <c r="AN166" s="50"/>
      <c r="AO166" s="50"/>
      <c r="AP166" s="54"/>
      <c r="BE166" s="6"/>
      <c r="BF166" s="4"/>
      <c r="BH166" s="4"/>
      <c r="BI166" s="2"/>
      <c r="BJ166" s="28"/>
    </row>
    <row r="167" spans="1:62" x14ac:dyDescent="0.25">
      <c r="A167" s="39"/>
      <c r="N167" s="45"/>
      <c r="O167" s="45"/>
      <c r="P167" s="45"/>
      <c r="Q167" s="160"/>
      <c r="R167" s="46"/>
      <c r="S167" s="46"/>
      <c r="T167" s="46"/>
      <c r="Y167" s="64"/>
      <c r="AE167" s="167"/>
      <c r="AF167" s="51"/>
      <c r="AG167" s="167"/>
      <c r="AL167" s="167"/>
      <c r="AM167" s="53"/>
      <c r="AN167" s="50"/>
      <c r="AO167" s="50"/>
      <c r="AP167" s="54"/>
      <c r="BE167" s="5"/>
      <c r="BF167" s="4"/>
      <c r="BH167" s="4"/>
      <c r="BI167" s="2"/>
      <c r="BJ167" s="28"/>
    </row>
    <row r="168" spans="1:62" x14ac:dyDescent="0.25">
      <c r="A168" s="39"/>
      <c r="N168" s="45"/>
      <c r="O168" s="45"/>
      <c r="P168" s="45"/>
      <c r="Q168" s="160"/>
      <c r="R168" s="46"/>
      <c r="S168" s="46"/>
      <c r="T168" s="46"/>
      <c r="Y168" s="64"/>
      <c r="AE168" s="167"/>
      <c r="AF168" s="51"/>
      <c r="AG168" s="167"/>
      <c r="AL168" s="167"/>
      <c r="AM168" s="53"/>
      <c r="AN168" s="50"/>
      <c r="AO168" s="50"/>
      <c r="AP168" s="54"/>
      <c r="BE168" s="5"/>
      <c r="BF168" s="4"/>
      <c r="BH168" s="4"/>
      <c r="BI168" s="2"/>
      <c r="BJ168" s="28"/>
    </row>
    <row r="169" spans="1:62" x14ac:dyDescent="0.25">
      <c r="A169" s="39"/>
      <c r="N169" s="45"/>
      <c r="O169" s="45"/>
      <c r="P169" s="45"/>
      <c r="Q169" s="160"/>
      <c r="R169" s="46"/>
      <c r="S169" s="46"/>
      <c r="T169" s="46"/>
      <c r="W169" s="58"/>
      <c r="Y169" s="64"/>
      <c r="AD169" s="66"/>
      <c r="AE169" s="167"/>
      <c r="AF169" s="51"/>
      <c r="AG169" s="167"/>
      <c r="AL169" s="167"/>
      <c r="AM169" s="53"/>
      <c r="AN169" s="50"/>
      <c r="AO169" s="50"/>
      <c r="AP169" s="54"/>
      <c r="BE169" s="6"/>
      <c r="BF169" s="4"/>
      <c r="BH169" s="4"/>
      <c r="BI169" s="2"/>
      <c r="BJ169" s="28"/>
    </row>
    <row r="170" spans="1:62" x14ac:dyDescent="0.25">
      <c r="A170" s="39"/>
      <c r="N170" s="45"/>
      <c r="O170" s="45"/>
      <c r="P170" s="45"/>
      <c r="Q170" s="160"/>
      <c r="R170" s="46"/>
      <c r="S170" s="46"/>
      <c r="T170" s="46"/>
      <c r="Y170" s="64"/>
      <c r="AD170" s="66"/>
      <c r="AE170" s="167"/>
      <c r="AF170" s="51"/>
      <c r="AG170" s="167"/>
      <c r="AL170" s="167"/>
      <c r="AM170" s="53"/>
      <c r="AN170" s="50"/>
      <c r="AO170" s="50"/>
      <c r="AP170" s="54"/>
      <c r="BE170" s="6"/>
      <c r="BF170" s="4"/>
      <c r="BH170" s="4"/>
      <c r="BI170" s="2"/>
      <c r="BJ170" s="28"/>
    </row>
    <row r="171" spans="1:62" x14ac:dyDescent="0.25">
      <c r="A171" s="39"/>
      <c r="G171" s="63"/>
      <c r="N171" s="45"/>
      <c r="O171" s="45"/>
      <c r="P171" s="45"/>
      <c r="Q171" s="160"/>
      <c r="R171" s="46"/>
      <c r="S171" s="46"/>
      <c r="T171" s="46"/>
      <c r="Y171" s="64"/>
      <c r="AD171" s="66"/>
      <c r="AE171" s="167"/>
      <c r="AF171" s="51"/>
      <c r="AG171" s="167"/>
      <c r="AL171" s="167"/>
      <c r="AM171" s="53"/>
      <c r="AN171" s="50"/>
      <c r="AO171" s="50"/>
      <c r="AP171" s="54"/>
      <c r="BE171" s="5"/>
      <c r="BF171" s="4"/>
      <c r="BH171" s="4"/>
      <c r="BI171" s="2"/>
      <c r="BJ171" s="28"/>
    </row>
    <row r="172" spans="1:62" x14ac:dyDescent="0.25">
      <c r="A172" s="39"/>
      <c r="N172" s="45"/>
      <c r="O172" s="45"/>
      <c r="P172" s="45"/>
      <c r="Q172" s="160"/>
      <c r="R172" s="46"/>
      <c r="S172" s="46"/>
      <c r="T172" s="46"/>
      <c r="Y172" s="64"/>
      <c r="AE172" s="167"/>
      <c r="AF172" s="51"/>
      <c r="AG172" s="167"/>
      <c r="AL172" s="167"/>
      <c r="AM172" s="53"/>
      <c r="AN172" s="50"/>
      <c r="AO172" s="50"/>
      <c r="AP172" s="54"/>
      <c r="BE172" s="5"/>
      <c r="BF172" s="12"/>
      <c r="BH172" s="12"/>
      <c r="BI172" s="2"/>
      <c r="BJ172" s="28"/>
    </row>
    <row r="173" spans="1:62" x14ac:dyDescent="0.25">
      <c r="A173" s="39"/>
      <c r="N173" s="45"/>
      <c r="O173" s="45"/>
      <c r="P173" s="45"/>
      <c r="Q173" s="160"/>
      <c r="R173" s="46"/>
      <c r="S173" s="46"/>
      <c r="T173" s="46"/>
      <c r="W173" s="58"/>
      <c r="Y173" s="64"/>
      <c r="AE173" s="167"/>
      <c r="AF173" s="51"/>
      <c r="AG173" s="167"/>
      <c r="AL173" s="167"/>
      <c r="AM173" s="53"/>
      <c r="AN173" s="50"/>
      <c r="AO173" s="50"/>
      <c r="AP173" s="54"/>
      <c r="BE173" s="6"/>
      <c r="BF173" s="4"/>
      <c r="BH173" s="4"/>
      <c r="BI173" s="2"/>
      <c r="BJ173" s="28"/>
    </row>
    <row r="174" spans="1:62" x14ac:dyDescent="0.25">
      <c r="A174" s="39"/>
      <c r="N174" s="45"/>
      <c r="O174" s="45"/>
      <c r="P174" s="45"/>
      <c r="Q174" s="160"/>
      <c r="R174" s="46"/>
      <c r="S174" s="46"/>
      <c r="T174" s="46"/>
      <c r="W174" s="58"/>
      <c r="Y174" s="64"/>
      <c r="AE174" s="167"/>
      <c r="AF174" s="51"/>
      <c r="AG174" s="167"/>
      <c r="AL174" s="167"/>
      <c r="AM174" s="53"/>
      <c r="AN174" s="50"/>
      <c r="AO174" s="50"/>
      <c r="AP174" s="54"/>
      <c r="BE174" s="6"/>
      <c r="BF174" s="4"/>
      <c r="BH174" s="4"/>
      <c r="BI174" s="2"/>
      <c r="BJ174" s="28"/>
    </row>
    <row r="175" spans="1:62" x14ac:dyDescent="0.25">
      <c r="A175" s="39"/>
      <c r="F175" s="64"/>
      <c r="N175" s="45"/>
      <c r="O175" s="45"/>
      <c r="P175" s="45"/>
      <c r="Q175" s="160"/>
      <c r="R175" s="46"/>
      <c r="S175" s="46"/>
      <c r="T175" s="46"/>
      <c r="W175" s="58"/>
      <c r="Y175" s="64"/>
      <c r="AE175" s="167"/>
      <c r="AF175" s="51"/>
      <c r="AG175" s="167"/>
      <c r="AL175" s="167"/>
      <c r="AM175" s="53"/>
      <c r="AN175" s="50"/>
      <c r="AO175" s="50"/>
      <c r="AP175" s="54"/>
      <c r="BE175" s="6"/>
      <c r="BF175" s="4"/>
      <c r="BH175" s="4"/>
      <c r="BI175" s="2"/>
      <c r="BJ175" s="28"/>
    </row>
    <row r="176" spans="1:62" x14ac:dyDescent="0.25">
      <c r="A176" s="39"/>
      <c r="N176" s="45"/>
      <c r="O176" s="45"/>
      <c r="P176" s="45"/>
      <c r="Q176" s="160"/>
      <c r="R176" s="46"/>
      <c r="S176" s="46"/>
      <c r="T176" s="46"/>
      <c r="Y176" s="64"/>
      <c r="AE176" s="167"/>
      <c r="AF176" s="51"/>
      <c r="AG176" s="167"/>
      <c r="AL176" s="167"/>
      <c r="AM176" s="53"/>
      <c r="AN176" s="50"/>
      <c r="AO176" s="50"/>
      <c r="AP176" s="54"/>
      <c r="BE176" s="6"/>
      <c r="BF176" s="4"/>
      <c r="BH176" s="4"/>
      <c r="BI176" s="2"/>
      <c r="BJ176" s="28"/>
    </row>
    <row r="177" spans="1:62" x14ac:dyDescent="0.25">
      <c r="A177" s="39"/>
      <c r="F177" s="64"/>
      <c r="N177" s="45"/>
      <c r="O177" s="45"/>
      <c r="P177" s="45"/>
      <c r="Q177" s="160"/>
      <c r="R177" s="46"/>
      <c r="S177" s="46"/>
      <c r="T177" s="46"/>
      <c r="Y177" s="64"/>
      <c r="AE177" s="167"/>
      <c r="AF177" s="51"/>
      <c r="AG177" s="167"/>
      <c r="AL177" s="167"/>
      <c r="AM177" s="53"/>
      <c r="AN177" s="50"/>
      <c r="AO177" s="50"/>
      <c r="AP177" s="54"/>
      <c r="BE177" s="6"/>
      <c r="BF177" s="4"/>
      <c r="BH177" s="4"/>
      <c r="BI177" s="2"/>
      <c r="BJ177" s="28"/>
    </row>
    <row r="178" spans="1:62" x14ac:dyDescent="0.25">
      <c r="A178" s="39"/>
      <c r="N178" s="45"/>
      <c r="O178" s="45"/>
      <c r="P178" s="45"/>
      <c r="Q178" s="160"/>
      <c r="R178" s="46"/>
      <c r="S178" s="46"/>
      <c r="T178" s="46"/>
      <c r="Y178" s="64"/>
      <c r="AE178" s="167"/>
      <c r="AF178" s="51"/>
      <c r="AG178" s="167"/>
      <c r="AL178" s="167"/>
      <c r="AM178" s="53"/>
      <c r="AN178" s="50"/>
      <c r="AO178" s="50"/>
      <c r="AP178" s="54"/>
      <c r="BE178" s="6"/>
      <c r="BF178" s="4"/>
      <c r="BH178" s="4"/>
      <c r="BI178" s="2"/>
      <c r="BJ178" s="28"/>
    </row>
    <row r="179" spans="1:62" x14ac:dyDescent="0.25">
      <c r="A179" s="39"/>
      <c r="N179" s="45"/>
      <c r="O179" s="45"/>
      <c r="P179" s="45"/>
      <c r="Q179" s="160"/>
      <c r="R179" s="46"/>
      <c r="S179" s="46"/>
      <c r="T179" s="46"/>
      <c r="Y179" s="64"/>
      <c r="AE179" s="167"/>
      <c r="AF179" s="51"/>
      <c r="AG179" s="167"/>
      <c r="AL179" s="167"/>
      <c r="AM179" s="53"/>
      <c r="AN179" s="50"/>
      <c r="AO179" s="50"/>
      <c r="AP179" s="54"/>
      <c r="BE179" s="6"/>
      <c r="BF179" s="4"/>
      <c r="BH179" s="4"/>
      <c r="BI179" s="2"/>
      <c r="BJ179" s="28"/>
    </row>
    <row r="180" spans="1:62" x14ac:dyDescent="0.25">
      <c r="A180" s="39"/>
      <c r="N180" s="45"/>
      <c r="O180" s="45"/>
      <c r="P180" s="45"/>
      <c r="Q180" s="160"/>
      <c r="R180" s="46"/>
      <c r="S180" s="46"/>
      <c r="T180" s="46"/>
      <c r="W180" s="58"/>
      <c r="Y180" s="64"/>
      <c r="AE180" s="167"/>
      <c r="AF180" s="51"/>
      <c r="AG180" s="167"/>
      <c r="AL180" s="167"/>
      <c r="AM180" s="53"/>
      <c r="AN180" s="50"/>
      <c r="AO180" s="50"/>
      <c r="AP180" s="54"/>
      <c r="BE180" s="6"/>
      <c r="BF180" s="4"/>
      <c r="BH180" s="4"/>
      <c r="BI180" s="2"/>
      <c r="BJ180" s="28"/>
    </row>
    <row r="181" spans="1:62" x14ac:dyDescent="0.25">
      <c r="A181" s="39"/>
      <c r="N181" s="45"/>
      <c r="O181" s="45"/>
      <c r="P181" s="45"/>
      <c r="Q181" s="160"/>
      <c r="R181" s="46"/>
      <c r="S181" s="46"/>
      <c r="T181" s="46"/>
      <c r="W181" s="58"/>
      <c r="Y181" s="64"/>
      <c r="AE181" s="167"/>
      <c r="AF181" s="51"/>
      <c r="AG181" s="167"/>
      <c r="AL181" s="167"/>
      <c r="AM181" s="53"/>
      <c r="AN181" s="50"/>
      <c r="AO181" s="50"/>
      <c r="AP181" s="54"/>
      <c r="BE181" s="6"/>
      <c r="BF181" s="4"/>
      <c r="BH181" s="4"/>
      <c r="BI181" s="2"/>
      <c r="BJ181" s="28"/>
    </row>
    <row r="182" spans="1:62" x14ac:dyDescent="0.25">
      <c r="A182" s="39"/>
      <c r="N182" s="45"/>
      <c r="O182" s="45"/>
      <c r="P182" s="45"/>
      <c r="Q182" s="160"/>
      <c r="R182" s="46"/>
      <c r="S182" s="46"/>
      <c r="T182" s="46"/>
      <c r="W182" s="58"/>
      <c r="Y182" s="64"/>
      <c r="AE182" s="167"/>
      <c r="AF182" s="51"/>
      <c r="AG182" s="167"/>
      <c r="AL182" s="167"/>
      <c r="AM182" s="53"/>
      <c r="AN182" s="50"/>
      <c r="AO182" s="50"/>
      <c r="AP182" s="54"/>
      <c r="BE182" s="6"/>
      <c r="BF182" s="4"/>
      <c r="BH182" s="4"/>
      <c r="BI182" s="2"/>
      <c r="BJ182" s="28"/>
    </row>
    <row r="183" spans="1:62" x14ac:dyDescent="0.25">
      <c r="A183" s="39"/>
      <c r="N183" s="45"/>
      <c r="O183" s="45"/>
      <c r="P183" s="45"/>
      <c r="Q183" s="160"/>
      <c r="R183" s="46"/>
      <c r="S183" s="46"/>
      <c r="T183" s="46"/>
      <c r="W183" s="58"/>
      <c r="Y183" s="64"/>
      <c r="AE183" s="167"/>
      <c r="AF183" s="51"/>
      <c r="AG183" s="167"/>
      <c r="AL183" s="167"/>
      <c r="AM183" s="53"/>
      <c r="AN183" s="50"/>
      <c r="AO183" s="50"/>
      <c r="AP183" s="54"/>
      <c r="BE183" s="6"/>
      <c r="BF183" s="4"/>
      <c r="BH183" s="4"/>
      <c r="BI183" s="2"/>
      <c r="BJ183" s="28"/>
    </row>
    <row r="184" spans="1:62" x14ac:dyDescent="0.25">
      <c r="A184" s="39"/>
      <c r="N184" s="45"/>
      <c r="O184" s="45"/>
      <c r="P184" s="45"/>
      <c r="Q184" s="160"/>
      <c r="R184" s="46"/>
      <c r="S184" s="46"/>
      <c r="T184" s="46"/>
      <c r="W184" s="58"/>
      <c r="Y184" s="64"/>
      <c r="AE184" s="167"/>
      <c r="AF184" s="51"/>
      <c r="AG184" s="167"/>
      <c r="AL184" s="167"/>
      <c r="AM184" s="53"/>
      <c r="AN184" s="50"/>
      <c r="AO184" s="50"/>
      <c r="AP184" s="54"/>
      <c r="BE184" s="6"/>
      <c r="BF184" s="4"/>
      <c r="BH184" s="4"/>
      <c r="BI184" s="2"/>
      <c r="BJ184" s="28"/>
    </row>
    <row r="185" spans="1:62" x14ac:dyDescent="0.25">
      <c r="A185" s="39"/>
      <c r="N185" s="45"/>
      <c r="O185" s="45"/>
      <c r="P185" s="45"/>
      <c r="Q185" s="160"/>
      <c r="R185" s="46"/>
      <c r="S185" s="46"/>
      <c r="T185" s="46"/>
      <c r="W185" s="58"/>
      <c r="Y185" s="64"/>
      <c r="AE185" s="167"/>
      <c r="AF185" s="51"/>
      <c r="AG185" s="167"/>
      <c r="AL185" s="167"/>
      <c r="AM185" s="53"/>
      <c r="AN185" s="50"/>
      <c r="AO185" s="50"/>
      <c r="AP185" s="54"/>
      <c r="BE185" s="24"/>
      <c r="BF185" s="4"/>
      <c r="BH185" s="4"/>
      <c r="BI185" s="2"/>
      <c r="BJ185" s="28"/>
    </row>
    <row r="186" spans="1:62" x14ac:dyDescent="0.25">
      <c r="A186" s="39"/>
      <c r="G186" s="63"/>
      <c r="N186" s="45"/>
      <c r="O186" s="45"/>
      <c r="P186" s="45"/>
      <c r="Q186" s="160"/>
      <c r="R186" s="46"/>
      <c r="S186" s="46"/>
      <c r="T186" s="46"/>
      <c r="W186" s="58"/>
      <c r="Y186" s="64"/>
      <c r="AE186" s="167"/>
      <c r="AF186" s="51"/>
      <c r="AG186" s="167"/>
      <c r="AL186" s="167"/>
      <c r="AM186" s="53"/>
      <c r="AN186" s="50"/>
      <c r="AO186" s="50"/>
      <c r="AP186" s="54"/>
      <c r="BE186" s="6"/>
      <c r="BF186" s="4"/>
      <c r="BH186" s="4"/>
      <c r="BI186" s="2"/>
      <c r="BJ186" s="28"/>
    </row>
    <row r="187" spans="1:62" x14ac:dyDescent="0.25">
      <c r="A187" s="39"/>
      <c r="N187" s="45"/>
      <c r="O187" s="45"/>
      <c r="P187" s="45"/>
      <c r="Q187" s="160"/>
      <c r="R187" s="46"/>
      <c r="S187" s="46"/>
      <c r="T187" s="46"/>
      <c r="W187" s="58"/>
      <c r="Y187" s="64"/>
      <c r="AE187" s="167"/>
      <c r="AF187" s="51"/>
      <c r="AG187" s="167"/>
      <c r="AL187" s="167"/>
      <c r="AM187" s="53"/>
      <c r="AN187" s="50"/>
      <c r="AO187" s="50"/>
      <c r="AP187" s="54"/>
      <c r="BE187" s="6"/>
      <c r="BF187" s="4"/>
      <c r="BH187" s="4"/>
      <c r="BI187" s="2"/>
      <c r="BJ187" s="28"/>
    </row>
    <row r="188" spans="1:62" x14ac:dyDescent="0.25">
      <c r="A188" s="39"/>
      <c r="N188" s="45"/>
      <c r="O188" s="45"/>
      <c r="P188" s="45"/>
      <c r="Q188" s="160"/>
      <c r="R188" s="46"/>
      <c r="S188" s="46"/>
      <c r="T188" s="46"/>
      <c r="W188" s="58"/>
      <c r="Y188" s="64"/>
      <c r="AE188" s="167"/>
      <c r="AF188" s="51"/>
      <c r="AG188" s="167"/>
      <c r="AL188" s="167"/>
      <c r="AM188" s="53"/>
      <c r="AN188" s="50"/>
      <c r="AO188" s="50"/>
      <c r="AP188" s="54"/>
      <c r="BE188" s="24"/>
      <c r="BF188" s="4"/>
      <c r="BH188" s="4"/>
      <c r="BI188" s="2"/>
      <c r="BJ188" s="28"/>
    </row>
    <row r="189" spans="1:62" x14ac:dyDescent="0.25">
      <c r="A189" s="39"/>
      <c r="N189" s="45"/>
      <c r="O189" s="45"/>
      <c r="P189" s="45"/>
      <c r="Q189" s="160"/>
      <c r="R189" s="46"/>
      <c r="S189" s="46"/>
      <c r="T189" s="46"/>
      <c r="Y189" s="64"/>
      <c r="AE189" s="167"/>
      <c r="AF189" s="51"/>
      <c r="AG189" s="167"/>
      <c r="AL189" s="167"/>
      <c r="AM189" s="53"/>
      <c r="AN189" s="50"/>
      <c r="AO189" s="50"/>
      <c r="AP189" s="54"/>
      <c r="BE189" s="6"/>
      <c r="BF189" s="4"/>
      <c r="BH189" s="4"/>
      <c r="BI189" s="2"/>
      <c r="BJ189" s="28"/>
    </row>
    <row r="190" spans="1:62" x14ac:dyDescent="0.25">
      <c r="A190" s="39"/>
      <c r="N190" s="45"/>
      <c r="O190" s="45"/>
      <c r="P190" s="45"/>
      <c r="Q190" s="160"/>
      <c r="R190" s="46"/>
      <c r="S190" s="46"/>
      <c r="T190" s="46"/>
      <c r="W190" s="58"/>
      <c r="Y190" s="64"/>
      <c r="AE190" s="167"/>
      <c r="AF190" s="51"/>
      <c r="AG190" s="167"/>
      <c r="AL190" s="167"/>
      <c r="AM190" s="53"/>
      <c r="AN190" s="50"/>
      <c r="AO190" s="50"/>
      <c r="AP190" s="54"/>
      <c r="BE190" s="6"/>
      <c r="BF190" s="4"/>
      <c r="BH190" s="4"/>
      <c r="BI190" s="2"/>
      <c r="BJ190" s="28"/>
    </row>
    <row r="191" spans="1:62" x14ac:dyDescent="0.25">
      <c r="A191" s="39"/>
      <c r="N191" s="45"/>
      <c r="O191" s="45"/>
      <c r="P191" s="45"/>
      <c r="Q191" s="160"/>
      <c r="R191" s="46"/>
      <c r="S191" s="46"/>
      <c r="T191" s="46"/>
      <c r="W191" s="58"/>
      <c r="Y191" s="64"/>
      <c r="AE191" s="167"/>
      <c r="AF191" s="51"/>
      <c r="AG191" s="167"/>
      <c r="AL191" s="167"/>
      <c r="AM191" s="53"/>
      <c r="AN191" s="50"/>
      <c r="AO191" s="50"/>
      <c r="AP191" s="54"/>
      <c r="BE191" s="6"/>
      <c r="BF191" s="4"/>
      <c r="BH191" s="4"/>
      <c r="BI191" s="2"/>
      <c r="BJ191" s="28"/>
    </row>
    <row r="192" spans="1:62" x14ac:dyDescent="0.25">
      <c r="A192" s="39"/>
      <c r="G192" s="63"/>
      <c r="N192" s="45"/>
      <c r="O192" s="45"/>
      <c r="P192" s="45"/>
      <c r="Q192" s="160"/>
      <c r="R192" s="46"/>
      <c r="S192" s="46"/>
      <c r="T192" s="46"/>
      <c r="Y192" s="64"/>
      <c r="AE192" s="167"/>
      <c r="AF192" s="51"/>
      <c r="AG192" s="167"/>
      <c r="AL192" s="167"/>
      <c r="AM192" s="53"/>
      <c r="AN192" s="50"/>
      <c r="AO192" s="50"/>
      <c r="AP192" s="54"/>
      <c r="BE192" s="6"/>
      <c r="BF192" s="4"/>
      <c r="BH192" s="4"/>
      <c r="BI192" s="2"/>
      <c r="BJ192" s="28"/>
    </row>
    <row r="193" spans="1:62" x14ac:dyDescent="0.25">
      <c r="A193" s="39"/>
      <c r="G193" s="63"/>
      <c r="N193" s="45"/>
      <c r="O193" s="45"/>
      <c r="P193" s="45"/>
      <c r="Q193" s="160"/>
      <c r="R193" s="46"/>
      <c r="S193" s="46"/>
      <c r="T193" s="46"/>
      <c r="W193" s="58"/>
      <c r="Y193" s="64"/>
      <c r="AE193" s="167"/>
      <c r="AF193" s="51"/>
      <c r="AG193" s="167"/>
      <c r="AL193" s="167"/>
      <c r="AM193" s="53"/>
      <c r="AN193" s="50"/>
      <c r="AO193" s="50"/>
      <c r="AP193" s="54"/>
      <c r="BE193" s="6"/>
      <c r="BF193" s="4"/>
      <c r="BH193" s="4"/>
      <c r="BI193" s="2"/>
      <c r="BJ193" s="28"/>
    </row>
    <row r="194" spans="1:62" x14ac:dyDescent="0.25">
      <c r="A194" s="39"/>
      <c r="G194" s="63"/>
      <c r="N194" s="45"/>
      <c r="O194" s="45"/>
      <c r="P194" s="45"/>
      <c r="Q194" s="160"/>
      <c r="R194" s="46"/>
      <c r="S194" s="46"/>
      <c r="T194" s="46"/>
      <c r="Y194" s="64"/>
      <c r="AE194" s="167"/>
      <c r="AF194" s="51"/>
      <c r="AG194" s="167"/>
      <c r="AL194" s="167"/>
      <c r="AM194" s="53"/>
      <c r="AN194" s="50"/>
      <c r="AO194" s="50"/>
      <c r="AP194" s="54"/>
      <c r="BE194" s="6"/>
      <c r="BF194" s="4"/>
      <c r="BH194" s="4"/>
      <c r="BI194" s="2"/>
      <c r="BJ194" s="28"/>
    </row>
    <row r="195" spans="1:62" x14ac:dyDescent="0.25">
      <c r="A195" s="39"/>
      <c r="N195" s="45"/>
      <c r="O195" s="45"/>
      <c r="P195" s="45"/>
      <c r="Q195" s="160"/>
      <c r="R195" s="46"/>
      <c r="S195" s="46"/>
      <c r="T195" s="46"/>
      <c r="W195" s="58"/>
      <c r="Y195" s="64"/>
      <c r="AE195" s="167"/>
      <c r="AF195" s="51"/>
      <c r="AG195" s="167"/>
      <c r="AL195" s="167"/>
      <c r="AM195" s="53"/>
      <c r="AN195" s="50"/>
      <c r="AO195" s="50"/>
      <c r="AP195" s="54"/>
      <c r="BE195" s="6"/>
      <c r="BF195" s="4"/>
      <c r="BH195" s="4"/>
      <c r="BI195" s="2"/>
      <c r="BJ195" s="28"/>
    </row>
    <row r="196" spans="1:62" x14ac:dyDescent="0.25">
      <c r="A196" s="39"/>
      <c r="N196" s="45"/>
      <c r="O196" s="45"/>
      <c r="P196" s="45"/>
      <c r="Q196" s="160"/>
      <c r="R196" s="46"/>
      <c r="S196" s="46"/>
      <c r="T196" s="46"/>
      <c r="Y196" s="64"/>
      <c r="AE196" s="167"/>
      <c r="AF196" s="51"/>
      <c r="AG196" s="167"/>
      <c r="AL196" s="167"/>
      <c r="AM196" s="53"/>
      <c r="AN196" s="50"/>
      <c r="AO196" s="50"/>
      <c r="AP196" s="54"/>
      <c r="BE196" s="6"/>
      <c r="BF196" s="4"/>
      <c r="BH196" s="4"/>
      <c r="BI196" s="2"/>
      <c r="BJ196" s="28"/>
    </row>
    <row r="197" spans="1:62" x14ac:dyDescent="0.25">
      <c r="A197" s="39"/>
      <c r="G197" s="63"/>
      <c r="N197" s="45"/>
      <c r="O197" s="45"/>
      <c r="P197" s="45"/>
      <c r="Q197" s="160"/>
      <c r="R197" s="46"/>
      <c r="S197" s="46"/>
      <c r="T197" s="46"/>
      <c r="Y197" s="64"/>
      <c r="AE197" s="167"/>
      <c r="AF197" s="51"/>
      <c r="AG197" s="167"/>
      <c r="AL197" s="167"/>
      <c r="AM197" s="53"/>
      <c r="AN197" s="50"/>
      <c r="AO197" s="50"/>
      <c r="AP197" s="54"/>
      <c r="BE197" s="6"/>
      <c r="BF197" s="4"/>
      <c r="BH197" s="4"/>
      <c r="BI197" s="2"/>
      <c r="BJ197" s="28"/>
    </row>
    <row r="198" spans="1:62" x14ac:dyDescent="0.25">
      <c r="A198" s="39"/>
      <c r="G198" s="63"/>
      <c r="N198" s="45"/>
      <c r="O198" s="45"/>
      <c r="P198" s="45"/>
      <c r="Q198" s="160"/>
      <c r="R198" s="46"/>
      <c r="S198" s="46"/>
      <c r="T198" s="46"/>
      <c r="Y198" s="64"/>
      <c r="AE198" s="167"/>
      <c r="AF198" s="51"/>
      <c r="AG198" s="167"/>
      <c r="AL198" s="167"/>
      <c r="AM198" s="53"/>
      <c r="AN198" s="50"/>
      <c r="AO198" s="50"/>
      <c r="AP198" s="54"/>
      <c r="BE198" s="6"/>
      <c r="BF198" s="4"/>
      <c r="BH198" s="4"/>
      <c r="BI198" s="2"/>
      <c r="BJ198" s="28"/>
    </row>
    <row r="199" spans="1:62" x14ac:dyDescent="0.25">
      <c r="A199" s="39"/>
      <c r="G199" s="63"/>
      <c r="N199" s="45"/>
      <c r="O199" s="45"/>
      <c r="P199" s="45"/>
      <c r="Q199" s="160"/>
      <c r="R199" s="46"/>
      <c r="S199" s="46"/>
      <c r="T199" s="46"/>
      <c r="Y199" s="64"/>
      <c r="AE199" s="167"/>
      <c r="AF199" s="51"/>
      <c r="AG199" s="167"/>
      <c r="AL199" s="167"/>
      <c r="AM199" s="53"/>
      <c r="AN199" s="50"/>
      <c r="AO199" s="50"/>
      <c r="AP199" s="54"/>
      <c r="BE199" s="6"/>
      <c r="BF199" s="4"/>
      <c r="BH199" s="4"/>
      <c r="BI199" s="2"/>
      <c r="BJ199" s="28"/>
    </row>
    <row r="200" spans="1:62" x14ac:dyDescent="0.25">
      <c r="A200" s="39"/>
      <c r="N200" s="45"/>
      <c r="O200" s="45"/>
      <c r="P200" s="45"/>
      <c r="Q200" s="160"/>
      <c r="R200" s="46"/>
      <c r="S200" s="46"/>
      <c r="T200" s="46"/>
      <c r="Y200" s="64"/>
      <c r="AE200" s="167"/>
      <c r="AF200" s="51"/>
      <c r="AG200" s="167"/>
      <c r="AL200" s="167"/>
      <c r="AM200" s="53"/>
      <c r="AN200" s="50"/>
      <c r="AO200" s="50"/>
      <c r="AP200" s="54"/>
      <c r="BE200" s="6"/>
      <c r="BF200" s="4"/>
      <c r="BH200" s="4"/>
      <c r="BI200" s="2"/>
      <c r="BJ200" s="28"/>
    </row>
    <row r="201" spans="1:62" x14ac:dyDescent="0.25">
      <c r="A201" s="39"/>
      <c r="N201" s="45"/>
      <c r="O201" s="45"/>
      <c r="P201" s="45"/>
      <c r="Q201" s="160"/>
      <c r="R201" s="46"/>
      <c r="S201" s="46"/>
      <c r="T201" s="46"/>
      <c r="W201" s="58"/>
      <c r="Y201" s="64"/>
      <c r="AE201" s="167"/>
      <c r="AF201" s="51"/>
      <c r="AG201" s="167"/>
      <c r="AL201" s="167"/>
      <c r="AM201" s="53"/>
      <c r="AN201" s="50"/>
      <c r="AO201" s="50"/>
      <c r="AP201" s="54"/>
      <c r="BE201" s="6"/>
      <c r="BF201" s="4"/>
      <c r="BH201" s="4"/>
      <c r="BI201" s="2"/>
      <c r="BJ201" s="28"/>
    </row>
    <row r="202" spans="1:62" x14ac:dyDescent="0.25">
      <c r="A202" s="39"/>
      <c r="N202" s="45"/>
      <c r="O202" s="45"/>
      <c r="P202" s="45"/>
      <c r="Q202" s="160"/>
      <c r="R202" s="46"/>
      <c r="S202" s="46"/>
      <c r="T202" s="46"/>
      <c r="Y202" s="64"/>
      <c r="AE202" s="167"/>
      <c r="AF202" s="51"/>
      <c r="AG202" s="167"/>
      <c r="AL202" s="167"/>
      <c r="AM202" s="53"/>
      <c r="AN202" s="50"/>
      <c r="AO202" s="50"/>
      <c r="AP202" s="54"/>
      <c r="BE202" s="6"/>
      <c r="BF202" s="4"/>
      <c r="BH202" s="4"/>
      <c r="BI202" s="2"/>
      <c r="BJ202" s="28"/>
    </row>
    <row r="203" spans="1:62" x14ac:dyDescent="0.25">
      <c r="A203" s="39"/>
      <c r="G203" s="63"/>
      <c r="N203" s="45"/>
      <c r="O203" s="45"/>
      <c r="P203" s="45"/>
      <c r="Q203" s="160"/>
      <c r="R203" s="46"/>
      <c r="S203" s="46"/>
      <c r="T203" s="46"/>
      <c r="W203" s="58"/>
      <c r="Y203" s="64"/>
      <c r="AE203" s="167"/>
      <c r="AF203" s="51"/>
      <c r="AG203" s="167"/>
      <c r="AL203" s="167"/>
      <c r="AM203" s="53"/>
      <c r="AN203" s="50"/>
      <c r="AO203" s="50"/>
      <c r="AP203" s="54"/>
      <c r="BE203" s="6"/>
      <c r="BF203" s="4"/>
      <c r="BH203" s="4"/>
      <c r="BI203" s="2"/>
      <c r="BJ203" s="28"/>
    </row>
    <row r="204" spans="1:62" x14ac:dyDescent="0.25">
      <c r="A204" s="39"/>
      <c r="G204" s="63"/>
      <c r="N204" s="45"/>
      <c r="O204" s="45"/>
      <c r="P204" s="45"/>
      <c r="Q204" s="160"/>
      <c r="R204" s="46"/>
      <c r="S204" s="46"/>
      <c r="T204" s="46"/>
      <c r="Y204" s="64"/>
      <c r="AE204" s="167"/>
      <c r="AF204" s="51"/>
      <c r="AG204" s="167"/>
      <c r="AL204" s="167"/>
      <c r="AM204" s="53"/>
      <c r="AN204" s="50"/>
      <c r="AO204" s="50"/>
      <c r="AP204" s="54"/>
      <c r="BE204" s="6"/>
      <c r="BF204" s="4"/>
      <c r="BH204" s="4"/>
      <c r="BI204" s="2"/>
      <c r="BJ204" s="28"/>
    </row>
    <row r="205" spans="1:62" x14ac:dyDescent="0.25">
      <c r="A205" s="39"/>
      <c r="N205" s="45"/>
      <c r="O205" s="45"/>
      <c r="P205" s="45"/>
      <c r="Q205" s="160"/>
      <c r="R205" s="46"/>
      <c r="S205" s="46"/>
      <c r="T205" s="46"/>
      <c r="Y205" s="64"/>
      <c r="AE205" s="167"/>
      <c r="AF205" s="51"/>
      <c r="AG205" s="167"/>
      <c r="AL205" s="167"/>
      <c r="AM205" s="53"/>
      <c r="AN205" s="50"/>
      <c r="AO205" s="50"/>
      <c r="AP205" s="54"/>
      <c r="BE205" s="6"/>
      <c r="BF205" s="4"/>
      <c r="BH205" s="4"/>
      <c r="BI205" s="2"/>
      <c r="BJ205" s="28"/>
    </row>
    <row r="206" spans="1:62" x14ac:dyDescent="0.25">
      <c r="A206" s="39"/>
      <c r="N206" s="45"/>
      <c r="O206" s="45"/>
      <c r="P206" s="45"/>
      <c r="Q206" s="160"/>
      <c r="R206" s="46"/>
      <c r="S206" s="46"/>
      <c r="T206" s="46"/>
      <c r="Y206" s="64"/>
      <c r="AE206" s="167"/>
      <c r="AF206" s="51"/>
      <c r="AG206" s="167"/>
      <c r="AL206" s="167"/>
      <c r="AM206" s="53"/>
      <c r="AN206" s="50"/>
      <c r="AO206" s="50"/>
      <c r="AP206" s="54"/>
      <c r="BE206" s="6"/>
      <c r="BF206" s="4"/>
      <c r="BH206" s="4"/>
      <c r="BI206" s="2"/>
      <c r="BJ206" s="28"/>
    </row>
    <row r="207" spans="1:62" x14ac:dyDescent="0.25">
      <c r="A207" s="39"/>
      <c r="N207" s="45"/>
      <c r="O207" s="45"/>
      <c r="P207" s="45"/>
      <c r="Q207" s="160"/>
      <c r="R207" s="46"/>
      <c r="S207" s="46"/>
      <c r="T207" s="46"/>
      <c r="Y207" s="64"/>
      <c r="AE207" s="167"/>
      <c r="AF207" s="51"/>
      <c r="AG207" s="167"/>
      <c r="AL207" s="167"/>
      <c r="AM207" s="53"/>
      <c r="AN207" s="50"/>
      <c r="AO207" s="50"/>
      <c r="AP207" s="54"/>
      <c r="BE207" s="6"/>
      <c r="BF207" s="4"/>
      <c r="BH207" s="4"/>
      <c r="BI207" s="2"/>
      <c r="BJ207" s="28"/>
    </row>
    <row r="208" spans="1:62" x14ac:dyDescent="0.25">
      <c r="A208" s="39"/>
      <c r="N208" s="45"/>
      <c r="O208" s="45"/>
      <c r="P208" s="45"/>
      <c r="Q208" s="160"/>
      <c r="R208" s="46"/>
      <c r="S208" s="46"/>
      <c r="T208" s="46"/>
      <c r="Y208" s="64"/>
      <c r="AE208" s="167"/>
      <c r="AF208" s="51"/>
      <c r="AG208" s="167"/>
      <c r="AL208" s="167"/>
      <c r="AM208" s="53"/>
      <c r="AN208" s="50"/>
      <c r="AO208" s="50"/>
      <c r="AP208" s="54"/>
      <c r="BE208" s="6"/>
      <c r="BF208" s="4"/>
      <c r="BH208" s="4"/>
      <c r="BI208" s="2"/>
      <c r="BJ208" s="28"/>
    </row>
    <row r="209" spans="1:62" x14ac:dyDescent="0.25">
      <c r="A209" s="39"/>
      <c r="N209" s="45"/>
      <c r="O209" s="45"/>
      <c r="P209" s="45"/>
      <c r="Q209" s="160"/>
      <c r="R209" s="46"/>
      <c r="S209" s="46"/>
      <c r="T209" s="46"/>
      <c r="Y209" s="64"/>
      <c r="AE209" s="167"/>
      <c r="AF209" s="51"/>
      <c r="AG209" s="167"/>
      <c r="AL209" s="167"/>
      <c r="AM209" s="53"/>
      <c r="AN209" s="50"/>
      <c r="AO209" s="50"/>
      <c r="AP209" s="54"/>
      <c r="BE209" s="6"/>
      <c r="BF209" s="4"/>
      <c r="BH209" s="4"/>
      <c r="BI209" s="2"/>
      <c r="BJ209" s="28"/>
    </row>
    <row r="210" spans="1:62" x14ac:dyDescent="0.25">
      <c r="A210" s="39"/>
      <c r="N210" s="45"/>
      <c r="O210" s="45"/>
      <c r="P210" s="45"/>
      <c r="Q210" s="160"/>
      <c r="R210" s="46"/>
      <c r="S210" s="46"/>
      <c r="T210" s="46"/>
      <c r="Y210" s="64"/>
      <c r="AE210" s="167"/>
      <c r="AF210" s="51"/>
      <c r="AG210" s="167"/>
      <c r="AL210" s="167"/>
      <c r="AM210" s="53"/>
      <c r="AN210" s="50"/>
      <c r="AO210" s="50"/>
      <c r="AP210" s="54"/>
      <c r="BE210" s="6"/>
      <c r="BF210" s="4"/>
      <c r="BH210" s="4"/>
      <c r="BI210" s="2"/>
      <c r="BJ210" s="28"/>
    </row>
    <row r="211" spans="1:62" x14ac:dyDescent="0.25">
      <c r="A211" s="39"/>
      <c r="N211" s="45"/>
      <c r="O211" s="45"/>
      <c r="P211" s="45"/>
      <c r="Q211" s="160"/>
      <c r="R211" s="46"/>
      <c r="S211" s="46"/>
      <c r="T211" s="46"/>
      <c r="Y211" s="64"/>
      <c r="AE211" s="167"/>
      <c r="AF211" s="51"/>
      <c r="AG211" s="167"/>
      <c r="AL211" s="167"/>
      <c r="AM211" s="53"/>
      <c r="AN211" s="50"/>
      <c r="AO211" s="50"/>
      <c r="AP211" s="54"/>
      <c r="BE211" s="6"/>
      <c r="BF211" s="4"/>
      <c r="BH211" s="4"/>
      <c r="BI211" s="2"/>
      <c r="BJ211" s="28"/>
    </row>
    <row r="212" spans="1:62" x14ac:dyDescent="0.25">
      <c r="A212" s="39"/>
      <c r="N212" s="45"/>
      <c r="O212" s="45"/>
      <c r="P212" s="45"/>
      <c r="Q212" s="160"/>
      <c r="R212" s="46"/>
      <c r="S212" s="46"/>
      <c r="T212" s="46"/>
      <c r="Y212" s="64"/>
      <c r="AE212" s="167"/>
      <c r="AF212" s="51"/>
      <c r="AG212" s="167"/>
      <c r="AL212" s="167"/>
      <c r="AM212" s="53"/>
      <c r="AN212" s="50"/>
      <c r="AO212" s="50"/>
      <c r="AP212" s="54"/>
      <c r="BE212" s="6"/>
      <c r="BF212" s="4"/>
      <c r="BH212" s="4"/>
      <c r="BI212" s="2"/>
      <c r="BJ212" s="28"/>
    </row>
    <row r="213" spans="1:62" x14ac:dyDescent="0.25">
      <c r="A213" s="39"/>
      <c r="N213" s="45"/>
      <c r="O213" s="45"/>
      <c r="P213" s="45"/>
      <c r="Q213" s="160"/>
      <c r="R213" s="46"/>
      <c r="S213" s="46"/>
      <c r="T213" s="46"/>
      <c r="Y213" s="64"/>
      <c r="AD213" s="66"/>
      <c r="AE213" s="167"/>
      <c r="AF213" s="51"/>
      <c r="AG213" s="167"/>
      <c r="AL213" s="167"/>
      <c r="AM213" s="53"/>
      <c r="AN213" s="50"/>
      <c r="AO213" s="50"/>
      <c r="AP213" s="54"/>
      <c r="BE213" s="6"/>
      <c r="BF213" s="4"/>
      <c r="BH213" s="4"/>
      <c r="BI213" s="2"/>
      <c r="BJ213" s="28"/>
    </row>
    <row r="214" spans="1:62" x14ac:dyDescent="0.25">
      <c r="A214" s="39"/>
      <c r="N214" s="45"/>
      <c r="O214" s="45"/>
      <c r="P214" s="45"/>
      <c r="Q214" s="160"/>
      <c r="R214" s="46"/>
      <c r="S214" s="46"/>
      <c r="T214" s="46"/>
      <c r="Y214" s="64"/>
      <c r="AD214" s="66"/>
      <c r="AE214" s="167"/>
      <c r="AF214" s="51"/>
      <c r="AG214" s="167"/>
      <c r="AL214" s="167"/>
      <c r="AM214" s="53"/>
      <c r="AN214" s="50"/>
      <c r="AO214" s="50"/>
      <c r="AP214" s="54"/>
      <c r="BE214" s="6"/>
      <c r="BF214" s="4"/>
      <c r="BH214" s="4"/>
      <c r="BI214" s="2"/>
      <c r="BJ214" s="28"/>
    </row>
    <row r="215" spans="1:62" x14ac:dyDescent="0.25">
      <c r="A215" s="39"/>
      <c r="G215" s="63"/>
      <c r="N215" s="45"/>
      <c r="O215" s="45"/>
      <c r="P215" s="45"/>
      <c r="Q215" s="160"/>
      <c r="R215" s="46"/>
      <c r="S215" s="46"/>
      <c r="T215" s="46"/>
      <c r="W215" s="58"/>
      <c r="Y215" s="64"/>
      <c r="AE215" s="167"/>
      <c r="AF215" s="51"/>
      <c r="AG215" s="167"/>
      <c r="AL215" s="167"/>
      <c r="AM215" s="53"/>
      <c r="AN215" s="50"/>
      <c r="AO215" s="50"/>
      <c r="AP215" s="54"/>
      <c r="BE215" s="5"/>
      <c r="BF215" s="4"/>
      <c r="BH215" s="4"/>
      <c r="BI215" s="2"/>
      <c r="BJ215" s="28"/>
    </row>
    <row r="216" spans="1:62" x14ac:dyDescent="0.25">
      <c r="A216" s="39"/>
      <c r="G216" s="63"/>
      <c r="N216" s="45"/>
      <c r="O216" s="45"/>
      <c r="P216" s="45"/>
      <c r="Q216" s="160"/>
      <c r="R216" s="46"/>
      <c r="S216" s="46"/>
      <c r="T216" s="46"/>
      <c r="W216" s="58"/>
      <c r="Y216" s="64"/>
      <c r="AE216" s="167"/>
      <c r="AF216" s="51"/>
      <c r="AG216" s="167"/>
      <c r="AL216" s="167"/>
      <c r="AM216" s="53"/>
      <c r="AN216" s="50"/>
      <c r="AO216" s="50"/>
      <c r="AP216" s="54"/>
      <c r="BE216" s="5"/>
      <c r="BF216" s="4"/>
      <c r="BH216" s="4"/>
      <c r="BI216" s="2"/>
      <c r="BJ216" s="28"/>
    </row>
    <row r="217" spans="1:62" x14ac:dyDescent="0.25">
      <c r="A217" s="39"/>
      <c r="N217" s="45"/>
      <c r="O217" s="45"/>
      <c r="P217" s="45"/>
      <c r="Q217" s="160"/>
      <c r="R217" s="46"/>
      <c r="S217" s="46"/>
      <c r="T217" s="46"/>
      <c r="Y217" s="64"/>
      <c r="AD217" s="66"/>
      <c r="AE217" s="167"/>
      <c r="AF217" s="51"/>
      <c r="AG217" s="167"/>
      <c r="AL217" s="167"/>
      <c r="AM217" s="53"/>
      <c r="AN217" s="50"/>
      <c r="AO217" s="50"/>
      <c r="AP217" s="54"/>
      <c r="BE217" s="6"/>
      <c r="BF217" s="4"/>
      <c r="BH217" s="4"/>
      <c r="BI217" s="2"/>
      <c r="BJ217" s="28"/>
    </row>
    <row r="218" spans="1:62" x14ac:dyDescent="0.25">
      <c r="A218" s="39"/>
      <c r="N218" s="45"/>
      <c r="O218" s="45"/>
      <c r="P218" s="45"/>
      <c r="Q218" s="160"/>
      <c r="R218" s="46"/>
      <c r="S218" s="46"/>
      <c r="T218" s="46"/>
      <c r="Y218" s="64"/>
      <c r="AE218" s="167"/>
      <c r="AF218" s="51"/>
      <c r="AG218" s="167"/>
      <c r="AL218" s="167"/>
      <c r="AM218" s="53"/>
      <c r="AN218" s="50"/>
      <c r="AO218" s="50"/>
      <c r="AP218" s="54"/>
      <c r="BE218" s="6"/>
      <c r="BF218" s="4"/>
      <c r="BH218" s="4"/>
      <c r="BI218" s="2"/>
      <c r="BJ218" s="28"/>
    </row>
    <row r="219" spans="1:62" x14ac:dyDescent="0.25">
      <c r="A219" s="39"/>
      <c r="N219" s="45"/>
      <c r="O219" s="45"/>
      <c r="P219" s="45"/>
      <c r="Q219" s="160"/>
      <c r="R219" s="46"/>
      <c r="S219" s="46"/>
      <c r="T219" s="46"/>
      <c r="W219" s="58"/>
      <c r="Y219" s="64"/>
      <c r="AE219" s="167"/>
      <c r="AF219" s="51"/>
      <c r="AG219" s="167"/>
      <c r="AL219" s="167"/>
      <c r="AM219" s="53"/>
      <c r="AN219" s="50"/>
      <c r="AO219" s="50"/>
      <c r="AP219" s="54"/>
      <c r="BE219" s="5"/>
      <c r="BF219" s="4"/>
      <c r="BH219" s="4"/>
      <c r="BI219" s="2"/>
      <c r="BJ219" s="28"/>
    </row>
    <row r="220" spans="1:62" x14ac:dyDescent="0.25">
      <c r="A220" s="39"/>
      <c r="N220" s="45"/>
      <c r="O220" s="45"/>
      <c r="P220" s="45"/>
      <c r="Q220" s="160"/>
      <c r="R220" s="46"/>
      <c r="S220" s="46"/>
      <c r="T220" s="46"/>
      <c r="W220" s="58"/>
      <c r="Y220" s="64"/>
      <c r="AE220" s="167"/>
      <c r="AF220" s="51"/>
      <c r="AG220" s="167"/>
      <c r="AL220" s="167"/>
      <c r="AM220" s="53"/>
      <c r="AN220" s="50"/>
      <c r="AO220" s="50"/>
      <c r="AP220" s="54"/>
      <c r="BE220" s="6"/>
      <c r="BF220" s="4"/>
      <c r="BH220" s="4"/>
      <c r="BI220" s="2"/>
      <c r="BJ220" s="28"/>
    </row>
    <row r="221" spans="1:62" x14ac:dyDescent="0.25">
      <c r="A221" s="39"/>
      <c r="F221" s="64"/>
      <c r="N221" s="45"/>
      <c r="O221" s="45"/>
      <c r="P221" s="45"/>
      <c r="Q221" s="160"/>
      <c r="R221" s="46"/>
      <c r="S221" s="46"/>
      <c r="T221" s="46"/>
      <c r="Y221" s="64"/>
      <c r="AE221" s="167"/>
      <c r="AF221" s="51"/>
      <c r="AG221" s="167"/>
      <c r="AL221" s="167"/>
      <c r="AM221" s="53"/>
      <c r="AN221" s="50"/>
      <c r="AO221" s="50"/>
      <c r="AP221" s="54"/>
      <c r="BE221" s="6"/>
      <c r="BF221" s="4"/>
      <c r="BH221" s="4"/>
      <c r="BI221" s="2"/>
      <c r="BJ221" s="28"/>
    </row>
    <row r="222" spans="1:62" x14ac:dyDescent="0.25">
      <c r="A222" s="39"/>
      <c r="N222" s="45"/>
      <c r="O222" s="45"/>
      <c r="P222" s="45"/>
      <c r="Q222" s="160"/>
      <c r="R222" s="46"/>
      <c r="S222" s="46"/>
      <c r="T222" s="46"/>
      <c r="Y222" s="64"/>
      <c r="AE222" s="167"/>
      <c r="AF222" s="51"/>
      <c r="AG222" s="167"/>
      <c r="AL222" s="167"/>
      <c r="AM222" s="53"/>
      <c r="AN222" s="50"/>
      <c r="AO222" s="50"/>
      <c r="AP222" s="54"/>
      <c r="BE222" s="6"/>
      <c r="BF222" s="4"/>
      <c r="BH222" s="4"/>
      <c r="BI222" s="2"/>
      <c r="BJ222" s="28"/>
    </row>
    <row r="223" spans="1:62" x14ac:dyDescent="0.25">
      <c r="A223" s="39"/>
      <c r="N223" s="45"/>
      <c r="O223" s="45"/>
      <c r="P223" s="45"/>
      <c r="Q223" s="160"/>
      <c r="R223" s="46"/>
      <c r="S223" s="46"/>
      <c r="T223" s="46"/>
      <c r="Y223" s="64"/>
      <c r="AE223" s="167"/>
      <c r="AF223" s="51"/>
      <c r="AG223" s="167"/>
      <c r="AL223" s="167"/>
      <c r="AM223" s="53"/>
      <c r="AN223" s="50"/>
      <c r="AO223" s="50"/>
      <c r="AP223" s="54"/>
      <c r="BE223" s="6"/>
      <c r="BF223" s="4"/>
      <c r="BH223" s="4"/>
      <c r="BI223" s="2"/>
      <c r="BJ223" s="28"/>
    </row>
    <row r="224" spans="1:62" x14ac:dyDescent="0.25">
      <c r="A224" s="39"/>
      <c r="N224" s="45"/>
      <c r="O224" s="45"/>
      <c r="P224" s="45"/>
      <c r="Q224" s="160"/>
      <c r="R224" s="46"/>
      <c r="S224" s="46"/>
      <c r="T224" s="46"/>
      <c r="Y224" s="64"/>
      <c r="AE224" s="167"/>
      <c r="AF224" s="51"/>
      <c r="AG224" s="167"/>
      <c r="AL224" s="167"/>
      <c r="AM224" s="53"/>
      <c r="AN224" s="50"/>
      <c r="AO224" s="50"/>
      <c r="AP224" s="54"/>
      <c r="BE224" s="6"/>
      <c r="BF224" s="4"/>
      <c r="BH224" s="4"/>
      <c r="BI224" s="2"/>
      <c r="BJ224" s="28"/>
    </row>
    <row r="225" spans="1:62" x14ac:dyDescent="0.25">
      <c r="A225" s="39"/>
      <c r="N225" s="45"/>
      <c r="O225" s="45"/>
      <c r="P225" s="45"/>
      <c r="Q225" s="160"/>
      <c r="R225" s="46"/>
      <c r="S225" s="46"/>
      <c r="T225" s="46"/>
      <c r="Y225" s="64"/>
      <c r="AE225" s="167"/>
      <c r="AF225" s="51"/>
      <c r="AG225" s="167"/>
      <c r="AL225" s="167"/>
      <c r="AM225" s="53"/>
      <c r="AN225" s="50"/>
      <c r="AO225" s="50"/>
      <c r="AP225" s="54"/>
      <c r="BE225" s="6"/>
      <c r="BF225" s="4"/>
      <c r="BH225" s="4"/>
      <c r="BI225" s="2"/>
      <c r="BJ225" s="28"/>
    </row>
    <row r="226" spans="1:62" x14ac:dyDescent="0.25">
      <c r="A226" s="39"/>
      <c r="F226" s="64"/>
      <c r="N226" s="45"/>
      <c r="O226" s="45"/>
      <c r="P226" s="45"/>
      <c r="Q226" s="160"/>
      <c r="R226" s="46"/>
      <c r="S226" s="46"/>
      <c r="T226" s="46"/>
      <c r="Y226" s="64"/>
      <c r="AE226" s="167"/>
      <c r="AF226" s="51"/>
      <c r="AG226" s="167"/>
      <c r="AL226" s="167"/>
      <c r="AM226" s="53"/>
      <c r="AN226" s="50"/>
      <c r="AO226" s="50"/>
      <c r="AP226" s="54"/>
      <c r="BE226" s="6"/>
      <c r="BF226" s="4"/>
      <c r="BH226" s="4"/>
      <c r="BI226" s="2"/>
      <c r="BJ226" s="28"/>
    </row>
    <row r="227" spans="1:62" x14ac:dyDescent="0.25">
      <c r="A227" s="39"/>
      <c r="N227" s="45"/>
      <c r="O227" s="45"/>
      <c r="P227" s="45"/>
      <c r="Q227" s="160"/>
      <c r="R227" s="46"/>
      <c r="S227" s="46"/>
      <c r="T227" s="46"/>
      <c r="Y227" s="64"/>
      <c r="AE227" s="167"/>
      <c r="AF227" s="51"/>
      <c r="AG227" s="167"/>
      <c r="AL227" s="167"/>
      <c r="AM227" s="53"/>
      <c r="AN227" s="50"/>
      <c r="AO227" s="50"/>
      <c r="AP227" s="54"/>
      <c r="BE227" s="6"/>
      <c r="BF227" s="4"/>
      <c r="BH227" s="4"/>
      <c r="BI227" s="2"/>
      <c r="BJ227" s="28"/>
    </row>
    <row r="228" spans="1:62" x14ac:dyDescent="0.25">
      <c r="A228" s="39"/>
      <c r="N228" s="45"/>
      <c r="O228" s="45"/>
      <c r="P228" s="45"/>
      <c r="Q228" s="160"/>
      <c r="R228" s="46"/>
      <c r="S228" s="46"/>
      <c r="T228" s="46"/>
      <c r="Y228" s="64"/>
      <c r="AD228" s="66"/>
      <c r="AE228" s="167"/>
      <c r="AF228" s="51"/>
      <c r="AG228" s="167"/>
      <c r="AL228" s="167"/>
      <c r="AM228" s="53"/>
      <c r="AN228" s="50"/>
      <c r="AO228" s="50"/>
      <c r="AP228" s="54"/>
      <c r="BE228" s="6"/>
      <c r="BF228" s="4"/>
      <c r="BH228" s="4"/>
      <c r="BI228" s="2"/>
      <c r="BJ228" s="28"/>
    </row>
    <row r="229" spans="1:62" x14ac:dyDescent="0.25">
      <c r="A229" s="39"/>
      <c r="N229" s="45"/>
      <c r="O229" s="45"/>
      <c r="P229" s="45"/>
      <c r="Q229" s="160"/>
      <c r="R229" s="46"/>
      <c r="S229" s="46"/>
      <c r="T229" s="46"/>
      <c r="Y229" s="64"/>
      <c r="AE229" s="167"/>
      <c r="AF229" s="51"/>
      <c r="AG229" s="167"/>
      <c r="AL229" s="167"/>
      <c r="AM229" s="53"/>
      <c r="AN229" s="50"/>
      <c r="AO229" s="50"/>
      <c r="AP229" s="54"/>
      <c r="BE229" s="6"/>
      <c r="BF229" s="4"/>
      <c r="BH229" s="4"/>
      <c r="BI229" s="2"/>
      <c r="BJ229" s="28"/>
    </row>
    <row r="230" spans="1:62" x14ac:dyDescent="0.25">
      <c r="A230" s="39"/>
      <c r="N230" s="45"/>
      <c r="O230" s="45"/>
      <c r="P230" s="45"/>
      <c r="Q230" s="160"/>
      <c r="R230" s="46"/>
      <c r="S230" s="46"/>
      <c r="T230" s="46"/>
      <c r="W230" s="58"/>
      <c r="Y230" s="64"/>
      <c r="AE230" s="167"/>
      <c r="AF230" s="51"/>
      <c r="AG230" s="167"/>
      <c r="AL230" s="167"/>
      <c r="AM230" s="53"/>
      <c r="AN230" s="50"/>
      <c r="AO230" s="50"/>
      <c r="AP230" s="54"/>
      <c r="BE230" s="5"/>
      <c r="BF230" s="4"/>
      <c r="BH230" s="4"/>
      <c r="BI230" s="2"/>
      <c r="BJ230" s="28"/>
    </row>
    <row r="231" spans="1:62" x14ac:dyDescent="0.25">
      <c r="A231" s="39"/>
      <c r="N231" s="45"/>
      <c r="O231" s="45"/>
      <c r="P231" s="45"/>
      <c r="Q231" s="160"/>
      <c r="R231" s="46"/>
      <c r="S231" s="46"/>
      <c r="T231" s="46"/>
      <c r="W231" s="58"/>
      <c r="Y231" s="64"/>
      <c r="AD231" s="66"/>
      <c r="AE231" s="167"/>
      <c r="AF231" s="51"/>
      <c r="AG231" s="167"/>
      <c r="AL231" s="167"/>
      <c r="AM231" s="53"/>
      <c r="AN231" s="50"/>
      <c r="AO231" s="50"/>
      <c r="AP231" s="54"/>
      <c r="BE231" s="6"/>
      <c r="BF231" s="4"/>
      <c r="BH231" s="4"/>
      <c r="BI231" s="2"/>
      <c r="BJ231" s="28"/>
    </row>
    <row r="232" spans="1:62" x14ac:dyDescent="0.25">
      <c r="A232" s="39"/>
      <c r="N232" s="45"/>
      <c r="O232" s="45"/>
      <c r="P232" s="45"/>
      <c r="Q232" s="160"/>
      <c r="R232" s="46"/>
      <c r="S232" s="46"/>
      <c r="T232" s="46"/>
      <c r="Y232" s="64"/>
      <c r="AE232" s="167"/>
      <c r="AF232" s="51"/>
      <c r="AG232" s="167"/>
      <c r="AL232" s="167"/>
      <c r="AM232" s="53"/>
      <c r="AN232" s="50"/>
      <c r="AO232" s="50"/>
      <c r="AP232" s="54"/>
      <c r="BE232" s="6"/>
      <c r="BF232" s="4"/>
      <c r="BH232" s="4"/>
      <c r="BI232" s="2"/>
      <c r="BJ232" s="28"/>
    </row>
    <row r="233" spans="1:62" x14ac:dyDescent="0.25">
      <c r="A233" s="39"/>
      <c r="G233" s="63"/>
      <c r="N233" s="45"/>
      <c r="O233" s="45"/>
      <c r="P233" s="45"/>
      <c r="Q233" s="160"/>
      <c r="R233" s="46"/>
      <c r="S233" s="46"/>
      <c r="T233" s="46"/>
      <c r="Y233" s="64"/>
      <c r="AE233" s="167"/>
      <c r="AF233" s="51"/>
      <c r="AG233" s="167"/>
      <c r="AL233" s="167"/>
      <c r="AM233" s="53"/>
      <c r="AN233" s="50"/>
      <c r="AO233" s="50"/>
      <c r="AP233" s="54"/>
      <c r="BE233" s="5"/>
      <c r="BF233" s="4"/>
      <c r="BH233" s="4"/>
      <c r="BI233" s="2"/>
      <c r="BJ233" s="28"/>
    </row>
    <row r="234" spans="1:62" x14ac:dyDescent="0.25">
      <c r="A234" s="39"/>
      <c r="G234" s="63"/>
      <c r="N234" s="45"/>
      <c r="O234" s="45"/>
      <c r="P234" s="45"/>
      <c r="Q234" s="160"/>
      <c r="R234" s="46"/>
      <c r="S234" s="46"/>
      <c r="T234" s="46"/>
      <c r="Y234" s="64"/>
      <c r="AD234" s="66"/>
      <c r="AE234" s="167"/>
      <c r="AF234" s="51"/>
      <c r="AG234" s="167"/>
      <c r="AL234" s="167"/>
      <c r="AM234" s="53"/>
      <c r="AN234" s="50"/>
      <c r="AO234" s="50"/>
      <c r="AP234" s="54"/>
      <c r="BE234" s="6"/>
      <c r="BF234" s="4"/>
      <c r="BH234" s="4"/>
      <c r="BI234" s="2"/>
      <c r="BJ234" s="28"/>
    </row>
    <row r="235" spans="1:62" x14ac:dyDescent="0.25">
      <c r="A235" s="39"/>
      <c r="G235" s="63"/>
      <c r="N235" s="45"/>
      <c r="O235" s="45"/>
      <c r="P235" s="45"/>
      <c r="Q235" s="160"/>
      <c r="R235" s="46"/>
      <c r="S235" s="46"/>
      <c r="T235" s="46"/>
      <c r="Y235" s="64"/>
      <c r="AE235" s="167"/>
      <c r="AF235" s="51"/>
      <c r="AG235" s="167"/>
      <c r="AL235" s="167"/>
      <c r="AM235" s="53"/>
      <c r="AN235" s="50"/>
      <c r="AO235" s="50"/>
      <c r="AP235" s="54"/>
      <c r="BE235" s="6"/>
      <c r="BF235" s="4"/>
      <c r="BH235" s="4"/>
      <c r="BI235" s="2"/>
      <c r="BJ235" s="28"/>
    </row>
    <row r="236" spans="1:62" x14ac:dyDescent="0.25">
      <c r="A236" s="39"/>
      <c r="G236" s="63"/>
      <c r="N236" s="45"/>
      <c r="O236" s="45"/>
      <c r="P236" s="45"/>
      <c r="Q236" s="160"/>
      <c r="R236" s="46"/>
      <c r="S236" s="46"/>
      <c r="T236" s="46"/>
      <c r="W236" s="58"/>
      <c r="Y236" s="64"/>
      <c r="AE236" s="167"/>
      <c r="AF236" s="51"/>
      <c r="AG236" s="167"/>
      <c r="AL236" s="167"/>
      <c r="AM236" s="53"/>
      <c r="AN236" s="50"/>
      <c r="AO236" s="50"/>
      <c r="AP236" s="54"/>
      <c r="BE236" s="5"/>
      <c r="BF236" s="4"/>
      <c r="BH236" s="4"/>
      <c r="BI236" s="2"/>
      <c r="BJ236" s="28"/>
    </row>
    <row r="237" spans="1:62" x14ac:dyDescent="0.25">
      <c r="A237" s="39"/>
      <c r="G237" s="63"/>
      <c r="N237" s="45"/>
      <c r="O237" s="45"/>
      <c r="P237" s="45"/>
      <c r="Q237" s="160"/>
      <c r="R237" s="46"/>
      <c r="S237" s="46"/>
      <c r="T237" s="46"/>
      <c r="Y237" s="64"/>
      <c r="AE237" s="167"/>
      <c r="AF237" s="51"/>
      <c r="AG237" s="167"/>
      <c r="AL237" s="167"/>
      <c r="AM237" s="53"/>
      <c r="AN237" s="50"/>
      <c r="AO237" s="50"/>
      <c r="AP237" s="54"/>
      <c r="BE237" s="6"/>
      <c r="BF237" s="4"/>
      <c r="BH237" s="4"/>
      <c r="BI237" s="2"/>
      <c r="BJ237" s="28"/>
    </row>
    <row r="238" spans="1:62" x14ac:dyDescent="0.25">
      <c r="A238" s="39"/>
      <c r="G238" s="63"/>
      <c r="N238" s="45"/>
      <c r="O238" s="45"/>
      <c r="P238" s="45"/>
      <c r="Q238" s="160"/>
      <c r="R238" s="46"/>
      <c r="S238" s="46"/>
      <c r="T238" s="46"/>
      <c r="Y238" s="64"/>
      <c r="AE238" s="167"/>
      <c r="AF238" s="51"/>
      <c r="AG238" s="167"/>
      <c r="AL238" s="167"/>
      <c r="AM238" s="53"/>
      <c r="AN238" s="50"/>
      <c r="AO238" s="50"/>
      <c r="AP238" s="54"/>
      <c r="BE238" s="6"/>
      <c r="BF238" s="4"/>
      <c r="BH238" s="4"/>
      <c r="BI238" s="2"/>
      <c r="BJ238" s="28"/>
    </row>
    <row r="239" spans="1:62" x14ac:dyDescent="0.25">
      <c r="A239" s="39"/>
      <c r="G239" s="63"/>
      <c r="N239" s="45"/>
      <c r="O239" s="45"/>
      <c r="P239" s="45"/>
      <c r="Q239" s="160"/>
      <c r="R239" s="46"/>
      <c r="S239" s="46"/>
      <c r="T239" s="46"/>
      <c r="Y239" s="64"/>
      <c r="AE239" s="167"/>
      <c r="AF239" s="51"/>
      <c r="AG239" s="167"/>
      <c r="AL239" s="167"/>
      <c r="AM239" s="53"/>
      <c r="AN239" s="50"/>
      <c r="AO239" s="50"/>
      <c r="AP239" s="54"/>
      <c r="BE239" s="6"/>
      <c r="BF239" s="4"/>
      <c r="BH239" s="4"/>
      <c r="BI239" s="2"/>
      <c r="BJ239" s="28"/>
    </row>
    <row r="240" spans="1:62" x14ac:dyDescent="0.25">
      <c r="A240" s="39"/>
      <c r="G240" s="63"/>
      <c r="N240" s="45"/>
      <c r="O240" s="45"/>
      <c r="P240" s="45"/>
      <c r="Q240" s="160"/>
      <c r="R240" s="46"/>
      <c r="S240" s="46"/>
      <c r="T240" s="46"/>
      <c r="Y240" s="64"/>
      <c r="AE240" s="167"/>
      <c r="AF240" s="51"/>
      <c r="AG240" s="167"/>
      <c r="AL240" s="167"/>
      <c r="AM240" s="53"/>
      <c r="AN240" s="50"/>
      <c r="AO240" s="50"/>
      <c r="AP240" s="54"/>
      <c r="BE240" s="6"/>
      <c r="BF240" s="4"/>
      <c r="BH240" s="4"/>
      <c r="BI240" s="2"/>
      <c r="BJ240" s="28"/>
    </row>
    <row r="241" spans="1:62" x14ac:dyDescent="0.25">
      <c r="A241" s="39"/>
      <c r="N241" s="45"/>
      <c r="O241" s="45"/>
      <c r="P241" s="45"/>
      <c r="Q241" s="160"/>
      <c r="R241" s="46"/>
      <c r="S241" s="46"/>
      <c r="T241" s="46"/>
      <c r="Y241" s="64"/>
      <c r="AE241" s="167"/>
      <c r="AF241" s="51"/>
      <c r="AG241" s="167"/>
      <c r="AL241" s="167"/>
      <c r="AM241" s="53"/>
      <c r="AN241" s="50"/>
      <c r="AO241" s="50"/>
      <c r="AP241" s="54"/>
      <c r="BE241" s="6"/>
      <c r="BF241" s="4"/>
      <c r="BH241" s="4"/>
      <c r="BI241" s="2"/>
      <c r="BJ241" s="28"/>
    </row>
    <row r="242" spans="1:62" x14ac:dyDescent="0.25">
      <c r="A242" s="39"/>
      <c r="N242" s="45"/>
      <c r="O242" s="45"/>
      <c r="P242" s="45"/>
      <c r="Q242" s="160"/>
      <c r="R242" s="46"/>
      <c r="S242" s="46"/>
      <c r="T242" s="46"/>
      <c r="W242" s="58"/>
      <c r="Y242" s="64"/>
      <c r="AE242" s="167"/>
      <c r="AF242" s="51"/>
      <c r="AG242" s="167"/>
      <c r="AL242" s="167"/>
      <c r="AM242" s="53"/>
      <c r="AN242" s="50"/>
      <c r="AO242" s="50"/>
      <c r="AP242" s="54"/>
      <c r="BE242" s="6"/>
      <c r="BF242" s="4"/>
      <c r="BH242" s="4"/>
      <c r="BI242" s="2"/>
      <c r="BJ242" s="28"/>
    </row>
    <row r="243" spans="1:62" x14ac:dyDescent="0.25">
      <c r="A243" s="39"/>
      <c r="G243" s="63"/>
      <c r="N243" s="45"/>
      <c r="O243" s="45"/>
      <c r="P243" s="45"/>
      <c r="Q243" s="160"/>
      <c r="R243" s="46"/>
      <c r="S243" s="46"/>
      <c r="T243" s="46"/>
      <c r="W243" s="58"/>
      <c r="Y243" s="64"/>
      <c r="AE243" s="167"/>
      <c r="AF243" s="51"/>
      <c r="AG243" s="167"/>
      <c r="AL243" s="167"/>
      <c r="AM243" s="53"/>
      <c r="AN243" s="50"/>
      <c r="AO243" s="50"/>
      <c r="AP243" s="54"/>
      <c r="BE243" s="6"/>
      <c r="BF243" s="4"/>
      <c r="BH243" s="4"/>
      <c r="BI243" s="2"/>
      <c r="BJ243" s="28"/>
    </row>
    <row r="244" spans="1:62" x14ac:dyDescent="0.25">
      <c r="A244" s="39"/>
      <c r="G244" s="63"/>
      <c r="N244" s="45"/>
      <c r="O244" s="45"/>
      <c r="P244" s="45"/>
      <c r="Q244" s="160"/>
      <c r="R244" s="46"/>
      <c r="S244" s="46"/>
      <c r="T244" s="46"/>
      <c r="Y244" s="64"/>
      <c r="AE244" s="167"/>
      <c r="AF244" s="51"/>
      <c r="AG244" s="167"/>
      <c r="AL244" s="167"/>
      <c r="AM244" s="53"/>
      <c r="AN244" s="50"/>
      <c r="AO244" s="50"/>
      <c r="AP244" s="54"/>
      <c r="BE244" s="6"/>
      <c r="BF244" s="4"/>
      <c r="BH244" s="4"/>
      <c r="BI244" s="2"/>
      <c r="BJ244" s="28"/>
    </row>
    <row r="245" spans="1:62" x14ac:dyDescent="0.25">
      <c r="A245" s="39"/>
      <c r="N245" s="45"/>
      <c r="O245" s="45"/>
      <c r="P245" s="45"/>
      <c r="Q245" s="160"/>
      <c r="R245" s="46"/>
      <c r="S245" s="46"/>
      <c r="T245" s="46"/>
      <c r="Y245" s="64"/>
      <c r="AE245" s="167"/>
      <c r="AF245" s="51"/>
      <c r="AG245" s="167"/>
      <c r="AL245" s="167"/>
      <c r="AM245" s="53"/>
      <c r="AN245" s="50"/>
      <c r="AO245" s="50"/>
      <c r="AP245" s="54"/>
      <c r="BE245" s="6"/>
      <c r="BF245" s="4"/>
      <c r="BH245" s="4"/>
      <c r="BI245" s="2"/>
      <c r="BJ245" s="28"/>
    </row>
    <row r="246" spans="1:62" x14ac:dyDescent="0.25">
      <c r="A246" s="39"/>
      <c r="N246" s="45"/>
      <c r="O246" s="45"/>
      <c r="P246" s="45"/>
      <c r="Q246" s="160"/>
      <c r="R246" s="46"/>
      <c r="S246" s="46"/>
      <c r="T246" s="46"/>
      <c r="W246" s="58"/>
      <c r="Y246" s="64"/>
      <c r="AC246" s="173"/>
      <c r="AD246" s="103"/>
      <c r="AE246" s="167"/>
      <c r="AF246" s="51"/>
      <c r="AG246" s="167"/>
      <c r="AL246" s="167"/>
      <c r="AM246" s="53"/>
      <c r="AN246" s="50"/>
      <c r="AO246" s="50"/>
      <c r="AP246" s="54"/>
      <c r="BE246" s="6"/>
      <c r="BF246" s="4"/>
      <c r="BH246" s="4"/>
      <c r="BI246" s="2"/>
      <c r="BJ246" s="28"/>
    </row>
    <row r="247" spans="1:62" x14ac:dyDescent="0.25">
      <c r="A247" s="39"/>
      <c r="N247" s="45"/>
      <c r="O247" s="45"/>
      <c r="P247" s="45"/>
      <c r="Q247" s="160"/>
      <c r="R247" s="46"/>
      <c r="S247" s="46"/>
      <c r="T247" s="46"/>
      <c r="Y247" s="64"/>
      <c r="AE247" s="167"/>
      <c r="AF247" s="51"/>
      <c r="AG247" s="167"/>
      <c r="AL247" s="167"/>
      <c r="AM247" s="53"/>
      <c r="AN247" s="50"/>
      <c r="AO247" s="50"/>
      <c r="AP247" s="54"/>
      <c r="BE247" s="6"/>
      <c r="BF247" s="4"/>
      <c r="BH247" s="4"/>
      <c r="BI247" s="2"/>
      <c r="BJ247" s="28"/>
    </row>
    <row r="248" spans="1:62" s="27" customFormat="1" x14ac:dyDescent="0.25">
      <c r="A248" s="104"/>
      <c r="B248" s="105"/>
      <c r="C248" s="105"/>
      <c r="D248" s="105"/>
      <c r="E248" s="152"/>
      <c r="F248" s="106"/>
      <c r="G248" s="107"/>
      <c r="H248" s="105"/>
      <c r="I248" s="105"/>
      <c r="J248" s="108"/>
      <c r="K248" s="145"/>
      <c r="L248" s="105"/>
      <c r="M248" s="105"/>
      <c r="N248" s="109"/>
      <c r="O248" s="109"/>
      <c r="P248" s="109"/>
      <c r="Q248" s="162"/>
      <c r="R248" s="46"/>
      <c r="S248" s="46"/>
      <c r="T248" s="46"/>
      <c r="U248" s="102"/>
      <c r="V248" s="105"/>
      <c r="W248" s="58"/>
      <c r="X248" s="105"/>
      <c r="Y248" s="107"/>
      <c r="Z248" s="158"/>
      <c r="AA248" s="173"/>
      <c r="AB248" s="173"/>
      <c r="AC248" s="168"/>
      <c r="AD248" s="67"/>
      <c r="AE248" s="167"/>
      <c r="AF248" s="51"/>
      <c r="AG248" s="167"/>
      <c r="AH248" s="102"/>
      <c r="AI248" s="173"/>
      <c r="AJ248" s="110"/>
      <c r="AK248" s="168"/>
      <c r="AL248" s="167"/>
      <c r="AM248" s="53"/>
      <c r="AN248" s="50"/>
      <c r="AO248" s="50"/>
      <c r="AP248" s="54"/>
      <c r="AQ248" s="106"/>
      <c r="AR248" s="106"/>
      <c r="AS248" s="106"/>
      <c r="AT248" s="173"/>
      <c r="AU248" s="106"/>
      <c r="AV248" s="105"/>
      <c r="BE248" s="26"/>
      <c r="BF248" s="25"/>
      <c r="BH248" s="25"/>
      <c r="BI248" s="2"/>
      <c r="BJ248" s="28"/>
    </row>
    <row r="249" spans="1:62" x14ac:dyDescent="0.25">
      <c r="A249" s="39"/>
      <c r="N249" s="45"/>
      <c r="O249" s="45"/>
      <c r="P249" s="45"/>
      <c r="Q249" s="160"/>
      <c r="R249" s="46"/>
      <c r="S249" s="46"/>
      <c r="T249" s="46"/>
      <c r="Y249" s="64"/>
      <c r="AE249" s="167"/>
      <c r="AF249" s="51"/>
      <c r="AG249" s="167"/>
      <c r="AL249" s="167"/>
      <c r="AM249" s="53"/>
      <c r="AN249" s="50"/>
      <c r="AO249" s="50"/>
      <c r="AP249" s="54"/>
      <c r="BE249" s="6"/>
      <c r="BF249" s="4"/>
      <c r="BH249" s="4"/>
      <c r="BI249" s="2"/>
      <c r="BJ249" s="28"/>
    </row>
    <row r="250" spans="1:62" x14ac:dyDescent="0.25">
      <c r="A250" s="39"/>
      <c r="N250" s="45"/>
      <c r="O250" s="45"/>
      <c r="P250" s="45"/>
      <c r="Q250" s="160"/>
      <c r="R250" s="46"/>
      <c r="S250" s="46"/>
      <c r="T250" s="46"/>
      <c r="Y250" s="64"/>
      <c r="AE250" s="167"/>
      <c r="AF250" s="51"/>
      <c r="AG250" s="167"/>
      <c r="AL250" s="167"/>
      <c r="AM250" s="53"/>
      <c r="AN250" s="50"/>
      <c r="AO250" s="50"/>
      <c r="AP250" s="54"/>
      <c r="BE250" s="6"/>
      <c r="BF250" s="4"/>
      <c r="BH250" s="4"/>
      <c r="BI250" s="2"/>
      <c r="BJ250" s="28"/>
    </row>
    <row r="251" spans="1:62" x14ac:dyDescent="0.25">
      <c r="A251" s="39"/>
      <c r="G251" s="63"/>
      <c r="N251" s="45"/>
      <c r="O251" s="45"/>
      <c r="P251" s="45"/>
      <c r="Q251" s="160"/>
      <c r="R251" s="46"/>
      <c r="S251" s="46"/>
      <c r="T251" s="46"/>
      <c r="W251" s="58"/>
      <c r="Y251" s="64"/>
      <c r="AE251" s="167"/>
      <c r="AF251" s="51"/>
      <c r="AG251" s="167"/>
      <c r="AL251" s="167"/>
      <c r="AM251" s="53"/>
      <c r="AN251" s="50"/>
      <c r="AO251" s="50"/>
      <c r="AP251" s="54"/>
      <c r="BE251" s="6"/>
      <c r="BF251" s="4"/>
      <c r="BH251" s="4"/>
      <c r="BI251" s="2"/>
      <c r="BJ251" s="28"/>
    </row>
    <row r="252" spans="1:62" x14ac:dyDescent="0.25">
      <c r="A252" s="39"/>
      <c r="G252" s="63"/>
      <c r="N252" s="45"/>
      <c r="O252" s="45"/>
      <c r="P252" s="45"/>
      <c r="Q252" s="160"/>
      <c r="R252" s="46"/>
      <c r="S252" s="46"/>
      <c r="T252" s="46"/>
      <c r="W252" s="58"/>
      <c r="Y252" s="64"/>
      <c r="AE252" s="167"/>
      <c r="AF252" s="51"/>
      <c r="AG252" s="167"/>
      <c r="AL252" s="167"/>
      <c r="AM252" s="53"/>
      <c r="AN252" s="50"/>
      <c r="AO252" s="50"/>
      <c r="AP252" s="54"/>
      <c r="BE252" s="6"/>
      <c r="BF252" s="4"/>
      <c r="BH252" s="4"/>
      <c r="BI252" s="2"/>
      <c r="BJ252" s="28"/>
    </row>
    <row r="253" spans="1:62" x14ac:dyDescent="0.25">
      <c r="A253" s="39"/>
      <c r="N253" s="45"/>
      <c r="O253" s="45"/>
      <c r="P253" s="45"/>
      <c r="Q253" s="160"/>
      <c r="R253" s="46"/>
      <c r="S253" s="46"/>
      <c r="T253" s="46"/>
      <c r="Y253" s="64"/>
      <c r="AE253" s="167"/>
      <c r="AF253" s="51"/>
      <c r="AG253" s="167"/>
      <c r="AL253" s="167"/>
      <c r="AM253" s="53"/>
      <c r="AN253" s="50"/>
      <c r="AO253" s="50"/>
      <c r="AP253" s="54"/>
      <c r="BE253" s="6"/>
      <c r="BF253" s="4"/>
      <c r="BH253" s="4"/>
      <c r="BI253" s="2"/>
      <c r="BJ253" s="28"/>
    </row>
    <row r="254" spans="1:62" x14ac:dyDescent="0.25">
      <c r="A254" s="39"/>
      <c r="N254" s="45"/>
      <c r="O254" s="45"/>
      <c r="P254" s="45"/>
      <c r="Q254" s="160"/>
      <c r="R254" s="46"/>
      <c r="S254" s="46"/>
      <c r="T254" s="46"/>
      <c r="Y254" s="64"/>
      <c r="AE254" s="167"/>
      <c r="AF254" s="51"/>
      <c r="AG254" s="167"/>
      <c r="AL254" s="167"/>
      <c r="AM254" s="53"/>
      <c r="AN254" s="50"/>
      <c r="AO254" s="50"/>
      <c r="AP254" s="54"/>
      <c r="BE254" s="6"/>
      <c r="BF254" s="4"/>
      <c r="BH254" s="4"/>
      <c r="BI254" s="2"/>
      <c r="BJ254" s="28"/>
    </row>
    <row r="255" spans="1:62" x14ac:dyDescent="0.25">
      <c r="A255" s="39"/>
      <c r="N255" s="45"/>
      <c r="O255" s="45"/>
      <c r="P255" s="45"/>
      <c r="Q255" s="160"/>
      <c r="R255" s="46"/>
      <c r="S255" s="46"/>
      <c r="T255" s="46"/>
      <c r="Y255" s="64"/>
      <c r="AE255" s="167"/>
      <c r="AF255" s="51"/>
      <c r="AG255" s="167"/>
      <c r="AL255" s="167"/>
      <c r="AM255" s="53"/>
      <c r="AN255" s="50"/>
      <c r="AO255" s="50"/>
      <c r="AP255" s="54"/>
      <c r="BE255" s="6"/>
      <c r="BF255" s="4"/>
      <c r="BH255" s="4"/>
      <c r="BI255" s="2"/>
      <c r="BJ255" s="28"/>
    </row>
    <row r="256" spans="1:62" x14ac:dyDescent="0.25">
      <c r="A256" s="39"/>
      <c r="G256" s="63"/>
      <c r="N256" s="45"/>
      <c r="O256" s="45"/>
      <c r="P256" s="45"/>
      <c r="Q256" s="160"/>
      <c r="R256" s="46"/>
      <c r="S256" s="46"/>
      <c r="T256" s="46"/>
      <c r="Y256" s="64"/>
      <c r="AE256" s="167"/>
      <c r="AF256" s="51"/>
      <c r="AG256" s="167"/>
      <c r="AL256" s="167"/>
      <c r="AM256" s="53"/>
      <c r="AN256" s="50"/>
      <c r="AO256" s="50"/>
      <c r="AP256" s="54"/>
      <c r="BE256" s="6"/>
      <c r="BF256" s="4"/>
      <c r="BH256" s="4"/>
      <c r="BI256" s="2"/>
      <c r="BJ256" s="28"/>
    </row>
    <row r="257" spans="1:62" x14ac:dyDescent="0.25">
      <c r="A257" s="39"/>
      <c r="G257" s="63"/>
      <c r="N257" s="45"/>
      <c r="O257" s="45"/>
      <c r="P257" s="45"/>
      <c r="Q257" s="160"/>
      <c r="R257" s="46"/>
      <c r="S257" s="46"/>
      <c r="T257" s="46"/>
      <c r="Y257" s="64"/>
      <c r="AE257" s="167"/>
      <c r="AF257" s="51"/>
      <c r="AG257" s="167"/>
      <c r="AL257" s="167"/>
      <c r="AM257" s="53"/>
      <c r="AN257" s="50"/>
      <c r="AO257" s="50"/>
      <c r="AP257" s="54"/>
      <c r="BE257" s="6"/>
      <c r="BF257" s="4"/>
      <c r="BH257" s="4"/>
      <c r="BI257" s="2"/>
      <c r="BJ257" s="28"/>
    </row>
    <row r="258" spans="1:62" x14ac:dyDescent="0.25">
      <c r="A258" s="39"/>
      <c r="G258" s="63"/>
      <c r="N258" s="45"/>
      <c r="O258" s="45"/>
      <c r="P258" s="45"/>
      <c r="Q258" s="160"/>
      <c r="R258" s="46"/>
      <c r="S258" s="46"/>
      <c r="T258" s="46"/>
      <c r="Y258" s="64"/>
      <c r="AE258" s="167"/>
      <c r="AF258" s="51"/>
      <c r="AG258" s="167"/>
      <c r="AL258" s="167"/>
      <c r="AM258" s="53"/>
      <c r="AN258" s="50"/>
      <c r="AO258" s="50"/>
      <c r="AP258" s="54"/>
      <c r="BE258" s="6"/>
      <c r="BF258" s="4"/>
      <c r="BH258" s="4"/>
      <c r="BI258" s="2"/>
      <c r="BJ258" s="28"/>
    </row>
    <row r="259" spans="1:62" x14ac:dyDescent="0.25">
      <c r="A259" s="39"/>
      <c r="G259" s="63"/>
      <c r="N259" s="45"/>
      <c r="O259" s="45"/>
      <c r="P259" s="45"/>
      <c r="Q259" s="160"/>
      <c r="R259" s="46"/>
      <c r="S259" s="46"/>
      <c r="T259" s="46"/>
      <c r="Y259" s="64"/>
      <c r="AE259" s="167"/>
      <c r="AF259" s="51"/>
      <c r="AG259" s="167"/>
      <c r="AL259" s="167"/>
      <c r="AM259" s="53"/>
      <c r="AN259" s="50"/>
      <c r="AO259" s="50"/>
      <c r="AP259" s="54"/>
      <c r="BE259" s="6"/>
      <c r="BF259" s="4"/>
      <c r="BH259" s="4"/>
      <c r="BI259" s="2"/>
      <c r="BJ259" s="28"/>
    </row>
    <row r="260" spans="1:62" x14ac:dyDescent="0.25">
      <c r="A260" s="39"/>
      <c r="N260" s="45"/>
      <c r="O260" s="45"/>
      <c r="P260" s="45"/>
      <c r="Q260" s="160"/>
      <c r="R260" s="46"/>
      <c r="S260" s="46"/>
      <c r="T260" s="46"/>
      <c r="W260" s="58"/>
      <c r="Y260" s="64"/>
      <c r="AE260" s="167"/>
      <c r="AF260" s="51"/>
      <c r="AG260" s="167"/>
      <c r="AL260" s="167"/>
      <c r="AM260" s="53"/>
      <c r="AN260" s="50"/>
      <c r="AO260" s="50"/>
      <c r="AP260" s="54"/>
      <c r="BE260" s="6"/>
      <c r="BF260" s="4"/>
      <c r="BH260" s="4"/>
      <c r="BI260" s="2"/>
      <c r="BJ260" s="28"/>
    </row>
    <row r="261" spans="1:62" x14ac:dyDescent="0.25">
      <c r="A261" s="39"/>
      <c r="N261" s="45"/>
      <c r="O261" s="45"/>
      <c r="P261" s="45"/>
      <c r="Q261" s="160"/>
      <c r="R261" s="46"/>
      <c r="S261" s="46"/>
      <c r="T261" s="46"/>
      <c r="W261" s="58"/>
      <c r="Y261" s="64"/>
      <c r="AE261" s="167"/>
      <c r="AF261" s="51"/>
      <c r="AG261" s="167"/>
      <c r="AL261" s="167"/>
      <c r="AM261" s="53"/>
      <c r="AN261" s="50"/>
      <c r="AO261" s="50"/>
      <c r="AP261" s="54"/>
      <c r="BE261" s="6"/>
      <c r="BF261" s="4"/>
      <c r="BH261" s="4"/>
      <c r="BI261" s="2"/>
      <c r="BJ261" s="28"/>
    </row>
    <row r="262" spans="1:62" x14ac:dyDescent="0.25">
      <c r="A262" s="39"/>
      <c r="G262" s="63"/>
      <c r="N262" s="45"/>
      <c r="O262" s="45"/>
      <c r="P262" s="45"/>
      <c r="Q262" s="160"/>
      <c r="R262" s="46"/>
      <c r="S262" s="46"/>
      <c r="T262" s="46"/>
      <c r="W262" s="58"/>
      <c r="Y262" s="64"/>
      <c r="AE262" s="167"/>
      <c r="AF262" s="51"/>
      <c r="AG262" s="167"/>
      <c r="AL262" s="167"/>
      <c r="AM262" s="53"/>
      <c r="AN262" s="50"/>
      <c r="AO262" s="50"/>
      <c r="AP262" s="54"/>
      <c r="BE262" s="6"/>
      <c r="BF262" s="4"/>
      <c r="BH262" s="4"/>
      <c r="BI262" s="2"/>
      <c r="BJ262" s="28"/>
    </row>
    <row r="263" spans="1:62" x14ac:dyDescent="0.25">
      <c r="A263" s="39"/>
      <c r="G263" s="63"/>
      <c r="N263" s="45"/>
      <c r="O263" s="45"/>
      <c r="P263" s="45"/>
      <c r="Q263" s="160"/>
      <c r="R263" s="46"/>
      <c r="S263" s="46"/>
      <c r="T263" s="46"/>
      <c r="Y263" s="64"/>
      <c r="AE263" s="167"/>
      <c r="AF263" s="51"/>
      <c r="AG263" s="167"/>
      <c r="AL263" s="167"/>
      <c r="AM263" s="53"/>
      <c r="AN263" s="50"/>
      <c r="AO263" s="50"/>
      <c r="AP263" s="54"/>
      <c r="BE263" s="6"/>
      <c r="BF263" s="4"/>
      <c r="BH263" s="4"/>
      <c r="BI263" s="2"/>
      <c r="BJ263" s="28"/>
    </row>
    <row r="264" spans="1:62" x14ac:dyDescent="0.25">
      <c r="A264" s="39"/>
      <c r="N264" s="45"/>
      <c r="O264" s="45"/>
      <c r="P264" s="45"/>
      <c r="Q264" s="160"/>
      <c r="R264" s="46"/>
      <c r="S264" s="46"/>
      <c r="T264" s="46"/>
      <c r="Y264" s="64"/>
      <c r="AE264" s="167"/>
      <c r="AF264" s="51"/>
      <c r="AG264" s="167"/>
      <c r="AL264" s="167"/>
      <c r="AM264" s="53"/>
      <c r="AN264" s="50"/>
      <c r="AO264" s="50"/>
      <c r="AP264" s="54"/>
      <c r="BE264" s="6"/>
      <c r="BF264" s="4"/>
      <c r="BH264" s="4"/>
      <c r="BI264" s="2"/>
      <c r="BJ264" s="28"/>
    </row>
    <row r="265" spans="1:62" x14ac:dyDescent="0.25">
      <c r="A265" s="39"/>
      <c r="G265" s="63"/>
      <c r="N265" s="45"/>
      <c r="O265" s="45"/>
      <c r="P265" s="45"/>
      <c r="Q265" s="160"/>
      <c r="R265" s="46"/>
      <c r="S265" s="46"/>
      <c r="T265" s="46"/>
      <c r="W265" s="58"/>
      <c r="Y265" s="64"/>
      <c r="AE265" s="167"/>
      <c r="AF265" s="51"/>
      <c r="AG265" s="167"/>
      <c r="AL265" s="167"/>
      <c r="AM265" s="53"/>
      <c r="AN265" s="50"/>
      <c r="AO265" s="50"/>
      <c r="AP265" s="54"/>
      <c r="BE265" s="6"/>
      <c r="BF265" s="4"/>
      <c r="BH265" s="4"/>
      <c r="BI265" s="2"/>
      <c r="BJ265" s="28"/>
    </row>
    <row r="266" spans="1:62" x14ac:dyDescent="0.25">
      <c r="A266" s="39"/>
      <c r="N266" s="45"/>
      <c r="O266" s="45"/>
      <c r="P266" s="45"/>
      <c r="Q266" s="160"/>
      <c r="R266" s="46"/>
      <c r="S266" s="46"/>
      <c r="T266" s="46"/>
      <c r="Y266" s="64"/>
      <c r="AE266" s="167"/>
      <c r="AF266" s="51"/>
      <c r="AG266" s="167"/>
      <c r="AL266" s="167"/>
      <c r="AM266" s="53"/>
      <c r="AN266" s="50"/>
      <c r="AO266" s="50"/>
      <c r="AP266" s="54"/>
      <c r="BE266" s="6"/>
      <c r="BF266" s="4"/>
      <c r="BH266" s="4"/>
      <c r="BI266" s="2"/>
      <c r="BJ266" s="28"/>
    </row>
    <row r="267" spans="1:62" x14ac:dyDescent="0.25">
      <c r="A267" s="39"/>
      <c r="G267" s="63"/>
      <c r="N267" s="45"/>
      <c r="O267" s="45"/>
      <c r="P267" s="45"/>
      <c r="Q267" s="160"/>
      <c r="R267" s="46"/>
      <c r="S267" s="46"/>
      <c r="T267" s="46"/>
      <c r="Y267" s="64"/>
      <c r="AE267" s="167"/>
      <c r="AF267" s="51"/>
      <c r="AG267" s="167"/>
      <c r="AL267" s="167"/>
      <c r="AM267" s="53"/>
      <c r="AN267" s="50"/>
      <c r="AO267" s="50"/>
      <c r="AP267" s="54"/>
      <c r="BE267" s="6"/>
      <c r="BF267" s="4"/>
      <c r="BH267" s="4"/>
      <c r="BI267" s="2"/>
      <c r="BJ267" s="28"/>
    </row>
    <row r="268" spans="1:62" x14ac:dyDescent="0.25">
      <c r="A268" s="39"/>
      <c r="N268" s="45"/>
      <c r="O268" s="45"/>
      <c r="P268" s="45"/>
      <c r="Q268" s="160"/>
      <c r="R268" s="46"/>
      <c r="S268" s="46"/>
      <c r="T268" s="46"/>
      <c r="W268" s="58"/>
      <c r="Y268" s="64"/>
      <c r="AE268" s="167"/>
      <c r="AF268" s="51"/>
      <c r="AG268" s="167"/>
      <c r="AL268" s="167"/>
      <c r="AM268" s="53"/>
      <c r="AN268" s="50"/>
      <c r="AO268" s="50"/>
      <c r="AP268" s="54"/>
      <c r="BE268" s="6"/>
      <c r="BF268" s="4"/>
      <c r="BH268" s="4"/>
      <c r="BI268" s="2"/>
      <c r="BJ268" s="28"/>
    </row>
    <row r="269" spans="1:62" x14ac:dyDescent="0.25">
      <c r="A269" s="39"/>
      <c r="N269" s="45"/>
      <c r="O269" s="45"/>
      <c r="P269" s="45"/>
      <c r="Q269" s="160"/>
      <c r="R269" s="46"/>
      <c r="S269" s="46"/>
      <c r="T269" s="46"/>
      <c r="Y269" s="64"/>
      <c r="AE269" s="167"/>
      <c r="AF269" s="51"/>
      <c r="AG269" s="167"/>
      <c r="AL269" s="167"/>
      <c r="AM269" s="53"/>
      <c r="AN269" s="50"/>
      <c r="AO269" s="50"/>
      <c r="AP269" s="54"/>
      <c r="BE269" s="6"/>
      <c r="BF269" s="4"/>
      <c r="BH269" s="4"/>
      <c r="BI269" s="2"/>
      <c r="BJ269" s="28"/>
    </row>
    <row r="270" spans="1:62" x14ac:dyDescent="0.25">
      <c r="A270" s="39"/>
      <c r="G270" s="63"/>
      <c r="N270" s="45"/>
      <c r="O270" s="45"/>
      <c r="P270" s="45"/>
      <c r="Q270" s="160"/>
      <c r="R270" s="46"/>
      <c r="S270" s="46"/>
      <c r="T270" s="46"/>
      <c r="W270" s="58"/>
      <c r="Y270" s="64"/>
      <c r="AE270" s="167"/>
      <c r="AF270" s="51"/>
      <c r="AG270" s="167"/>
      <c r="AL270" s="167"/>
      <c r="AM270" s="53"/>
      <c r="AN270" s="50"/>
      <c r="AO270" s="50"/>
      <c r="AP270" s="54"/>
      <c r="BE270" s="6"/>
      <c r="BF270" s="4"/>
      <c r="BH270" s="4"/>
      <c r="BI270" s="2"/>
      <c r="BJ270" s="28"/>
    </row>
    <row r="271" spans="1:62" x14ac:dyDescent="0.25">
      <c r="A271" s="39"/>
      <c r="G271" s="63"/>
      <c r="N271" s="45"/>
      <c r="O271" s="45"/>
      <c r="P271" s="45"/>
      <c r="Q271" s="160"/>
      <c r="R271" s="46"/>
      <c r="S271" s="46"/>
      <c r="T271" s="46"/>
      <c r="W271" s="58"/>
      <c r="Y271" s="64"/>
      <c r="AE271" s="167"/>
      <c r="AF271" s="51"/>
      <c r="AG271" s="167"/>
      <c r="AL271" s="167"/>
      <c r="AM271" s="53"/>
      <c r="AN271" s="50"/>
      <c r="AO271" s="50"/>
      <c r="AP271" s="54"/>
      <c r="BE271" s="6"/>
      <c r="BF271" s="4"/>
      <c r="BH271" s="4"/>
      <c r="BI271" s="2"/>
      <c r="BJ271" s="28"/>
    </row>
    <row r="272" spans="1:62" x14ac:dyDescent="0.25">
      <c r="A272" s="39"/>
      <c r="G272" s="63"/>
      <c r="N272" s="45"/>
      <c r="O272" s="45"/>
      <c r="P272" s="45"/>
      <c r="Q272" s="160"/>
      <c r="R272" s="46"/>
      <c r="S272" s="46"/>
      <c r="T272" s="46"/>
      <c r="Y272" s="64"/>
      <c r="AE272" s="167"/>
      <c r="AF272" s="51"/>
      <c r="AG272" s="167"/>
      <c r="AL272" s="167"/>
      <c r="AM272" s="53"/>
      <c r="AN272" s="50"/>
      <c r="AO272" s="50"/>
      <c r="AP272" s="54"/>
      <c r="BE272" s="6"/>
      <c r="BF272" s="4"/>
      <c r="BH272" s="4"/>
      <c r="BI272" s="2"/>
      <c r="BJ272" s="28"/>
    </row>
    <row r="273" spans="1:62" x14ac:dyDescent="0.25">
      <c r="A273" s="39"/>
      <c r="G273" s="63"/>
      <c r="N273" s="45"/>
      <c r="O273" s="45"/>
      <c r="P273" s="45"/>
      <c r="Q273" s="160"/>
      <c r="R273" s="46"/>
      <c r="S273" s="46"/>
      <c r="T273" s="46"/>
      <c r="W273" s="58"/>
      <c r="Y273" s="64"/>
      <c r="AE273" s="167"/>
      <c r="AF273" s="51"/>
      <c r="AG273" s="167"/>
      <c r="AL273" s="167"/>
      <c r="AM273" s="53"/>
      <c r="AN273" s="50"/>
      <c r="AO273" s="50"/>
      <c r="AP273" s="54"/>
      <c r="BE273" s="6"/>
      <c r="BF273" s="4"/>
      <c r="BH273" s="4"/>
      <c r="BI273" s="2"/>
      <c r="BJ273" s="28"/>
    </row>
    <row r="274" spans="1:62" x14ac:dyDescent="0.25">
      <c r="A274" s="39"/>
      <c r="G274" s="63"/>
      <c r="N274" s="45"/>
      <c r="O274" s="45"/>
      <c r="P274" s="45"/>
      <c r="Q274" s="160"/>
      <c r="R274" s="46"/>
      <c r="S274" s="46"/>
      <c r="T274" s="46"/>
      <c r="W274" s="58"/>
      <c r="Y274" s="64"/>
      <c r="AE274" s="167"/>
      <c r="AF274" s="51"/>
      <c r="AG274" s="167"/>
      <c r="AL274" s="167"/>
      <c r="AM274" s="53"/>
      <c r="AN274" s="50"/>
      <c r="AO274" s="50"/>
      <c r="AP274" s="54"/>
    </row>
    <row r="275" spans="1:62" x14ac:dyDescent="0.25">
      <c r="A275" s="39"/>
      <c r="G275" s="63"/>
      <c r="N275" s="45"/>
      <c r="O275" s="45"/>
      <c r="P275" s="45"/>
      <c r="Q275" s="160"/>
      <c r="R275" s="46"/>
      <c r="S275" s="46"/>
      <c r="T275" s="46"/>
      <c r="W275" s="58"/>
      <c r="Y275" s="64"/>
      <c r="AE275" s="167"/>
      <c r="AF275" s="51"/>
      <c r="AG275" s="167"/>
    </row>
    <row r="276" spans="1:62" x14ac:dyDescent="0.25">
      <c r="A276" s="39"/>
      <c r="N276" s="45"/>
      <c r="O276" s="45"/>
      <c r="P276" s="45"/>
      <c r="Q276" s="160"/>
      <c r="R276" s="46"/>
      <c r="S276" s="46"/>
      <c r="T276" s="46"/>
      <c r="W276" s="58"/>
      <c r="Y276" s="64"/>
      <c r="AE276" s="167"/>
      <c r="AF276" s="51"/>
      <c r="AG276" s="167"/>
      <c r="AL276" s="167"/>
      <c r="AM276" s="53"/>
      <c r="AN276" s="50"/>
      <c r="AO276" s="50"/>
      <c r="AP276" s="54"/>
    </row>
    <row r="277" spans="1:62" x14ac:dyDescent="0.25">
      <c r="A277" s="39"/>
      <c r="N277" s="45"/>
      <c r="O277" s="45"/>
      <c r="P277" s="45"/>
      <c r="Q277" s="160"/>
      <c r="R277" s="46"/>
      <c r="S277" s="46"/>
      <c r="T277" s="46"/>
      <c r="W277" s="58"/>
      <c r="Y277" s="64"/>
      <c r="AE277" s="167"/>
      <c r="AF277" s="51"/>
      <c r="AG277" s="167"/>
      <c r="AL277" s="167"/>
      <c r="AM277" s="53"/>
      <c r="AN277" s="50"/>
      <c r="AO277" s="50"/>
      <c r="AP277" s="54"/>
    </row>
    <row r="278" spans="1:62" x14ac:dyDescent="0.25">
      <c r="A278" s="39"/>
      <c r="G278" s="63"/>
      <c r="N278" s="45"/>
      <c r="O278" s="45"/>
      <c r="P278" s="45"/>
      <c r="Q278" s="160"/>
      <c r="R278" s="46"/>
      <c r="S278" s="46"/>
      <c r="T278" s="46"/>
      <c r="Y278" s="64"/>
      <c r="AE278" s="167"/>
      <c r="AF278" s="51"/>
      <c r="AG278" s="167"/>
    </row>
    <row r="279" spans="1:62" x14ac:dyDescent="0.25">
      <c r="A279" s="39"/>
      <c r="G279" s="63"/>
      <c r="N279" s="45"/>
      <c r="O279" s="45"/>
      <c r="P279" s="45"/>
      <c r="Q279" s="160"/>
      <c r="R279" s="46"/>
      <c r="S279" s="46"/>
      <c r="T279" s="46"/>
      <c r="Y279" s="64"/>
      <c r="AE279" s="167"/>
      <c r="AF279" s="51"/>
      <c r="AG279" s="167"/>
    </row>
    <row r="280" spans="1:62" x14ac:dyDescent="0.25">
      <c r="A280" s="39"/>
      <c r="G280" s="63"/>
      <c r="N280" s="45"/>
      <c r="O280" s="45"/>
      <c r="P280" s="45"/>
      <c r="Q280" s="160"/>
      <c r="R280" s="46"/>
      <c r="S280" s="46"/>
      <c r="T280" s="46"/>
      <c r="W280" s="58"/>
      <c r="Y280" s="64"/>
      <c r="AE280" s="167"/>
      <c r="AF280" s="51"/>
      <c r="AG280" s="167"/>
      <c r="AL280" s="167"/>
      <c r="AM280" s="53"/>
      <c r="AN280" s="50"/>
      <c r="AO280" s="50"/>
      <c r="AP280" s="54"/>
    </row>
    <row r="281" spans="1:62" x14ac:dyDescent="0.25">
      <c r="A281" s="39"/>
      <c r="N281" s="45"/>
      <c r="O281" s="45"/>
      <c r="P281" s="45"/>
      <c r="Q281" s="160"/>
      <c r="R281" s="46"/>
      <c r="S281" s="46"/>
      <c r="T281" s="46"/>
      <c r="Y281" s="64"/>
      <c r="AE281" s="167"/>
      <c r="AF281" s="51"/>
      <c r="AG281" s="167"/>
      <c r="AL281" s="167"/>
      <c r="AM281" s="53"/>
      <c r="AN281" s="50"/>
      <c r="AO281" s="50"/>
      <c r="AP281" s="54"/>
    </row>
    <row r="282" spans="1:62" x14ac:dyDescent="0.25">
      <c r="A282" s="39"/>
      <c r="G282" s="63"/>
      <c r="N282" s="45"/>
      <c r="O282" s="45"/>
      <c r="P282" s="45"/>
      <c r="Q282" s="160"/>
      <c r="R282" s="46"/>
      <c r="S282" s="46"/>
      <c r="T282" s="46"/>
      <c r="Y282" s="64"/>
      <c r="AE282" s="167"/>
      <c r="AF282" s="51"/>
      <c r="AG282" s="167"/>
      <c r="AL282" s="167"/>
      <c r="AM282" s="53"/>
      <c r="AN282" s="50"/>
      <c r="AO282" s="50"/>
      <c r="AP282" s="54"/>
    </row>
    <row r="283" spans="1:62" x14ac:dyDescent="0.25">
      <c r="A283" s="39"/>
      <c r="G283" s="63"/>
      <c r="N283" s="45"/>
      <c r="O283" s="45"/>
      <c r="P283" s="45"/>
      <c r="Q283" s="160"/>
      <c r="R283" s="46"/>
      <c r="S283" s="46"/>
      <c r="T283" s="46"/>
      <c r="Y283" s="64"/>
      <c r="AE283" s="167"/>
      <c r="AF283" s="51"/>
      <c r="AG283" s="167"/>
      <c r="AL283" s="167"/>
      <c r="AM283" s="53"/>
      <c r="AN283" s="50"/>
      <c r="AO283" s="50"/>
      <c r="AP283" s="54"/>
    </row>
    <row r="284" spans="1:62" x14ac:dyDescent="0.25">
      <c r="A284" s="39"/>
      <c r="G284" s="63"/>
      <c r="N284" s="45"/>
      <c r="O284" s="45"/>
      <c r="P284" s="45"/>
      <c r="Q284" s="160"/>
      <c r="R284" s="46"/>
      <c r="S284" s="46"/>
      <c r="T284" s="46"/>
      <c r="W284" s="58"/>
      <c r="Y284" s="64"/>
      <c r="AE284" s="167"/>
      <c r="AF284" s="51"/>
      <c r="AG284" s="167"/>
      <c r="AL284" s="167"/>
      <c r="AM284" s="53"/>
      <c r="AN284" s="50"/>
      <c r="AO284" s="50"/>
      <c r="AP284" s="54"/>
    </row>
    <row r="285" spans="1:62" x14ac:dyDescent="0.25">
      <c r="A285" s="39"/>
      <c r="N285" s="45"/>
      <c r="O285" s="45"/>
      <c r="P285" s="45"/>
      <c r="Q285" s="160"/>
      <c r="R285" s="46"/>
      <c r="S285" s="46"/>
      <c r="T285" s="46"/>
      <c r="Y285" s="64"/>
      <c r="AE285" s="167"/>
      <c r="AF285" s="51"/>
      <c r="AG285" s="167"/>
      <c r="AL285" s="167"/>
      <c r="AM285" s="53"/>
      <c r="AN285" s="50"/>
      <c r="AO285" s="50"/>
      <c r="AP285" s="54"/>
    </row>
    <row r="286" spans="1:62" x14ac:dyDescent="0.25">
      <c r="A286" s="39"/>
      <c r="N286" s="45"/>
      <c r="O286" s="45"/>
      <c r="P286" s="45"/>
      <c r="Q286" s="160"/>
      <c r="R286" s="46"/>
      <c r="S286" s="46"/>
      <c r="T286" s="46"/>
      <c r="Y286" s="64"/>
      <c r="AE286" s="167"/>
      <c r="AF286" s="51"/>
      <c r="AG286" s="167"/>
      <c r="AL286" s="167"/>
      <c r="AM286" s="53"/>
      <c r="AN286" s="50"/>
      <c r="AO286" s="50"/>
      <c r="AP286" s="54"/>
    </row>
    <row r="287" spans="1:62" x14ac:dyDescent="0.25">
      <c r="A287" s="39"/>
      <c r="N287" s="45"/>
      <c r="O287" s="45"/>
      <c r="P287" s="45"/>
      <c r="Q287" s="160"/>
      <c r="R287" s="46"/>
      <c r="S287" s="46"/>
      <c r="T287" s="46"/>
      <c r="Y287" s="64"/>
      <c r="AE287" s="167"/>
      <c r="AF287" s="51"/>
      <c r="AG287" s="167"/>
    </row>
    <row r="288" spans="1:62" x14ac:dyDescent="0.25">
      <c r="A288" s="39"/>
      <c r="N288" s="45"/>
      <c r="O288" s="45"/>
      <c r="P288" s="45"/>
      <c r="Q288" s="160"/>
      <c r="R288" s="46"/>
      <c r="S288" s="46"/>
      <c r="T288" s="46"/>
      <c r="Y288" s="64"/>
      <c r="AE288" s="167"/>
      <c r="AF288" s="51"/>
      <c r="AG288" s="167"/>
      <c r="AL288" s="167"/>
      <c r="AM288" s="53"/>
      <c r="AN288" s="50"/>
      <c r="AO288" s="50"/>
      <c r="AP288" s="54"/>
    </row>
    <row r="289" spans="1:42" x14ac:dyDescent="0.25">
      <c r="A289" s="39"/>
      <c r="N289" s="45"/>
      <c r="O289" s="45"/>
      <c r="P289" s="45"/>
      <c r="Q289" s="160"/>
      <c r="R289" s="46"/>
      <c r="S289" s="46"/>
      <c r="T289" s="46"/>
      <c r="W289" s="58"/>
      <c r="Y289" s="64"/>
      <c r="AE289" s="167"/>
      <c r="AF289" s="51"/>
      <c r="AG289" s="167"/>
      <c r="AL289" s="167"/>
      <c r="AM289" s="53"/>
      <c r="AN289" s="50"/>
      <c r="AO289" s="50"/>
      <c r="AP289" s="54"/>
    </row>
    <row r="290" spans="1:42" x14ac:dyDescent="0.25">
      <c r="A290" s="39"/>
      <c r="N290" s="45"/>
      <c r="O290" s="45"/>
      <c r="P290" s="45"/>
      <c r="Q290" s="160"/>
      <c r="R290" s="46"/>
      <c r="S290" s="46"/>
      <c r="T290" s="46"/>
      <c r="W290" s="58"/>
      <c r="Y290" s="64"/>
      <c r="AE290" s="167"/>
      <c r="AF290" s="51"/>
      <c r="AG290" s="167"/>
      <c r="AL290" s="167"/>
      <c r="AM290" s="53"/>
      <c r="AN290" s="50"/>
      <c r="AO290" s="50"/>
      <c r="AP290" s="54"/>
    </row>
    <row r="291" spans="1:42" x14ac:dyDescent="0.25">
      <c r="A291" s="39"/>
      <c r="G291" s="63"/>
      <c r="N291" s="45"/>
      <c r="O291" s="45"/>
      <c r="P291" s="45"/>
      <c r="Q291" s="160"/>
      <c r="R291" s="46"/>
      <c r="S291" s="46"/>
      <c r="T291" s="46"/>
      <c r="Y291" s="64"/>
      <c r="AE291" s="167"/>
      <c r="AF291" s="51"/>
      <c r="AG291" s="167"/>
      <c r="AL291" s="167"/>
      <c r="AM291" s="53"/>
      <c r="AN291" s="50"/>
      <c r="AO291" s="50"/>
      <c r="AP291" s="54"/>
    </row>
    <row r="292" spans="1:42" x14ac:dyDescent="0.25">
      <c r="A292" s="39"/>
      <c r="G292" s="63"/>
      <c r="N292" s="45"/>
      <c r="O292" s="45"/>
      <c r="P292" s="45"/>
      <c r="Q292" s="160"/>
      <c r="R292" s="46"/>
      <c r="S292" s="46"/>
      <c r="T292" s="46"/>
      <c r="W292" s="58"/>
      <c r="Y292" s="64"/>
      <c r="AE292" s="167"/>
      <c r="AF292" s="51"/>
      <c r="AG292" s="167"/>
      <c r="AL292" s="167"/>
      <c r="AM292" s="53"/>
      <c r="AN292" s="50"/>
      <c r="AO292" s="50"/>
      <c r="AP292" s="54"/>
    </row>
    <row r="293" spans="1:42" x14ac:dyDescent="0.25">
      <c r="A293" s="39"/>
      <c r="N293" s="45"/>
      <c r="O293" s="45"/>
      <c r="P293" s="45"/>
      <c r="Q293" s="160"/>
      <c r="R293" s="46"/>
      <c r="S293" s="46"/>
      <c r="T293" s="46"/>
      <c r="W293" s="58"/>
      <c r="Y293" s="64"/>
      <c r="AE293" s="167"/>
      <c r="AF293" s="51"/>
      <c r="AG293" s="167"/>
      <c r="AL293" s="167"/>
      <c r="AM293" s="53"/>
      <c r="AN293" s="50"/>
      <c r="AO293" s="50"/>
      <c r="AP293" s="54"/>
    </row>
    <row r="294" spans="1:42" x14ac:dyDescent="0.25">
      <c r="A294" s="39"/>
      <c r="N294" s="45"/>
      <c r="O294" s="45"/>
      <c r="P294" s="45"/>
      <c r="Q294" s="160"/>
      <c r="R294" s="46"/>
      <c r="S294" s="46"/>
      <c r="T294" s="46"/>
      <c r="Y294" s="64"/>
      <c r="AE294" s="167"/>
      <c r="AF294" s="51"/>
      <c r="AG294" s="167"/>
      <c r="AL294" s="167"/>
      <c r="AM294" s="53"/>
      <c r="AN294" s="50"/>
      <c r="AO294" s="50"/>
      <c r="AP294" s="54"/>
    </row>
    <row r="295" spans="1:42" x14ac:dyDescent="0.25">
      <c r="A295" s="39"/>
      <c r="N295" s="45"/>
      <c r="O295" s="45"/>
      <c r="P295" s="45"/>
      <c r="Q295" s="160"/>
      <c r="R295" s="46"/>
      <c r="S295" s="46"/>
      <c r="T295" s="46"/>
      <c r="Y295" s="64"/>
      <c r="AE295" s="167"/>
      <c r="AF295" s="51"/>
      <c r="AG295" s="167"/>
      <c r="AL295" s="167"/>
      <c r="AM295" s="53"/>
      <c r="AN295" s="50"/>
      <c r="AO295" s="50"/>
      <c r="AP295" s="54"/>
    </row>
    <row r="296" spans="1:42" x14ac:dyDescent="0.25">
      <c r="A296" s="39"/>
      <c r="N296" s="45"/>
      <c r="O296" s="45"/>
      <c r="P296" s="45"/>
      <c r="Q296" s="160"/>
      <c r="R296" s="46"/>
      <c r="S296" s="46"/>
      <c r="T296" s="46"/>
      <c r="W296" s="58"/>
      <c r="Y296" s="64"/>
      <c r="AE296" s="167"/>
      <c r="AF296" s="51"/>
      <c r="AG296" s="167"/>
      <c r="AL296" s="167"/>
      <c r="AM296" s="53"/>
      <c r="AN296" s="50"/>
      <c r="AO296" s="50"/>
      <c r="AP296" s="54"/>
    </row>
    <row r="297" spans="1:42" x14ac:dyDescent="0.25">
      <c r="A297" s="39"/>
      <c r="N297" s="45"/>
      <c r="O297" s="45"/>
      <c r="P297" s="45"/>
      <c r="Q297" s="160"/>
      <c r="R297" s="46"/>
      <c r="S297" s="46"/>
      <c r="T297" s="46"/>
      <c r="Y297" s="64"/>
      <c r="AE297" s="167"/>
      <c r="AF297" s="51"/>
      <c r="AG297" s="167"/>
      <c r="AL297" s="167"/>
      <c r="AM297" s="53"/>
      <c r="AN297" s="50"/>
      <c r="AO297" s="50"/>
      <c r="AP297" s="54"/>
    </row>
    <row r="298" spans="1:42" x14ac:dyDescent="0.25">
      <c r="A298" s="39"/>
      <c r="G298" s="63"/>
      <c r="N298" s="45"/>
      <c r="O298" s="45"/>
      <c r="P298" s="45"/>
      <c r="Q298" s="160"/>
      <c r="R298" s="46"/>
      <c r="S298" s="46"/>
      <c r="T298" s="46"/>
      <c r="Y298" s="64"/>
      <c r="AE298" s="167"/>
      <c r="AF298" s="51"/>
      <c r="AG298" s="167"/>
      <c r="AL298" s="167"/>
      <c r="AM298" s="53"/>
      <c r="AN298" s="50"/>
      <c r="AO298" s="50"/>
      <c r="AP298" s="54"/>
    </row>
    <row r="299" spans="1:42" x14ac:dyDescent="0.25">
      <c r="A299" s="39"/>
      <c r="N299" s="45"/>
      <c r="O299" s="45"/>
      <c r="P299" s="45"/>
      <c r="Q299" s="160"/>
      <c r="R299" s="46"/>
      <c r="S299" s="46"/>
      <c r="T299" s="46"/>
      <c r="W299" s="58"/>
      <c r="Y299" s="64"/>
      <c r="AE299" s="167"/>
      <c r="AF299" s="51"/>
      <c r="AG299" s="167"/>
      <c r="AL299" s="167"/>
      <c r="AM299" s="53"/>
      <c r="AN299" s="50"/>
      <c r="AO299" s="50"/>
      <c r="AP299" s="54"/>
    </row>
    <row r="300" spans="1:42" x14ac:dyDescent="0.25">
      <c r="A300" s="39"/>
      <c r="N300" s="45"/>
      <c r="O300" s="45"/>
      <c r="P300" s="45"/>
      <c r="Q300" s="160"/>
      <c r="R300" s="46"/>
      <c r="S300" s="46"/>
      <c r="T300" s="46"/>
      <c r="Y300" s="64"/>
      <c r="AE300" s="167"/>
      <c r="AF300" s="51"/>
      <c r="AG300" s="167"/>
      <c r="AL300" s="167"/>
      <c r="AM300" s="53"/>
      <c r="AN300" s="50"/>
      <c r="AO300" s="50"/>
      <c r="AP300" s="54"/>
    </row>
    <row r="301" spans="1:42" x14ac:dyDescent="0.25">
      <c r="A301" s="39"/>
      <c r="N301" s="45"/>
      <c r="O301" s="45"/>
      <c r="P301" s="45"/>
      <c r="Q301" s="160"/>
      <c r="R301" s="46"/>
      <c r="S301" s="46"/>
      <c r="T301" s="46"/>
      <c r="Y301" s="64"/>
      <c r="AE301" s="167"/>
      <c r="AF301" s="51"/>
      <c r="AG301" s="167"/>
      <c r="AL301" s="167"/>
      <c r="AM301" s="53"/>
      <c r="AN301" s="50"/>
      <c r="AO301" s="50"/>
      <c r="AP301" s="54"/>
    </row>
    <row r="302" spans="1:42" x14ac:dyDescent="0.25">
      <c r="A302" s="39"/>
      <c r="N302" s="45"/>
      <c r="O302" s="45"/>
      <c r="P302" s="45"/>
      <c r="Q302" s="160"/>
      <c r="R302" s="46"/>
      <c r="S302" s="46"/>
      <c r="T302" s="46"/>
      <c r="Y302" s="64"/>
      <c r="AE302" s="167"/>
      <c r="AF302" s="51"/>
      <c r="AG302" s="167"/>
      <c r="AL302" s="167"/>
      <c r="AM302" s="53"/>
      <c r="AN302" s="50"/>
      <c r="AO302" s="50"/>
      <c r="AP302" s="54"/>
    </row>
    <row r="303" spans="1:42" x14ac:dyDescent="0.25">
      <c r="A303" s="39"/>
      <c r="N303" s="45"/>
      <c r="O303" s="45"/>
      <c r="P303" s="45"/>
      <c r="Q303" s="160"/>
      <c r="R303" s="46"/>
      <c r="S303" s="46"/>
      <c r="T303" s="46"/>
      <c r="Y303" s="64"/>
      <c r="AE303" s="167"/>
      <c r="AF303" s="51"/>
      <c r="AG303" s="167"/>
      <c r="AL303" s="167"/>
      <c r="AM303" s="53"/>
      <c r="AN303" s="50"/>
      <c r="AO303" s="50"/>
      <c r="AP303" s="54"/>
    </row>
    <row r="304" spans="1:42" x14ac:dyDescent="0.25">
      <c r="A304" s="39"/>
      <c r="N304" s="45"/>
      <c r="O304" s="45"/>
      <c r="P304" s="45"/>
      <c r="Q304" s="160"/>
      <c r="R304" s="46"/>
      <c r="S304" s="46"/>
      <c r="T304" s="46"/>
      <c r="Y304" s="64"/>
      <c r="AE304" s="167"/>
      <c r="AF304" s="51"/>
      <c r="AG304" s="167"/>
      <c r="AL304" s="167"/>
      <c r="AM304" s="53"/>
      <c r="AN304" s="50"/>
      <c r="AO304" s="50"/>
      <c r="AP304" s="54"/>
    </row>
    <row r="305" spans="1:42" x14ac:dyDescent="0.25">
      <c r="A305" s="39"/>
      <c r="N305" s="45"/>
      <c r="O305" s="45"/>
      <c r="P305" s="45"/>
      <c r="Q305" s="160"/>
      <c r="R305" s="46"/>
      <c r="S305" s="46"/>
      <c r="T305" s="46"/>
      <c r="Y305" s="64"/>
      <c r="AE305" s="167"/>
      <c r="AF305" s="51"/>
      <c r="AG305" s="167"/>
      <c r="AL305" s="167"/>
      <c r="AM305" s="53"/>
      <c r="AN305" s="50"/>
      <c r="AO305" s="50"/>
      <c r="AP305" s="54"/>
    </row>
    <row r="306" spans="1:42" x14ac:dyDescent="0.25">
      <c r="A306" s="39"/>
      <c r="N306" s="45"/>
      <c r="O306" s="45"/>
      <c r="P306" s="45"/>
      <c r="Q306" s="160"/>
      <c r="R306" s="46"/>
      <c r="S306" s="46"/>
      <c r="T306" s="46"/>
      <c r="Y306" s="64"/>
      <c r="AE306" s="167"/>
      <c r="AF306" s="51"/>
      <c r="AG306" s="167"/>
      <c r="AL306" s="167"/>
      <c r="AM306" s="53"/>
      <c r="AN306" s="50"/>
      <c r="AO306" s="50"/>
      <c r="AP306" s="54"/>
    </row>
    <row r="307" spans="1:42" x14ac:dyDescent="0.25">
      <c r="A307" s="39"/>
      <c r="N307" s="45"/>
      <c r="O307" s="45"/>
      <c r="P307" s="45"/>
      <c r="Q307" s="160"/>
      <c r="R307" s="46"/>
      <c r="S307" s="46"/>
      <c r="T307" s="46"/>
      <c r="Y307" s="64"/>
      <c r="AE307" s="167"/>
      <c r="AF307" s="51"/>
      <c r="AG307" s="167"/>
      <c r="AL307" s="167"/>
      <c r="AM307" s="53"/>
      <c r="AN307" s="50"/>
      <c r="AO307" s="50"/>
      <c r="AP307" s="54"/>
    </row>
    <row r="308" spans="1:42" x14ac:dyDescent="0.25">
      <c r="A308" s="39"/>
      <c r="N308" s="45"/>
      <c r="O308" s="45"/>
      <c r="P308" s="45"/>
      <c r="Q308" s="160"/>
      <c r="R308" s="46"/>
      <c r="S308" s="46"/>
      <c r="T308" s="46"/>
      <c r="Y308" s="64"/>
      <c r="AE308" s="167"/>
      <c r="AF308" s="51"/>
      <c r="AG308" s="167"/>
      <c r="AL308" s="167"/>
      <c r="AM308" s="53"/>
      <c r="AN308" s="50"/>
      <c r="AO308" s="50"/>
      <c r="AP308" s="54"/>
    </row>
    <row r="309" spans="1:42" x14ac:dyDescent="0.25">
      <c r="A309" s="39"/>
      <c r="N309" s="45"/>
      <c r="O309" s="45"/>
      <c r="P309" s="45"/>
      <c r="Q309" s="160"/>
      <c r="R309" s="46"/>
      <c r="S309" s="46"/>
      <c r="T309" s="46"/>
      <c r="Y309" s="64"/>
      <c r="AE309" s="167"/>
      <c r="AF309" s="51"/>
      <c r="AG309" s="167"/>
      <c r="AL309" s="167"/>
      <c r="AM309" s="53"/>
      <c r="AN309" s="50"/>
      <c r="AO309" s="50"/>
      <c r="AP309" s="54"/>
    </row>
    <row r="310" spans="1:42" x14ac:dyDescent="0.25">
      <c r="A310" s="39"/>
      <c r="N310" s="45"/>
      <c r="O310" s="45"/>
      <c r="P310" s="45"/>
      <c r="Q310" s="160"/>
      <c r="R310" s="46"/>
      <c r="S310" s="46"/>
      <c r="T310" s="46"/>
      <c r="W310" s="58"/>
      <c r="Y310" s="64"/>
      <c r="AE310" s="167"/>
      <c r="AF310" s="51"/>
      <c r="AG310" s="167"/>
      <c r="AL310" s="167"/>
      <c r="AM310" s="53"/>
      <c r="AN310" s="50"/>
      <c r="AO310" s="50"/>
      <c r="AP310" s="54"/>
    </row>
    <row r="311" spans="1:42" x14ac:dyDescent="0.25">
      <c r="A311" s="39"/>
      <c r="N311" s="45"/>
      <c r="O311" s="45"/>
      <c r="P311" s="45"/>
      <c r="Q311" s="160"/>
      <c r="R311" s="46"/>
      <c r="S311" s="46"/>
      <c r="T311" s="46"/>
      <c r="Y311" s="64"/>
      <c r="AE311" s="167"/>
      <c r="AF311" s="51"/>
      <c r="AG311" s="167"/>
      <c r="AL311" s="167"/>
      <c r="AM311" s="53"/>
      <c r="AN311" s="50"/>
      <c r="AO311" s="50"/>
      <c r="AP311" s="54"/>
    </row>
    <row r="312" spans="1:42" x14ac:dyDescent="0.25">
      <c r="A312" s="39"/>
      <c r="N312" s="45"/>
      <c r="O312" s="45"/>
      <c r="P312" s="45"/>
      <c r="Q312" s="160"/>
      <c r="R312" s="46"/>
      <c r="S312" s="46"/>
      <c r="T312" s="46"/>
      <c r="W312" s="58"/>
      <c r="Y312" s="64"/>
      <c r="AE312" s="167"/>
      <c r="AF312" s="51"/>
      <c r="AG312" s="167"/>
      <c r="AL312" s="167"/>
      <c r="AM312" s="53"/>
      <c r="AN312" s="50"/>
      <c r="AO312" s="50"/>
      <c r="AP312" s="54"/>
    </row>
    <row r="313" spans="1:42" x14ac:dyDescent="0.25">
      <c r="A313" s="39"/>
      <c r="N313" s="45"/>
      <c r="O313" s="45"/>
      <c r="P313" s="45"/>
      <c r="Q313" s="160"/>
      <c r="R313" s="46"/>
      <c r="S313" s="46"/>
      <c r="T313" s="46"/>
      <c r="Y313" s="64"/>
      <c r="AE313" s="167"/>
      <c r="AF313" s="51"/>
      <c r="AG313" s="167"/>
      <c r="AL313" s="167"/>
      <c r="AM313" s="53"/>
      <c r="AN313" s="50"/>
      <c r="AO313" s="50"/>
      <c r="AP313" s="54"/>
    </row>
    <row r="314" spans="1:42" x14ac:dyDescent="0.25">
      <c r="A314" s="39"/>
      <c r="N314" s="45"/>
      <c r="O314" s="45"/>
      <c r="P314" s="45"/>
      <c r="Q314" s="160"/>
      <c r="R314" s="46"/>
      <c r="S314" s="46"/>
      <c r="T314" s="46"/>
      <c r="W314" s="58"/>
      <c r="Y314" s="64"/>
      <c r="AE314" s="167"/>
      <c r="AF314" s="51"/>
      <c r="AG314" s="167"/>
      <c r="AL314" s="167"/>
      <c r="AM314" s="53"/>
      <c r="AN314" s="50"/>
      <c r="AO314" s="50"/>
      <c r="AP314" s="54"/>
    </row>
    <row r="315" spans="1:42" x14ac:dyDescent="0.25">
      <c r="A315" s="39"/>
      <c r="F315" s="64"/>
      <c r="N315" s="45"/>
      <c r="O315" s="45"/>
      <c r="P315" s="45"/>
      <c r="Q315" s="160"/>
      <c r="R315" s="46"/>
      <c r="S315" s="46"/>
      <c r="T315" s="46"/>
      <c r="Y315" s="64"/>
      <c r="AE315" s="167"/>
      <c r="AF315" s="51"/>
      <c r="AG315" s="167"/>
      <c r="AL315" s="167"/>
      <c r="AM315" s="53"/>
      <c r="AN315" s="50"/>
      <c r="AO315" s="50"/>
      <c r="AP315" s="54"/>
    </row>
    <row r="316" spans="1:42" x14ac:dyDescent="0.25">
      <c r="A316" s="39"/>
      <c r="F316" s="64"/>
      <c r="N316" s="45"/>
      <c r="O316" s="45"/>
      <c r="P316" s="45"/>
      <c r="Q316" s="160"/>
      <c r="R316" s="46"/>
      <c r="S316" s="46"/>
      <c r="T316" s="46"/>
      <c r="Y316" s="64"/>
      <c r="AE316" s="167"/>
      <c r="AF316" s="51"/>
      <c r="AG316" s="167"/>
      <c r="AL316" s="167"/>
      <c r="AM316" s="53"/>
      <c r="AN316" s="50"/>
      <c r="AO316" s="50"/>
      <c r="AP316" s="54"/>
    </row>
    <row r="317" spans="1:42" x14ac:dyDescent="0.25">
      <c r="A317" s="39"/>
      <c r="G317" s="63"/>
      <c r="N317" s="45"/>
      <c r="O317" s="45"/>
      <c r="P317" s="45"/>
      <c r="Q317" s="160"/>
      <c r="R317" s="46"/>
      <c r="S317" s="46"/>
      <c r="T317" s="46"/>
      <c r="Y317" s="64"/>
      <c r="AE317" s="167"/>
      <c r="AF317" s="51"/>
      <c r="AG317" s="167"/>
      <c r="AL317" s="167"/>
      <c r="AM317" s="53"/>
      <c r="AN317" s="50"/>
      <c r="AO317" s="50"/>
      <c r="AP317" s="54"/>
    </row>
    <row r="318" spans="1:42" x14ac:dyDescent="0.25">
      <c r="A318" s="39"/>
      <c r="N318" s="45"/>
      <c r="O318" s="45"/>
      <c r="P318" s="45"/>
      <c r="Q318" s="160"/>
      <c r="R318" s="46"/>
      <c r="S318" s="46"/>
      <c r="T318" s="46"/>
      <c r="Y318" s="64"/>
      <c r="AE318" s="167"/>
      <c r="AF318" s="51"/>
      <c r="AG318" s="167"/>
      <c r="AL318" s="167"/>
      <c r="AM318" s="53"/>
      <c r="AN318" s="50"/>
      <c r="AO318" s="50"/>
      <c r="AP318" s="54"/>
    </row>
    <row r="319" spans="1:42" x14ac:dyDescent="0.25">
      <c r="A319" s="39"/>
      <c r="N319" s="45"/>
      <c r="O319" s="45"/>
      <c r="P319" s="45"/>
      <c r="Q319" s="160"/>
      <c r="R319" s="46"/>
      <c r="S319" s="46"/>
      <c r="T319" s="46"/>
      <c r="W319" s="58"/>
      <c r="Y319" s="64"/>
      <c r="AE319" s="167"/>
      <c r="AF319" s="51"/>
      <c r="AG319" s="167"/>
      <c r="AL319" s="167"/>
      <c r="AM319" s="53"/>
      <c r="AN319" s="50"/>
      <c r="AO319" s="50"/>
      <c r="AP319" s="54"/>
    </row>
    <row r="320" spans="1:42" x14ac:dyDescent="0.25">
      <c r="A320" s="39"/>
      <c r="N320" s="45"/>
      <c r="O320" s="45"/>
      <c r="P320" s="45"/>
      <c r="Q320" s="160"/>
      <c r="R320" s="46"/>
      <c r="S320" s="46"/>
      <c r="T320" s="46"/>
      <c r="Y320" s="64"/>
      <c r="AE320" s="167"/>
      <c r="AF320" s="51"/>
      <c r="AG320" s="167"/>
      <c r="AL320" s="167"/>
      <c r="AM320" s="53"/>
      <c r="AN320" s="50"/>
      <c r="AO320" s="50"/>
      <c r="AP320" s="54"/>
    </row>
    <row r="321" spans="1:42" x14ac:dyDescent="0.25">
      <c r="A321" s="39"/>
      <c r="N321" s="45"/>
      <c r="O321" s="45"/>
      <c r="P321" s="45"/>
      <c r="Q321" s="160"/>
      <c r="R321" s="46"/>
      <c r="S321" s="46"/>
      <c r="T321" s="46"/>
      <c r="Y321" s="64"/>
      <c r="AE321" s="167"/>
      <c r="AF321" s="51"/>
      <c r="AG321" s="167"/>
      <c r="AL321" s="167"/>
      <c r="AM321" s="53"/>
      <c r="AN321" s="50"/>
      <c r="AO321" s="50"/>
      <c r="AP321" s="54"/>
    </row>
    <row r="322" spans="1:42" x14ac:dyDescent="0.25">
      <c r="A322" s="39"/>
      <c r="N322" s="45"/>
      <c r="O322" s="45"/>
      <c r="P322" s="45"/>
      <c r="Q322" s="160"/>
      <c r="R322" s="46"/>
      <c r="S322" s="46"/>
      <c r="T322" s="46"/>
      <c r="Y322" s="64"/>
      <c r="AE322" s="167"/>
      <c r="AF322" s="51"/>
      <c r="AG322" s="167"/>
      <c r="AL322" s="167"/>
      <c r="AM322" s="53"/>
      <c r="AN322" s="50"/>
      <c r="AO322" s="50"/>
      <c r="AP322" s="54"/>
    </row>
    <row r="323" spans="1:42" x14ac:dyDescent="0.25">
      <c r="A323" s="39"/>
      <c r="N323" s="45"/>
      <c r="O323" s="45"/>
      <c r="P323" s="45"/>
      <c r="Q323" s="160"/>
      <c r="R323" s="46"/>
      <c r="S323" s="46"/>
      <c r="T323" s="46"/>
      <c r="Y323" s="64"/>
      <c r="AE323" s="167"/>
      <c r="AF323" s="51"/>
      <c r="AG323" s="167"/>
      <c r="AL323" s="167"/>
      <c r="AM323" s="53"/>
      <c r="AN323" s="50"/>
      <c r="AO323" s="50"/>
      <c r="AP323" s="54"/>
    </row>
    <row r="324" spans="1:42" x14ac:dyDescent="0.25">
      <c r="A324" s="39"/>
      <c r="G324" s="63"/>
      <c r="N324" s="45"/>
      <c r="O324" s="45"/>
      <c r="P324" s="45"/>
      <c r="Q324" s="160"/>
      <c r="R324" s="46"/>
      <c r="S324" s="46"/>
      <c r="T324" s="46"/>
      <c r="W324" s="58"/>
      <c r="Y324" s="64"/>
      <c r="AE324" s="167"/>
      <c r="AF324" s="51"/>
      <c r="AG324" s="167"/>
      <c r="AL324" s="167"/>
      <c r="AM324" s="53"/>
      <c r="AN324" s="50"/>
      <c r="AO324" s="50"/>
      <c r="AP324" s="54"/>
    </row>
    <row r="325" spans="1:42" x14ac:dyDescent="0.25">
      <c r="A325" s="39"/>
      <c r="N325" s="45"/>
      <c r="O325" s="45"/>
      <c r="P325" s="45"/>
      <c r="Q325" s="160"/>
      <c r="R325" s="46"/>
      <c r="S325" s="46"/>
      <c r="T325" s="46"/>
      <c r="W325" s="58"/>
      <c r="Y325" s="64"/>
      <c r="AE325" s="167"/>
      <c r="AF325" s="51"/>
      <c r="AG325" s="167"/>
      <c r="AL325" s="167"/>
      <c r="AM325" s="53"/>
      <c r="AN325" s="50"/>
      <c r="AO325" s="50"/>
      <c r="AP325" s="54"/>
    </row>
    <row r="326" spans="1:42" x14ac:dyDescent="0.25">
      <c r="A326" s="39"/>
      <c r="F326" s="64"/>
      <c r="N326" s="45"/>
      <c r="O326" s="45"/>
      <c r="P326" s="45"/>
      <c r="Q326" s="160"/>
      <c r="R326" s="46"/>
      <c r="S326" s="46"/>
      <c r="T326" s="46"/>
      <c r="Y326" s="64"/>
      <c r="AE326" s="167"/>
      <c r="AF326" s="51"/>
      <c r="AG326" s="167"/>
      <c r="AL326" s="167"/>
      <c r="AM326" s="53"/>
      <c r="AN326" s="50"/>
      <c r="AO326" s="50"/>
      <c r="AP326" s="54"/>
    </row>
    <row r="327" spans="1:42" x14ac:dyDescent="0.25">
      <c r="A327" s="39"/>
      <c r="G327" s="63"/>
      <c r="N327" s="45"/>
      <c r="O327" s="45"/>
      <c r="P327" s="45"/>
      <c r="Q327" s="160"/>
      <c r="R327" s="46"/>
      <c r="S327" s="46"/>
      <c r="T327" s="46"/>
      <c r="Y327" s="64"/>
      <c r="AE327" s="167"/>
      <c r="AF327" s="51"/>
      <c r="AG327" s="167"/>
      <c r="AL327" s="167"/>
      <c r="AM327" s="53"/>
      <c r="AN327" s="50"/>
      <c r="AO327" s="50"/>
      <c r="AP327" s="54"/>
    </row>
    <row r="328" spans="1:42" x14ac:dyDescent="0.25">
      <c r="A328" s="39"/>
      <c r="N328" s="45"/>
      <c r="O328" s="45"/>
      <c r="P328" s="45"/>
      <c r="Q328" s="160"/>
      <c r="R328" s="46"/>
      <c r="S328" s="46"/>
      <c r="T328" s="46"/>
      <c r="Y328" s="64"/>
      <c r="AE328" s="167"/>
      <c r="AF328" s="51"/>
      <c r="AG328" s="167"/>
      <c r="AL328" s="167"/>
      <c r="AM328" s="53"/>
      <c r="AN328" s="50"/>
      <c r="AO328" s="50"/>
      <c r="AP328" s="54"/>
    </row>
    <row r="329" spans="1:42" x14ac:dyDescent="0.25">
      <c r="A329" s="39"/>
      <c r="N329" s="45"/>
      <c r="O329" s="45"/>
      <c r="P329" s="45"/>
      <c r="Q329" s="160"/>
      <c r="R329" s="46"/>
      <c r="S329" s="46"/>
      <c r="T329" s="46"/>
      <c r="Y329" s="64"/>
      <c r="AE329" s="167"/>
      <c r="AF329" s="51"/>
      <c r="AG329" s="167"/>
      <c r="AL329" s="167"/>
      <c r="AM329" s="53"/>
      <c r="AN329" s="50"/>
      <c r="AO329" s="50"/>
      <c r="AP329" s="54"/>
    </row>
    <row r="330" spans="1:42" x14ac:dyDescent="0.25">
      <c r="A330" s="39"/>
      <c r="N330" s="45"/>
      <c r="O330" s="45"/>
      <c r="P330" s="45"/>
      <c r="Q330" s="160"/>
      <c r="R330" s="46"/>
      <c r="S330" s="46"/>
      <c r="T330" s="46"/>
      <c r="Y330" s="64"/>
      <c r="AE330" s="167"/>
      <c r="AF330" s="51"/>
      <c r="AG330" s="167"/>
      <c r="AL330" s="167"/>
      <c r="AM330" s="53"/>
      <c r="AN330" s="50"/>
      <c r="AO330" s="50"/>
      <c r="AP330" s="54"/>
    </row>
    <row r="331" spans="1:42" x14ac:dyDescent="0.25">
      <c r="A331" s="39"/>
      <c r="N331" s="45"/>
      <c r="O331" s="45"/>
      <c r="P331" s="45"/>
      <c r="Q331" s="160"/>
      <c r="R331" s="46"/>
      <c r="S331" s="46"/>
      <c r="T331" s="46"/>
      <c r="Y331" s="64"/>
      <c r="AE331" s="167"/>
      <c r="AF331" s="51"/>
      <c r="AG331" s="167"/>
      <c r="AL331" s="167"/>
      <c r="AM331" s="53"/>
      <c r="AN331" s="50"/>
      <c r="AO331" s="50"/>
      <c r="AP331" s="54"/>
    </row>
    <row r="332" spans="1:42" x14ac:dyDescent="0.25">
      <c r="A332" s="39"/>
      <c r="N332" s="45"/>
      <c r="O332" s="45"/>
      <c r="P332" s="45"/>
      <c r="Q332" s="160"/>
      <c r="R332" s="46"/>
      <c r="S332" s="46"/>
      <c r="T332" s="46"/>
      <c r="Y332" s="64"/>
      <c r="AE332" s="167"/>
      <c r="AF332" s="51"/>
      <c r="AG332" s="167"/>
      <c r="AL332" s="167"/>
      <c r="AM332" s="53"/>
      <c r="AN332" s="50"/>
      <c r="AO332" s="50"/>
      <c r="AP332" s="54"/>
    </row>
    <row r="333" spans="1:42" x14ac:dyDescent="0.25">
      <c r="A333" s="39"/>
      <c r="N333" s="45"/>
      <c r="O333" s="45"/>
      <c r="P333" s="45"/>
      <c r="Q333" s="160"/>
      <c r="R333" s="46"/>
      <c r="S333" s="46"/>
      <c r="T333" s="46"/>
      <c r="Y333" s="64"/>
      <c r="AE333" s="167"/>
      <c r="AF333" s="51"/>
      <c r="AG333" s="167"/>
      <c r="AL333" s="167"/>
      <c r="AM333" s="53"/>
      <c r="AN333" s="50"/>
      <c r="AO333" s="50"/>
      <c r="AP333" s="54"/>
    </row>
    <row r="334" spans="1:42" x14ac:dyDescent="0.25">
      <c r="A334" s="39"/>
      <c r="N334" s="45"/>
      <c r="O334" s="45"/>
      <c r="P334" s="45"/>
      <c r="Q334" s="160"/>
      <c r="R334" s="46"/>
      <c r="S334" s="46"/>
      <c r="T334" s="46"/>
      <c r="W334" s="58"/>
      <c r="Y334" s="64"/>
      <c r="AE334" s="167"/>
      <c r="AF334" s="51"/>
      <c r="AG334" s="167"/>
      <c r="AL334" s="167"/>
      <c r="AM334" s="53"/>
      <c r="AN334" s="50"/>
      <c r="AO334" s="50"/>
      <c r="AP334" s="54"/>
    </row>
    <row r="335" spans="1:42" x14ac:dyDescent="0.25">
      <c r="A335" s="39"/>
      <c r="N335" s="45"/>
      <c r="O335" s="45"/>
      <c r="P335" s="45"/>
      <c r="Q335" s="160"/>
      <c r="R335" s="46"/>
      <c r="S335" s="46"/>
      <c r="T335" s="46"/>
      <c r="Y335" s="64"/>
      <c r="AE335" s="167"/>
      <c r="AF335" s="51"/>
      <c r="AG335" s="167"/>
      <c r="AL335" s="167"/>
      <c r="AM335" s="53"/>
      <c r="AN335" s="50"/>
      <c r="AO335" s="50"/>
      <c r="AP335" s="54"/>
    </row>
    <row r="336" spans="1:42" x14ac:dyDescent="0.25">
      <c r="A336" s="39"/>
      <c r="N336" s="45"/>
      <c r="O336" s="45"/>
      <c r="P336" s="45"/>
      <c r="Q336" s="160"/>
      <c r="R336" s="46"/>
      <c r="S336" s="46"/>
      <c r="T336" s="46"/>
      <c r="Y336" s="64"/>
      <c r="AE336" s="167"/>
      <c r="AF336" s="51"/>
      <c r="AG336" s="167"/>
      <c r="AL336" s="167"/>
      <c r="AM336" s="53"/>
      <c r="AN336" s="50"/>
      <c r="AO336" s="50"/>
      <c r="AP336" s="54"/>
    </row>
    <row r="337" spans="1:42" x14ac:dyDescent="0.25">
      <c r="A337" s="39"/>
      <c r="N337" s="45"/>
      <c r="O337" s="45"/>
      <c r="P337" s="45"/>
      <c r="Q337" s="160"/>
      <c r="R337" s="46"/>
      <c r="S337" s="46"/>
      <c r="T337" s="46"/>
      <c r="Y337" s="64"/>
      <c r="AE337" s="167"/>
      <c r="AF337" s="51"/>
      <c r="AG337" s="167"/>
      <c r="AL337" s="167"/>
      <c r="AM337" s="53"/>
      <c r="AN337" s="50"/>
      <c r="AO337" s="50"/>
      <c r="AP337" s="54"/>
    </row>
    <row r="338" spans="1:42" x14ac:dyDescent="0.25">
      <c r="A338" s="39"/>
      <c r="N338" s="45"/>
      <c r="O338" s="45"/>
      <c r="P338" s="45"/>
      <c r="Q338" s="160"/>
      <c r="R338" s="46"/>
      <c r="S338" s="46"/>
      <c r="T338" s="46"/>
      <c r="Y338" s="64"/>
      <c r="AE338" s="167"/>
      <c r="AF338" s="51"/>
      <c r="AG338" s="167"/>
      <c r="AL338" s="167"/>
      <c r="AM338" s="53"/>
      <c r="AN338" s="50"/>
      <c r="AO338" s="50"/>
      <c r="AP338" s="54"/>
    </row>
    <row r="339" spans="1:42" x14ac:dyDescent="0.25">
      <c r="A339" s="39"/>
      <c r="N339" s="45"/>
      <c r="O339" s="45"/>
      <c r="P339" s="45"/>
      <c r="Q339" s="160"/>
      <c r="R339" s="46"/>
      <c r="S339" s="46"/>
      <c r="T339" s="46"/>
      <c r="Y339" s="64"/>
      <c r="AE339" s="167"/>
      <c r="AF339" s="51"/>
      <c r="AG339" s="167"/>
      <c r="AL339" s="167"/>
      <c r="AM339" s="53"/>
      <c r="AN339" s="50"/>
      <c r="AO339" s="50"/>
      <c r="AP339" s="54"/>
    </row>
    <row r="340" spans="1:42" x14ac:dyDescent="0.25">
      <c r="A340" s="39"/>
      <c r="N340" s="45"/>
      <c r="O340" s="45"/>
      <c r="P340" s="45"/>
      <c r="Q340" s="160"/>
      <c r="R340" s="46"/>
      <c r="S340" s="46"/>
      <c r="T340" s="46"/>
      <c r="W340" s="58"/>
      <c r="Y340" s="64"/>
      <c r="AE340" s="167"/>
      <c r="AF340" s="51"/>
      <c r="AG340" s="167"/>
      <c r="AL340" s="167"/>
      <c r="AM340" s="53"/>
      <c r="AN340" s="50"/>
      <c r="AO340" s="50"/>
      <c r="AP340" s="54"/>
    </row>
    <row r="341" spans="1:42" x14ac:dyDescent="0.25">
      <c r="A341" s="39"/>
      <c r="N341" s="45"/>
      <c r="O341" s="45"/>
      <c r="P341" s="45"/>
      <c r="Q341" s="160"/>
      <c r="R341" s="46"/>
      <c r="S341" s="46"/>
      <c r="T341" s="46"/>
      <c r="Y341" s="64"/>
      <c r="AE341" s="167"/>
      <c r="AF341" s="51"/>
      <c r="AG341" s="167"/>
      <c r="AL341" s="167"/>
      <c r="AM341" s="53"/>
      <c r="AN341" s="50"/>
      <c r="AO341" s="50"/>
      <c r="AP341" s="54"/>
    </row>
    <row r="342" spans="1:42" x14ac:dyDescent="0.25">
      <c r="A342" s="39"/>
      <c r="N342" s="45"/>
      <c r="O342" s="45"/>
      <c r="P342" s="45"/>
      <c r="Q342" s="160"/>
      <c r="R342" s="46"/>
      <c r="S342" s="46"/>
      <c r="T342" s="46"/>
      <c r="W342" s="58"/>
      <c r="Y342" s="64"/>
      <c r="AE342" s="167"/>
      <c r="AF342" s="51"/>
      <c r="AG342" s="167"/>
      <c r="AL342" s="167"/>
      <c r="AM342" s="53"/>
      <c r="AN342" s="50"/>
      <c r="AO342" s="50"/>
      <c r="AP342" s="54"/>
    </row>
    <row r="343" spans="1:42" x14ac:dyDescent="0.25">
      <c r="A343" s="39"/>
      <c r="N343" s="45"/>
      <c r="O343" s="45"/>
      <c r="P343" s="45"/>
      <c r="Q343" s="160"/>
      <c r="R343" s="46"/>
      <c r="S343" s="46"/>
      <c r="T343" s="46"/>
      <c r="W343" s="58"/>
      <c r="Y343" s="64"/>
      <c r="AE343" s="167"/>
      <c r="AF343" s="51"/>
      <c r="AG343" s="167"/>
      <c r="AL343" s="167"/>
      <c r="AM343" s="53"/>
      <c r="AN343" s="50"/>
      <c r="AO343" s="50"/>
      <c r="AP343" s="54"/>
    </row>
    <row r="344" spans="1:42" x14ac:dyDescent="0.25">
      <c r="A344" s="39"/>
      <c r="N344" s="45"/>
      <c r="O344" s="45"/>
      <c r="P344" s="45"/>
      <c r="Q344" s="160"/>
      <c r="R344" s="46"/>
      <c r="S344" s="46"/>
      <c r="T344" s="46"/>
      <c r="Y344" s="64"/>
      <c r="AE344" s="167"/>
      <c r="AF344" s="51"/>
      <c r="AG344" s="167"/>
      <c r="AL344" s="167"/>
      <c r="AM344" s="53"/>
      <c r="AN344" s="50"/>
      <c r="AO344" s="50"/>
      <c r="AP344" s="54"/>
    </row>
    <row r="345" spans="1:42" x14ac:dyDescent="0.25">
      <c r="A345" s="39"/>
      <c r="N345" s="45"/>
      <c r="O345" s="45"/>
      <c r="P345" s="45"/>
      <c r="Q345" s="160"/>
      <c r="R345" s="46"/>
      <c r="S345" s="46"/>
      <c r="T345" s="46"/>
      <c r="W345" s="58"/>
      <c r="Y345" s="64"/>
      <c r="AE345" s="167"/>
      <c r="AF345" s="51"/>
      <c r="AG345" s="167"/>
      <c r="AL345" s="167"/>
      <c r="AM345" s="53"/>
      <c r="AN345" s="50"/>
      <c r="AO345" s="50"/>
      <c r="AP345" s="54"/>
    </row>
    <row r="346" spans="1:42" x14ac:dyDescent="0.25">
      <c r="A346" s="39"/>
      <c r="N346" s="45"/>
      <c r="O346" s="45"/>
      <c r="P346" s="45"/>
      <c r="Q346" s="160"/>
      <c r="R346" s="46"/>
      <c r="S346" s="46"/>
      <c r="T346" s="46"/>
      <c r="W346" s="58"/>
      <c r="Y346" s="64"/>
      <c r="AE346" s="167"/>
      <c r="AF346" s="51"/>
      <c r="AG346" s="167"/>
      <c r="AL346" s="167"/>
      <c r="AM346" s="53"/>
      <c r="AN346" s="50"/>
      <c r="AO346" s="50"/>
      <c r="AP346" s="54"/>
    </row>
    <row r="347" spans="1:42" x14ac:dyDescent="0.25">
      <c r="A347" s="39"/>
      <c r="N347" s="45"/>
      <c r="O347" s="45"/>
      <c r="P347" s="45"/>
      <c r="Q347" s="160"/>
      <c r="R347" s="46"/>
      <c r="S347" s="46"/>
      <c r="T347" s="46"/>
      <c r="Y347" s="64"/>
      <c r="AE347" s="167"/>
      <c r="AF347" s="51"/>
      <c r="AG347" s="167"/>
      <c r="AL347" s="167"/>
      <c r="AM347" s="53"/>
      <c r="AN347" s="50"/>
      <c r="AO347" s="50"/>
      <c r="AP347" s="54"/>
    </row>
    <row r="348" spans="1:42" x14ac:dyDescent="0.25">
      <c r="A348" s="39"/>
      <c r="N348" s="45"/>
      <c r="O348" s="45"/>
      <c r="P348" s="45"/>
      <c r="Q348" s="160"/>
      <c r="R348" s="46"/>
      <c r="S348" s="46"/>
      <c r="T348" s="46"/>
      <c r="Y348" s="64"/>
      <c r="AE348" s="167"/>
      <c r="AF348" s="51"/>
      <c r="AG348" s="167"/>
      <c r="AL348" s="167"/>
      <c r="AM348" s="53"/>
      <c r="AN348" s="50"/>
      <c r="AO348" s="50"/>
      <c r="AP348" s="54"/>
    </row>
    <row r="349" spans="1:42" x14ac:dyDescent="0.25">
      <c r="A349" s="39"/>
      <c r="N349" s="45"/>
      <c r="O349" s="45"/>
      <c r="P349" s="45"/>
      <c r="Q349" s="160"/>
      <c r="R349" s="46"/>
      <c r="S349" s="46"/>
      <c r="T349" s="46"/>
      <c r="Y349" s="64"/>
      <c r="AE349" s="167"/>
      <c r="AF349" s="51"/>
      <c r="AG349" s="167"/>
      <c r="AL349" s="167"/>
      <c r="AM349" s="53"/>
      <c r="AN349" s="50"/>
      <c r="AO349" s="50"/>
      <c r="AP349" s="54"/>
    </row>
    <row r="350" spans="1:42" x14ac:dyDescent="0.25">
      <c r="A350" s="39"/>
      <c r="N350" s="45"/>
      <c r="O350" s="45"/>
      <c r="P350" s="45"/>
      <c r="Q350" s="160"/>
      <c r="R350" s="46"/>
      <c r="S350" s="46"/>
      <c r="T350" s="46"/>
      <c r="W350" s="58"/>
      <c r="Y350" s="64"/>
      <c r="AE350" s="167"/>
      <c r="AF350" s="51"/>
      <c r="AG350" s="167"/>
      <c r="AL350" s="167"/>
      <c r="AM350" s="53"/>
      <c r="AN350" s="50"/>
      <c r="AO350" s="50"/>
      <c r="AP350" s="54"/>
    </row>
    <row r="351" spans="1:42" x14ac:dyDescent="0.25">
      <c r="A351" s="39"/>
      <c r="N351" s="45"/>
      <c r="O351" s="45"/>
      <c r="P351" s="45"/>
      <c r="Q351" s="160"/>
      <c r="R351" s="46"/>
      <c r="S351" s="46"/>
      <c r="T351" s="46"/>
      <c r="Y351" s="64"/>
      <c r="AE351" s="167"/>
      <c r="AF351" s="51"/>
      <c r="AG351" s="167"/>
      <c r="AL351" s="167"/>
      <c r="AM351" s="53"/>
      <c r="AN351" s="50"/>
      <c r="AO351" s="50"/>
      <c r="AP351" s="54"/>
    </row>
    <row r="352" spans="1:42" x14ac:dyDescent="0.25">
      <c r="A352" s="39"/>
      <c r="N352" s="45"/>
      <c r="O352" s="45"/>
      <c r="P352" s="45"/>
      <c r="Q352" s="160"/>
      <c r="R352" s="46"/>
      <c r="S352" s="46"/>
      <c r="T352" s="46"/>
      <c r="W352" s="58"/>
      <c r="Y352" s="64"/>
      <c r="AE352" s="167"/>
      <c r="AF352" s="51"/>
      <c r="AG352" s="167"/>
      <c r="AL352" s="167"/>
      <c r="AM352" s="53"/>
      <c r="AN352" s="50"/>
      <c r="AO352" s="50"/>
      <c r="AP352" s="54"/>
    </row>
    <row r="353" spans="1:42" x14ac:dyDescent="0.25">
      <c r="A353" s="39"/>
      <c r="N353" s="45"/>
      <c r="O353" s="45"/>
      <c r="P353" s="45"/>
      <c r="Q353" s="160"/>
      <c r="R353" s="46"/>
      <c r="S353" s="46"/>
      <c r="T353" s="46"/>
      <c r="Y353" s="64"/>
      <c r="AE353" s="167"/>
      <c r="AF353" s="51"/>
      <c r="AG353" s="167"/>
      <c r="AL353" s="167"/>
      <c r="AM353" s="53"/>
      <c r="AN353" s="50"/>
      <c r="AO353" s="50"/>
      <c r="AP353" s="54"/>
    </row>
    <row r="354" spans="1:42" x14ac:dyDescent="0.25">
      <c r="A354" s="39"/>
      <c r="N354" s="45"/>
      <c r="O354" s="45"/>
      <c r="P354" s="45"/>
      <c r="Q354" s="160"/>
      <c r="R354" s="46"/>
      <c r="S354" s="46"/>
      <c r="T354" s="46"/>
      <c r="Y354" s="64"/>
      <c r="AE354" s="167"/>
      <c r="AF354" s="51"/>
      <c r="AG354" s="167"/>
      <c r="AL354" s="167"/>
      <c r="AM354" s="53"/>
      <c r="AN354" s="50"/>
      <c r="AO354" s="50"/>
      <c r="AP354" s="54"/>
    </row>
    <row r="355" spans="1:42" x14ac:dyDescent="0.25">
      <c r="A355" s="39"/>
      <c r="J355" s="42"/>
      <c r="N355" s="45"/>
      <c r="O355" s="45"/>
      <c r="P355" s="45"/>
      <c r="Q355" s="160"/>
      <c r="R355" s="46"/>
      <c r="S355" s="46"/>
      <c r="T355" s="46"/>
      <c r="W355" s="58"/>
      <c r="Y355" s="64"/>
      <c r="AE355" s="167"/>
      <c r="AF355" s="51"/>
      <c r="AG355" s="167"/>
      <c r="AL355" s="167"/>
      <c r="AM355" s="53"/>
      <c r="AN355" s="50"/>
      <c r="AO355" s="50"/>
      <c r="AP355" s="54"/>
    </row>
    <row r="356" spans="1:42" x14ac:dyDescent="0.25">
      <c r="A356" s="39"/>
      <c r="N356" s="45"/>
      <c r="O356" s="45"/>
      <c r="P356" s="45"/>
      <c r="Q356" s="160"/>
      <c r="R356" s="46"/>
      <c r="S356" s="46"/>
      <c r="T356" s="46"/>
      <c r="Y356" s="64"/>
      <c r="AE356" s="167"/>
      <c r="AF356" s="51"/>
      <c r="AG356" s="167"/>
      <c r="AL356" s="167"/>
      <c r="AM356" s="53"/>
      <c r="AN356" s="50"/>
      <c r="AO356" s="50"/>
      <c r="AP356" s="54"/>
    </row>
    <row r="357" spans="1:42" x14ac:dyDescent="0.25">
      <c r="A357" s="39"/>
      <c r="N357" s="45"/>
      <c r="O357" s="45"/>
      <c r="P357" s="45"/>
      <c r="Q357" s="160"/>
      <c r="R357" s="46"/>
      <c r="S357" s="46"/>
      <c r="T357" s="46"/>
      <c r="W357" s="58"/>
      <c r="Y357" s="64"/>
      <c r="AE357" s="167"/>
      <c r="AF357" s="51"/>
      <c r="AG357" s="167"/>
      <c r="AL357" s="167"/>
      <c r="AM357" s="53"/>
      <c r="AN357" s="50"/>
      <c r="AO357" s="50"/>
      <c r="AP357" s="54"/>
    </row>
    <row r="358" spans="1:42" x14ac:dyDescent="0.25">
      <c r="A358" s="39"/>
      <c r="N358" s="45"/>
      <c r="O358" s="45"/>
      <c r="P358" s="45"/>
      <c r="Q358" s="160"/>
      <c r="R358" s="46"/>
      <c r="S358" s="46"/>
      <c r="T358" s="46"/>
      <c r="Y358" s="64"/>
      <c r="AE358" s="167"/>
      <c r="AF358" s="51"/>
      <c r="AG358" s="167"/>
      <c r="AL358" s="167"/>
      <c r="AM358" s="53"/>
      <c r="AN358" s="50"/>
      <c r="AO358" s="50"/>
      <c r="AP358" s="54"/>
    </row>
    <row r="359" spans="1:42" x14ac:dyDescent="0.25">
      <c r="A359" s="39"/>
      <c r="N359" s="45"/>
      <c r="O359" s="45"/>
      <c r="P359" s="45"/>
      <c r="Q359" s="160"/>
      <c r="R359" s="46"/>
      <c r="S359" s="46"/>
      <c r="T359" s="46"/>
      <c r="W359" s="58"/>
      <c r="Y359" s="64"/>
      <c r="AE359" s="167"/>
      <c r="AF359" s="51"/>
      <c r="AG359" s="167"/>
      <c r="AL359" s="167"/>
      <c r="AM359" s="53"/>
      <c r="AN359" s="50"/>
      <c r="AO359" s="50"/>
      <c r="AP359" s="54"/>
    </row>
    <row r="360" spans="1:42" x14ac:dyDescent="0.25">
      <c r="A360" s="39"/>
      <c r="N360" s="45"/>
      <c r="O360" s="45"/>
      <c r="P360" s="45"/>
      <c r="Q360" s="160"/>
      <c r="R360" s="46"/>
      <c r="S360" s="46"/>
      <c r="T360" s="46"/>
      <c r="W360" s="58"/>
      <c r="Y360" s="64"/>
      <c r="AE360" s="167"/>
      <c r="AF360" s="51"/>
      <c r="AG360" s="167"/>
      <c r="AL360" s="167"/>
      <c r="AM360" s="53"/>
      <c r="AN360" s="50"/>
      <c r="AO360" s="50"/>
      <c r="AP360" s="54"/>
    </row>
    <row r="361" spans="1:42" x14ac:dyDescent="0.25">
      <c r="A361" s="39"/>
      <c r="N361" s="45"/>
      <c r="O361" s="45"/>
      <c r="P361" s="45"/>
      <c r="Q361" s="160"/>
      <c r="R361" s="46"/>
      <c r="S361" s="46"/>
      <c r="T361" s="46"/>
      <c r="Y361" s="64"/>
      <c r="AE361" s="167"/>
      <c r="AF361" s="51"/>
      <c r="AG361" s="167"/>
      <c r="AL361" s="167"/>
      <c r="AM361" s="53"/>
      <c r="AN361" s="50"/>
      <c r="AO361" s="50"/>
      <c r="AP361" s="54"/>
    </row>
    <row r="362" spans="1:42" x14ac:dyDescent="0.25">
      <c r="A362" s="39"/>
      <c r="N362" s="45"/>
      <c r="O362" s="45"/>
      <c r="P362" s="45"/>
      <c r="Q362" s="160"/>
      <c r="R362" s="46"/>
      <c r="S362" s="46"/>
      <c r="T362" s="46"/>
      <c r="Y362" s="64"/>
      <c r="AE362" s="167"/>
      <c r="AF362" s="51"/>
      <c r="AG362" s="167"/>
      <c r="AL362" s="167"/>
      <c r="AM362" s="53"/>
      <c r="AN362" s="50"/>
      <c r="AO362" s="50"/>
      <c r="AP362" s="54"/>
    </row>
    <row r="363" spans="1:42" x14ac:dyDescent="0.25">
      <c r="A363" s="39"/>
      <c r="N363" s="45"/>
      <c r="O363" s="45"/>
      <c r="P363" s="45"/>
      <c r="Q363" s="160"/>
      <c r="R363" s="46"/>
      <c r="S363" s="46"/>
      <c r="T363" s="46"/>
      <c r="Y363" s="64"/>
      <c r="AE363" s="167"/>
      <c r="AF363" s="51"/>
      <c r="AG363" s="167"/>
      <c r="AL363" s="167"/>
      <c r="AM363" s="53"/>
      <c r="AN363" s="50"/>
      <c r="AO363" s="50"/>
      <c r="AP363" s="54"/>
    </row>
    <row r="364" spans="1:42" x14ac:dyDescent="0.25">
      <c r="A364" s="39"/>
      <c r="N364" s="45"/>
      <c r="O364" s="45"/>
      <c r="P364" s="45"/>
      <c r="Q364" s="160"/>
      <c r="R364" s="46"/>
      <c r="S364" s="46"/>
      <c r="T364" s="46"/>
      <c r="Y364" s="64"/>
      <c r="AE364" s="167"/>
      <c r="AF364" s="51"/>
      <c r="AG364" s="167"/>
      <c r="AL364" s="167"/>
      <c r="AM364" s="53"/>
      <c r="AN364" s="50"/>
      <c r="AO364" s="50"/>
      <c r="AP364" s="54"/>
    </row>
    <row r="365" spans="1:42" x14ac:dyDescent="0.25">
      <c r="A365" s="39"/>
      <c r="N365" s="45"/>
      <c r="O365" s="45"/>
      <c r="P365" s="45"/>
      <c r="Q365" s="160"/>
      <c r="R365" s="46"/>
      <c r="S365" s="46"/>
      <c r="T365" s="46"/>
      <c r="Y365" s="64"/>
      <c r="AE365" s="167"/>
      <c r="AF365" s="51"/>
      <c r="AG365" s="167"/>
      <c r="AL365" s="167"/>
      <c r="AM365" s="53"/>
      <c r="AN365" s="50"/>
      <c r="AO365" s="50"/>
      <c r="AP365" s="54"/>
    </row>
    <row r="366" spans="1:42" x14ac:dyDescent="0.25">
      <c r="A366" s="39"/>
      <c r="N366" s="45"/>
      <c r="O366" s="45"/>
      <c r="P366" s="45"/>
      <c r="Q366" s="160"/>
      <c r="R366" s="46"/>
      <c r="S366" s="46"/>
      <c r="T366" s="46"/>
      <c r="Y366" s="64"/>
      <c r="AE366" s="167"/>
      <c r="AF366" s="51"/>
      <c r="AG366" s="167"/>
      <c r="AL366" s="167"/>
      <c r="AM366" s="53"/>
      <c r="AN366" s="50"/>
      <c r="AO366" s="50"/>
      <c r="AP366" s="54"/>
    </row>
    <row r="367" spans="1:42" x14ac:dyDescent="0.25">
      <c r="A367" s="39"/>
      <c r="N367" s="45"/>
      <c r="O367" s="45"/>
      <c r="P367" s="45"/>
      <c r="Q367" s="160"/>
      <c r="R367" s="46"/>
      <c r="S367" s="46"/>
      <c r="T367" s="46"/>
      <c r="Y367" s="64"/>
      <c r="AE367" s="167"/>
      <c r="AF367" s="51"/>
      <c r="AG367" s="167"/>
      <c r="AL367" s="167"/>
      <c r="AM367" s="53"/>
      <c r="AN367" s="50"/>
      <c r="AO367" s="50"/>
      <c r="AP367" s="54"/>
    </row>
    <row r="368" spans="1:42" x14ac:dyDescent="0.25">
      <c r="A368" s="39"/>
      <c r="N368" s="45"/>
      <c r="O368" s="45"/>
      <c r="P368" s="45"/>
      <c r="Q368" s="160"/>
      <c r="R368" s="46"/>
      <c r="S368" s="46"/>
      <c r="T368" s="46"/>
      <c r="Y368" s="64"/>
      <c r="AE368" s="167"/>
      <c r="AF368" s="51"/>
      <c r="AG368" s="167"/>
      <c r="AL368" s="167"/>
      <c r="AM368" s="53"/>
      <c r="AN368" s="50"/>
      <c r="AO368" s="50"/>
      <c r="AP368" s="54"/>
    </row>
    <row r="369" spans="1:42" x14ac:dyDescent="0.25">
      <c r="A369" s="39"/>
      <c r="N369" s="45"/>
      <c r="O369" s="45"/>
      <c r="P369" s="45"/>
      <c r="Q369" s="160"/>
      <c r="R369" s="46"/>
      <c r="S369" s="46"/>
      <c r="T369" s="46"/>
      <c r="Y369" s="64"/>
      <c r="AE369" s="167"/>
      <c r="AF369" s="51"/>
      <c r="AG369" s="167"/>
      <c r="AL369" s="167"/>
      <c r="AM369" s="53"/>
      <c r="AN369" s="50"/>
      <c r="AO369" s="50"/>
      <c r="AP369" s="54"/>
    </row>
    <row r="370" spans="1:42" x14ac:dyDescent="0.25">
      <c r="A370" s="39"/>
      <c r="N370" s="45"/>
      <c r="O370" s="45"/>
      <c r="P370" s="45"/>
      <c r="Q370" s="160"/>
      <c r="R370" s="46"/>
      <c r="S370" s="46"/>
      <c r="T370" s="46"/>
      <c r="Y370" s="64"/>
      <c r="AE370" s="167"/>
      <c r="AF370" s="51"/>
      <c r="AG370" s="167"/>
      <c r="AL370" s="167"/>
      <c r="AM370" s="53"/>
      <c r="AN370" s="50"/>
      <c r="AO370" s="50"/>
      <c r="AP370" s="54"/>
    </row>
    <row r="371" spans="1:42" x14ac:dyDescent="0.25">
      <c r="A371" s="39"/>
      <c r="G371" s="63"/>
      <c r="N371" s="45"/>
      <c r="O371" s="45"/>
      <c r="P371" s="45"/>
      <c r="Q371" s="160"/>
      <c r="R371" s="46"/>
      <c r="S371" s="46"/>
      <c r="T371" s="46"/>
      <c r="Y371" s="64"/>
      <c r="AE371" s="167"/>
      <c r="AF371" s="51"/>
      <c r="AG371" s="167"/>
      <c r="AL371" s="167"/>
      <c r="AM371" s="53"/>
      <c r="AN371" s="50"/>
      <c r="AO371" s="50"/>
      <c r="AP371" s="54"/>
    </row>
    <row r="372" spans="1:42" x14ac:dyDescent="0.25">
      <c r="A372" s="39"/>
      <c r="N372" s="45"/>
      <c r="O372" s="45"/>
      <c r="P372" s="45"/>
      <c r="Q372" s="160"/>
      <c r="R372" s="46"/>
      <c r="S372" s="46"/>
      <c r="T372" s="46"/>
      <c r="Y372" s="64"/>
      <c r="AE372" s="167"/>
      <c r="AF372" s="51"/>
      <c r="AG372" s="167"/>
      <c r="AL372" s="167"/>
      <c r="AM372" s="53"/>
      <c r="AN372" s="50"/>
      <c r="AO372" s="50"/>
      <c r="AP372" s="54"/>
    </row>
    <row r="373" spans="1:42" x14ac:dyDescent="0.25">
      <c r="A373" s="39"/>
      <c r="N373" s="45"/>
      <c r="O373" s="45"/>
      <c r="P373" s="45"/>
      <c r="Q373" s="160"/>
      <c r="R373" s="46"/>
      <c r="S373" s="46"/>
      <c r="T373" s="46"/>
      <c r="Y373" s="64"/>
      <c r="AE373" s="167"/>
      <c r="AF373" s="51"/>
      <c r="AG373" s="167"/>
      <c r="AL373" s="167"/>
      <c r="AM373" s="53"/>
      <c r="AN373" s="50"/>
      <c r="AO373" s="50"/>
      <c r="AP373" s="54"/>
    </row>
    <row r="374" spans="1:42" x14ac:dyDescent="0.25">
      <c r="A374" s="39"/>
      <c r="N374" s="45"/>
      <c r="O374" s="45"/>
      <c r="P374" s="45"/>
      <c r="Q374" s="160"/>
      <c r="R374" s="46"/>
      <c r="S374" s="46"/>
      <c r="T374" s="46"/>
      <c r="W374" s="58"/>
      <c r="Y374" s="64"/>
      <c r="AE374" s="167"/>
      <c r="AF374" s="51"/>
      <c r="AG374" s="167"/>
      <c r="AL374" s="167"/>
      <c r="AM374" s="53"/>
      <c r="AN374" s="50"/>
      <c r="AO374" s="50"/>
      <c r="AP374" s="54"/>
    </row>
    <row r="375" spans="1:42" x14ac:dyDescent="0.25">
      <c r="A375" s="39"/>
      <c r="N375" s="45"/>
      <c r="O375" s="45"/>
      <c r="P375" s="45"/>
      <c r="Q375" s="160"/>
      <c r="R375" s="46"/>
      <c r="S375" s="46"/>
      <c r="T375" s="46"/>
      <c r="Y375" s="64"/>
      <c r="AE375" s="167"/>
      <c r="AF375" s="51"/>
      <c r="AG375" s="167"/>
      <c r="AL375" s="167"/>
      <c r="AM375" s="53"/>
      <c r="AN375" s="50"/>
      <c r="AO375" s="50"/>
      <c r="AP375" s="54"/>
    </row>
    <row r="376" spans="1:42" x14ac:dyDescent="0.25">
      <c r="A376" s="39"/>
      <c r="N376" s="45"/>
      <c r="O376" s="45"/>
      <c r="P376" s="45"/>
      <c r="Q376" s="160"/>
      <c r="R376" s="46"/>
      <c r="S376" s="46"/>
      <c r="T376" s="46"/>
      <c r="Y376" s="64"/>
      <c r="AE376" s="167"/>
      <c r="AF376" s="51"/>
      <c r="AG376" s="167"/>
      <c r="AL376" s="167"/>
      <c r="AM376" s="53"/>
      <c r="AN376" s="50"/>
      <c r="AO376" s="50"/>
      <c r="AP376" s="54"/>
    </row>
    <row r="377" spans="1:42" x14ac:dyDescent="0.25">
      <c r="A377" s="39"/>
      <c r="N377" s="45"/>
      <c r="O377" s="45"/>
      <c r="P377" s="45"/>
      <c r="Q377" s="160"/>
      <c r="R377" s="46"/>
      <c r="S377" s="46"/>
      <c r="T377" s="46"/>
      <c r="Y377" s="64"/>
      <c r="AE377" s="167"/>
      <c r="AF377" s="51"/>
      <c r="AG377" s="167"/>
      <c r="AL377" s="167"/>
      <c r="AM377" s="53"/>
      <c r="AN377" s="50"/>
      <c r="AO377" s="50"/>
      <c r="AP377" s="54"/>
    </row>
    <row r="378" spans="1:42" x14ac:dyDescent="0.25">
      <c r="A378" s="39"/>
      <c r="N378" s="45"/>
      <c r="O378" s="45"/>
      <c r="P378" s="45"/>
      <c r="Q378" s="160"/>
      <c r="R378" s="46"/>
      <c r="S378" s="46"/>
      <c r="T378" s="46"/>
      <c r="W378" s="58"/>
      <c r="Y378" s="64"/>
      <c r="AE378" s="167"/>
      <c r="AF378" s="51"/>
      <c r="AG378" s="167"/>
      <c r="AL378" s="167"/>
      <c r="AM378" s="53"/>
      <c r="AN378" s="50"/>
      <c r="AO378" s="50"/>
      <c r="AP378" s="54"/>
    </row>
    <row r="379" spans="1:42" x14ac:dyDescent="0.25">
      <c r="A379" s="39"/>
      <c r="N379" s="45"/>
      <c r="O379" s="45"/>
      <c r="P379" s="45"/>
      <c r="Q379" s="160"/>
      <c r="R379" s="46"/>
      <c r="S379" s="46"/>
      <c r="T379" s="46"/>
      <c r="W379" s="58"/>
      <c r="Y379" s="64"/>
      <c r="AE379" s="167"/>
      <c r="AF379" s="51"/>
      <c r="AG379" s="167"/>
      <c r="AL379" s="167"/>
      <c r="AM379" s="53"/>
      <c r="AN379" s="50"/>
      <c r="AO379" s="50"/>
      <c r="AP379" s="54"/>
    </row>
    <row r="380" spans="1:42" x14ac:dyDescent="0.25">
      <c r="A380" s="39"/>
      <c r="N380" s="45"/>
      <c r="O380" s="45"/>
      <c r="P380" s="45"/>
      <c r="Q380" s="160"/>
      <c r="R380" s="46"/>
      <c r="S380" s="46"/>
      <c r="T380" s="46"/>
      <c r="Y380" s="64"/>
      <c r="AE380" s="167"/>
      <c r="AF380" s="51"/>
      <c r="AG380" s="167"/>
      <c r="AL380" s="167"/>
      <c r="AM380" s="53"/>
      <c r="AN380" s="50"/>
      <c r="AO380" s="50"/>
      <c r="AP380" s="54"/>
    </row>
    <row r="381" spans="1:42" x14ac:dyDescent="0.25">
      <c r="A381" s="39"/>
      <c r="N381" s="45"/>
      <c r="O381" s="45"/>
      <c r="P381" s="45"/>
      <c r="Q381" s="160"/>
      <c r="R381" s="46"/>
      <c r="S381" s="46"/>
      <c r="T381" s="46"/>
      <c r="W381" s="58"/>
      <c r="Y381" s="64"/>
      <c r="AE381" s="167"/>
      <c r="AF381" s="51"/>
      <c r="AG381" s="167"/>
      <c r="AL381" s="167"/>
      <c r="AM381" s="53"/>
      <c r="AN381" s="50"/>
      <c r="AO381" s="50"/>
      <c r="AP381" s="54"/>
    </row>
    <row r="382" spans="1:42" x14ac:dyDescent="0.25">
      <c r="A382" s="39"/>
      <c r="N382" s="45"/>
      <c r="O382" s="45"/>
      <c r="P382" s="45"/>
      <c r="Q382" s="160"/>
      <c r="R382" s="46"/>
      <c r="S382" s="46"/>
      <c r="T382" s="46"/>
      <c r="W382" s="58"/>
      <c r="Y382" s="64"/>
      <c r="AE382" s="167"/>
      <c r="AF382" s="51"/>
      <c r="AG382" s="167"/>
      <c r="AL382" s="167"/>
      <c r="AM382" s="53"/>
      <c r="AN382" s="50"/>
      <c r="AO382" s="50"/>
      <c r="AP382" s="54"/>
    </row>
    <row r="383" spans="1:42" x14ac:dyDescent="0.25">
      <c r="A383" s="39"/>
      <c r="N383" s="45"/>
      <c r="O383" s="45"/>
      <c r="P383" s="45"/>
      <c r="Q383" s="160"/>
      <c r="R383" s="46"/>
      <c r="S383" s="46"/>
      <c r="T383" s="46"/>
      <c r="Y383" s="64"/>
      <c r="AE383" s="167"/>
      <c r="AF383" s="51"/>
      <c r="AG383" s="167"/>
      <c r="AL383" s="167"/>
      <c r="AM383" s="53"/>
      <c r="AN383" s="50"/>
      <c r="AO383" s="50"/>
      <c r="AP383" s="54"/>
    </row>
    <row r="384" spans="1:42" x14ac:dyDescent="0.25">
      <c r="A384" s="39"/>
      <c r="N384" s="45"/>
      <c r="O384" s="45"/>
      <c r="P384" s="45"/>
      <c r="Q384" s="160"/>
      <c r="R384" s="46"/>
      <c r="S384" s="46"/>
      <c r="T384" s="46"/>
      <c r="W384" s="58"/>
      <c r="Y384" s="64"/>
      <c r="AE384" s="167"/>
      <c r="AF384" s="51"/>
      <c r="AG384" s="167"/>
      <c r="AL384" s="167"/>
      <c r="AM384" s="53"/>
      <c r="AN384" s="50"/>
      <c r="AO384" s="50"/>
      <c r="AP384" s="54"/>
    </row>
    <row r="385" spans="1:42" x14ac:dyDescent="0.25">
      <c r="A385" s="39"/>
      <c r="N385" s="45"/>
      <c r="O385" s="45"/>
      <c r="P385" s="45"/>
      <c r="Q385" s="160"/>
      <c r="R385" s="46"/>
      <c r="S385" s="46"/>
      <c r="T385" s="46"/>
      <c r="Y385" s="64"/>
      <c r="AE385" s="167"/>
      <c r="AF385" s="51"/>
      <c r="AG385" s="167"/>
      <c r="AL385" s="167"/>
      <c r="AM385" s="53"/>
      <c r="AN385" s="50"/>
      <c r="AO385" s="50"/>
      <c r="AP385" s="54"/>
    </row>
    <row r="386" spans="1:42" x14ac:dyDescent="0.25">
      <c r="A386" s="39"/>
      <c r="N386" s="45"/>
      <c r="O386" s="45"/>
      <c r="P386" s="45"/>
      <c r="Q386" s="160"/>
      <c r="R386" s="46"/>
      <c r="S386" s="46"/>
      <c r="T386" s="46"/>
      <c r="Y386" s="64"/>
      <c r="AE386" s="167"/>
      <c r="AF386" s="51"/>
      <c r="AG386" s="167"/>
      <c r="AL386" s="167"/>
      <c r="AM386" s="53"/>
      <c r="AN386" s="50"/>
      <c r="AO386" s="50"/>
      <c r="AP386" s="54"/>
    </row>
    <row r="387" spans="1:42" x14ac:dyDescent="0.25">
      <c r="A387" s="39"/>
      <c r="N387" s="45"/>
      <c r="O387" s="45"/>
      <c r="P387" s="45"/>
      <c r="Q387" s="160"/>
      <c r="R387" s="46"/>
      <c r="S387" s="46"/>
      <c r="T387" s="46"/>
      <c r="W387" s="58"/>
      <c r="Y387" s="64"/>
      <c r="AE387" s="167"/>
      <c r="AF387" s="51"/>
      <c r="AG387" s="167"/>
      <c r="AL387" s="167"/>
      <c r="AM387" s="53"/>
      <c r="AN387" s="50"/>
      <c r="AO387" s="50"/>
      <c r="AP387" s="54"/>
    </row>
    <row r="388" spans="1:42" x14ac:dyDescent="0.25">
      <c r="A388" s="39"/>
      <c r="N388" s="45"/>
      <c r="O388" s="45"/>
      <c r="P388" s="45"/>
      <c r="Q388" s="160"/>
      <c r="R388" s="46"/>
      <c r="S388" s="46"/>
      <c r="T388" s="46"/>
      <c r="W388" s="58"/>
      <c r="Y388" s="64"/>
      <c r="AD388" s="113"/>
      <c r="AE388" s="167"/>
      <c r="AF388" s="51"/>
      <c r="AG388" s="167"/>
      <c r="AL388" s="167"/>
      <c r="AM388" s="53"/>
      <c r="AN388" s="50"/>
      <c r="AO388" s="50"/>
      <c r="AP388" s="54"/>
    </row>
    <row r="389" spans="1:42" x14ac:dyDescent="0.25">
      <c r="A389" s="39"/>
      <c r="N389" s="45"/>
      <c r="O389" s="45"/>
      <c r="P389" s="45"/>
      <c r="Q389" s="160"/>
      <c r="R389" s="46"/>
      <c r="S389" s="46"/>
      <c r="T389" s="46"/>
      <c r="Y389" s="64"/>
      <c r="AD389" s="113"/>
      <c r="AE389" s="167"/>
      <c r="AF389" s="51"/>
      <c r="AG389" s="167"/>
      <c r="AL389" s="167"/>
      <c r="AM389" s="53"/>
      <c r="AN389" s="50"/>
      <c r="AO389" s="50"/>
      <c r="AP389" s="54"/>
    </row>
    <row r="390" spans="1:42" x14ac:dyDescent="0.25">
      <c r="A390" s="39"/>
      <c r="N390" s="45"/>
      <c r="O390" s="45"/>
      <c r="P390" s="45"/>
      <c r="Q390" s="160"/>
      <c r="R390" s="46"/>
      <c r="S390" s="46"/>
      <c r="T390" s="46"/>
      <c r="Y390" s="64"/>
      <c r="AD390" s="113"/>
      <c r="AE390" s="167"/>
      <c r="AF390" s="52"/>
      <c r="AG390" s="167"/>
      <c r="AL390" s="167"/>
      <c r="AM390" s="53"/>
      <c r="AN390" s="50"/>
      <c r="AO390" s="50"/>
      <c r="AP390" s="54"/>
    </row>
    <row r="391" spans="1:42" x14ac:dyDescent="0.25">
      <c r="A391" s="39"/>
      <c r="N391" s="45"/>
      <c r="O391" s="45"/>
      <c r="P391" s="45"/>
      <c r="Q391" s="160"/>
      <c r="R391" s="46"/>
      <c r="S391" s="46"/>
      <c r="T391" s="46"/>
      <c r="W391" s="58"/>
      <c r="Y391" s="64"/>
      <c r="AD391" s="113"/>
      <c r="AE391" s="167"/>
      <c r="AF391" s="52"/>
      <c r="AG391" s="167"/>
      <c r="AL391" s="167"/>
      <c r="AM391" s="53"/>
      <c r="AN391" s="50"/>
      <c r="AO391" s="50"/>
      <c r="AP391" s="54"/>
    </row>
    <row r="392" spans="1:42" x14ac:dyDescent="0.25">
      <c r="A392" s="39"/>
      <c r="N392" s="45"/>
      <c r="O392" s="45"/>
      <c r="P392" s="45"/>
      <c r="Q392" s="160"/>
      <c r="R392" s="46"/>
      <c r="S392" s="46"/>
      <c r="T392" s="46"/>
      <c r="W392" s="58"/>
      <c r="Y392" s="64"/>
      <c r="AD392" s="113"/>
      <c r="AE392" s="167"/>
      <c r="AF392" s="52"/>
      <c r="AG392" s="167"/>
      <c r="AL392" s="167"/>
      <c r="AM392" s="53"/>
      <c r="AN392" s="50"/>
      <c r="AO392" s="50"/>
      <c r="AP392" s="54"/>
    </row>
    <row r="393" spans="1:42" x14ac:dyDescent="0.25">
      <c r="A393" s="39"/>
      <c r="N393" s="45"/>
      <c r="O393" s="45"/>
      <c r="P393" s="45"/>
      <c r="Q393" s="160"/>
      <c r="R393" s="46"/>
      <c r="S393" s="46"/>
      <c r="T393" s="46"/>
      <c r="W393" s="58"/>
      <c r="Y393" s="64"/>
      <c r="AD393" s="113"/>
      <c r="AE393" s="167"/>
      <c r="AF393" s="52"/>
      <c r="AG393" s="167"/>
      <c r="AL393" s="167"/>
      <c r="AM393" s="53"/>
      <c r="AN393" s="50"/>
      <c r="AO393" s="50"/>
      <c r="AP393" s="54"/>
    </row>
    <row r="394" spans="1:42" x14ac:dyDescent="0.25">
      <c r="A394" s="39"/>
      <c r="N394" s="45"/>
      <c r="O394" s="45"/>
      <c r="P394" s="45"/>
      <c r="Q394" s="160"/>
      <c r="R394" s="46"/>
      <c r="S394" s="46"/>
      <c r="T394" s="46"/>
      <c r="W394" s="58"/>
      <c r="Y394" s="64"/>
      <c r="AC394" s="167"/>
      <c r="AD394" s="113"/>
      <c r="AE394" s="167"/>
      <c r="AF394" s="52"/>
      <c r="AG394" s="167"/>
      <c r="AL394" s="167"/>
      <c r="AM394" s="53"/>
      <c r="AN394" s="50"/>
      <c r="AO394" s="50"/>
      <c r="AP394" s="54"/>
    </row>
    <row r="395" spans="1:42" x14ac:dyDescent="0.25">
      <c r="A395" s="39"/>
      <c r="N395" s="45"/>
      <c r="O395" s="45"/>
      <c r="P395" s="45"/>
      <c r="Q395" s="160"/>
      <c r="R395" s="46"/>
      <c r="S395" s="46"/>
      <c r="T395" s="46"/>
      <c r="Y395" s="64"/>
      <c r="AC395" s="167"/>
      <c r="AE395" s="167"/>
      <c r="AF395" s="52"/>
      <c r="AG395" s="167"/>
      <c r="AL395" s="167"/>
      <c r="AM395" s="53"/>
      <c r="AN395" s="50"/>
      <c r="AO395" s="50"/>
      <c r="AP395" s="54"/>
    </row>
    <row r="396" spans="1:42" x14ac:dyDescent="0.25">
      <c r="A396" s="39"/>
      <c r="N396" s="45"/>
      <c r="O396" s="45"/>
      <c r="P396" s="45"/>
      <c r="Q396" s="160"/>
      <c r="R396" s="46"/>
      <c r="S396" s="46"/>
      <c r="T396" s="46"/>
      <c r="Y396" s="64"/>
      <c r="AC396" s="167"/>
      <c r="AE396" s="167"/>
      <c r="AF396" s="52"/>
      <c r="AG396" s="167"/>
      <c r="AL396" s="167"/>
      <c r="AM396" s="53"/>
      <c r="AN396" s="50"/>
      <c r="AO396" s="50"/>
      <c r="AP396" s="54"/>
    </row>
    <row r="397" spans="1:42" x14ac:dyDescent="0.25">
      <c r="A397" s="39"/>
      <c r="N397" s="45"/>
      <c r="O397" s="45"/>
      <c r="P397" s="45"/>
      <c r="Q397" s="160"/>
      <c r="R397" s="46"/>
      <c r="S397" s="46"/>
      <c r="T397" s="46"/>
      <c r="Y397" s="64"/>
      <c r="AC397" s="167"/>
      <c r="AE397" s="167"/>
      <c r="AF397" s="52"/>
      <c r="AG397" s="167"/>
      <c r="AL397" s="167"/>
      <c r="AM397" s="53"/>
      <c r="AN397" s="50"/>
      <c r="AO397" s="50"/>
      <c r="AP397" s="54"/>
    </row>
    <row r="398" spans="1:42" x14ac:dyDescent="0.25">
      <c r="A398" s="39"/>
      <c r="N398" s="45"/>
      <c r="O398" s="45"/>
      <c r="P398" s="45"/>
      <c r="Q398" s="160"/>
      <c r="R398" s="46"/>
      <c r="S398" s="46"/>
      <c r="T398" s="46"/>
      <c r="Y398" s="64"/>
      <c r="AC398" s="167"/>
      <c r="AE398" s="167"/>
      <c r="AF398" s="52"/>
      <c r="AG398" s="167"/>
      <c r="AL398" s="167"/>
      <c r="AM398" s="53"/>
      <c r="AN398" s="50"/>
      <c r="AO398" s="50"/>
      <c r="AP398" s="54"/>
    </row>
    <row r="399" spans="1:42" x14ac:dyDescent="0.25">
      <c r="A399" s="39"/>
      <c r="N399" s="45"/>
      <c r="O399" s="45"/>
      <c r="P399" s="45"/>
      <c r="Q399" s="160"/>
      <c r="R399" s="46"/>
      <c r="S399" s="46"/>
      <c r="T399" s="46"/>
      <c r="Y399" s="64"/>
      <c r="AC399" s="167"/>
      <c r="AE399" s="167"/>
      <c r="AF399" s="52"/>
      <c r="AG399" s="167"/>
      <c r="AL399" s="167"/>
      <c r="AM399" s="53"/>
      <c r="AN399" s="50"/>
      <c r="AO399" s="50"/>
      <c r="AP399" s="54"/>
    </row>
    <row r="400" spans="1:42" x14ac:dyDescent="0.25">
      <c r="A400" s="39"/>
      <c r="N400" s="45"/>
      <c r="O400" s="45"/>
      <c r="P400" s="45"/>
      <c r="Q400" s="160"/>
      <c r="R400" s="46"/>
      <c r="S400" s="46"/>
      <c r="T400" s="46"/>
      <c r="W400" s="58"/>
      <c r="Y400" s="64"/>
      <c r="AC400" s="167"/>
      <c r="AE400" s="167"/>
      <c r="AF400" s="52"/>
      <c r="AG400" s="167"/>
      <c r="AL400" s="167"/>
      <c r="AM400" s="53"/>
      <c r="AN400" s="50"/>
      <c r="AO400" s="50"/>
      <c r="AP400" s="54"/>
    </row>
    <row r="401" spans="1:48" x14ac:dyDescent="0.25">
      <c r="A401" s="39"/>
      <c r="N401" s="45"/>
      <c r="O401" s="45"/>
      <c r="P401" s="45"/>
      <c r="Q401" s="160"/>
      <c r="R401" s="46"/>
      <c r="S401" s="46"/>
      <c r="T401" s="46"/>
      <c r="W401" s="58"/>
      <c r="Y401" s="64"/>
      <c r="AC401" s="167"/>
      <c r="AE401" s="167"/>
      <c r="AF401" s="52"/>
      <c r="AG401" s="167"/>
      <c r="AL401" s="167"/>
      <c r="AM401" s="53"/>
      <c r="AN401" s="50"/>
      <c r="AO401" s="50"/>
      <c r="AP401" s="54"/>
    </row>
    <row r="402" spans="1:48" x14ac:dyDescent="0.25">
      <c r="A402" s="39"/>
      <c r="N402" s="45"/>
      <c r="O402" s="45"/>
      <c r="P402" s="45"/>
      <c r="Q402" s="160"/>
      <c r="R402" s="46"/>
      <c r="S402" s="46"/>
      <c r="T402" s="46"/>
      <c r="W402" s="58"/>
      <c r="Y402" s="64"/>
      <c r="AC402" s="167"/>
      <c r="AE402" s="167"/>
      <c r="AF402" s="52"/>
      <c r="AG402" s="167"/>
      <c r="AL402" s="167"/>
      <c r="AM402" s="53"/>
      <c r="AN402" s="50"/>
      <c r="AO402" s="50"/>
      <c r="AP402" s="54"/>
    </row>
    <row r="403" spans="1:48" x14ac:dyDescent="0.25">
      <c r="A403" s="39"/>
      <c r="N403" s="45"/>
      <c r="O403" s="45"/>
      <c r="P403" s="45"/>
      <c r="Q403" s="160"/>
      <c r="R403" s="46"/>
      <c r="S403" s="46"/>
      <c r="T403" s="46"/>
      <c r="Y403" s="64"/>
      <c r="AC403" s="167"/>
      <c r="AD403" s="114"/>
      <c r="AE403" s="167"/>
      <c r="AF403" s="52"/>
      <c r="AG403" s="167"/>
      <c r="AL403" s="167"/>
      <c r="AM403" s="53"/>
      <c r="AN403" s="50"/>
      <c r="AO403" s="50"/>
      <c r="AP403" s="54"/>
    </row>
    <row r="404" spans="1:48" x14ac:dyDescent="0.25">
      <c r="A404" s="39"/>
      <c r="N404" s="45"/>
      <c r="O404" s="45"/>
      <c r="P404" s="45"/>
      <c r="Q404" s="160"/>
      <c r="R404" s="46"/>
      <c r="S404" s="46"/>
      <c r="T404" s="46"/>
      <c r="Y404" s="64"/>
      <c r="AC404" s="167"/>
      <c r="AE404" s="167"/>
      <c r="AF404" s="52"/>
      <c r="AG404" s="167"/>
      <c r="AL404" s="167"/>
      <c r="AM404" s="53"/>
      <c r="AN404" s="50"/>
      <c r="AO404" s="50"/>
      <c r="AP404" s="54"/>
    </row>
    <row r="405" spans="1:48" s="29" customFormat="1" x14ac:dyDescent="0.25">
      <c r="A405" s="39"/>
      <c r="B405" s="44"/>
      <c r="C405" s="44"/>
      <c r="D405" s="44"/>
      <c r="E405" s="39"/>
      <c r="F405" s="55"/>
      <c r="G405" s="49"/>
      <c r="H405" s="44"/>
      <c r="I405" s="44"/>
      <c r="J405" s="115"/>
      <c r="K405" s="45"/>
      <c r="L405" s="44"/>
      <c r="M405" s="44"/>
      <c r="N405" s="45"/>
      <c r="O405" s="45"/>
      <c r="P405" s="45"/>
      <c r="Q405" s="160"/>
      <c r="R405" s="46"/>
      <c r="S405" s="46"/>
      <c r="T405" s="46"/>
      <c r="U405" s="47"/>
      <c r="V405" s="44"/>
      <c r="W405" s="44"/>
      <c r="X405" s="44"/>
      <c r="Y405" s="49"/>
      <c r="Z405" s="41"/>
      <c r="AA405" s="176"/>
      <c r="AB405" s="176"/>
      <c r="AC405" s="167"/>
      <c r="AD405" s="67"/>
      <c r="AE405" s="167"/>
      <c r="AF405" s="52"/>
      <c r="AG405" s="167"/>
      <c r="AH405" s="47"/>
      <c r="AI405" s="176"/>
      <c r="AJ405" s="116"/>
      <c r="AK405" s="176"/>
      <c r="AL405" s="167"/>
      <c r="AM405" s="53"/>
      <c r="AN405" s="50"/>
      <c r="AO405" s="50"/>
      <c r="AP405" s="54"/>
      <c r="AQ405" s="55"/>
      <c r="AR405" s="55"/>
      <c r="AS405" s="55"/>
      <c r="AT405" s="176"/>
      <c r="AU405" s="55"/>
      <c r="AV405" s="44"/>
    </row>
    <row r="406" spans="1:48" s="29" customFormat="1" x14ac:dyDescent="0.25">
      <c r="A406" s="39"/>
      <c r="B406" s="44"/>
      <c r="C406" s="44"/>
      <c r="D406" s="44"/>
      <c r="E406" s="39"/>
      <c r="F406" s="55"/>
      <c r="G406" s="49"/>
      <c r="H406" s="44"/>
      <c r="I406" s="44"/>
      <c r="J406" s="115"/>
      <c r="K406" s="45"/>
      <c r="L406" s="44"/>
      <c r="M406" s="44"/>
      <c r="N406" s="45"/>
      <c r="O406" s="45"/>
      <c r="P406" s="45"/>
      <c r="Q406" s="160"/>
      <c r="R406" s="46"/>
      <c r="S406" s="46"/>
      <c r="T406" s="46"/>
      <c r="U406" s="47"/>
      <c r="V406" s="44"/>
      <c r="W406" s="44"/>
      <c r="X406" s="44"/>
      <c r="Y406" s="49"/>
      <c r="Z406" s="41"/>
      <c r="AA406" s="176"/>
      <c r="AB406" s="176"/>
      <c r="AC406" s="167"/>
      <c r="AD406" s="67"/>
      <c r="AE406" s="167"/>
      <c r="AF406" s="116"/>
      <c r="AG406" s="167"/>
      <c r="AH406" s="47"/>
      <c r="AI406" s="176"/>
      <c r="AJ406" s="116"/>
      <c r="AK406" s="176"/>
      <c r="AL406" s="167"/>
      <c r="AM406" s="53"/>
      <c r="AN406" s="50"/>
      <c r="AO406" s="50"/>
      <c r="AP406" s="54"/>
      <c r="AQ406" s="55"/>
      <c r="AR406" s="55"/>
      <c r="AS406" s="55"/>
      <c r="AT406" s="176"/>
      <c r="AU406" s="55"/>
      <c r="AV406" s="44"/>
    </row>
    <row r="407" spans="1:48" x14ac:dyDescent="0.25">
      <c r="A407" s="39"/>
      <c r="B407" s="44"/>
      <c r="C407" s="44"/>
      <c r="H407" s="44"/>
      <c r="I407" s="44"/>
      <c r="J407" s="115"/>
      <c r="N407" s="45"/>
      <c r="O407" s="45"/>
      <c r="P407" s="45"/>
      <c r="Q407" s="160"/>
      <c r="R407" s="46"/>
      <c r="S407" s="46"/>
      <c r="T407" s="46"/>
      <c r="Y407" s="64"/>
      <c r="AC407" s="167"/>
      <c r="AE407" s="167"/>
      <c r="AF407" s="116"/>
      <c r="AG407" s="167"/>
      <c r="AL407" s="167"/>
      <c r="AM407" s="53"/>
      <c r="AN407" s="50"/>
      <c r="AO407" s="50"/>
      <c r="AP407" s="54"/>
    </row>
    <row r="408" spans="1:48" x14ac:dyDescent="0.25">
      <c r="A408" s="39"/>
      <c r="B408" s="44"/>
      <c r="C408" s="44"/>
      <c r="H408" s="44"/>
      <c r="I408" s="44"/>
      <c r="J408" s="115"/>
      <c r="N408" s="45"/>
      <c r="O408" s="45"/>
      <c r="P408" s="45"/>
      <c r="Q408" s="160"/>
      <c r="R408" s="46"/>
      <c r="S408" s="46"/>
      <c r="T408" s="46"/>
      <c r="Y408" s="64"/>
      <c r="AC408" s="167"/>
      <c r="AE408" s="167"/>
      <c r="AF408" s="116"/>
      <c r="AG408" s="167"/>
      <c r="AL408" s="167"/>
      <c r="AM408" s="53"/>
      <c r="AN408" s="50"/>
      <c r="AO408" s="50"/>
      <c r="AP408" s="54"/>
    </row>
    <row r="409" spans="1:48" x14ac:dyDescent="0.25">
      <c r="A409" s="39"/>
      <c r="B409" s="44"/>
      <c r="C409" s="44"/>
      <c r="H409" s="44"/>
      <c r="I409" s="44"/>
      <c r="N409" s="45"/>
      <c r="O409" s="45"/>
      <c r="P409" s="45"/>
      <c r="Q409" s="160"/>
      <c r="R409" s="46"/>
      <c r="S409" s="46"/>
      <c r="T409" s="46"/>
      <c r="Y409" s="64"/>
      <c r="AC409" s="167"/>
      <c r="AE409" s="167"/>
      <c r="AF409" s="116"/>
      <c r="AG409" s="167"/>
      <c r="AL409" s="167"/>
      <c r="AM409" s="53"/>
      <c r="AN409" s="50"/>
      <c r="AO409" s="50"/>
      <c r="AP409" s="54"/>
    </row>
    <row r="410" spans="1:48" x14ac:dyDescent="0.25">
      <c r="A410" s="39"/>
      <c r="B410" s="44"/>
      <c r="C410" s="44"/>
      <c r="H410" s="44"/>
      <c r="I410" s="44"/>
      <c r="N410" s="45"/>
      <c r="O410" s="45"/>
      <c r="P410" s="45"/>
      <c r="Q410" s="160"/>
      <c r="R410" s="46"/>
      <c r="S410" s="46"/>
      <c r="T410" s="46"/>
      <c r="Y410" s="64"/>
      <c r="AC410" s="167"/>
      <c r="AE410" s="167"/>
      <c r="AF410" s="116"/>
      <c r="AG410" s="167"/>
      <c r="AL410" s="167"/>
      <c r="AM410" s="53"/>
      <c r="AN410" s="50"/>
      <c r="AO410" s="50"/>
      <c r="AP410" s="54"/>
    </row>
    <row r="411" spans="1:48" x14ac:dyDescent="0.25">
      <c r="A411" s="39"/>
      <c r="B411" s="44"/>
      <c r="C411" s="44"/>
      <c r="H411" s="44"/>
      <c r="I411" s="44"/>
      <c r="N411" s="45"/>
      <c r="O411" s="45"/>
      <c r="P411" s="45"/>
      <c r="Q411" s="160"/>
      <c r="R411" s="46"/>
      <c r="S411" s="46"/>
      <c r="T411" s="46"/>
      <c r="Y411" s="64"/>
      <c r="AC411" s="167"/>
      <c r="AE411" s="167"/>
      <c r="AF411" s="116"/>
      <c r="AG411" s="167"/>
      <c r="AL411" s="167"/>
      <c r="AM411" s="53"/>
      <c r="AN411" s="50"/>
      <c r="AO411" s="50"/>
      <c r="AP411" s="54"/>
    </row>
    <row r="412" spans="1:48" x14ac:dyDescent="0.25">
      <c r="A412" s="39"/>
      <c r="H412" s="44"/>
      <c r="I412" s="44"/>
      <c r="N412" s="45"/>
      <c r="O412" s="45"/>
      <c r="P412" s="45"/>
      <c r="Q412" s="160"/>
      <c r="R412" s="46"/>
      <c r="S412" s="46"/>
      <c r="T412" s="46"/>
      <c r="Y412" s="64"/>
      <c r="AC412" s="167"/>
      <c r="AE412" s="167"/>
      <c r="AF412" s="116"/>
      <c r="AG412" s="167"/>
      <c r="AL412" s="167"/>
      <c r="AM412" s="53"/>
      <c r="AN412" s="50"/>
      <c r="AO412" s="50"/>
      <c r="AP412" s="54"/>
    </row>
    <row r="413" spans="1:48" x14ac:dyDescent="0.25">
      <c r="A413" s="39"/>
      <c r="H413" s="44"/>
      <c r="I413" s="44"/>
      <c r="N413" s="45"/>
      <c r="O413" s="45"/>
      <c r="P413" s="45"/>
      <c r="Q413" s="160"/>
      <c r="R413" s="46"/>
      <c r="S413" s="46"/>
      <c r="T413" s="46"/>
      <c r="Y413" s="64"/>
      <c r="AC413" s="167"/>
      <c r="AE413" s="167"/>
      <c r="AF413" s="116"/>
      <c r="AG413" s="167"/>
      <c r="AL413" s="167"/>
      <c r="AM413" s="53"/>
      <c r="AN413" s="50"/>
      <c r="AO413" s="50"/>
      <c r="AP413" s="54"/>
    </row>
    <row r="414" spans="1:48" x14ac:dyDescent="0.25">
      <c r="A414" s="39"/>
      <c r="H414" s="44"/>
      <c r="I414" s="44"/>
      <c r="N414" s="45"/>
      <c r="O414" s="45"/>
      <c r="P414" s="45"/>
      <c r="Q414" s="160"/>
      <c r="R414" s="46"/>
      <c r="S414" s="46"/>
      <c r="T414" s="46"/>
      <c r="Y414" s="64"/>
      <c r="AC414" s="167"/>
      <c r="AE414" s="167"/>
      <c r="AF414" s="116"/>
      <c r="AG414" s="167"/>
      <c r="AL414" s="167"/>
      <c r="AM414" s="53"/>
      <c r="AN414" s="50"/>
      <c r="AO414" s="50"/>
      <c r="AP414" s="54"/>
    </row>
    <row r="415" spans="1:48" x14ac:dyDescent="0.25">
      <c r="A415" s="39"/>
      <c r="H415" s="44"/>
      <c r="I415" s="44"/>
      <c r="N415" s="45"/>
      <c r="O415" s="45"/>
      <c r="P415" s="45"/>
      <c r="Q415" s="160"/>
      <c r="R415" s="46"/>
      <c r="S415" s="46"/>
      <c r="T415" s="46"/>
      <c r="V415" s="88"/>
      <c r="Y415" s="64"/>
      <c r="AC415" s="167"/>
      <c r="AE415" s="167"/>
      <c r="AF415" s="116"/>
      <c r="AG415" s="167"/>
      <c r="AL415" s="167"/>
      <c r="AM415" s="53"/>
      <c r="AN415" s="50"/>
      <c r="AO415" s="50"/>
      <c r="AP415" s="54"/>
    </row>
    <row r="416" spans="1:48" x14ac:dyDescent="0.25">
      <c r="A416" s="39"/>
      <c r="H416" s="44"/>
      <c r="I416" s="44"/>
      <c r="N416" s="45"/>
      <c r="O416" s="45"/>
      <c r="P416" s="45"/>
      <c r="Q416" s="160"/>
      <c r="R416" s="46"/>
      <c r="S416" s="46"/>
      <c r="T416" s="46"/>
      <c r="Y416" s="64"/>
      <c r="AC416" s="167"/>
      <c r="AE416" s="167"/>
      <c r="AF416" s="116"/>
      <c r="AG416" s="167"/>
      <c r="AL416" s="167"/>
      <c r="AM416" s="53"/>
      <c r="AN416" s="50"/>
      <c r="AO416" s="50"/>
      <c r="AP416" s="54"/>
    </row>
    <row r="417" spans="1:42" x14ac:dyDescent="0.25">
      <c r="A417" s="39"/>
      <c r="H417" s="44"/>
      <c r="I417" s="44"/>
      <c r="N417" s="45"/>
      <c r="O417" s="45"/>
      <c r="P417" s="45"/>
      <c r="Q417" s="160"/>
      <c r="R417" s="46"/>
      <c r="S417" s="46"/>
      <c r="T417" s="46"/>
      <c r="V417" s="117"/>
      <c r="Y417" s="64"/>
      <c r="AC417" s="167"/>
      <c r="AE417" s="167"/>
      <c r="AF417" s="116"/>
      <c r="AG417" s="167"/>
      <c r="AL417" s="167"/>
      <c r="AM417" s="53"/>
      <c r="AN417" s="50"/>
      <c r="AO417" s="50"/>
      <c r="AP417" s="54"/>
    </row>
    <row r="418" spans="1:42" x14ac:dyDescent="0.25">
      <c r="A418" s="39"/>
      <c r="H418" s="44"/>
      <c r="I418" s="44"/>
      <c r="N418" s="45"/>
      <c r="O418" s="45"/>
      <c r="P418" s="45"/>
      <c r="Q418" s="160"/>
      <c r="R418" s="46"/>
      <c r="S418" s="46"/>
      <c r="T418" s="46"/>
      <c r="Y418" s="64"/>
      <c r="AC418" s="167"/>
      <c r="AE418" s="167"/>
      <c r="AF418" s="116"/>
      <c r="AG418" s="167"/>
      <c r="AL418" s="167"/>
      <c r="AM418" s="53"/>
      <c r="AN418" s="50"/>
      <c r="AO418" s="50"/>
      <c r="AP418" s="54"/>
    </row>
    <row r="419" spans="1:42" x14ac:dyDescent="0.25">
      <c r="A419" s="39"/>
      <c r="H419" s="44"/>
      <c r="I419" s="44"/>
      <c r="N419" s="45"/>
      <c r="O419" s="45"/>
      <c r="P419" s="45"/>
      <c r="Q419" s="160"/>
      <c r="R419" s="46"/>
      <c r="S419" s="46"/>
      <c r="T419" s="46"/>
      <c r="Y419" s="64"/>
      <c r="AC419" s="167"/>
      <c r="AE419" s="167"/>
      <c r="AF419" s="116"/>
      <c r="AG419" s="167"/>
      <c r="AL419" s="167"/>
      <c r="AM419" s="53"/>
      <c r="AN419" s="50"/>
      <c r="AO419" s="50"/>
      <c r="AP419" s="54"/>
    </row>
    <row r="420" spans="1:42" x14ac:dyDescent="0.25">
      <c r="A420" s="39"/>
      <c r="G420" s="63"/>
      <c r="H420" s="44"/>
      <c r="I420" s="44"/>
      <c r="N420" s="45"/>
      <c r="O420" s="45"/>
      <c r="P420" s="45"/>
      <c r="Q420" s="160"/>
      <c r="R420" s="46"/>
      <c r="S420" s="46"/>
      <c r="T420" s="46"/>
      <c r="Y420" s="64"/>
      <c r="AC420" s="167"/>
      <c r="AE420" s="167"/>
      <c r="AF420" s="116"/>
      <c r="AG420" s="167"/>
      <c r="AL420" s="167"/>
      <c r="AM420" s="53"/>
      <c r="AN420" s="50"/>
      <c r="AO420" s="50"/>
      <c r="AP420" s="54"/>
    </row>
    <row r="421" spans="1:42" x14ac:dyDescent="0.25">
      <c r="A421" s="39"/>
      <c r="H421" s="44"/>
      <c r="I421" s="44"/>
      <c r="N421" s="45"/>
      <c r="O421" s="45"/>
      <c r="P421" s="45"/>
      <c r="Q421" s="160"/>
      <c r="R421" s="46"/>
      <c r="S421" s="46"/>
      <c r="T421" s="46"/>
      <c r="Y421" s="64"/>
      <c r="AC421" s="167"/>
      <c r="AE421" s="167"/>
      <c r="AF421" s="116"/>
      <c r="AG421" s="167"/>
      <c r="AL421" s="167"/>
      <c r="AM421" s="53"/>
      <c r="AN421" s="50"/>
      <c r="AO421" s="50"/>
      <c r="AP421" s="54"/>
    </row>
    <row r="422" spans="1:42" x14ac:dyDescent="0.25">
      <c r="A422" s="39"/>
      <c r="H422" s="44"/>
      <c r="I422" s="44"/>
      <c r="N422" s="45"/>
      <c r="O422" s="45"/>
      <c r="P422" s="45"/>
      <c r="Q422" s="160"/>
      <c r="R422" s="46"/>
      <c r="S422" s="46"/>
      <c r="T422" s="46"/>
      <c r="Y422" s="64"/>
      <c r="AC422" s="167"/>
      <c r="AE422" s="167"/>
      <c r="AF422" s="116"/>
      <c r="AG422" s="167"/>
      <c r="AL422" s="167"/>
      <c r="AM422" s="53"/>
      <c r="AN422" s="50"/>
      <c r="AO422" s="50"/>
      <c r="AP422" s="54"/>
    </row>
    <row r="423" spans="1:42" x14ac:dyDescent="0.25">
      <c r="A423" s="39"/>
      <c r="H423" s="44"/>
      <c r="I423" s="44"/>
      <c r="N423" s="45"/>
      <c r="O423" s="45"/>
      <c r="P423" s="45"/>
      <c r="Q423" s="160"/>
      <c r="R423" s="46"/>
      <c r="S423" s="46"/>
      <c r="T423" s="46"/>
      <c r="Y423" s="64"/>
      <c r="AE423" s="167"/>
      <c r="AF423" s="116"/>
      <c r="AG423" s="167"/>
      <c r="AL423" s="167"/>
      <c r="AM423" s="53"/>
      <c r="AN423" s="50"/>
      <c r="AO423" s="50"/>
      <c r="AP423" s="54"/>
    </row>
    <row r="424" spans="1:42" x14ac:dyDescent="0.25">
      <c r="A424" s="39"/>
      <c r="G424" s="63"/>
      <c r="H424" s="44"/>
      <c r="I424" s="44"/>
      <c r="N424" s="45"/>
      <c r="O424" s="45"/>
      <c r="P424" s="45"/>
      <c r="Q424" s="160"/>
      <c r="R424" s="45"/>
      <c r="S424" s="118"/>
      <c r="T424" s="118"/>
      <c r="Y424" s="64"/>
      <c r="AE424" s="167"/>
      <c r="AF424" s="116"/>
      <c r="AG424" s="167"/>
      <c r="AL424" s="167"/>
      <c r="AM424" s="53"/>
      <c r="AN424" s="50"/>
      <c r="AO424" s="50"/>
      <c r="AP424" s="54"/>
    </row>
    <row r="425" spans="1:42" x14ac:dyDescent="0.25">
      <c r="A425" s="39"/>
      <c r="G425" s="63"/>
      <c r="H425" s="44"/>
      <c r="N425" s="45"/>
      <c r="O425" s="45"/>
      <c r="P425" s="45"/>
      <c r="Q425" s="160"/>
      <c r="R425" s="45"/>
      <c r="S425" s="118"/>
      <c r="T425" s="118"/>
      <c r="Y425" s="64"/>
      <c r="AE425" s="167"/>
      <c r="AF425" s="116"/>
      <c r="AG425" s="167"/>
      <c r="AL425" s="167"/>
      <c r="AM425" s="53"/>
      <c r="AN425" s="50"/>
      <c r="AO425" s="50"/>
      <c r="AP425" s="54"/>
    </row>
    <row r="426" spans="1:42" x14ac:dyDescent="0.25">
      <c r="A426" s="39"/>
      <c r="H426" s="44"/>
      <c r="I426" s="44"/>
      <c r="N426" s="45"/>
      <c r="O426" s="45"/>
      <c r="P426" s="45"/>
      <c r="Q426" s="160"/>
      <c r="R426" s="46"/>
      <c r="S426" s="46"/>
      <c r="T426" s="46"/>
      <c r="Y426" s="64"/>
      <c r="AE426" s="167"/>
      <c r="AF426" s="116"/>
      <c r="AG426" s="167"/>
      <c r="AL426" s="167"/>
      <c r="AM426" s="53"/>
      <c r="AN426" s="50"/>
      <c r="AO426" s="50"/>
      <c r="AP426" s="54"/>
    </row>
    <row r="427" spans="1:42" x14ac:dyDescent="0.25">
      <c r="A427" s="39"/>
      <c r="H427" s="44"/>
      <c r="I427" s="44"/>
      <c r="N427" s="45"/>
      <c r="O427" s="45"/>
      <c r="P427" s="45"/>
      <c r="Q427" s="160"/>
      <c r="R427" s="46"/>
      <c r="S427" s="46"/>
      <c r="T427" s="46"/>
      <c r="Y427" s="64"/>
      <c r="AC427" s="167"/>
      <c r="AE427" s="167"/>
      <c r="AF427" s="116"/>
      <c r="AG427" s="167"/>
      <c r="AL427" s="167"/>
      <c r="AM427" s="53"/>
      <c r="AN427" s="50"/>
      <c r="AO427" s="50"/>
      <c r="AP427" s="54"/>
    </row>
    <row r="428" spans="1:42" x14ac:dyDescent="0.25">
      <c r="A428" s="39"/>
      <c r="H428" s="44"/>
      <c r="I428" s="44"/>
      <c r="N428" s="45"/>
      <c r="O428" s="45"/>
      <c r="P428" s="45"/>
      <c r="Q428" s="160"/>
      <c r="R428" s="46"/>
      <c r="S428" s="46"/>
      <c r="T428" s="46"/>
      <c r="Y428" s="64"/>
      <c r="AE428" s="167"/>
      <c r="AF428" s="116"/>
      <c r="AG428" s="167"/>
      <c r="AL428" s="167"/>
      <c r="AM428" s="53"/>
      <c r="AN428" s="50"/>
      <c r="AO428" s="50"/>
      <c r="AP428" s="54"/>
    </row>
    <row r="429" spans="1:42" x14ac:dyDescent="0.25">
      <c r="A429" s="39"/>
      <c r="H429" s="44"/>
      <c r="I429" s="44"/>
      <c r="N429" s="45"/>
      <c r="O429" s="45"/>
      <c r="P429" s="45"/>
      <c r="Q429" s="160"/>
      <c r="R429" s="46"/>
      <c r="S429" s="46"/>
      <c r="T429" s="46"/>
      <c r="Y429" s="64"/>
      <c r="AE429" s="167"/>
      <c r="AF429" s="116"/>
      <c r="AG429" s="167"/>
      <c r="AL429" s="167"/>
      <c r="AM429" s="53"/>
      <c r="AN429" s="50"/>
      <c r="AO429" s="50"/>
      <c r="AP429" s="54"/>
    </row>
    <row r="430" spans="1:42" x14ac:dyDescent="0.25">
      <c r="A430" s="39"/>
      <c r="H430" s="44"/>
      <c r="I430" s="44"/>
      <c r="N430" s="45"/>
      <c r="O430" s="45"/>
      <c r="P430" s="45"/>
      <c r="Q430" s="160"/>
      <c r="R430" s="46"/>
      <c r="S430" s="46"/>
      <c r="T430" s="46"/>
      <c r="Y430" s="64"/>
      <c r="AE430" s="167"/>
      <c r="AF430" s="116"/>
      <c r="AG430" s="167"/>
      <c r="AL430" s="167"/>
      <c r="AM430" s="53"/>
      <c r="AN430" s="50"/>
      <c r="AO430" s="50"/>
      <c r="AP430" s="54"/>
    </row>
    <row r="431" spans="1:42" x14ac:dyDescent="0.25">
      <c r="A431" s="39"/>
      <c r="H431" s="44"/>
      <c r="I431" s="44"/>
      <c r="N431" s="45"/>
      <c r="O431" s="45"/>
      <c r="P431" s="45"/>
      <c r="Q431" s="160"/>
      <c r="R431" s="46"/>
      <c r="S431" s="46"/>
      <c r="T431" s="46"/>
      <c r="Y431" s="64"/>
      <c r="AE431" s="167"/>
      <c r="AF431" s="116"/>
      <c r="AG431" s="167"/>
      <c r="AL431" s="167"/>
      <c r="AM431" s="53"/>
      <c r="AN431" s="50"/>
      <c r="AO431" s="50"/>
      <c r="AP431" s="54"/>
    </row>
    <row r="432" spans="1:42" x14ac:dyDescent="0.25">
      <c r="A432" s="39"/>
      <c r="G432" s="63"/>
      <c r="H432" s="44"/>
      <c r="I432" s="44"/>
      <c r="N432" s="45"/>
      <c r="O432" s="45"/>
      <c r="P432" s="45"/>
      <c r="Q432" s="160"/>
      <c r="R432" s="46"/>
      <c r="S432" s="46"/>
      <c r="T432" s="46"/>
      <c r="Y432" s="64"/>
      <c r="AE432" s="167"/>
      <c r="AF432" s="116"/>
      <c r="AG432" s="167"/>
      <c r="AL432" s="167"/>
      <c r="AM432" s="53"/>
      <c r="AN432" s="50"/>
      <c r="AO432" s="50"/>
      <c r="AP432" s="54"/>
    </row>
    <row r="433" spans="1:42" x14ac:dyDescent="0.25">
      <c r="A433" s="39"/>
      <c r="H433" s="44"/>
      <c r="I433" s="44"/>
      <c r="N433" s="45"/>
      <c r="O433" s="45"/>
      <c r="P433" s="45"/>
      <c r="Q433" s="160"/>
      <c r="R433" s="46"/>
      <c r="S433" s="46"/>
      <c r="T433" s="46"/>
      <c r="Y433" s="64"/>
      <c r="AE433" s="167"/>
      <c r="AF433" s="116"/>
      <c r="AG433" s="167"/>
      <c r="AL433" s="167"/>
      <c r="AM433" s="53"/>
      <c r="AN433" s="50"/>
      <c r="AO433" s="50"/>
      <c r="AP433" s="54"/>
    </row>
    <row r="434" spans="1:42" x14ac:dyDescent="0.25">
      <c r="A434" s="39"/>
      <c r="H434" s="44"/>
      <c r="I434" s="44"/>
      <c r="N434" s="45"/>
      <c r="O434" s="45"/>
      <c r="P434" s="45"/>
      <c r="Q434" s="160"/>
      <c r="R434" s="46"/>
      <c r="S434" s="46"/>
      <c r="T434" s="46"/>
      <c r="Y434" s="64"/>
      <c r="AE434" s="167"/>
      <c r="AF434" s="116"/>
      <c r="AG434" s="167"/>
      <c r="AL434" s="167"/>
      <c r="AM434" s="53"/>
      <c r="AN434" s="50"/>
      <c r="AO434" s="50"/>
      <c r="AP434" s="54"/>
    </row>
    <row r="435" spans="1:42" x14ac:dyDescent="0.25">
      <c r="A435" s="39"/>
      <c r="H435" s="44"/>
      <c r="I435" s="44"/>
      <c r="N435" s="45"/>
      <c r="O435" s="45"/>
      <c r="P435" s="45"/>
      <c r="Q435" s="160"/>
      <c r="R435" s="46"/>
      <c r="S435" s="46"/>
      <c r="T435" s="46"/>
      <c r="Y435" s="64"/>
      <c r="AE435" s="167"/>
      <c r="AF435" s="116"/>
      <c r="AG435" s="167"/>
      <c r="AL435" s="167"/>
      <c r="AM435" s="53"/>
      <c r="AN435" s="50"/>
      <c r="AO435" s="50"/>
      <c r="AP435" s="54"/>
    </row>
    <row r="436" spans="1:42" x14ac:dyDescent="0.25">
      <c r="A436" s="39"/>
      <c r="H436" s="44"/>
      <c r="I436" s="44"/>
      <c r="N436" s="45"/>
      <c r="O436" s="45"/>
      <c r="P436" s="45"/>
      <c r="Q436" s="160"/>
      <c r="R436" s="46"/>
      <c r="S436" s="46"/>
      <c r="T436" s="46"/>
      <c r="Y436" s="64"/>
      <c r="AE436" s="167"/>
      <c r="AF436" s="116"/>
      <c r="AG436" s="167"/>
      <c r="AL436" s="167"/>
      <c r="AM436" s="53"/>
      <c r="AN436" s="50"/>
      <c r="AO436" s="50"/>
      <c r="AP436" s="54"/>
    </row>
    <row r="437" spans="1:42" x14ac:dyDescent="0.25">
      <c r="A437" s="39"/>
      <c r="H437" s="44"/>
      <c r="I437" s="44"/>
      <c r="N437" s="45"/>
      <c r="O437" s="45"/>
      <c r="P437" s="45"/>
      <c r="Q437" s="160"/>
      <c r="R437" s="46"/>
      <c r="S437" s="46"/>
      <c r="T437" s="46"/>
      <c r="Y437" s="64"/>
      <c r="AE437" s="167"/>
      <c r="AF437" s="116"/>
      <c r="AG437" s="167"/>
      <c r="AL437" s="167"/>
      <c r="AM437" s="53"/>
      <c r="AN437" s="50"/>
      <c r="AO437" s="50"/>
      <c r="AP437" s="54"/>
    </row>
    <row r="438" spans="1:42" x14ac:dyDescent="0.25">
      <c r="A438" s="39"/>
      <c r="H438" s="44"/>
      <c r="I438" s="44"/>
      <c r="N438" s="45"/>
      <c r="O438" s="45"/>
      <c r="P438" s="45"/>
      <c r="Q438" s="160"/>
      <c r="R438" s="46"/>
      <c r="S438" s="46"/>
      <c r="T438" s="46"/>
      <c r="Y438" s="64"/>
      <c r="AE438" s="167"/>
      <c r="AF438" s="116"/>
      <c r="AG438" s="167"/>
      <c r="AL438" s="167"/>
      <c r="AM438" s="53"/>
      <c r="AN438" s="50"/>
      <c r="AO438" s="50"/>
      <c r="AP438" s="54"/>
    </row>
    <row r="439" spans="1:42" x14ac:dyDescent="0.25">
      <c r="A439" s="39"/>
      <c r="H439" s="44"/>
      <c r="I439" s="44"/>
      <c r="N439" s="45"/>
      <c r="O439" s="45"/>
      <c r="P439" s="45"/>
      <c r="Q439" s="160"/>
      <c r="R439" s="46"/>
      <c r="S439" s="46"/>
      <c r="T439" s="46"/>
      <c r="Y439" s="64"/>
      <c r="AE439" s="167"/>
      <c r="AF439" s="116"/>
      <c r="AG439" s="167"/>
      <c r="AL439" s="167"/>
      <c r="AM439" s="53"/>
      <c r="AN439" s="50"/>
      <c r="AO439" s="50"/>
      <c r="AP439" s="54"/>
    </row>
    <row r="440" spans="1:42" x14ac:dyDescent="0.25">
      <c r="A440" s="39"/>
      <c r="H440" s="44"/>
      <c r="I440" s="44"/>
      <c r="N440" s="45"/>
      <c r="O440" s="45"/>
      <c r="P440" s="45"/>
      <c r="Q440" s="160"/>
      <c r="R440" s="46"/>
      <c r="S440" s="46"/>
      <c r="T440" s="46"/>
      <c r="Y440" s="64"/>
      <c r="AE440" s="167"/>
      <c r="AF440" s="116"/>
      <c r="AG440" s="167"/>
      <c r="AL440" s="167"/>
      <c r="AM440" s="53"/>
      <c r="AN440" s="50"/>
      <c r="AO440" s="50"/>
      <c r="AP440" s="54"/>
    </row>
    <row r="441" spans="1:42" x14ac:dyDescent="0.25">
      <c r="A441" s="39"/>
      <c r="G441" s="63"/>
      <c r="H441" s="44"/>
      <c r="I441" s="44"/>
      <c r="N441" s="45"/>
      <c r="O441" s="45"/>
      <c r="P441" s="45"/>
      <c r="Q441" s="160"/>
      <c r="R441" s="46"/>
      <c r="S441" s="46"/>
      <c r="T441" s="46"/>
      <c r="Y441" s="64"/>
      <c r="AE441" s="167"/>
      <c r="AF441" s="116"/>
      <c r="AG441" s="167"/>
      <c r="AL441" s="167"/>
      <c r="AM441" s="53"/>
      <c r="AN441" s="50"/>
      <c r="AO441" s="50"/>
      <c r="AP441" s="54"/>
    </row>
    <row r="442" spans="1:42" x14ac:dyDescent="0.25">
      <c r="A442" s="39"/>
      <c r="G442" s="63"/>
      <c r="H442" s="44"/>
      <c r="I442" s="44"/>
      <c r="N442" s="45"/>
      <c r="O442" s="45"/>
      <c r="P442" s="45"/>
      <c r="Q442" s="160"/>
      <c r="R442" s="46"/>
      <c r="S442" s="46"/>
      <c r="T442" s="46"/>
      <c r="Y442" s="64"/>
      <c r="AE442" s="167"/>
      <c r="AF442" s="116"/>
      <c r="AG442" s="167"/>
      <c r="AL442" s="167"/>
      <c r="AM442" s="53"/>
      <c r="AN442" s="50"/>
      <c r="AO442" s="50"/>
      <c r="AP442" s="54"/>
    </row>
    <row r="443" spans="1:42" x14ac:dyDescent="0.25">
      <c r="A443" s="39"/>
      <c r="G443" s="63"/>
      <c r="H443" s="44"/>
      <c r="I443" s="44"/>
      <c r="N443" s="45"/>
      <c r="O443" s="45"/>
      <c r="P443" s="45"/>
      <c r="Q443" s="160"/>
      <c r="R443" s="46"/>
      <c r="S443" s="46"/>
      <c r="T443" s="46"/>
      <c r="Y443" s="64"/>
      <c r="AE443" s="167"/>
      <c r="AF443" s="116"/>
      <c r="AG443" s="167"/>
      <c r="AL443" s="167"/>
      <c r="AM443" s="53"/>
      <c r="AN443" s="50"/>
      <c r="AO443" s="50"/>
      <c r="AP443" s="54"/>
    </row>
    <row r="444" spans="1:42" x14ac:dyDescent="0.25">
      <c r="A444" s="39"/>
      <c r="G444" s="63"/>
      <c r="H444" s="44"/>
      <c r="I444" s="44"/>
      <c r="N444" s="45"/>
      <c r="O444" s="45"/>
      <c r="P444" s="45"/>
      <c r="Q444" s="160"/>
      <c r="R444" s="46"/>
      <c r="S444" s="46"/>
      <c r="T444" s="46"/>
      <c r="Y444" s="64"/>
      <c r="AE444" s="167"/>
      <c r="AF444" s="116"/>
      <c r="AG444" s="167"/>
      <c r="AL444" s="167"/>
      <c r="AM444" s="53"/>
      <c r="AN444" s="50"/>
      <c r="AO444" s="50"/>
      <c r="AP444" s="54"/>
    </row>
    <row r="445" spans="1:42" x14ac:dyDescent="0.25">
      <c r="A445" s="39"/>
      <c r="G445" s="63"/>
      <c r="H445" s="44"/>
      <c r="I445" s="44"/>
      <c r="N445" s="45"/>
      <c r="O445" s="45"/>
      <c r="P445" s="45"/>
      <c r="Q445" s="160"/>
      <c r="R445" s="46"/>
      <c r="S445" s="46"/>
      <c r="T445" s="46"/>
      <c r="Y445" s="64"/>
      <c r="AE445" s="167"/>
      <c r="AF445" s="116"/>
      <c r="AG445" s="167"/>
      <c r="AL445" s="167"/>
      <c r="AM445" s="53"/>
      <c r="AN445" s="50"/>
      <c r="AO445" s="50"/>
      <c r="AP445" s="54"/>
    </row>
    <row r="446" spans="1:42" x14ac:dyDescent="0.25">
      <c r="A446" s="39"/>
      <c r="H446" s="44"/>
      <c r="I446" s="44"/>
      <c r="N446" s="45"/>
      <c r="O446" s="45"/>
      <c r="P446" s="45"/>
      <c r="Q446" s="160"/>
      <c r="R446" s="46"/>
      <c r="S446" s="46"/>
      <c r="T446" s="46"/>
      <c r="Y446" s="64"/>
      <c r="AE446" s="167"/>
      <c r="AF446" s="116"/>
      <c r="AG446" s="167"/>
      <c r="AL446" s="167"/>
      <c r="AM446" s="53"/>
      <c r="AN446" s="50"/>
      <c r="AO446" s="50"/>
      <c r="AP446" s="54"/>
    </row>
    <row r="447" spans="1:42" x14ac:dyDescent="0.25">
      <c r="A447" s="39"/>
      <c r="H447" s="44"/>
      <c r="I447" s="44"/>
      <c r="N447" s="45"/>
      <c r="O447" s="45"/>
      <c r="P447" s="45"/>
      <c r="Q447" s="160"/>
      <c r="R447" s="46"/>
      <c r="S447" s="46"/>
      <c r="T447" s="46"/>
      <c r="Y447" s="64"/>
      <c r="AE447" s="167"/>
      <c r="AF447" s="116"/>
      <c r="AG447" s="167"/>
      <c r="AL447" s="167"/>
      <c r="AM447" s="53"/>
      <c r="AN447" s="50"/>
      <c r="AO447" s="50"/>
      <c r="AP447" s="54"/>
    </row>
    <row r="448" spans="1:42" x14ac:dyDescent="0.25">
      <c r="A448" s="39"/>
      <c r="H448" s="44"/>
      <c r="I448" s="44"/>
      <c r="N448" s="45"/>
      <c r="O448" s="45"/>
      <c r="P448" s="45"/>
      <c r="Q448" s="160"/>
      <c r="R448" s="46"/>
      <c r="S448" s="46"/>
      <c r="T448" s="46"/>
      <c r="Y448" s="64"/>
      <c r="AE448" s="167"/>
      <c r="AF448" s="116"/>
      <c r="AG448" s="167"/>
      <c r="AL448" s="167"/>
      <c r="AM448" s="53"/>
      <c r="AN448" s="50"/>
      <c r="AO448" s="50"/>
      <c r="AP448" s="54"/>
    </row>
    <row r="449" spans="1:42" x14ac:dyDescent="0.25">
      <c r="A449" s="39"/>
      <c r="H449" s="44"/>
      <c r="I449" s="44"/>
      <c r="N449" s="45"/>
      <c r="O449" s="45"/>
      <c r="P449" s="45"/>
      <c r="Q449" s="160"/>
      <c r="R449" s="46"/>
      <c r="S449" s="46"/>
      <c r="T449" s="46"/>
      <c r="Y449" s="64"/>
      <c r="AE449" s="167"/>
      <c r="AF449" s="116"/>
      <c r="AG449" s="167"/>
      <c r="AL449" s="167"/>
      <c r="AM449" s="53"/>
      <c r="AN449" s="50"/>
      <c r="AO449" s="50"/>
      <c r="AP449" s="54"/>
    </row>
    <row r="450" spans="1:42" x14ac:dyDescent="0.25">
      <c r="A450" s="39"/>
      <c r="H450" s="44"/>
      <c r="I450" s="44"/>
      <c r="N450" s="45"/>
      <c r="O450" s="45"/>
      <c r="P450" s="45"/>
      <c r="Q450" s="160"/>
      <c r="R450" s="46"/>
      <c r="S450" s="46"/>
      <c r="T450" s="46"/>
      <c r="Y450" s="64"/>
      <c r="AE450" s="167"/>
      <c r="AF450" s="116"/>
      <c r="AG450" s="167"/>
      <c r="AL450" s="167"/>
      <c r="AM450" s="53"/>
      <c r="AN450" s="50"/>
      <c r="AO450" s="50"/>
      <c r="AP450" s="54"/>
    </row>
    <row r="451" spans="1:42" x14ac:dyDescent="0.25">
      <c r="A451" s="39"/>
      <c r="H451" s="44"/>
      <c r="I451" s="44"/>
      <c r="N451" s="45"/>
      <c r="O451" s="45"/>
      <c r="P451" s="45"/>
      <c r="Q451" s="160"/>
      <c r="R451" s="46"/>
      <c r="S451" s="46"/>
      <c r="T451" s="46"/>
      <c r="Y451" s="64"/>
      <c r="AE451" s="167"/>
      <c r="AF451" s="116"/>
      <c r="AG451" s="167"/>
      <c r="AL451" s="167"/>
      <c r="AM451" s="53"/>
      <c r="AN451" s="50"/>
      <c r="AO451" s="50"/>
      <c r="AP451" s="54"/>
    </row>
    <row r="452" spans="1:42" x14ac:dyDescent="0.25">
      <c r="A452" s="39"/>
      <c r="H452" s="44"/>
      <c r="I452" s="44"/>
      <c r="N452" s="45"/>
      <c r="O452" s="45"/>
      <c r="P452" s="45"/>
      <c r="Q452" s="160"/>
      <c r="R452" s="46"/>
      <c r="S452" s="46"/>
      <c r="T452" s="46"/>
      <c r="Y452" s="64"/>
      <c r="AE452" s="167"/>
      <c r="AF452" s="116"/>
      <c r="AG452" s="167"/>
      <c r="AL452" s="167"/>
      <c r="AM452" s="53"/>
      <c r="AN452" s="50"/>
      <c r="AO452" s="50"/>
      <c r="AP452" s="54"/>
    </row>
    <row r="453" spans="1:42" x14ac:dyDescent="0.25">
      <c r="A453" s="39"/>
      <c r="H453" s="44"/>
      <c r="I453" s="44"/>
      <c r="N453" s="45"/>
      <c r="O453" s="45"/>
      <c r="P453" s="45"/>
      <c r="Q453" s="160"/>
      <c r="R453" s="46"/>
      <c r="S453" s="46"/>
      <c r="T453" s="46"/>
      <c r="Y453" s="64"/>
      <c r="AE453" s="167"/>
      <c r="AF453" s="116"/>
      <c r="AG453" s="167"/>
      <c r="AL453" s="167"/>
      <c r="AM453" s="53"/>
      <c r="AN453" s="50"/>
      <c r="AO453" s="50"/>
      <c r="AP453" s="54"/>
    </row>
    <row r="454" spans="1:42" x14ac:dyDescent="0.25">
      <c r="A454" s="39"/>
      <c r="H454" s="44"/>
      <c r="I454" s="44"/>
      <c r="N454" s="45"/>
      <c r="O454" s="45"/>
      <c r="P454" s="45"/>
      <c r="Q454" s="160"/>
      <c r="R454" s="46"/>
      <c r="S454" s="46"/>
      <c r="T454" s="46"/>
      <c r="Y454" s="64"/>
      <c r="AE454" s="167"/>
      <c r="AF454" s="116"/>
      <c r="AG454" s="167"/>
      <c r="AL454" s="167"/>
      <c r="AM454" s="53"/>
      <c r="AN454" s="50"/>
      <c r="AO454" s="50"/>
      <c r="AP454" s="54"/>
    </row>
    <row r="455" spans="1:42" x14ac:dyDescent="0.25">
      <c r="A455" s="39"/>
      <c r="H455" s="44"/>
      <c r="I455" s="44"/>
      <c r="N455" s="45"/>
      <c r="O455" s="45"/>
      <c r="P455" s="45"/>
      <c r="Q455" s="160"/>
      <c r="R455" s="46"/>
      <c r="S455" s="46"/>
      <c r="T455" s="46"/>
      <c r="Y455" s="64"/>
      <c r="AE455" s="167"/>
      <c r="AF455" s="116"/>
      <c r="AG455" s="167"/>
      <c r="AL455" s="167"/>
      <c r="AM455" s="53"/>
      <c r="AN455" s="50"/>
      <c r="AO455" s="50"/>
      <c r="AP455" s="54"/>
    </row>
    <row r="456" spans="1:42" x14ac:dyDescent="0.25">
      <c r="A456" s="39"/>
      <c r="H456" s="44"/>
      <c r="I456" s="44"/>
      <c r="N456" s="45"/>
      <c r="O456" s="45"/>
      <c r="P456" s="45"/>
      <c r="Q456" s="160"/>
      <c r="R456" s="46"/>
      <c r="S456" s="46"/>
      <c r="T456" s="46"/>
      <c r="Y456" s="64"/>
      <c r="AE456" s="167"/>
      <c r="AF456" s="116"/>
      <c r="AG456" s="167"/>
      <c r="AL456" s="167"/>
      <c r="AM456" s="53"/>
      <c r="AN456" s="50"/>
      <c r="AO456" s="50"/>
      <c r="AP456" s="54"/>
    </row>
    <row r="457" spans="1:42" x14ac:dyDescent="0.25">
      <c r="A457" s="39"/>
      <c r="H457" s="44"/>
      <c r="I457" s="44"/>
      <c r="N457" s="45"/>
      <c r="O457" s="45"/>
      <c r="P457" s="45"/>
      <c r="Q457" s="160"/>
      <c r="R457" s="46"/>
      <c r="S457" s="46"/>
      <c r="T457" s="46"/>
      <c r="Y457" s="64"/>
      <c r="AE457" s="167"/>
      <c r="AF457" s="116"/>
      <c r="AG457" s="167"/>
      <c r="AL457" s="167"/>
      <c r="AM457" s="53"/>
      <c r="AN457" s="50"/>
      <c r="AO457" s="50"/>
      <c r="AP457" s="54"/>
    </row>
    <row r="458" spans="1:42" x14ac:dyDescent="0.25">
      <c r="A458" s="39"/>
      <c r="H458" s="44"/>
      <c r="I458" s="44"/>
      <c r="N458" s="45"/>
      <c r="O458" s="45"/>
      <c r="P458" s="45"/>
      <c r="Q458" s="160"/>
      <c r="R458" s="46"/>
      <c r="S458" s="46"/>
      <c r="T458" s="46"/>
      <c r="Y458" s="64"/>
      <c r="AE458" s="167"/>
      <c r="AF458" s="116"/>
      <c r="AG458" s="167"/>
      <c r="AL458" s="167"/>
      <c r="AM458" s="53"/>
      <c r="AN458" s="50"/>
      <c r="AO458" s="50"/>
      <c r="AP458" s="54"/>
    </row>
    <row r="459" spans="1:42" x14ac:dyDescent="0.25">
      <c r="A459" s="39"/>
      <c r="H459" s="44"/>
      <c r="I459" s="44"/>
      <c r="N459" s="45"/>
      <c r="O459" s="45"/>
      <c r="P459" s="45"/>
      <c r="Q459" s="160"/>
      <c r="R459" s="46"/>
      <c r="S459" s="46"/>
      <c r="T459" s="46"/>
      <c r="Y459" s="64"/>
      <c r="AE459" s="167"/>
      <c r="AF459" s="116"/>
      <c r="AG459" s="167"/>
      <c r="AL459" s="167"/>
      <c r="AM459" s="53"/>
      <c r="AN459" s="50"/>
      <c r="AO459" s="50"/>
      <c r="AP459" s="54"/>
    </row>
    <row r="460" spans="1:42" x14ac:dyDescent="0.25">
      <c r="A460" s="39"/>
      <c r="G460" s="63"/>
      <c r="H460" s="44"/>
      <c r="I460" s="44"/>
      <c r="N460" s="45"/>
      <c r="O460" s="45"/>
      <c r="P460" s="45"/>
      <c r="Q460" s="160"/>
      <c r="R460" s="46"/>
      <c r="S460" s="46"/>
      <c r="T460" s="46"/>
      <c r="Y460" s="64"/>
      <c r="AE460" s="167"/>
      <c r="AF460" s="116"/>
      <c r="AG460" s="167"/>
      <c r="AL460" s="167"/>
      <c r="AM460" s="53"/>
      <c r="AN460" s="50"/>
      <c r="AO460" s="50"/>
      <c r="AP460" s="54"/>
    </row>
    <row r="461" spans="1:42" x14ac:dyDescent="0.25">
      <c r="A461" s="39"/>
      <c r="G461" s="63"/>
      <c r="H461" s="44"/>
      <c r="I461" s="44"/>
      <c r="N461" s="45"/>
      <c r="O461" s="45"/>
      <c r="P461" s="45"/>
      <c r="Q461" s="160"/>
      <c r="R461" s="46"/>
      <c r="S461" s="46"/>
      <c r="T461" s="46"/>
      <c r="Y461" s="64"/>
      <c r="AE461" s="167"/>
      <c r="AF461" s="116"/>
      <c r="AG461" s="167"/>
      <c r="AL461" s="167"/>
      <c r="AM461" s="53"/>
      <c r="AN461" s="50"/>
      <c r="AO461" s="50"/>
      <c r="AP461" s="54"/>
    </row>
    <row r="462" spans="1:42" x14ac:dyDescent="0.25">
      <c r="A462" s="39"/>
      <c r="H462" s="44"/>
      <c r="I462" s="44"/>
      <c r="N462" s="45"/>
      <c r="O462" s="45"/>
      <c r="P462" s="45"/>
      <c r="Q462" s="160"/>
      <c r="R462" s="46"/>
      <c r="S462" s="46"/>
      <c r="T462" s="46"/>
      <c r="Y462" s="64"/>
      <c r="AE462" s="167"/>
      <c r="AF462" s="116"/>
      <c r="AG462" s="167"/>
      <c r="AL462" s="167"/>
      <c r="AM462" s="53"/>
      <c r="AN462" s="50"/>
      <c r="AO462" s="50"/>
      <c r="AP462" s="54"/>
    </row>
    <row r="463" spans="1:42" x14ac:dyDescent="0.25">
      <c r="A463" s="39"/>
      <c r="H463" s="44"/>
      <c r="I463" s="44"/>
      <c r="N463" s="45"/>
      <c r="O463" s="45"/>
      <c r="P463" s="45"/>
      <c r="Q463" s="160"/>
      <c r="R463" s="45"/>
      <c r="S463" s="45"/>
      <c r="T463" s="45"/>
      <c r="Y463" s="64"/>
      <c r="AE463" s="167"/>
      <c r="AF463" s="116"/>
      <c r="AG463" s="167"/>
      <c r="AJ463" s="119"/>
      <c r="AL463" s="167"/>
      <c r="AM463" s="53"/>
      <c r="AN463" s="50"/>
      <c r="AO463" s="50"/>
      <c r="AP463" s="54"/>
    </row>
    <row r="464" spans="1:42" x14ac:dyDescent="0.25">
      <c r="A464" s="39"/>
      <c r="H464" s="44"/>
      <c r="I464" s="44"/>
      <c r="N464" s="45"/>
      <c r="O464" s="45"/>
      <c r="P464" s="45"/>
      <c r="Q464" s="160"/>
      <c r="R464" s="45"/>
      <c r="S464" s="45"/>
      <c r="T464" s="45"/>
      <c r="V464" s="117"/>
      <c r="Y464" s="64"/>
      <c r="AE464" s="167"/>
      <c r="AF464" s="116"/>
      <c r="AG464" s="167"/>
      <c r="AL464" s="167"/>
      <c r="AM464" s="53"/>
      <c r="AN464" s="50"/>
      <c r="AO464" s="50"/>
      <c r="AP464" s="54"/>
    </row>
    <row r="465" spans="1:42" x14ac:dyDescent="0.25">
      <c r="A465" s="39"/>
      <c r="H465" s="44"/>
      <c r="I465" s="44"/>
      <c r="N465" s="45"/>
      <c r="O465" s="45"/>
      <c r="P465" s="45"/>
      <c r="Q465" s="160"/>
      <c r="R465" s="45"/>
      <c r="S465" s="45"/>
      <c r="T465" s="45"/>
      <c r="Y465" s="64"/>
      <c r="AE465" s="167"/>
      <c r="AF465" s="116"/>
      <c r="AG465" s="167"/>
      <c r="AL465" s="167"/>
      <c r="AM465" s="53"/>
      <c r="AN465" s="50"/>
      <c r="AO465" s="50"/>
      <c r="AP465" s="54"/>
    </row>
    <row r="466" spans="1:42" x14ac:dyDescent="0.25">
      <c r="A466" s="39"/>
      <c r="H466" s="44"/>
      <c r="I466" s="44"/>
      <c r="N466" s="45"/>
      <c r="O466" s="45"/>
      <c r="P466" s="45"/>
      <c r="Q466" s="160"/>
      <c r="R466" s="45"/>
      <c r="S466" s="45"/>
      <c r="T466" s="45"/>
      <c r="Y466" s="64"/>
      <c r="AE466" s="167"/>
      <c r="AF466" s="116"/>
      <c r="AG466" s="167"/>
      <c r="AL466" s="167"/>
      <c r="AM466" s="53"/>
      <c r="AN466" s="50"/>
      <c r="AO466" s="50"/>
      <c r="AP466" s="54"/>
    </row>
    <row r="467" spans="1:42" x14ac:dyDescent="0.25">
      <c r="A467" s="39"/>
      <c r="N467" s="45"/>
      <c r="O467" s="45"/>
      <c r="P467" s="45"/>
      <c r="Q467" s="160"/>
      <c r="R467" s="46"/>
      <c r="S467" s="46"/>
      <c r="T467" s="46"/>
      <c r="Y467" s="64"/>
      <c r="AE467" s="167"/>
      <c r="AF467" s="116"/>
      <c r="AG467" s="167"/>
      <c r="AL467" s="167"/>
      <c r="AM467" s="53"/>
      <c r="AN467" s="50"/>
      <c r="AO467" s="50"/>
      <c r="AP467" s="54"/>
    </row>
    <row r="468" spans="1:42" x14ac:dyDescent="0.25">
      <c r="A468" s="39"/>
      <c r="N468" s="45"/>
      <c r="O468" s="45"/>
      <c r="P468" s="45"/>
      <c r="Q468" s="160"/>
      <c r="R468" s="45"/>
      <c r="S468" s="45"/>
      <c r="T468" s="45"/>
      <c r="Y468" s="64"/>
      <c r="AE468" s="167"/>
      <c r="AF468" s="116"/>
      <c r="AG468" s="167"/>
      <c r="AL468" s="167"/>
      <c r="AM468" s="53"/>
      <c r="AN468" s="50"/>
      <c r="AO468" s="50"/>
      <c r="AP468" s="54"/>
    </row>
    <row r="469" spans="1:42" x14ac:dyDescent="0.25">
      <c r="A469" s="39"/>
      <c r="N469" s="45"/>
      <c r="O469" s="45"/>
      <c r="P469" s="45"/>
      <c r="Q469" s="160"/>
      <c r="R469" s="45"/>
      <c r="S469" s="45"/>
      <c r="T469" s="45"/>
      <c r="Y469" s="64"/>
      <c r="AE469" s="167"/>
      <c r="AF469" s="116"/>
      <c r="AG469" s="167"/>
      <c r="AL469" s="167"/>
      <c r="AM469" s="53"/>
      <c r="AN469" s="50"/>
      <c r="AO469" s="50"/>
      <c r="AP469" s="54"/>
    </row>
    <row r="470" spans="1:42" x14ac:dyDescent="0.25">
      <c r="A470" s="39"/>
      <c r="N470" s="45"/>
      <c r="O470" s="45"/>
      <c r="P470" s="45"/>
      <c r="Q470" s="160"/>
      <c r="R470" s="45"/>
      <c r="S470" s="45"/>
      <c r="T470" s="45"/>
      <c r="Y470" s="64"/>
      <c r="AE470" s="167"/>
      <c r="AF470" s="116"/>
      <c r="AG470" s="167"/>
      <c r="AL470" s="167"/>
      <c r="AM470" s="53"/>
      <c r="AN470" s="50"/>
      <c r="AO470" s="50"/>
      <c r="AP470" s="54"/>
    </row>
    <row r="471" spans="1:42" x14ac:dyDescent="0.25">
      <c r="A471" s="39"/>
      <c r="N471" s="45"/>
      <c r="O471" s="45"/>
      <c r="P471" s="45"/>
      <c r="Q471" s="160"/>
      <c r="R471" s="45"/>
      <c r="S471" s="45"/>
      <c r="T471" s="45"/>
      <c r="Y471" s="64"/>
      <c r="AE471" s="167"/>
      <c r="AF471" s="116"/>
      <c r="AG471" s="167"/>
      <c r="AL471" s="167"/>
      <c r="AM471" s="53"/>
      <c r="AN471" s="50"/>
      <c r="AO471" s="50"/>
      <c r="AP471" s="54"/>
    </row>
    <row r="472" spans="1:42" x14ac:dyDescent="0.25">
      <c r="A472" s="39"/>
      <c r="N472" s="45"/>
      <c r="O472" s="45"/>
      <c r="P472" s="45"/>
      <c r="Q472" s="160"/>
      <c r="R472" s="45"/>
      <c r="S472" s="45"/>
      <c r="T472" s="45"/>
      <c r="Y472" s="64"/>
      <c r="AE472" s="167"/>
      <c r="AF472" s="116"/>
      <c r="AG472" s="167"/>
      <c r="AL472" s="167"/>
      <c r="AM472" s="53"/>
      <c r="AN472" s="50"/>
      <c r="AO472" s="50"/>
      <c r="AP472" s="54"/>
    </row>
    <row r="473" spans="1:42" x14ac:dyDescent="0.25">
      <c r="A473" s="39"/>
      <c r="N473" s="45"/>
      <c r="O473" s="45"/>
      <c r="P473" s="45"/>
      <c r="Q473" s="160"/>
      <c r="R473" s="45"/>
      <c r="S473" s="45"/>
      <c r="T473" s="45"/>
      <c r="Y473" s="64"/>
      <c r="AE473" s="167"/>
      <c r="AF473" s="51"/>
      <c r="AG473" s="167"/>
      <c r="AL473" s="167"/>
      <c r="AM473" s="53"/>
      <c r="AN473" s="50"/>
      <c r="AO473" s="50"/>
      <c r="AP473" s="54"/>
    </row>
    <row r="474" spans="1:42" x14ac:dyDescent="0.25">
      <c r="A474" s="39"/>
      <c r="N474" s="45"/>
      <c r="O474" s="45"/>
      <c r="P474" s="45"/>
      <c r="Q474" s="160"/>
      <c r="R474" s="45"/>
      <c r="S474" s="45"/>
      <c r="T474" s="45"/>
      <c r="Y474" s="64"/>
      <c r="AE474" s="167"/>
      <c r="AF474" s="116"/>
      <c r="AG474" s="167"/>
      <c r="AL474" s="167"/>
      <c r="AM474" s="53"/>
      <c r="AN474" s="50"/>
      <c r="AO474" s="50"/>
      <c r="AP474" s="54"/>
    </row>
    <row r="475" spans="1:42" x14ac:dyDescent="0.25">
      <c r="A475" s="39"/>
      <c r="N475" s="45"/>
      <c r="O475" s="45"/>
      <c r="P475" s="45"/>
      <c r="Q475" s="160"/>
      <c r="R475" s="45"/>
      <c r="S475" s="45"/>
      <c r="T475" s="45"/>
      <c r="Y475" s="64"/>
      <c r="AE475" s="167"/>
      <c r="AF475" s="116"/>
      <c r="AG475" s="167"/>
      <c r="AL475" s="167"/>
      <c r="AM475" s="53"/>
      <c r="AN475" s="50"/>
      <c r="AO475" s="50"/>
      <c r="AP475" s="54"/>
    </row>
    <row r="476" spans="1:42" x14ac:dyDescent="0.25">
      <c r="A476" s="39"/>
      <c r="N476" s="45"/>
      <c r="O476" s="45"/>
      <c r="P476" s="45"/>
      <c r="Q476" s="160"/>
      <c r="R476" s="45"/>
      <c r="S476" s="45"/>
      <c r="T476" s="45"/>
      <c r="Y476" s="64"/>
      <c r="AE476" s="167"/>
      <c r="AF476" s="116"/>
      <c r="AG476" s="167"/>
      <c r="AL476" s="167"/>
      <c r="AM476" s="53"/>
      <c r="AN476" s="50"/>
      <c r="AO476" s="50"/>
      <c r="AP476" s="54"/>
    </row>
    <row r="477" spans="1:42" x14ac:dyDescent="0.25">
      <c r="A477" s="39"/>
      <c r="N477" s="45"/>
      <c r="O477" s="45"/>
      <c r="P477" s="45"/>
      <c r="Q477" s="160"/>
      <c r="R477" s="45"/>
      <c r="S477" s="45"/>
      <c r="T477" s="45"/>
      <c r="Y477" s="64"/>
      <c r="AE477" s="167"/>
      <c r="AF477" s="116"/>
      <c r="AG477" s="167"/>
      <c r="AL477" s="167"/>
      <c r="AM477" s="53"/>
      <c r="AN477" s="50"/>
      <c r="AO477" s="50"/>
      <c r="AP477" s="54"/>
    </row>
    <row r="478" spans="1:42" x14ac:dyDescent="0.25">
      <c r="A478" s="39"/>
      <c r="N478" s="45"/>
      <c r="O478" s="45"/>
      <c r="P478" s="45"/>
      <c r="Q478" s="160"/>
      <c r="R478" s="45"/>
      <c r="S478" s="45"/>
      <c r="T478" s="45"/>
      <c r="Y478" s="64"/>
      <c r="AE478" s="167"/>
      <c r="AF478" s="116"/>
      <c r="AG478" s="167"/>
      <c r="AL478" s="167"/>
      <c r="AM478" s="53"/>
      <c r="AN478" s="50"/>
      <c r="AO478" s="50"/>
      <c r="AP478" s="54"/>
    </row>
    <row r="479" spans="1:42" x14ac:dyDescent="0.25">
      <c r="A479" s="39"/>
      <c r="N479" s="45"/>
      <c r="O479" s="45"/>
      <c r="P479" s="45"/>
      <c r="Q479" s="160"/>
      <c r="R479" s="45"/>
      <c r="S479" s="45"/>
      <c r="T479" s="45"/>
      <c r="Y479" s="64"/>
      <c r="AE479" s="167"/>
      <c r="AF479" s="116"/>
      <c r="AG479" s="167"/>
      <c r="AL479" s="167"/>
      <c r="AM479" s="53"/>
      <c r="AN479" s="50"/>
      <c r="AO479" s="50"/>
      <c r="AP479" s="54"/>
    </row>
    <row r="480" spans="1:42" x14ac:dyDescent="0.25">
      <c r="A480" s="39"/>
      <c r="N480" s="45"/>
      <c r="O480" s="45"/>
      <c r="P480" s="45"/>
      <c r="Q480" s="160"/>
      <c r="R480" s="46"/>
      <c r="S480" s="46"/>
      <c r="T480" s="46"/>
      <c r="Y480" s="64"/>
      <c r="AE480" s="167"/>
      <c r="AF480" s="116"/>
      <c r="AG480" s="167"/>
      <c r="AL480" s="167"/>
      <c r="AM480" s="53"/>
      <c r="AN480" s="50"/>
      <c r="AO480" s="50"/>
      <c r="AP480" s="54"/>
    </row>
    <row r="481" spans="1:48" x14ac:dyDescent="0.25">
      <c r="A481" s="39"/>
      <c r="N481" s="45"/>
      <c r="O481" s="45"/>
      <c r="P481" s="45"/>
      <c r="Q481" s="160"/>
      <c r="R481" s="45"/>
      <c r="S481" s="45"/>
      <c r="T481" s="45"/>
      <c r="Y481" s="64"/>
      <c r="AE481" s="167"/>
      <c r="AF481" s="116"/>
      <c r="AG481" s="167"/>
      <c r="AL481" s="167"/>
      <c r="AM481" s="53"/>
      <c r="AN481" s="50"/>
      <c r="AO481" s="50"/>
      <c r="AP481" s="54"/>
    </row>
    <row r="482" spans="1:48" x14ac:dyDescent="0.25">
      <c r="A482" s="39"/>
      <c r="N482" s="45"/>
      <c r="O482" s="45"/>
      <c r="P482" s="45"/>
      <c r="Q482" s="160"/>
      <c r="R482" s="45"/>
      <c r="S482" s="45"/>
      <c r="T482" s="45"/>
      <c r="Y482" s="64"/>
      <c r="AE482" s="167"/>
      <c r="AF482" s="116"/>
      <c r="AG482" s="167"/>
      <c r="AL482" s="167"/>
      <c r="AM482" s="53"/>
      <c r="AN482" s="50"/>
      <c r="AO482" s="50"/>
      <c r="AP482" s="54"/>
    </row>
    <row r="483" spans="1:48" x14ac:dyDescent="0.25">
      <c r="A483" s="39"/>
      <c r="N483" s="45"/>
      <c r="O483" s="45"/>
      <c r="P483" s="45"/>
      <c r="Q483" s="160"/>
      <c r="R483" s="45"/>
      <c r="S483" s="45"/>
      <c r="T483" s="45"/>
      <c r="Y483" s="64"/>
      <c r="AE483" s="167"/>
      <c r="AF483" s="116"/>
      <c r="AG483" s="167"/>
      <c r="AL483" s="167"/>
      <c r="AM483" s="53"/>
      <c r="AN483" s="50"/>
      <c r="AO483" s="50"/>
      <c r="AP483" s="54"/>
    </row>
    <row r="484" spans="1:48" x14ac:dyDescent="0.25">
      <c r="A484" s="39"/>
      <c r="N484" s="45"/>
      <c r="O484" s="45"/>
      <c r="P484" s="45"/>
      <c r="Q484" s="160"/>
      <c r="R484" s="45"/>
      <c r="S484" s="45"/>
      <c r="T484" s="45"/>
      <c r="Y484" s="64"/>
      <c r="AE484" s="167"/>
      <c r="AF484" s="116"/>
      <c r="AG484" s="167"/>
      <c r="AL484" s="167"/>
      <c r="AM484" s="53"/>
      <c r="AN484" s="50"/>
      <c r="AO484" s="50"/>
      <c r="AP484" s="54"/>
    </row>
    <row r="485" spans="1:48" x14ac:dyDescent="0.25">
      <c r="A485" s="39"/>
      <c r="N485" s="45"/>
      <c r="O485" s="45"/>
      <c r="P485" s="45"/>
      <c r="Q485" s="160"/>
      <c r="R485" s="45"/>
      <c r="S485" s="45"/>
      <c r="T485" s="45"/>
      <c r="Y485" s="64"/>
      <c r="AE485" s="167"/>
      <c r="AF485" s="116"/>
      <c r="AG485" s="167"/>
      <c r="AL485" s="167"/>
      <c r="AM485" s="53"/>
      <c r="AN485" s="50"/>
      <c r="AO485" s="50"/>
      <c r="AP485" s="54"/>
    </row>
    <row r="486" spans="1:48" x14ac:dyDescent="0.25">
      <c r="A486" s="39"/>
      <c r="N486" s="45"/>
      <c r="O486" s="45"/>
      <c r="P486" s="45"/>
      <c r="Q486" s="160"/>
      <c r="R486" s="45"/>
      <c r="S486" s="45"/>
      <c r="T486" s="45"/>
      <c r="Y486" s="64"/>
      <c r="AE486" s="167"/>
      <c r="AF486" s="116"/>
      <c r="AG486" s="167"/>
      <c r="AL486" s="167"/>
      <c r="AM486" s="53"/>
      <c r="AN486" s="50"/>
      <c r="AO486" s="50"/>
      <c r="AP486" s="54"/>
    </row>
    <row r="487" spans="1:48" x14ac:dyDescent="0.25">
      <c r="A487" s="39"/>
      <c r="N487" s="45"/>
      <c r="O487" s="45"/>
      <c r="P487" s="45"/>
      <c r="Q487" s="160"/>
      <c r="R487" s="45"/>
      <c r="S487" s="45"/>
      <c r="T487" s="45"/>
      <c r="Y487" s="64"/>
      <c r="AE487" s="167"/>
      <c r="AF487" s="116"/>
      <c r="AG487" s="167"/>
      <c r="AL487" s="167"/>
      <c r="AM487" s="53"/>
      <c r="AN487" s="50"/>
      <c r="AO487" s="50"/>
      <c r="AP487" s="54"/>
    </row>
    <row r="488" spans="1:48" x14ac:dyDescent="0.25">
      <c r="A488" s="39"/>
      <c r="N488" s="45"/>
      <c r="O488" s="45"/>
      <c r="P488" s="45"/>
      <c r="Q488" s="160"/>
      <c r="R488" s="45"/>
      <c r="S488" s="45"/>
      <c r="T488" s="45"/>
      <c r="Y488" s="64"/>
      <c r="AE488" s="167"/>
      <c r="AF488" s="116"/>
      <c r="AG488" s="167"/>
      <c r="AL488" s="167"/>
      <c r="AM488" s="53"/>
      <c r="AN488" s="50"/>
      <c r="AO488" s="50"/>
      <c r="AP488" s="54"/>
    </row>
    <row r="489" spans="1:48" x14ac:dyDescent="0.25">
      <c r="A489" s="39"/>
      <c r="N489" s="45"/>
      <c r="O489" s="45"/>
      <c r="P489" s="45"/>
      <c r="Q489" s="160"/>
      <c r="R489" s="45"/>
      <c r="S489" s="45"/>
      <c r="T489" s="45"/>
      <c r="Y489" s="64"/>
      <c r="AE489" s="167"/>
      <c r="AF489" s="116"/>
      <c r="AG489" s="167"/>
      <c r="AL489" s="167"/>
      <c r="AM489" s="53"/>
      <c r="AN489" s="50"/>
      <c r="AO489" s="50"/>
      <c r="AP489" s="54"/>
    </row>
    <row r="490" spans="1:48" x14ac:dyDescent="0.25">
      <c r="A490" s="39"/>
      <c r="G490" s="63"/>
      <c r="N490" s="45"/>
      <c r="O490" s="45"/>
      <c r="P490" s="45"/>
      <c r="Q490" s="160"/>
      <c r="R490" s="45"/>
      <c r="S490" s="45"/>
      <c r="T490" s="45"/>
      <c r="Y490" s="64"/>
      <c r="AC490" s="169"/>
      <c r="AD490" s="78"/>
      <c r="AE490" s="167"/>
      <c r="AF490" s="116"/>
      <c r="AG490" s="167"/>
      <c r="AL490" s="167"/>
      <c r="AM490" s="53"/>
      <c r="AN490" s="50"/>
      <c r="AO490" s="50"/>
      <c r="AP490" s="54"/>
    </row>
    <row r="491" spans="1:48" x14ac:dyDescent="0.25">
      <c r="A491" s="39"/>
      <c r="N491" s="45"/>
      <c r="O491" s="45"/>
      <c r="P491" s="45"/>
      <c r="Q491" s="160"/>
      <c r="R491" s="45"/>
      <c r="S491" s="45"/>
      <c r="T491" s="45"/>
      <c r="Y491" s="64"/>
      <c r="AC491" s="169"/>
      <c r="AD491" s="78"/>
      <c r="AE491" s="167"/>
      <c r="AF491" s="116"/>
      <c r="AG491" s="167"/>
      <c r="AL491" s="167"/>
      <c r="AM491" s="53"/>
      <c r="AN491" s="50"/>
      <c r="AO491" s="50"/>
      <c r="AP491" s="54"/>
    </row>
    <row r="492" spans="1:48" s="11" customFormat="1" x14ac:dyDescent="0.25">
      <c r="A492" s="56"/>
      <c r="B492" s="57"/>
      <c r="C492" s="57"/>
      <c r="D492" s="57"/>
      <c r="E492" s="56"/>
      <c r="F492" s="69"/>
      <c r="G492" s="60"/>
      <c r="H492" s="57"/>
      <c r="I492" s="57"/>
      <c r="J492" s="70"/>
      <c r="K492" s="58"/>
      <c r="L492" s="57"/>
      <c r="M492" s="57"/>
      <c r="N492" s="58"/>
      <c r="O492" s="58"/>
      <c r="P492" s="58"/>
      <c r="Q492" s="163"/>
      <c r="R492" s="58"/>
      <c r="S492" s="58"/>
      <c r="T492" s="58"/>
      <c r="U492" s="59"/>
      <c r="V492" s="57"/>
      <c r="W492" s="57"/>
      <c r="X492" s="57"/>
      <c r="Y492" s="60"/>
      <c r="Z492" s="154"/>
      <c r="AA492" s="169"/>
      <c r="AB492" s="169"/>
      <c r="AC492" s="168"/>
      <c r="AD492" s="67"/>
      <c r="AE492" s="180"/>
      <c r="AF492" s="71"/>
      <c r="AG492" s="180"/>
      <c r="AH492" s="46"/>
      <c r="AI492" s="168"/>
      <c r="AJ492" s="71"/>
      <c r="AK492" s="169"/>
      <c r="AL492" s="180"/>
      <c r="AM492" s="120"/>
      <c r="AN492" s="61"/>
      <c r="AO492" s="61"/>
      <c r="AP492" s="62"/>
      <c r="AQ492" s="69"/>
      <c r="AR492" s="69"/>
      <c r="AS492" s="69"/>
      <c r="AT492" s="169"/>
      <c r="AU492" s="69"/>
      <c r="AV492" s="57"/>
    </row>
    <row r="493" spans="1:48" s="11" customFormat="1" x14ac:dyDescent="0.25">
      <c r="A493" s="56"/>
      <c r="B493" s="57"/>
      <c r="C493" s="57"/>
      <c r="D493" s="57"/>
      <c r="E493" s="56"/>
      <c r="F493" s="69"/>
      <c r="G493" s="60"/>
      <c r="H493" s="57"/>
      <c r="I493" s="57"/>
      <c r="J493" s="70"/>
      <c r="K493" s="58"/>
      <c r="L493" s="57"/>
      <c r="M493" s="57"/>
      <c r="N493" s="58"/>
      <c r="O493" s="58"/>
      <c r="P493" s="58"/>
      <c r="Q493" s="163"/>
      <c r="R493" s="58"/>
      <c r="S493" s="58"/>
      <c r="T493" s="58"/>
      <c r="U493" s="59"/>
      <c r="V493" s="57"/>
      <c r="W493" s="57"/>
      <c r="X493" s="57"/>
      <c r="Y493" s="60"/>
      <c r="Z493" s="154"/>
      <c r="AA493" s="169"/>
      <c r="AB493" s="169"/>
      <c r="AC493" s="168"/>
      <c r="AD493" s="67"/>
      <c r="AE493" s="180"/>
      <c r="AF493" s="71"/>
      <c r="AG493" s="180"/>
      <c r="AH493" s="46"/>
      <c r="AI493" s="168"/>
      <c r="AJ493" s="71"/>
      <c r="AK493" s="169"/>
      <c r="AL493" s="180"/>
      <c r="AM493" s="120"/>
      <c r="AN493" s="61"/>
      <c r="AO493" s="61"/>
      <c r="AP493" s="62"/>
      <c r="AQ493" s="69"/>
      <c r="AR493" s="69"/>
      <c r="AS493" s="69"/>
      <c r="AT493" s="169"/>
      <c r="AU493" s="69"/>
      <c r="AV493" s="57"/>
    </row>
    <row r="494" spans="1:48" x14ac:dyDescent="0.25">
      <c r="A494" s="39"/>
      <c r="N494" s="45"/>
      <c r="O494" s="45"/>
      <c r="P494" s="45"/>
      <c r="Q494" s="160"/>
      <c r="R494" s="45"/>
      <c r="S494" s="45"/>
      <c r="T494" s="45"/>
      <c r="Y494" s="64"/>
      <c r="AE494" s="167"/>
      <c r="AF494" s="116"/>
      <c r="AG494" s="167"/>
      <c r="AL494" s="167"/>
      <c r="AM494" s="53"/>
      <c r="AN494" s="50"/>
      <c r="AO494" s="50"/>
      <c r="AP494" s="54"/>
    </row>
    <row r="495" spans="1:48" x14ac:dyDescent="0.25">
      <c r="A495" s="39"/>
      <c r="N495" s="45"/>
      <c r="O495" s="45"/>
      <c r="P495" s="45"/>
      <c r="Q495" s="160"/>
      <c r="R495" s="45"/>
      <c r="S495" s="45"/>
      <c r="T495" s="45"/>
      <c r="Y495" s="64"/>
      <c r="AE495" s="167"/>
      <c r="AF495" s="116"/>
      <c r="AG495" s="167"/>
      <c r="AL495" s="167"/>
      <c r="AM495" s="53"/>
      <c r="AN495" s="50"/>
      <c r="AO495" s="50"/>
      <c r="AP495" s="54"/>
    </row>
    <row r="496" spans="1:48" x14ac:dyDescent="0.25">
      <c r="A496" s="39"/>
      <c r="N496" s="45"/>
      <c r="O496" s="45"/>
      <c r="P496" s="45"/>
      <c r="Q496" s="160"/>
      <c r="R496" s="45"/>
      <c r="S496" s="45"/>
      <c r="T496" s="45"/>
      <c r="Y496" s="64"/>
      <c r="AE496" s="167"/>
      <c r="AF496" s="116"/>
      <c r="AG496" s="167"/>
      <c r="AL496" s="167"/>
      <c r="AM496" s="53"/>
      <c r="AN496" s="50"/>
      <c r="AO496" s="50"/>
      <c r="AP496" s="54"/>
    </row>
    <row r="497" spans="1:42" x14ac:dyDescent="0.25">
      <c r="A497" s="39"/>
      <c r="N497" s="45"/>
      <c r="O497" s="45"/>
      <c r="P497" s="45"/>
      <c r="Q497" s="160"/>
      <c r="R497" s="45"/>
      <c r="S497" s="45"/>
      <c r="T497" s="45"/>
      <c r="Y497" s="64"/>
      <c r="AE497" s="167"/>
      <c r="AF497" s="116"/>
      <c r="AG497" s="167"/>
      <c r="AL497" s="167"/>
      <c r="AM497" s="53"/>
      <c r="AN497" s="50"/>
      <c r="AO497" s="50"/>
      <c r="AP497" s="54"/>
    </row>
    <row r="498" spans="1:42" x14ac:dyDescent="0.25">
      <c r="A498" s="39"/>
      <c r="N498" s="45"/>
      <c r="O498" s="45"/>
      <c r="P498" s="45"/>
      <c r="Q498" s="160"/>
      <c r="R498" s="45"/>
      <c r="S498" s="45"/>
      <c r="T498" s="45"/>
      <c r="V498" s="121"/>
      <c r="X498" s="121"/>
      <c r="Y498" s="64"/>
      <c r="AE498" s="167"/>
      <c r="AF498" s="116"/>
      <c r="AG498" s="167"/>
      <c r="AL498" s="167"/>
      <c r="AM498" s="53"/>
      <c r="AN498" s="50"/>
      <c r="AO498" s="50"/>
      <c r="AP498" s="54"/>
    </row>
    <row r="499" spans="1:42" x14ac:dyDescent="0.25">
      <c r="A499" s="39"/>
      <c r="I499" s="44"/>
      <c r="N499" s="45"/>
      <c r="O499" s="45"/>
      <c r="P499" s="45"/>
      <c r="Q499" s="160"/>
      <c r="R499" s="45"/>
      <c r="S499" s="45"/>
      <c r="T499" s="45"/>
      <c r="V499" s="122"/>
      <c r="Y499" s="64"/>
      <c r="AE499" s="167"/>
      <c r="AF499" s="116"/>
      <c r="AG499" s="167"/>
      <c r="AL499" s="167"/>
      <c r="AM499" s="53"/>
      <c r="AN499" s="50"/>
      <c r="AO499" s="50"/>
      <c r="AP499" s="54"/>
    </row>
    <row r="500" spans="1:42" x14ac:dyDescent="0.25">
      <c r="A500" s="39"/>
      <c r="N500" s="45"/>
      <c r="O500" s="45"/>
      <c r="P500" s="45"/>
      <c r="Q500" s="160"/>
      <c r="R500" s="45"/>
      <c r="S500" s="45"/>
      <c r="T500" s="45"/>
      <c r="Y500" s="64"/>
      <c r="AE500" s="167"/>
      <c r="AF500" s="116"/>
      <c r="AG500" s="167"/>
      <c r="AL500" s="167"/>
      <c r="AM500" s="53"/>
      <c r="AN500" s="50"/>
      <c r="AO500" s="50"/>
      <c r="AP500" s="54"/>
    </row>
    <row r="501" spans="1:42" x14ac:dyDescent="0.25">
      <c r="A501" s="39"/>
      <c r="N501" s="45"/>
      <c r="O501" s="45"/>
      <c r="P501" s="45"/>
      <c r="Q501" s="160"/>
      <c r="R501" s="45"/>
      <c r="S501" s="45"/>
      <c r="T501" s="45"/>
      <c r="Y501" s="64"/>
      <c r="AE501" s="167"/>
      <c r="AF501" s="116"/>
      <c r="AG501" s="167"/>
      <c r="AL501" s="167"/>
      <c r="AM501" s="53"/>
      <c r="AN501" s="50"/>
      <c r="AO501" s="50"/>
      <c r="AP501" s="54"/>
    </row>
    <row r="502" spans="1:42" x14ac:dyDescent="0.25">
      <c r="A502" s="39"/>
      <c r="N502" s="45"/>
      <c r="O502" s="45"/>
      <c r="P502" s="45"/>
      <c r="Q502" s="160"/>
      <c r="R502" s="45"/>
      <c r="S502" s="45"/>
      <c r="T502" s="45"/>
      <c r="Y502" s="64"/>
      <c r="AE502" s="167"/>
      <c r="AF502" s="116"/>
      <c r="AG502" s="167"/>
      <c r="AL502" s="167"/>
      <c r="AM502" s="53"/>
      <c r="AN502" s="50"/>
      <c r="AO502" s="50"/>
      <c r="AP502" s="54"/>
    </row>
    <row r="503" spans="1:42" x14ac:dyDescent="0.25">
      <c r="A503" s="39"/>
      <c r="N503" s="45"/>
      <c r="O503" s="45"/>
      <c r="P503" s="45"/>
      <c r="Q503" s="160"/>
      <c r="R503" s="45"/>
      <c r="S503" s="45"/>
      <c r="T503" s="45"/>
      <c r="Y503" s="64"/>
      <c r="AD503" s="78"/>
      <c r="AE503" s="167"/>
      <c r="AF503" s="116"/>
      <c r="AG503" s="167"/>
      <c r="AL503" s="167"/>
      <c r="AM503" s="53"/>
      <c r="AN503" s="50"/>
      <c r="AO503" s="50"/>
      <c r="AP503" s="54"/>
    </row>
    <row r="504" spans="1:42" x14ac:dyDescent="0.25">
      <c r="A504" s="39"/>
      <c r="N504" s="45"/>
      <c r="O504" s="45"/>
      <c r="P504" s="45"/>
      <c r="Q504" s="160"/>
      <c r="R504" s="45"/>
      <c r="S504" s="45"/>
      <c r="T504" s="45"/>
      <c r="Y504" s="64"/>
      <c r="AD504" s="78"/>
      <c r="AE504" s="167"/>
      <c r="AF504" s="116"/>
      <c r="AG504" s="167"/>
      <c r="AL504" s="167"/>
      <c r="AM504" s="53"/>
      <c r="AN504" s="50"/>
      <c r="AO504" s="50"/>
      <c r="AP504" s="54"/>
    </row>
    <row r="505" spans="1:42" x14ac:dyDescent="0.25">
      <c r="A505" s="39"/>
      <c r="N505" s="45"/>
      <c r="O505" s="45"/>
      <c r="P505" s="45"/>
      <c r="Q505" s="160"/>
      <c r="R505" s="45"/>
      <c r="S505" s="45"/>
      <c r="T505" s="45"/>
      <c r="Y505" s="64"/>
      <c r="AE505" s="167"/>
      <c r="AF505" s="116"/>
      <c r="AG505" s="167"/>
      <c r="AL505" s="167"/>
      <c r="AM505" s="53"/>
      <c r="AN505" s="50"/>
      <c r="AO505" s="50"/>
      <c r="AP505" s="54"/>
    </row>
    <row r="506" spans="1:42" x14ac:dyDescent="0.25">
      <c r="A506" s="39"/>
      <c r="N506" s="45"/>
      <c r="O506" s="45"/>
      <c r="P506" s="45"/>
      <c r="Q506" s="160"/>
      <c r="R506" s="45"/>
      <c r="S506" s="45"/>
      <c r="T506" s="45"/>
      <c r="Y506" s="64"/>
      <c r="AE506" s="167"/>
      <c r="AF506" s="116"/>
      <c r="AG506" s="167"/>
      <c r="AL506" s="167"/>
      <c r="AM506" s="53"/>
      <c r="AN506" s="50"/>
      <c r="AO506" s="50"/>
      <c r="AP506" s="54"/>
    </row>
    <row r="507" spans="1:42" x14ac:dyDescent="0.25">
      <c r="A507" s="39"/>
      <c r="N507" s="45"/>
      <c r="O507" s="45"/>
      <c r="P507" s="45"/>
      <c r="Q507" s="160"/>
      <c r="R507" s="45"/>
      <c r="S507" s="45"/>
      <c r="T507" s="45"/>
      <c r="Y507" s="64"/>
      <c r="AE507" s="167"/>
      <c r="AF507" s="116"/>
      <c r="AG507" s="167"/>
      <c r="AL507" s="167"/>
      <c r="AM507" s="53"/>
      <c r="AN507" s="50"/>
      <c r="AO507" s="50"/>
      <c r="AP507" s="54"/>
    </row>
    <row r="508" spans="1:42" x14ac:dyDescent="0.25">
      <c r="A508" s="39"/>
      <c r="N508" s="45"/>
      <c r="O508" s="45"/>
      <c r="P508" s="45"/>
      <c r="Q508" s="160"/>
      <c r="R508" s="45"/>
      <c r="S508" s="45"/>
      <c r="T508" s="45"/>
      <c r="Y508" s="64"/>
      <c r="AE508" s="167"/>
      <c r="AF508" s="116"/>
      <c r="AG508" s="167"/>
      <c r="AL508" s="167"/>
      <c r="AM508" s="53"/>
      <c r="AN508" s="50"/>
      <c r="AO508" s="50"/>
      <c r="AP508" s="54"/>
    </row>
    <row r="509" spans="1:42" x14ac:dyDescent="0.25">
      <c r="A509" s="39"/>
      <c r="N509" s="45"/>
      <c r="O509" s="45"/>
      <c r="P509" s="45"/>
      <c r="Q509" s="160"/>
      <c r="R509" s="45"/>
      <c r="S509" s="45"/>
      <c r="T509" s="45"/>
      <c r="Y509" s="64"/>
      <c r="AE509" s="167"/>
      <c r="AF509" s="116"/>
      <c r="AG509" s="167"/>
      <c r="AL509" s="167"/>
      <c r="AM509" s="53"/>
      <c r="AN509" s="50"/>
      <c r="AO509" s="50"/>
      <c r="AP509" s="54"/>
    </row>
    <row r="510" spans="1:42" x14ac:dyDescent="0.25">
      <c r="A510" s="39"/>
      <c r="N510" s="45"/>
      <c r="O510" s="45"/>
      <c r="P510" s="45"/>
      <c r="Q510" s="160"/>
      <c r="R510" s="45"/>
      <c r="S510" s="45"/>
      <c r="T510" s="45"/>
      <c r="Y510" s="64"/>
      <c r="AE510" s="167"/>
      <c r="AF510" s="116"/>
      <c r="AG510" s="167"/>
      <c r="AL510" s="167"/>
      <c r="AM510" s="53"/>
      <c r="AN510" s="50"/>
      <c r="AO510" s="50"/>
      <c r="AP510" s="54"/>
    </row>
    <row r="511" spans="1:42" x14ac:dyDescent="0.25">
      <c r="A511" s="39"/>
      <c r="N511" s="45"/>
      <c r="O511" s="45"/>
      <c r="P511" s="45"/>
      <c r="Q511" s="160"/>
      <c r="R511" s="45"/>
      <c r="S511" s="45"/>
      <c r="T511" s="45"/>
      <c r="Y511" s="64"/>
      <c r="AE511" s="167"/>
      <c r="AF511" s="116"/>
      <c r="AG511" s="167"/>
      <c r="AL511" s="167"/>
      <c r="AM511" s="53"/>
      <c r="AN511" s="50"/>
      <c r="AO511" s="50"/>
      <c r="AP511" s="54"/>
    </row>
    <row r="512" spans="1:42" x14ac:dyDescent="0.25">
      <c r="A512" s="39"/>
      <c r="N512" s="45"/>
      <c r="O512" s="45"/>
      <c r="P512" s="45"/>
      <c r="Q512" s="160"/>
      <c r="R512" s="45"/>
      <c r="S512" s="45"/>
      <c r="T512" s="45"/>
      <c r="Y512" s="64"/>
      <c r="AE512" s="167"/>
      <c r="AF512" s="116"/>
      <c r="AG512" s="167"/>
      <c r="AL512" s="167"/>
      <c r="AM512" s="53"/>
      <c r="AN512" s="50"/>
      <c r="AO512" s="50"/>
      <c r="AP512" s="54"/>
    </row>
    <row r="513" spans="1:42" x14ac:dyDescent="0.25">
      <c r="A513" s="39"/>
      <c r="N513" s="45"/>
      <c r="O513" s="45"/>
      <c r="P513" s="45"/>
      <c r="Q513" s="160"/>
      <c r="R513" s="45"/>
      <c r="S513" s="45"/>
      <c r="T513" s="45"/>
      <c r="Y513" s="64"/>
      <c r="AE513" s="167"/>
      <c r="AF513" s="116"/>
      <c r="AG513" s="167"/>
      <c r="AL513" s="167"/>
      <c r="AM513" s="53"/>
      <c r="AN513" s="50"/>
      <c r="AO513" s="50"/>
      <c r="AP513" s="54"/>
    </row>
    <row r="514" spans="1:42" x14ac:dyDescent="0.25">
      <c r="A514" s="39"/>
      <c r="N514" s="45"/>
      <c r="O514" s="45"/>
      <c r="P514" s="45"/>
      <c r="Q514" s="160"/>
      <c r="R514" s="45"/>
      <c r="S514" s="45"/>
      <c r="T514" s="45"/>
      <c r="Y514" s="64"/>
      <c r="AE514" s="167"/>
      <c r="AF514" s="116"/>
      <c r="AG514" s="167"/>
      <c r="AL514" s="167"/>
      <c r="AM514" s="53"/>
      <c r="AN514" s="50"/>
      <c r="AO514" s="50"/>
      <c r="AP514" s="54"/>
    </row>
    <row r="515" spans="1:42" x14ac:dyDescent="0.25">
      <c r="A515" s="39"/>
      <c r="G515" s="63"/>
      <c r="N515" s="45"/>
      <c r="O515" s="45"/>
      <c r="P515" s="45"/>
      <c r="Q515" s="160"/>
      <c r="R515" s="45"/>
      <c r="S515" s="45"/>
      <c r="T515" s="45"/>
      <c r="Y515" s="64"/>
      <c r="AE515" s="167"/>
      <c r="AF515" s="116"/>
      <c r="AG515" s="167"/>
      <c r="AL515" s="167"/>
      <c r="AM515" s="53"/>
      <c r="AN515" s="50"/>
      <c r="AO515" s="50"/>
      <c r="AP515" s="54"/>
    </row>
    <row r="516" spans="1:42" x14ac:dyDescent="0.25">
      <c r="A516" s="39"/>
      <c r="N516" s="45"/>
      <c r="O516" s="45"/>
      <c r="P516" s="45"/>
      <c r="Q516" s="160"/>
      <c r="R516" s="45"/>
      <c r="S516" s="45"/>
      <c r="T516" s="45"/>
      <c r="Y516" s="64"/>
      <c r="AE516" s="167"/>
      <c r="AF516" s="116"/>
      <c r="AG516" s="167"/>
      <c r="AL516" s="167"/>
      <c r="AM516" s="53"/>
      <c r="AN516" s="50"/>
      <c r="AO516" s="50"/>
      <c r="AP516" s="54"/>
    </row>
    <row r="517" spans="1:42" x14ac:dyDescent="0.25">
      <c r="A517" s="39"/>
      <c r="N517" s="45"/>
      <c r="O517" s="45"/>
      <c r="P517" s="45"/>
      <c r="Q517" s="160"/>
      <c r="R517" s="45"/>
      <c r="S517" s="45"/>
      <c r="T517" s="45"/>
      <c r="Y517" s="64"/>
      <c r="AE517" s="167"/>
      <c r="AF517" s="116"/>
      <c r="AG517" s="167"/>
      <c r="AL517" s="167"/>
      <c r="AM517" s="53"/>
      <c r="AN517" s="50"/>
      <c r="AO517" s="50"/>
      <c r="AP517" s="54"/>
    </row>
    <row r="518" spans="1:42" x14ac:dyDescent="0.25">
      <c r="A518" s="39"/>
      <c r="N518" s="45"/>
      <c r="O518" s="45"/>
      <c r="P518" s="45"/>
      <c r="Q518" s="160"/>
      <c r="R518" s="45"/>
      <c r="S518" s="45"/>
      <c r="T518" s="45"/>
      <c r="Y518" s="64"/>
      <c r="AE518" s="167"/>
      <c r="AF518" s="116"/>
      <c r="AG518" s="167"/>
      <c r="AL518" s="167"/>
      <c r="AM518" s="53"/>
      <c r="AN518" s="50"/>
      <c r="AO518" s="50"/>
      <c r="AP518" s="54"/>
    </row>
    <row r="519" spans="1:42" x14ac:dyDescent="0.25">
      <c r="A519" s="39"/>
      <c r="N519" s="45"/>
      <c r="O519" s="45"/>
      <c r="P519" s="45"/>
      <c r="Q519" s="160"/>
      <c r="R519" s="45"/>
      <c r="S519" s="45"/>
      <c r="T519" s="45"/>
      <c r="Y519" s="64"/>
      <c r="AE519" s="167"/>
      <c r="AF519" s="116"/>
      <c r="AG519" s="167"/>
      <c r="AL519" s="167"/>
      <c r="AM519" s="53"/>
      <c r="AN519" s="50"/>
      <c r="AO519" s="50"/>
      <c r="AP519" s="54"/>
    </row>
    <row r="520" spans="1:42" x14ac:dyDescent="0.25">
      <c r="A520" s="39"/>
      <c r="N520" s="45"/>
      <c r="O520" s="45"/>
      <c r="P520" s="45"/>
      <c r="Q520" s="160"/>
      <c r="R520" s="45"/>
      <c r="S520" s="45"/>
      <c r="T520" s="45"/>
      <c r="Y520" s="64"/>
      <c r="AE520" s="167"/>
      <c r="AF520" s="116"/>
      <c r="AG520" s="167"/>
      <c r="AL520" s="167"/>
      <c r="AM520" s="53"/>
      <c r="AN520" s="50"/>
      <c r="AO520" s="50"/>
      <c r="AP520" s="54"/>
    </row>
    <row r="521" spans="1:42" x14ac:dyDescent="0.25">
      <c r="A521" s="39"/>
      <c r="G521" s="63"/>
      <c r="N521" s="45"/>
      <c r="O521" s="45"/>
      <c r="P521" s="45"/>
      <c r="Q521" s="160"/>
      <c r="R521" s="45"/>
      <c r="S521" s="45"/>
      <c r="T521" s="45"/>
      <c r="Y521" s="64"/>
      <c r="AE521" s="167"/>
      <c r="AF521" s="116"/>
      <c r="AG521" s="167"/>
      <c r="AL521" s="167"/>
      <c r="AM521" s="53"/>
      <c r="AN521" s="50"/>
      <c r="AO521" s="50"/>
      <c r="AP521" s="54"/>
    </row>
    <row r="522" spans="1:42" x14ac:dyDescent="0.25">
      <c r="A522" s="39"/>
      <c r="N522" s="45"/>
      <c r="O522" s="45"/>
      <c r="P522" s="45"/>
      <c r="Q522" s="160"/>
      <c r="R522" s="45"/>
      <c r="S522" s="45"/>
      <c r="T522" s="45"/>
      <c r="Y522" s="64"/>
      <c r="AE522" s="167"/>
      <c r="AF522" s="116"/>
      <c r="AG522" s="167"/>
      <c r="AL522" s="167"/>
      <c r="AM522" s="53"/>
      <c r="AN522" s="50"/>
      <c r="AO522" s="50"/>
      <c r="AP522" s="54"/>
    </row>
    <row r="523" spans="1:42" x14ac:dyDescent="0.25">
      <c r="A523" s="39"/>
      <c r="N523" s="45"/>
      <c r="O523" s="45"/>
      <c r="P523" s="45"/>
      <c r="Q523" s="160"/>
      <c r="R523" s="45"/>
      <c r="S523" s="45"/>
      <c r="T523" s="45"/>
      <c r="Y523" s="64"/>
      <c r="AE523" s="167"/>
      <c r="AF523" s="116"/>
      <c r="AG523" s="167"/>
      <c r="AL523" s="167"/>
      <c r="AM523" s="53"/>
      <c r="AN523" s="50"/>
      <c r="AO523" s="50"/>
      <c r="AP523" s="54"/>
    </row>
    <row r="524" spans="1:42" x14ac:dyDescent="0.25">
      <c r="A524" s="39"/>
      <c r="N524" s="45"/>
      <c r="O524" s="45"/>
      <c r="P524" s="45"/>
      <c r="Q524" s="160"/>
      <c r="R524" s="45"/>
      <c r="S524" s="45"/>
      <c r="T524" s="45"/>
      <c r="Y524" s="64"/>
      <c r="AE524" s="167"/>
      <c r="AF524" s="116"/>
      <c r="AG524" s="167"/>
      <c r="AL524" s="167"/>
      <c r="AM524" s="53"/>
      <c r="AN524" s="50"/>
      <c r="AO524" s="50"/>
      <c r="AP524" s="54"/>
    </row>
    <row r="525" spans="1:42" x14ac:dyDescent="0.25">
      <c r="A525" s="39"/>
      <c r="I525" s="44"/>
      <c r="N525" s="45"/>
      <c r="O525" s="45"/>
      <c r="P525" s="45"/>
      <c r="Q525" s="160"/>
      <c r="R525" s="45"/>
      <c r="S525" s="45"/>
      <c r="T525" s="45"/>
      <c r="Y525" s="64"/>
      <c r="AE525" s="167"/>
      <c r="AF525" s="116"/>
      <c r="AG525" s="167"/>
      <c r="AL525" s="167"/>
      <c r="AM525" s="53"/>
      <c r="AN525" s="50"/>
      <c r="AO525" s="50"/>
      <c r="AP525" s="54"/>
    </row>
    <row r="526" spans="1:42" x14ac:dyDescent="0.25">
      <c r="A526" s="39"/>
      <c r="G526" s="63"/>
      <c r="N526" s="45"/>
      <c r="O526" s="45"/>
      <c r="P526" s="45"/>
      <c r="Q526" s="160"/>
      <c r="R526" s="45"/>
      <c r="S526" s="45"/>
      <c r="T526" s="45"/>
      <c r="Y526" s="64"/>
      <c r="AE526" s="167"/>
      <c r="AF526" s="116"/>
      <c r="AG526" s="167"/>
      <c r="AL526" s="167"/>
      <c r="AM526" s="53"/>
      <c r="AN526" s="50"/>
      <c r="AO526" s="50"/>
      <c r="AP526" s="54"/>
    </row>
    <row r="527" spans="1:42" x14ac:dyDescent="0.25">
      <c r="A527" s="39"/>
      <c r="N527" s="45"/>
      <c r="O527" s="45"/>
      <c r="P527" s="45"/>
      <c r="Q527" s="160"/>
      <c r="R527" s="45"/>
      <c r="S527" s="45"/>
      <c r="T527" s="45"/>
      <c r="Y527" s="64"/>
      <c r="AE527" s="167"/>
      <c r="AF527" s="116"/>
      <c r="AG527" s="167"/>
      <c r="AL527" s="167"/>
      <c r="AM527" s="53"/>
      <c r="AN527" s="50"/>
      <c r="AO527" s="50"/>
      <c r="AP527" s="54"/>
    </row>
    <row r="528" spans="1:42" x14ac:dyDescent="0.25">
      <c r="A528" s="39"/>
      <c r="N528" s="45"/>
      <c r="O528" s="45"/>
      <c r="P528" s="45"/>
      <c r="Q528" s="160"/>
      <c r="R528" s="45"/>
      <c r="S528" s="45"/>
      <c r="T528" s="45"/>
      <c r="Y528" s="64"/>
      <c r="AE528" s="167"/>
      <c r="AF528" s="116"/>
      <c r="AG528" s="167"/>
      <c r="AL528" s="167"/>
      <c r="AM528" s="53"/>
      <c r="AN528" s="50"/>
      <c r="AO528" s="50"/>
      <c r="AP528" s="54"/>
    </row>
    <row r="529" spans="1:48" x14ac:dyDescent="0.25">
      <c r="A529" s="39"/>
      <c r="N529" s="45"/>
      <c r="O529" s="45"/>
      <c r="P529" s="45"/>
      <c r="Q529" s="160"/>
      <c r="R529" s="45"/>
      <c r="S529" s="45"/>
      <c r="T529" s="45"/>
      <c r="Y529" s="64"/>
      <c r="AE529" s="167"/>
      <c r="AF529" s="116"/>
      <c r="AG529" s="167"/>
      <c r="AL529" s="167"/>
      <c r="AM529" s="53"/>
      <c r="AN529" s="50"/>
      <c r="AO529" s="50"/>
      <c r="AP529" s="54"/>
    </row>
    <row r="530" spans="1:48" x14ac:dyDescent="0.25">
      <c r="A530" s="39"/>
      <c r="N530" s="45"/>
      <c r="O530" s="45"/>
      <c r="P530" s="45"/>
      <c r="Q530" s="160"/>
      <c r="R530" s="45"/>
      <c r="S530" s="45"/>
      <c r="T530" s="45"/>
      <c r="Y530" s="64"/>
      <c r="AE530" s="167"/>
      <c r="AF530" s="116"/>
      <c r="AG530" s="167"/>
      <c r="AL530" s="167"/>
      <c r="AM530" s="53"/>
      <c r="AN530" s="50"/>
      <c r="AO530" s="50"/>
      <c r="AP530" s="54"/>
    </row>
    <row r="531" spans="1:48" x14ac:dyDescent="0.25">
      <c r="A531" s="39"/>
      <c r="N531" s="45"/>
      <c r="O531" s="45"/>
      <c r="P531" s="45"/>
      <c r="Q531" s="160"/>
      <c r="R531" s="45"/>
      <c r="S531" s="45"/>
      <c r="T531" s="45"/>
      <c r="Y531" s="64"/>
      <c r="AE531" s="167"/>
      <c r="AF531" s="116"/>
      <c r="AG531" s="167"/>
      <c r="AL531" s="167"/>
      <c r="AM531" s="53"/>
      <c r="AN531" s="50"/>
      <c r="AO531" s="50"/>
      <c r="AP531" s="54"/>
    </row>
    <row r="532" spans="1:48" x14ac:dyDescent="0.25">
      <c r="A532" s="39"/>
      <c r="N532" s="45"/>
      <c r="O532" s="45"/>
      <c r="P532" s="45"/>
      <c r="Q532" s="160"/>
      <c r="R532" s="45"/>
      <c r="S532" s="45"/>
      <c r="T532" s="45"/>
      <c r="Y532" s="64"/>
      <c r="AE532" s="167"/>
      <c r="AF532" s="116"/>
      <c r="AG532" s="167"/>
      <c r="AL532" s="167"/>
      <c r="AM532" s="53"/>
      <c r="AN532" s="50"/>
      <c r="AO532" s="50"/>
      <c r="AP532" s="54"/>
    </row>
    <row r="533" spans="1:48" x14ac:dyDescent="0.25">
      <c r="A533" s="39"/>
      <c r="I533" s="44"/>
      <c r="N533" s="45"/>
      <c r="O533" s="45"/>
      <c r="P533" s="45"/>
      <c r="Q533" s="160"/>
      <c r="R533" s="121"/>
      <c r="S533" s="121"/>
      <c r="T533" s="121"/>
      <c r="Y533" s="64"/>
      <c r="AC533" s="169"/>
      <c r="AD533" s="78"/>
      <c r="AE533" s="167"/>
      <c r="AF533" s="116"/>
      <c r="AG533" s="167"/>
      <c r="AL533" s="167"/>
      <c r="AM533" s="53"/>
      <c r="AN533" s="50"/>
      <c r="AO533" s="50"/>
      <c r="AP533" s="54"/>
    </row>
    <row r="534" spans="1:48" x14ac:dyDescent="0.25">
      <c r="A534" s="39"/>
      <c r="I534" s="44"/>
      <c r="N534" s="45"/>
      <c r="O534" s="45"/>
      <c r="P534" s="45"/>
      <c r="Q534" s="160"/>
      <c r="R534" s="45"/>
      <c r="S534" s="45"/>
      <c r="T534" s="45"/>
      <c r="Y534" s="64"/>
      <c r="AC534" s="169"/>
      <c r="AD534" s="78"/>
      <c r="AE534" s="167"/>
      <c r="AF534" s="116"/>
      <c r="AG534" s="167"/>
      <c r="AL534" s="167"/>
      <c r="AM534" s="53"/>
      <c r="AN534" s="50"/>
      <c r="AO534" s="50"/>
      <c r="AP534" s="54"/>
    </row>
    <row r="535" spans="1:48" s="11" customFormat="1" x14ac:dyDescent="0.25">
      <c r="A535" s="56"/>
      <c r="B535" s="57"/>
      <c r="C535" s="57"/>
      <c r="D535" s="57"/>
      <c r="E535" s="56"/>
      <c r="F535" s="69"/>
      <c r="G535" s="69"/>
      <c r="H535" s="57"/>
      <c r="I535" s="57"/>
      <c r="J535" s="70"/>
      <c r="K535" s="58"/>
      <c r="L535" s="57"/>
      <c r="M535" s="57"/>
      <c r="N535" s="58"/>
      <c r="O535" s="58"/>
      <c r="P535" s="58"/>
      <c r="Q535" s="163"/>
      <c r="R535" s="123"/>
      <c r="S535" s="123"/>
      <c r="T535" s="58"/>
      <c r="U535" s="123"/>
      <c r="V535" s="57"/>
      <c r="W535" s="57"/>
      <c r="X535" s="57"/>
      <c r="Y535" s="60"/>
      <c r="Z535" s="154"/>
      <c r="AA535" s="169"/>
      <c r="AB535" s="169"/>
      <c r="AC535" s="169"/>
      <c r="AD535" s="78"/>
      <c r="AE535" s="180"/>
      <c r="AF535" s="71"/>
      <c r="AG535" s="180"/>
      <c r="AH535" s="59"/>
      <c r="AI535" s="169"/>
      <c r="AJ535" s="71"/>
      <c r="AK535" s="169"/>
      <c r="AL535" s="180"/>
      <c r="AM535" s="120"/>
      <c r="AN535" s="61"/>
      <c r="AO535" s="61"/>
      <c r="AP535" s="62"/>
      <c r="AQ535" s="69"/>
      <c r="AR535" s="69"/>
      <c r="AS535" s="69"/>
      <c r="AT535" s="169"/>
      <c r="AU535" s="69"/>
      <c r="AV535" s="57"/>
    </row>
    <row r="536" spans="1:48" s="11" customFormat="1" x14ac:dyDescent="0.25">
      <c r="A536" s="56"/>
      <c r="B536" s="57"/>
      <c r="C536" s="57"/>
      <c r="D536" s="57"/>
      <c r="E536" s="56"/>
      <c r="F536" s="69"/>
      <c r="G536" s="69"/>
      <c r="H536" s="57"/>
      <c r="I536" s="57"/>
      <c r="J536" s="70"/>
      <c r="K536" s="58"/>
      <c r="L536" s="57"/>
      <c r="M536" s="57"/>
      <c r="N536" s="58"/>
      <c r="O536" s="58"/>
      <c r="P536" s="58"/>
      <c r="Q536" s="163"/>
      <c r="R536" s="58"/>
      <c r="S536" s="58"/>
      <c r="T536" s="58"/>
      <c r="U536" s="59"/>
      <c r="V536" s="57"/>
      <c r="W536" s="57"/>
      <c r="X536" s="57"/>
      <c r="Y536" s="60"/>
      <c r="Z536" s="154"/>
      <c r="AA536" s="169"/>
      <c r="AB536" s="169"/>
      <c r="AC536" s="169"/>
      <c r="AD536" s="78"/>
      <c r="AE536" s="180"/>
      <c r="AF536" s="71"/>
      <c r="AG536" s="180"/>
      <c r="AH536" s="59"/>
      <c r="AI536" s="169"/>
      <c r="AJ536" s="71"/>
      <c r="AK536" s="169"/>
      <c r="AL536" s="180"/>
      <c r="AM536" s="120"/>
      <c r="AN536" s="61"/>
      <c r="AO536" s="61"/>
      <c r="AP536" s="62"/>
      <c r="AQ536" s="69"/>
      <c r="AR536" s="69"/>
      <c r="AS536" s="69"/>
      <c r="AT536" s="169"/>
      <c r="AU536" s="69"/>
      <c r="AV536" s="57"/>
    </row>
    <row r="537" spans="1:48" s="11" customFormat="1" x14ac:dyDescent="0.25">
      <c r="A537" s="56"/>
      <c r="B537" s="57"/>
      <c r="C537" s="57"/>
      <c r="D537" s="57"/>
      <c r="E537" s="56"/>
      <c r="F537" s="69"/>
      <c r="G537" s="69"/>
      <c r="H537" s="57"/>
      <c r="I537" s="57"/>
      <c r="J537" s="70"/>
      <c r="K537" s="58"/>
      <c r="L537" s="57"/>
      <c r="M537" s="57"/>
      <c r="N537" s="58"/>
      <c r="O537" s="57"/>
      <c r="P537" s="58"/>
      <c r="Q537" s="163"/>
      <c r="R537" s="58"/>
      <c r="S537" s="58"/>
      <c r="T537" s="58"/>
      <c r="U537" s="59"/>
      <c r="V537" s="57"/>
      <c r="W537" s="57"/>
      <c r="X537" s="57"/>
      <c r="Y537" s="60"/>
      <c r="Z537" s="154"/>
      <c r="AA537" s="169"/>
      <c r="AB537" s="169"/>
      <c r="AC537" s="169"/>
      <c r="AD537" s="78"/>
      <c r="AE537" s="180"/>
      <c r="AF537" s="71"/>
      <c r="AG537" s="180"/>
      <c r="AH537" s="59"/>
      <c r="AI537" s="169"/>
      <c r="AJ537" s="71"/>
      <c r="AK537" s="169"/>
      <c r="AL537" s="180"/>
      <c r="AM537" s="120"/>
      <c r="AN537" s="61"/>
      <c r="AO537" s="61"/>
      <c r="AP537" s="62"/>
      <c r="AQ537" s="69"/>
      <c r="AR537" s="69"/>
      <c r="AS537" s="69"/>
      <c r="AT537" s="169"/>
      <c r="AU537" s="69"/>
      <c r="AV537" s="57"/>
    </row>
    <row r="538" spans="1:48" s="11" customFormat="1" x14ac:dyDescent="0.25">
      <c r="A538" s="56"/>
      <c r="B538" s="57"/>
      <c r="C538" s="57"/>
      <c r="D538" s="57"/>
      <c r="E538" s="56"/>
      <c r="F538" s="69"/>
      <c r="G538" s="69"/>
      <c r="H538" s="57"/>
      <c r="I538" s="57"/>
      <c r="J538" s="70"/>
      <c r="K538" s="58"/>
      <c r="L538" s="57"/>
      <c r="M538" s="57"/>
      <c r="N538" s="58"/>
      <c r="O538" s="57"/>
      <c r="P538" s="58"/>
      <c r="Q538" s="163"/>
      <c r="R538" s="58"/>
      <c r="S538" s="58"/>
      <c r="T538" s="58"/>
      <c r="U538" s="59"/>
      <c r="V538" s="57"/>
      <c r="W538" s="57"/>
      <c r="X538" s="57"/>
      <c r="Y538" s="60"/>
      <c r="Z538" s="154"/>
      <c r="AA538" s="169"/>
      <c r="AB538" s="169"/>
      <c r="AC538" s="169"/>
      <c r="AD538" s="78"/>
      <c r="AE538" s="180"/>
      <c r="AF538" s="71"/>
      <c r="AG538" s="180"/>
      <c r="AH538" s="59"/>
      <c r="AI538" s="169"/>
      <c r="AJ538" s="71"/>
      <c r="AK538" s="169"/>
      <c r="AL538" s="180"/>
      <c r="AM538" s="120"/>
      <c r="AN538" s="61"/>
      <c r="AO538" s="61"/>
      <c r="AP538" s="62"/>
      <c r="AQ538" s="69"/>
      <c r="AR538" s="69"/>
      <c r="AS538" s="69"/>
      <c r="AT538" s="169"/>
      <c r="AU538" s="69"/>
      <c r="AV538" s="57"/>
    </row>
    <row r="539" spans="1:48" s="11" customFormat="1" x14ac:dyDescent="0.25">
      <c r="A539" s="56"/>
      <c r="B539" s="57"/>
      <c r="C539" s="57"/>
      <c r="D539" s="57"/>
      <c r="E539" s="56"/>
      <c r="F539" s="69"/>
      <c r="G539" s="69"/>
      <c r="H539" s="57"/>
      <c r="I539" s="57"/>
      <c r="J539" s="70"/>
      <c r="K539" s="58"/>
      <c r="L539" s="57"/>
      <c r="M539" s="57"/>
      <c r="N539" s="58"/>
      <c r="O539" s="58"/>
      <c r="P539" s="58"/>
      <c r="Q539" s="163"/>
      <c r="R539" s="58"/>
      <c r="S539" s="58"/>
      <c r="T539" s="58"/>
      <c r="U539" s="59"/>
      <c r="V539" s="57"/>
      <c r="W539" s="57"/>
      <c r="X539" s="57"/>
      <c r="Y539" s="60"/>
      <c r="Z539" s="154"/>
      <c r="AA539" s="169"/>
      <c r="AB539" s="169"/>
      <c r="AC539" s="169"/>
      <c r="AD539" s="78"/>
      <c r="AE539" s="180"/>
      <c r="AF539" s="71"/>
      <c r="AG539" s="180"/>
      <c r="AH539" s="59"/>
      <c r="AI539" s="169"/>
      <c r="AJ539" s="71"/>
      <c r="AK539" s="169"/>
      <c r="AL539" s="180"/>
      <c r="AM539" s="120"/>
      <c r="AN539" s="61"/>
      <c r="AO539" s="61"/>
      <c r="AP539" s="62"/>
      <c r="AQ539" s="69"/>
      <c r="AR539" s="69"/>
      <c r="AS539" s="69"/>
      <c r="AT539" s="169"/>
      <c r="AU539" s="69"/>
      <c r="AV539" s="57"/>
    </row>
    <row r="540" spans="1:48" s="11" customFormat="1" x14ac:dyDescent="0.25">
      <c r="A540" s="56"/>
      <c r="B540" s="57"/>
      <c r="C540" s="57"/>
      <c r="D540" s="57"/>
      <c r="E540" s="56"/>
      <c r="F540" s="69"/>
      <c r="G540" s="69"/>
      <c r="H540" s="57"/>
      <c r="I540" s="57"/>
      <c r="J540" s="70"/>
      <c r="K540" s="58"/>
      <c r="L540" s="57"/>
      <c r="M540" s="57"/>
      <c r="N540" s="58"/>
      <c r="O540" s="58"/>
      <c r="P540" s="58"/>
      <c r="Q540" s="163"/>
      <c r="R540" s="58"/>
      <c r="S540" s="58"/>
      <c r="T540" s="58"/>
      <c r="U540" s="59"/>
      <c r="V540" s="57"/>
      <c r="W540" s="57"/>
      <c r="X540" s="57"/>
      <c r="Y540" s="60"/>
      <c r="Z540" s="154"/>
      <c r="AA540" s="169"/>
      <c r="AB540" s="169"/>
      <c r="AC540" s="169"/>
      <c r="AD540" s="78"/>
      <c r="AE540" s="180"/>
      <c r="AF540" s="71"/>
      <c r="AG540" s="180"/>
      <c r="AH540" s="59"/>
      <c r="AI540" s="169"/>
      <c r="AJ540" s="71"/>
      <c r="AK540" s="169"/>
      <c r="AL540" s="180"/>
      <c r="AM540" s="120"/>
      <c r="AN540" s="61"/>
      <c r="AO540" s="61"/>
      <c r="AP540" s="62"/>
      <c r="AQ540" s="69"/>
      <c r="AR540" s="69"/>
      <c r="AS540" s="69"/>
      <c r="AT540" s="169"/>
      <c r="AU540" s="69"/>
      <c r="AV540" s="57"/>
    </row>
    <row r="541" spans="1:48" s="11" customFormat="1" x14ac:dyDescent="0.25">
      <c r="A541" s="56"/>
      <c r="B541" s="57"/>
      <c r="C541" s="57"/>
      <c r="D541" s="57"/>
      <c r="E541" s="56"/>
      <c r="F541" s="69"/>
      <c r="G541" s="69"/>
      <c r="H541" s="57"/>
      <c r="I541" s="57"/>
      <c r="J541" s="70"/>
      <c r="K541" s="58"/>
      <c r="L541" s="57"/>
      <c r="M541" s="57"/>
      <c r="N541" s="58"/>
      <c r="O541" s="58"/>
      <c r="P541" s="58"/>
      <c r="Q541" s="163"/>
      <c r="R541" s="58"/>
      <c r="S541" s="58"/>
      <c r="T541" s="58"/>
      <c r="U541" s="59"/>
      <c r="V541" s="57"/>
      <c r="W541" s="57"/>
      <c r="X541" s="57"/>
      <c r="Y541" s="60"/>
      <c r="Z541" s="154"/>
      <c r="AA541" s="169"/>
      <c r="AB541" s="169"/>
      <c r="AC541" s="169"/>
      <c r="AD541" s="78"/>
      <c r="AE541" s="180"/>
      <c r="AF541" s="71"/>
      <c r="AG541" s="180"/>
      <c r="AH541" s="59"/>
      <c r="AI541" s="169"/>
      <c r="AJ541" s="71"/>
      <c r="AK541" s="169"/>
      <c r="AL541" s="180"/>
      <c r="AM541" s="120"/>
      <c r="AN541" s="61"/>
      <c r="AO541" s="61"/>
      <c r="AP541" s="62"/>
      <c r="AQ541" s="69"/>
      <c r="AR541" s="69"/>
      <c r="AS541" s="69"/>
      <c r="AT541" s="169"/>
      <c r="AU541" s="69"/>
      <c r="AV541" s="57"/>
    </row>
    <row r="542" spans="1:48" s="11" customFormat="1" x14ac:dyDescent="0.25">
      <c r="A542" s="56"/>
      <c r="B542" s="57"/>
      <c r="C542" s="57"/>
      <c r="D542" s="57"/>
      <c r="E542" s="56"/>
      <c r="F542" s="69"/>
      <c r="G542" s="69"/>
      <c r="H542" s="57"/>
      <c r="I542" s="57"/>
      <c r="J542" s="70"/>
      <c r="K542" s="58"/>
      <c r="L542" s="57"/>
      <c r="M542" s="57"/>
      <c r="N542" s="58"/>
      <c r="O542" s="58"/>
      <c r="P542" s="58"/>
      <c r="Q542" s="163"/>
      <c r="R542" s="58"/>
      <c r="S542" s="58"/>
      <c r="T542" s="58"/>
      <c r="U542" s="59"/>
      <c r="V542" s="57"/>
      <c r="W542" s="57"/>
      <c r="X542" s="57"/>
      <c r="Y542" s="60"/>
      <c r="Z542" s="154"/>
      <c r="AA542" s="169"/>
      <c r="AB542" s="169"/>
      <c r="AC542" s="168"/>
      <c r="AD542" s="67"/>
      <c r="AE542" s="180"/>
      <c r="AF542" s="71"/>
      <c r="AG542" s="180"/>
      <c r="AH542" s="59"/>
      <c r="AI542" s="169"/>
      <c r="AJ542" s="71"/>
      <c r="AK542" s="169"/>
      <c r="AL542" s="180"/>
      <c r="AM542" s="120"/>
      <c r="AN542" s="61"/>
      <c r="AO542" s="61"/>
      <c r="AP542" s="62"/>
      <c r="AQ542" s="69"/>
      <c r="AR542" s="69"/>
      <c r="AS542" s="69"/>
      <c r="AT542" s="169"/>
      <c r="AU542" s="69"/>
      <c r="AV542" s="57"/>
    </row>
    <row r="543" spans="1:48" s="11" customFormat="1" x14ac:dyDescent="0.25">
      <c r="A543" s="56"/>
      <c r="B543" s="57"/>
      <c r="C543" s="57"/>
      <c r="D543" s="57"/>
      <c r="E543" s="56"/>
      <c r="F543" s="69"/>
      <c r="G543" s="69"/>
      <c r="H543" s="57"/>
      <c r="I543" s="57"/>
      <c r="J543" s="70"/>
      <c r="K543" s="58"/>
      <c r="L543" s="57"/>
      <c r="M543" s="57"/>
      <c r="N543" s="58"/>
      <c r="O543" s="58"/>
      <c r="P543" s="58"/>
      <c r="Q543" s="163"/>
      <c r="R543" s="58"/>
      <c r="S543" s="58"/>
      <c r="T543" s="58"/>
      <c r="U543" s="59"/>
      <c r="V543" s="57"/>
      <c r="W543" s="57"/>
      <c r="X543" s="57"/>
      <c r="Y543" s="60"/>
      <c r="Z543" s="154"/>
      <c r="AA543" s="169"/>
      <c r="AB543" s="169"/>
      <c r="AC543" s="168"/>
      <c r="AD543" s="67"/>
      <c r="AE543" s="180"/>
      <c r="AF543" s="71"/>
      <c r="AG543" s="180"/>
      <c r="AH543" s="59"/>
      <c r="AI543" s="169"/>
      <c r="AJ543" s="71"/>
      <c r="AK543" s="169"/>
      <c r="AL543" s="180"/>
      <c r="AM543" s="120"/>
      <c r="AN543" s="61"/>
      <c r="AO543" s="61"/>
      <c r="AP543" s="62"/>
      <c r="AQ543" s="69"/>
      <c r="AR543" s="69"/>
      <c r="AS543" s="69"/>
      <c r="AT543" s="169"/>
      <c r="AU543" s="69"/>
      <c r="AV543" s="57"/>
    </row>
    <row r="544" spans="1:48" x14ac:dyDescent="0.25">
      <c r="A544" s="39"/>
      <c r="N544" s="45"/>
      <c r="O544" s="45"/>
      <c r="P544" s="45"/>
      <c r="Q544" s="160"/>
      <c r="R544" s="45"/>
      <c r="S544" s="45"/>
      <c r="T544" s="45"/>
      <c r="Y544" s="64"/>
      <c r="AE544" s="167"/>
      <c r="AF544" s="116"/>
      <c r="AG544" s="167"/>
      <c r="AL544" s="167"/>
      <c r="AM544" s="53"/>
      <c r="AN544" s="50"/>
      <c r="AO544" s="50"/>
      <c r="AP544" s="54"/>
    </row>
    <row r="545" spans="1:42" x14ac:dyDescent="0.25">
      <c r="A545" s="39"/>
      <c r="N545" s="45"/>
      <c r="O545" s="45"/>
      <c r="P545" s="45"/>
      <c r="Q545" s="160"/>
      <c r="R545" s="45"/>
      <c r="S545" s="45"/>
      <c r="T545" s="45"/>
      <c r="Y545" s="64"/>
      <c r="AE545" s="167"/>
      <c r="AF545" s="116"/>
      <c r="AG545" s="167"/>
      <c r="AL545" s="167"/>
      <c r="AM545" s="53"/>
      <c r="AN545" s="50"/>
      <c r="AO545" s="50"/>
      <c r="AP545" s="54"/>
    </row>
    <row r="546" spans="1:42" x14ac:dyDescent="0.25">
      <c r="A546" s="39"/>
      <c r="N546" s="45"/>
      <c r="O546" s="45"/>
      <c r="P546" s="45"/>
      <c r="Q546" s="160"/>
      <c r="R546" s="45"/>
      <c r="S546" s="45"/>
      <c r="T546" s="45"/>
      <c r="Y546" s="64"/>
      <c r="AE546" s="167"/>
      <c r="AF546" s="116"/>
      <c r="AG546" s="167"/>
      <c r="AL546" s="167"/>
      <c r="AM546" s="53"/>
      <c r="AN546" s="50"/>
      <c r="AO546" s="50"/>
      <c r="AP546" s="54"/>
    </row>
    <row r="547" spans="1:42" x14ac:dyDescent="0.25">
      <c r="A547" s="39"/>
      <c r="G547" s="63"/>
      <c r="I547" s="44"/>
      <c r="N547" s="45"/>
      <c r="O547" s="45"/>
      <c r="P547" s="45"/>
      <c r="Q547" s="160"/>
      <c r="R547" s="45"/>
      <c r="S547" s="45"/>
      <c r="T547" s="45"/>
      <c r="Y547" s="64"/>
      <c r="AE547" s="167"/>
      <c r="AF547" s="116"/>
      <c r="AG547" s="167"/>
      <c r="AL547" s="167"/>
      <c r="AM547" s="53"/>
      <c r="AN547" s="50"/>
      <c r="AO547" s="50"/>
      <c r="AP547" s="54"/>
    </row>
    <row r="548" spans="1:42" x14ac:dyDescent="0.25">
      <c r="A548" s="39"/>
      <c r="G548" s="63"/>
      <c r="N548" s="45"/>
      <c r="O548" s="45"/>
      <c r="P548" s="45"/>
      <c r="Q548" s="160"/>
      <c r="R548" s="45"/>
      <c r="S548" s="45"/>
      <c r="T548" s="45"/>
      <c r="Y548" s="64"/>
      <c r="AE548" s="167"/>
      <c r="AF548" s="116"/>
      <c r="AG548" s="167"/>
      <c r="AL548" s="167"/>
      <c r="AM548" s="53"/>
      <c r="AN548" s="50"/>
      <c r="AO548" s="50"/>
      <c r="AP548" s="54"/>
    </row>
    <row r="549" spans="1:42" x14ac:dyDescent="0.25">
      <c r="A549" s="39"/>
      <c r="G549" s="63"/>
      <c r="I549" s="44"/>
      <c r="N549" s="45"/>
      <c r="O549" s="45"/>
      <c r="P549" s="45"/>
      <c r="Q549" s="160"/>
      <c r="R549" s="45"/>
      <c r="S549" s="45"/>
      <c r="T549" s="45"/>
      <c r="Y549" s="64"/>
      <c r="AE549" s="167"/>
      <c r="AF549" s="116"/>
      <c r="AG549" s="167"/>
      <c r="AL549" s="167"/>
      <c r="AM549" s="53"/>
      <c r="AN549" s="50"/>
      <c r="AO549" s="50"/>
      <c r="AP549" s="54"/>
    </row>
    <row r="550" spans="1:42" x14ac:dyDescent="0.25">
      <c r="A550" s="39"/>
      <c r="N550" s="45"/>
      <c r="O550" s="45"/>
      <c r="P550" s="45"/>
      <c r="Q550" s="160"/>
      <c r="R550" s="45"/>
      <c r="S550" s="45"/>
      <c r="T550" s="45"/>
      <c r="Y550" s="64"/>
      <c r="AE550" s="167"/>
      <c r="AF550" s="116"/>
      <c r="AG550" s="167"/>
      <c r="AL550" s="167"/>
      <c r="AM550" s="53"/>
      <c r="AN550" s="50"/>
      <c r="AO550" s="50"/>
      <c r="AP550" s="54"/>
    </row>
    <row r="551" spans="1:42" x14ac:dyDescent="0.25">
      <c r="A551" s="39"/>
      <c r="I551" s="44"/>
      <c r="N551" s="45"/>
      <c r="O551" s="45"/>
      <c r="P551" s="45"/>
      <c r="Q551" s="160"/>
      <c r="R551" s="45"/>
      <c r="S551" s="45"/>
      <c r="T551" s="45"/>
      <c r="Y551" s="64"/>
      <c r="AE551" s="167"/>
      <c r="AF551" s="116"/>
      <c r="AG551" s="167"/>
      <c r="AL551" s="167"/>
      <c r="AM551" s="53"/>
      <c r="AN551" s="50"/>
      <c r="AO551" s="50"/>
      <c r="AP551" s="54"/>
    </row>
    <row r="552" spans="1:42" x14ac:dyDescent="0.25">
      <c r="A552" s="39"/>
      <c r="I552" s="44"/>
      <c r="N552" s="45"/>
      <c r="O552" s="45"/>
      <c r="P552" s="45"/>
      <c r="Q552" s="160"/>
      <c r="R552" s="45"/>
      <c r="S552" s="45"/>
      <c r="T552" s="45"/>
      <c r="Y552" s="64"/>
      <c r="AE552" s="167"/>
      <c r="AF552" s="116"/>
      <c r="AG552" s="167"/>
      <c r="AL552" s="167"/>
      <c r="AM552" s="53"/>
      <c r="AN552" s="50"/>
      <c r="AO552" s="50"/>
      <c r="AP552" s="54"/>
    </row>
    <row r="553" spans="1:42" x14ac:dyDescent="0.25">
      <c r="A553" s="39"/>
      <c r="N553" s="45"/>
      <c r="O553" s="45"/>
      <c r="P553" s="45"/>
      <c r="Q553" s="160"/>
      <c r="R553" s="45"/>
      <c r="S553" s="45"/>
      <c r="T553" s="45"/>
      <c r="W553" s="124"/>
      <c r="Y553" s="64"/>
      <c r="AE553" s="167"/>
      <c r="AF553" s="116"/>
      <c r="AG553" s="167"/>
      <c r="AL553" s="167"/>
      <c r="AM553" s="53"/>
      <c r="AN553" s="50"/>
      <c r="AO553" s="50"/>
      <c r="AP553" s="54"/>
    </row>
    <row r="554" spans="1:42" x14ac:dyDescent="0.25">
      <c r="A554" s="39"/>
      <c r="N554" s="45"/>
      <c r="O554" s="45"/>
      <c r="P554" s="45"/>
      <c r="Q554" s="160"/>
      <c r="R554" s="45"/>
      <c r="S554" s="45"/>
      <c r="T554" s="45"/>
      <c r="Y554" s="64"/>
      <c r="AE554" s="167"/>
      <c r="AF554" s="116"/>
      <c r="AG554" s="167"/>
      <c r="AL554" s="167"/>
      <c r="AM554" s="53"/>
      <c r="AN554" s="50"/>
      <c r="AO554" s="50"/>
      <c r="AP554" s="54"/>
    </row>
    <row r="555" spans="1:42" x14ac:dyDescent="0.25">
      <c r="A555" s="39"/>
      <c r="N555" s="45"/>
      <c r="O555" s="45"/>
      <c r="P555" s="45"/>
      <c r="Q555" s="160"/>
      <c r="R555" s="45"/>
      <c r="S555" s="45"/>
      <c r="T555" s="45"/>
      <c r="Y555" s="64"/>
      <c r="AE555" s="167"/>
      <c r="AF555" s="116"/>
      <c r="AG555" s="167"/>
      <c r="AL555" s="167"/>
      <c r="AM555" s="53"/>
      <c r="AN555" s="50"/>
      <c r="AO555" s="50"/>
      <c r="AP555" s="54"/>
    </row>
    <row r="556" spans="1:42" x14ac:dyDescent="0.25">
      <c r="A556" s="39"/>
      <c r="G556" s="63"/>
      <c r="N556" s="45"/>
      <c r="O556" s="45"/>
      <c r="P556" s="45"/>
      <c r="Q556" s="160"/>
      <c r="R556" s="45"/>
      <c r="S556" s="45"/>
      <c r="T556" s="45"/>
      <c r="Y556" s="64"/>
      <c r="AE556" s="167"/>
      <c r="AF556" s="116"/>
      <c r="AG556" s="167"/>
      <c r="AL556" s="167"/>
      <c r="AM556" s="53"/>
      <c r="AN556" s="50"/>
      <c r="AO556" s="50"/>
      <c r="AP556" s="54"/>
    </row>
    <row r="557" spans="1:42" x14ac:dyDescent="0.25">
      <c r="A557" s="39"/>
      <c r="G557" s="63"/>
      <c r="I557" s="44"/>
      <c r="N557" s="45"/>
      <c r="O557" s="45"/>
      <c r="P557" s="45"/>
      <c r="Q557" s="160"/>
      <c r="R557" s="45"/>
      <c r="S557" s="45"/>
      <c r="T557" s="45"/>
      <c r="Y557" s="64"/>
      <c r="AE557" s="167"/>
      <c r="AF557" s="116"/>
      <c r="AG557" s="167"/>
      <c r="AL557" s="167"/>
      <c r="AM557" s="53"/>
      <c r="AN557" s="50"/>
      <c r="AO557" s="50"/>
      <c r="AP557" s="54"/>
    </row>
    <row r="558" spans="1:42" x14ac:dyDescent="0.25">
      <c r="A558" s="39"/>
      <c r="I558" s="44"/>
      <c r="N558" s="45"/>
      <c r="O558" s="45"/>
      <c r="P558" s="45"/>
      <c r="Q558" s="160"/>
      <c r="R558" s="45"/>
      <c r="S558" s="45"/>
      <c r="T558" s="45"/>
      <c r="Y558" s="64"/>
      <c r="AE558" s="167"/>
      <c r="AF558" s="116"/>
      <c r="AG558" s="167"/>
      <c r="AL558" s="167"/>
      <c r="AM558" s="53"/>
      <c r="AN558" s="50"/>
      <c r="AO558" s="50"/>
      <c r="AP558" s="54"/>
    </row>
    <row r="559" spans="1:42" x14ac:dyDescent="0.25">
      <c r="A559" s="39"/>
      <c r="I559" s="44"/>
      <c r="N559" s="45"/>
      <c r="O559" s="45"/>
      <c r="P559" s="45"/>
      <c r="Q559" s="160"/>
      <c r="R559" s="45"/>
      <c r="S559" s="45"/>
      <c r="T559" s="45"/>
      <c r="Y559" s="64"/>
      <c r="AE559" s="167"/>
      <c r="AF559" s="116"/>
      <c r="AG559" s="167"/>
      <c r="AL559" s="167"/>
      <c r="AM559" s="53"/>
      <c r="AN559" s="50"/>
      <c r="AO559" s="50"/>
      <c r="AP559" s="54"/>
    </row>
    <row r="560" spans="1:42" x14ac:dyDescent="0.25">
      <c r="A560" s="39"/>
      <c r="N560" s="45"/>
      <c r="O560" s="45"/>
      <c r="P560" s="45"/>
      <c r="Q560" s="160"/>
      <c r="R560" s="45"/>
      <c r="S560" s="45"/>
      <c r="T560" s="45"/>
      <c r="Y560" s="64"/>
      <c r="AE560" s="167"/>
      <c r="AF560" s="116"/>
      <c r="AG560" s="167"/>
      <c r="AL560" s="167"/>
      <c r="AM560" s="53"/>
      <c r="AN560" s="50"/>
      <c r="AO560" s="50"/>
      <c r="AP560" s="54"/>
    </row>
    <row r="561" spans="1:42" x14ac:dyDescent="0.25">
      <c r="A561" s="39"/>
      <c r="I561" s="44"/>
      <c r="J561" s="125"/>
      <c r="N561" s="45"/>
      <c r="O561" s="45"/>
      <c r="P561" s="45"/>
      <c r="Q561" s="160"/>
      <c r="R561" s="45"/>
      <c r="S561" s="45"/>
      <c r="T561" s="45"/>
      <c r="Y561" s="64"/>
      <c r="AE561" s="167"/>
      <c r="AF561" s="116"/>
      <c r="AG561" s="167"/>
      <c r="AL561" s="167"/>
      <c r="AM561" s="53"/>
      <c r="AN561" s="50"/>
      <c r="AO561" s="50"/>
      <c r="AP561" s="54"/>
    </row>
    <row r="562" spans="1:42" x14ac:dyDescent="0.25">
      <c r="A562" s="39"/>
      <c r="N562" s="45"/>
      <c r="O562" s="45"/>
      <c r="P562" s="45"/>
      <c r="Q562" s="160"/>
      <c r="R562" s="45"/>
      <c r="S562" s="45"/>
      <c r="T562" s="45"/>
      <c r="Y562" s="64"/>
      <c r="AE562" s="167"/>
      <c r="AF562" s="116"/>
      <c r="AG562" s="167"/>
      <c r="AL562" s="167"/>
      <c r="AM562" s="53"/>
      <c r="AN562" s="50"/>
      <c r="AO562" s="50"/>
      <c r="AP562" s="54"/>
    </row>
    <row r="563" spans="1:42" x14ac:dyDescent="0.25">
      <c r="A563" s="39"/>
      <c r="G563" s="63"/>
      <c r="N563" s="45"/>
      <c r="O563" s="45"/>
      <c r="P563" s="45"/>
      <c r="Q563" s="160"/>
      <c r="R563" s="45"/>
      <c r="S563" s="45"/>
      <c r="T563" s="45"/>
      <c r="Y563" s="64"/>
      <c r="AE563" s="167"/>
      <c r="AF563" s="116"/>
      <c r="AG563" s="167"/>
      <c r="AL563" s="167"/>
      <c r="AM563" s="53"/>
      <c r="AN563" s="50"/>
      <c r="AO563" s="50"/>
      <c r="AP563" s="54"/>
    </row>
    <row r="564" spans="1:42" x14ac:dyDescent="0.25">
      <c r="A564" s="39"/>
      <c r="N564" s="45"/>
      <c r="O564" s="45"/>
      <c r="P564" s="45"/>
      <c r="Q564" s="160"/>
      <c r="R564" s="45"/>
      <c r="S564" s="45"/>
      <c r="T564" s="45"/>
      <c r="Y564" s="64"/>
      <c r="AE564" s="167"/>
      <c r="AF564" s="116"/>
      <c r="AG564" s="167"/>
      <c r="AL564" s="167"/>
      <c r="AM564" s="53"/>
      <c r="AN564" s="50"/>
      <c r="AO564" s="50"/>
      <c r="AP564" s="54"/>
    </row>
    <row r="565" spans="1:42" x14ac:dyDescent="0.25">
      <c r="A565" s="39"/>
      <c r="N565" s="45"/>
      <c r="O565" s="45"/>
      <c r="P565" s="45"/>
      <c r="Q565" s="160"/>
      <c r="R565" s="45"/>
      <c r="S565" s="45"/>
      <c r="T565" s="45"/>
      <c r="Y565" s="64"/>
      <c r="AE565" s="167"/>
      <c r="AF565" s="116"/>
      <c r="AG565" s="167"/>
      <c r="AL565" s="167"/>
      <c r="AM565" s="53"/>
      <c r="AN565" s="50"/>
      <c r="AO565" s="50"/>
      <c r="AP565" s="54"/>
    </row>
    <row r="566" spans="1:42" x14ac:dyDescent="0.25">
      <c r="A566" s="39"/>
      <c r="N566" s="45"/>
      <c r="O566" s="45"/>
      <c r="P566" s="45"/>
      <c r="Q566" s="160"/>
      <c r="R566" s="45"/>
      <c r="S566" s="45"/>
      <c r="T566" s="45"/>
      <c r="Y566" s="64"/>
      <c r="AE566" s="167"/>
      <c r="AF566" s="116"/>
      <c r="AG566" s="167"/>
      <c r="AL566" s="167"/>
      <c r="AM566" s="53"/>
      <c r="AN566" s="50"/>
      <c r="AO566" s="50"/>
      <c r="AP566" s="54"/>
    </row>
    <row r="567" spans="1:42" x14ac:dyDescent="0.25">
      <c r="A567" s="39"/>
      <c r="N567" s="45"/>
      <c r="O567" s="45"/>
      <c r="P567" s="45"/>
      <c r="Q567" s="160"/>
      <c r="R567" s="45"/>
      <c r="S567" s="45"/>
      <c r="T567" s="45"/>
      <c r="Y567" s="64"/>
      <c r="AE567" s="167"/>
      <c r="AF567" s="116"/>
      <c r="AG567" s="167"/>
      <c r="AL567" s="167"/>
      <c r="AM567" s="53"/>
      <c r="AN567" s="50"/>
      <c r="AO567" s="50"/>
      <c r="AP567" s="54"/>
    </row>
    <row r="568" spans="1:42" x14ac:dyDescent="0.25">
      <c r="A568" s="39"/>
      <c r="N568" s="45"/>
      <c r="O568" s="45"/>
      <c r="P568" s="45"/>
      <c r="Q568" s="160"/>
      <c r="R568" s="45"/>
      <c r="S568" s="45"/>
      <c r="T568" s="45"/>
      <c r="Y568" s="64"/>
      <c r="AE568" s="167"/>
      <c r="AF568" s="116"/>
      <c r="AG568" s="167"/>
      <c r="AL568" s="167"/>
      <c r="AM568" s="53"/>
      <c r="AN568" s="50"/>
      <c r="AO568" s="50"/>
      <c r="AP568" s="54"/>
    </row>
    <row r="569" spans="1:42" x14ac:dyDescent="0.25">
      <c r="A569" s="39"/>
      <c r="N569" s="45"/>
      <c r="O569" s="45"/>
      <c r="P569" s="45"/>
      <c r="Q569" s="160"/>
      <c r="R569" s="45"/>
      <c r="S569" s="45"/>
      <c r="T569" s="45"/>
      <c r="Y569" s="64"/>
      <c r="AE569" s="167"/>
      <c r="AF569" s="116"/>
      <c r="AG569" s="167"/>
      <c r="AL569" s="167"/>
      <c r="AM569" s="53"/>
      <c r="AN569" s="50"/>
      <c r="AO569" s="50"/>
      <c r="AP569" s="54"/>
    </row>
    <row r="570" spans="1:42" x14ac:dyDescent="0.25">
      <c r="A570" s="39"/>
      <c r="N570" s="45"/>
      <c r="O570" s="45"/>
      <c r="P570" s="45"/>
      <c r="Q570" s="160"/>
      <c r="R570" s="45"/>
      <c r="S570" s="45"/>
      <c r="T570" s="45"/>
      <c r="Y570" s="64"/>
      <c r="AE570" s="167"/>
      <c r="AF570" s="116"/>
      <c r="AG570" s="167"/>
      <c r="AL570" s="167"/>
      <c r="AM570" s="53"/>
      <c r="AN570" s="50"/>
      <c r="AO570" s="50"/>
      <c r="AP570" s="54"/>
    </row>
    <row r="571" spans="1:42" x14ac:dyDescent="0.25">
      <c r="A571" s="39"/>
      <c r="N571" s="45"/>
      <c r="O571" s="45"/>
      <c r="P571" s="45"/>
      <c r="Q571" s="160"/>
      <c r="R571" s="45"/>
      <c r="S571" s="45"/>
      <c r="T571" s="45"/>
      <c r="Y571" s="64"/>
      <c r="AE571" s="167"/>
      <c r="AF571" s="116"/>
      <c r="AG571" s="167"/>
      <c r="AL571" s="167"/>
      <c r="AM571" s="53"/>
      <c r="AN571" s="50"/>
      <c r="AO571" s="50"/>
      <c r="AP571" s="54"/>
    </row>
    <row r="572" spans="1:42" x14ac:dyDescent="0.25">
      <c r="A572" s="39"/>
      <c r="N572" s="45"/>
      <c r="O572" s="45"/>
      <c r="P572" s="45"/>
      <c r="Q572" s="160"/>
      <c r="R572" s="45"/>
      <c r="S572" s="45"/>
      <c r="T572" s="45"/>
      <c r="Y572" s="64"/>
      <c r="AE572" s="167"/>
      <c r="AF572" s="116"/>
      <c r="AG572" s="167"/>
      <c r="AL572" s="167"/>
      <c r="AM572" s="53"/>
      <c r="AN572" s="50"/>
      <c r="AO572" s="50"/>
      <c r="AP572" s="54"/>
    </row>
    <row r="573" spans="1:42" x14ac:dyDescent="0.25">
      <c r="A573" s="39"/>
      <c r="N573" s="45"/>
      <c r="O573" s="45"/>
      <c r="P573" s="45"/>
      <c r="Q573" s="160"/>
      <c r="R573" s="45"/>
      <c r="S573" s="45"/>
      <c r="T573" s="45"/>
      <c r="Y573" s="64"/>
      <c r="AE573" s="167"/>
      <c r="AF573" s="116"/>
      <c r="AG573" s="167"/>
      <c r="AL573" s="167"/>
      <c r="AM573" s="53"/>
      <c r="AN573" s="50"/>
      <c r="AO573" s="50"/>
      <c r="AP573" s="54"/>
    </row>
    <row r="574" spans="1:42" x14ac:dyDescent="0.25">
      <c r="A574" s="39"/>
      <c r="N574" s="45"/>
      <c r="O574" s="45"/>
      <c r="P574" s="45"/>
      <c r="Q574" s="160"/>
      <c r="R574" s="45"/>
      <c r="S574" s="45"/>
      <c r="T574" s="45"/>
      <c r="Y574" s="64"/>
      <c r="AE574" s="167"/>
      <c r="AF574" s="116"/>
      <c r="AG574" s="167"/>
      <c r="AL574" s="167"/>
      <c r="AM574" s="53"/>
      <c r="AN574" s="50"/>
      <c r="AO574" s="50"/>
      <c r="AP574" s="54"/>
    </row>
    <row r="575" spans="1:42" x14ac:dyDescent="0.25">
      <c r="A575" s="39"/>
      <c r="N575" s="45"/>
      <c r="O575" s="45"/>
      <c r="P575" s="45"/>
      <c r="Q575" s="160"/>
      <c r="R575" s="45"/>
      <c r="S575" s="45"/>
      <c r="T575" s="45"/>
      <c r="Y575" s="64"/>
      <c r="AE575" s="167"/>
      <c r="AF575" s="116"/>
      <c r="AG575" s="167"/>
      <c r="AL575" s="167"/>
      <c r="AM575" s="53"/>
      <c r="AN575" s="50"/>
      <c r="AO575" s="50"/>
      <c r="AP575" s="54"/>
    </row>
    <row r="576" spans="1:42" x14ac:dyDescent="0.25">
      <c r="A576" s="39"/>
      <c r="N576" s="45"/>
      <c r="O576" s="45"/>
      <c r="P576" s="45"/>
      <c r="Q576" s="160"/>
      <c r="R576" s="45"/>
      <c r="S576" s="45"/>
      <c r="T576" s="45"/>
      <c r="Y576" s="64"/>
      <c r="AE576" s="167"/>
      <c r="AF576" s="116"/>
      <c r="AG576" s="167"/>
      <c r="AL576" s="167"/>
      <c r="AM576" s="53"/>
      <c r="AN576" s="50"/>
      <c r="AO576" s="50"/>
      <c r="AP576" s="54"/>
    </row>
    <row r="577" spans="1:42" x14ac:dyDescent="0.25">
      <c r="A577" s="39"/>
      <c r="N577" s="45"/>
      <c r="O577" s="45"/>
      <c r="P577" s="45"/>
      <c r="Q577" s="160"/>
      <c r="R577" s="45"/>
      <c r="S577" s="45"/>
      <c r="T577" s="45"/>
      <c r="Y577" s="64"/>
      <c r="AE577" s="167"/>
      <c r="AF577" s="116"/>
      <c r="AG577" s="167"/>
      <c r="AL577" s="167"/>
      <c r="AM577" s="53"/>
      <c r="AN577" s="50"/>
      <c r="AO577" s="50"/>
      <c r="AP577" s="54"/>
    </row>
    <row r="578" spans="1:42" x14ac:dyDescent="0.25">
      <c r="A578" s="39"/>
      <c r="N578" s="45"/>
      <c r="O578" s="45"/>
      <c r="P578" s="45"/>
      <c r="Q578" s="160"/>
      <c r="R578" s="45"/>
      <c r="S578" s="45"/>
      <c r="T578" s="45"/>
      <c r="Y578" s="64"/>
      <c r="AE578" s="167"/>
      <c r="AF578" s="116"/>
      <c r="AG578" s="167"/>
      <c r="AL578" s="167"/>
      <c r="AM578" s="53"/>
      <c r="AN578" s="50"/>
      <c r="AO578" s="50"/>
      <c r="AP578" s="54"/>
    </row>
    <row r="579" spans="1:42" x14ac:dyDescent="0.25">
      <c r="A579" s="39"/>
      <c r="N579" s="45"/>
      <c r="O579" s="45"/>
      <c r="P579" s="45"/>
      <c r="Q579" s="160"/>
      <c r="R579" s="45"/>
      <c r="S579" s="45"/>
      <c r="T579" s="45"/>
      <c r="Y579" s="64"/>
      <c r="AE579" s="167"/>
      <c r="AF579" s="116"/>
      <c r="AG579" s="167"/>
      <c r="AL579" s="167"/>
      <c r="AM579" s="53"/>
      <c r="AN579" s="50"/>
      <c r="AO579" s="50"/>
      <c r="AP579" s="54"/>
    </row>
    <row r="580" spans="1:42" x14ac:dyDescent="0.25">
      <c r="A580" s="39"/>
      <c r="N580" s="45"/>
      <c r="O580" s="45"/>
      <c r="P580" s="45"/>
      <c r="Q580" s="160"/>
      <c r="R580" s="45"/>
      <c r="S580" s="45"/>
      <c r="T580" s="45"/>
      <c r="Y580" s="64"/>
      <c r="AE580" s="167"/>
      <c r="AF580" s="116"/>
      <c r="AG580" s="167"/>
      <c r="AL580" s="167"/>
      <c r="AM580" s="53"/>
      <c r="AN580" s="50"/>
      <c r="AO580" s="50"/>
      <c r="AP580" s="54"/>
    </row>
    <row r="581" spans="1:42" x14ac:dyDescent="0.25">
      <c r="A581" s="39"/>
      <c r="N581" s="45"/>
      <c r="O581" s="45"/>
      <c r="P581" s="45"/>
      <c r="Q581" s="160"/>
      <c r="R581" s="45"/>
      <c r="S581" s="45"/>
      <c r="T581" s="45"/>
      <c r="Y581" s="64"/>
      <c r="AE581" s="167"/>
      <c r="AF581" s="116"/>
      <c r="AG581" s="167"/>
      <c r="AL581" s="167"/>
      <c r="AM581" s="53"/>
      <c r="AN581" s="50"/>
      <c r="AO581" s="50"/>
      <c r="AP581" s="54"/>
    </row>
    <row r="582" spans="1:42" x14ac:dyDescent="0.25">
      <c r="A582" s="39"/>
      <c r="N582" s="45"/>
      <c r="O582" s="45"/>
      <c r="P582" s="45"/>
      <c r="Q582" s="160"/>
      <c r="R582" s="45"/>
      <c r="S582" s="45"/>
      <c r="T582" s="45"/>
      <c r="Y582" s="64"/>
      <c r="AE582" s="167"/>
      <c r="AF582" s="116"/>
      <c r="AG582" s="167"/>
      <c r="AL582" s="167"/>
      <c r="AM582" s="53"/>
      <c r="AN582" s="50"/>
      <c r="AO582" s="50"/>
      <c r="AP582" s="54"/>
    </row>
    <row r="583" spans="1:42" x14ac:dyDescent="0.25">
      <c r="A583" s="39"/>
      <c r="N583" s="45"/>
      <c r="O583" s="45"/>
      <c r="P583" s="45"/>
      <c r="Q583" s="160"/>
      <c r="R583" s="45"/>
      <c r="S583" s="45"/>
      <c r="T583" s="45"/>
      <c r="Y583" s="64"/>
      <c r="AE583" s="167"/>
      <c r="AF583" s="116"/>
      <c r="AG583" s="167"/>
      <c r="AL583" s="167"/>
      <c r="AM583" s="53"/>
      <c r="AN583" s="50"/>
      <c r="AO583" s="50"/>
      <c r="AP583" s="54"/>
    </row>
    <row r="584" spans="1:42" x14ac:dyDescent="0.25">
      <c r="A584" s="39"/>
      <c r="N584" s="45"/>
      <c r="O584" s="45"/>
      <c r="P584" s="45"/>
      <c r="Q584" s="160"/>
      <c r="R584" s="45"/>
      <c r="S584" s="45"/>
      <c r="T584" s="45"/>
      <c r="Y584" s="64"/>
      <c r="AE584" s="167"/>
      <c r="AF584" s="116"/>
      <c r="AG584" s="167"/>
      <c r="AL584" s="167"/>
      <c r="AM584" s="53"/>
      <c r="AN584" s="50"/>
      <c r="AO584" s="50"/>
      <c r="AP584" s="54"/>
    </row>
    <row r="585" spans="1:42" x14ac:dyDescent="0.25">
      <c r="A585" s="39"/>
      <c r="N585" s="45"/>
      <c r="O585" s="45"/>
      <c r="P585" s="45"/>
      <c r="Q585" s="160"/>
      <c r="R585" s="45"/>
      <c r="S585" s="45"/>
      <c r="T585" s="45"/>
      <c r="Y585" s="64"/>
      <c r="AE585" s="167"/>
      <c r="AF585" s="116"/>
      <c r="AG585" s="167"/>
      <c r="AL585" s="167"/>
      <c r="AM585" s="53"/>
      <c r="AN585" s="50"/>
      <c r="AO585" s="50"/>
      <c r="AP585" s="54"/>
    </row>
    <row r="586" spans="1:42" x14ac:dyDescent="0.25">
      <c r="A586" s="39"/>
      <c r="N586" s="45"/>
      <c r="O586" s="45"/>
      <c r="P586" s="45"/>
      <c r="Q586" s="160"/>
      <c r="R586" s="45"/>
      <c r="S586" s="45"/>
      <c r="T586" s="45"/>
      <c r="Y586" s="64"/>
      <c r="AE586" s="167"/>
      <c r="AF586" s="116"/>
      <c r="AG586" s="167"/>
      <c r="AL586" s="167"/>
      <c r="AM586" s="53"/>
      <c r="AN586" s="50"/>
      <c r="AO586" s="50"/>
      <c r="AP586" s="54"/>
    </row>
    <row r="587" spans="1:42" x14ac:dyDescent="0.25">
      <c r="A587" s="39"/>
      <c r="N587" s="45"/>
      <c r="O587" s="45"/>
      <c r="P587" s="45"/>
      <c r="Q587" s="160"/>
      <c r="R587" s="45"/>
      <c r="S587" s="45"/>
      <c r="T587" s="45"/>
      <c r="Y587" s="64"/>
      <c r="AE587" s="167"/>
      <c r="AF587" s="116"/>
      <c r="AG587" s="167"/>
      <c r="AL587" s="167"/>
      <c r="AM587" s="53"/>
      <c r="AN587" s="50"/>
      <c r="AO587" s="50"/>
      <c r="AP587" s="54"/>
    </row>
    <row r="588" spans="1:42" x14ac:dyDescent="0.25">
      <c r="A588" s="39"/>
      <c r="N588" s="45"/>
      <c r="O588" s="45"/>
      <c r="P588" s="45"/>
      <c r="Q588" s="160"/>
      <c r="R588" s="45"/>
      <c r="S588" s="45"/>
      <c r="T588" s="45"/>
      <c r="Y588" s="64"/>
      <c r="AE588" s="167"/>
      <c r="AF588" s="116"/>
      <c r="AG588" s="167"/>
      <c r="AL588" s="167"/>
      <c r="AM588" s="53"/>
      <c r="AN588" s="50"/>
      <c r="AO588" s="50"/>
      <c r="AP588" s="54"/>
    </row>
    <row r="589" spans="1:42" x14ac:dyDescent="0.25">
      <c r="A589" s="39"/>
      <c r="N589" s="45"/>
      <c r="O589" s="45"/>
      <c r="P589" s="45"/>
      <c r="Q589" s="160"/>
      <c r="R589" s="45"/>
      <c r="S589" s="45"/>
      <c r="T589" s="45"/>
      <c r="Y589" s="64"/>
      <c r="AE589" s="167"/>
      <c r="AF589" s="116"/>
      <c r="AG589" s="167"/>
      <c r="AL589" s="167"/>
      <c r="AM589" s="53"/>
      <c r="AN589" s="50"/>
      <c r="AO589" s="50"/>
      <c r="AP589" s="54"/>
    </row>
    <row r="590" spans="1:42" x14ac:dyDescent="0.25">
      <c r="A590" s="39"/>
      <c r="N590" s="45"/>
      <c r="O590" s="45"/>
      <c r="P590" s="45"/>
      <c r="Q590" s="160"/>
      <c r="R590" s="45"/>
      <c r="S590" s="45"/>
      <c r="T590" s="45"/>
      <c r="Y590" s="64"/>
      <c r="AE590" s="167"/>
      <c r="AF590" s="116"/>
      <c r="AG590" s="167"/>
      <c r="AL590" s="167"/>
      <c r="AM590" s="53"/>
      <c r="AN590" s="50"/>
      <c r="AO590" s="50"/>
      <c r="AP590" s="54"/>
    </row>
    <row r="591" spans="1:42" x14ac:dyDescent="0.25">
      <c r="A591" s="39"/>
      <c r="N591" s="45"/>
      <c r="O591" s="45"/>
      <c r="P591" s="45"/>
      <c r="Q591" s="160"/>
      <c r="R591" s="45"/>
      <c r="S591" s="45"/>
      <c r="T591" s="45"/>
      <c r="Y591" s="64"/>
      <c r="AE591" s="167"/>
      <c r="AF591" s="116"/>
      <c r="AG591" s="167"/>
      <c r="AL591" s="167"/>
      <c r="AM591" s="53"/>
      <c r="AN591" s="50"/>
      <c r="AO591" s="50"/>
      <c r="AP591" s="54"/>
    </row>
    <row r="592" spans="1:42" x14ac:dyDescent="0.25">
      <c r="A592" s="39"/>
      <c r="N592" s="45"/>
      <c r="O592" s="45"/>
      <c r="P592" s="45"/>
      <c r="Q592" s="160"/>
      <c r="R592" s="45"/>
      <c r="S592" s="45"/>
      <c r="T592" s="45"/>
      <c r="Y592" s="64"/>
      <c r="AE592" s="167"/>
      <c r="AF592" s="116"/>
      <c r="AG592" s="167"/>
      <c r="AL592" s="167"/>
      <c r="AM592" s="53"/>
      <c r="AN592" s="50"/>
      <c r="AO592" s="50"/>
      <c r="AP592" s="54"/>
    </row>
    <row r="593" spans="1:42" x14ac:dyDescent="0.25">
      <c r="A593" s="39"/>
      <c r="N593" s="45"/>
      <c r="O593" s="45"/>
      <c r="P593" s="45"/>
      <c r="Q593" s="160"/>
      <c r="R593" s="45"/>
      <c r="S593" s="45"/>
      <c r="T593" s="45"/>
      <c r="Y593" s="64"/>
      <c r="AE593" s="167"/>
      <c r="AF593" s="116"/>
      <c r="AG593" s="167"/>
      <c r="AL593" s="167"/>
      <c r="AM593" s="53"/>
      <c r="AN593" s="50"/>
      <c r="AO593" s="50"/>
      <c r="AP593" s="54"/>
    </row>
    <row r="594" spans="1:42" x14ac:dyDescent="0.25">
      <c r="A594" s="39"/>
      <c r="N594" s="45"/>
      <c r="O594" s="45"/>
      <c r="P594" s="45"/>
      <c r="Q594" s="160"/>
      <c r="R594" s="45"/>
      <c r="S594" s="45"/>
      <c r="T594" s="45"/>
      <c r="Y594" s="64"/>
      <c r="AE594" s="167"/>
      <c r="AF594" s="116"/>
      <c r="AG594" s="167"/>
      <c r="AL594" s="167"/>
      <c r="AM594" s="53"/>
      <c r="AN594" s="50"/>
      <c r="AO594" s="50"/>
      <c r="AP594" s="54"/>
    </row>
    <row r="595" spans="1:42" x14ac:dyDescent="0.25">
      <c r="A595" s="39"/>
      <c r="N595" s="45"/>
      <c r="O595" s="45"/>
      <c r="P595" s="45"/>
      <c r="Q595" s="160"/>
      <c r="R595" s="45"/>
      <c r="S595" s="45"/>
      <c r="T595" s="45"/>
      <c r="Y595" s="64"/>
      <c r="AE595" s="167"/>
      <c r="AF595" s="116"/>
      <c r="AG595" s="167"/>
      <c r="AL595" s="167"/>
      <c r="AM595" s="53"/>
      <c r="AN595" s="50"/>
      <c r="AO595" s="50"/>
      <c r="AP595" s="54"/>
    </row>
    <row r="596" spans="1:42" x14ac:dyDescent="0.25">
      <c r="A596" s="39"/>
      <c r="N596" s="45"/>
      <c r="O596" s="45"/>
      <c r="P596" s="45"/>
      <c r="Q596" s="160"/>
      <c r="R596" s="45"/>
      <c r="S596" s="45"/>
      <c r="T596" s="45"/>
      <c r="Y596" s="64"/>
      <c r="AE596" s="167"/>
      <c r="AF596" s="116"/>
      <c r="AG596" s="167"/>
      <c r="AL596" s="167"/>
      <c r="AM596" s="53"/>
      <c r="AN596" s="50"/>
      <c r="AO596" s="50"/>
      <c r="AP596" s="54"/>
    </row>
    <row r="597" spans="1:42" x14ac:dyDescent="0.25">
      <c r="A597" s="39"/>
      <c r="N597" s="45"/>
      <c r="O597" s="45"/>
      <c r="P597" s="45"/>
      <c r="Q597" s="160"/>
      <c r="R597" s="45"/>
      <c r="S597" s="45"/>
      <c r="T597" s="45"/>
      <c r="Y597" s="64"/>
      <c r="AE597" s="167"/>
      <c r="AF597" s="116"/>
      <c r="AG597" s="167"/>
      <c r="AL597" s="167"/>
      <c r="AM597" s="53"/>
      <c r="AN597" s="50"/>
      <c r="AO597" s="50"/>
      <c r="AP597" s="54"/>
    </row>
    <row r="598" spans="1:42" x14ac:dyDescent="0.25">
      <c r="A598" s="39"/>
      <c r="N598" s="45"/>
      <c r="O598" s="45"/>
      <c r="P598" s="45"/>
      <c r="Q598" s="160"/>
      <c r="R598" s="45"/>
      <c r="S598" s="45"/>
      <c r="T598" s="45"/>
      <c r="Y598" s="64"/>
      <c r="AE598" s="167"/>
      <c r="AF598" s="116"/>
      <c r="AG598" s="167"/>
      <c r="AL598" s="167"/>
      <c r="AM598" s="53"/>
      <c r="AN598" s="50"/>
      <c r="AO598" s="50"/>
      <c r="AP598" s="54"/>
    </row>
    <row r="599" spans="1:42" x14ac:dyDescent="0.25">
      <c r="A599" s="39"/>
      <c r="N599" s="45"/>
      <c r="O599" s="45"/>
      <c r="P599" s="45"/>
      <c r="Q599" s="160"/>
      <c r="R599" s="45"/>
      <c r="S599" s="45"/>
      <c r="T599" s="45"/>
      <c r="Y599" s="64"/>
      <c r="AE599" s="167"/>
      <c r="AF599" s="116"/>
      <c r="AG599" s="167"/>
      <c r="AL599" s="167"/>
      <c r="AM599" s="53"/>
      <c r="AN599" s="50"/>
      <c r="AO599" s="50"/>
      <c r="AP599" s="54"/>
    </row>
    <row r="600" spans="1:42" x14ac:dyDescent="0.25">
      <c r="A600" s="39"/>
      <c r="N600" s="45"/>
      <c r="O600" s="45"/>
      <c r="P600" s="45"/>
      <c r="Q600" s="160"/>
      <c r="R600" s="45"/>
      <c r="S600" s="45"/>
      <c r="T600" s="45"/>
      <c r="Y600" s="64"/>
      <c r="AE600" s="167"/>
      <c r="AF600" s="116"/>
      <c r="AG600" s="167"/>
      <c r="AL600" s="167"/>
      <c r="AN600" s="50"/>
      <c r="AO600" s="50"/>
      <c r="AP600" s="54"/>
    </row>
    <row r="601" spans="1:42" x14ac:dyDescent="0.25">
      <c r="A601" s="39"/>
      <c r="N601" s="45"/>
      <c r="O601" s="45"/>
      <c r="P601" s="45"/>
      <c r="Q601" s="160"/>
      <c r="R601" s="45"/>
      <c r="S601" s="45"/>
      <c r="T601" s="45"/>
      <c r="Y601" s="64"/>
      <c r="AE601" s="167"/>
      <c r="AF601" s="116"/>
      <c r="AG601" s="167"/>
      <c r="AL601" s="167"/>
      <c r="AN601" s="50"/>
      <c r="AO601" s="50"/>
      <c r="AP601" s="54"/>
    </row>
    <row r="602" spans="1:42" x14ac:dyDescent="0.25">
      <c r="A602" s="39"/>
      <c r="N602" s="45"/>
      <c r="O602" s="45"/>
      <c r="P602" s="45"/>
      <c r="Q602" s="160"/>
      <c r="R602" s="45"/>
      <c r="S602" s="45"/>
      <c r="T602" s="45"/>
      <c r="Y602" s="64"/>
      <c r="AE602" s="167"/>
      <c r="AF602" s="116"/>
      <c r="AG602" s="167"/>
      <c r="AL602" s="167"/>
      <c r="AN602" s="50"/>
      <c r="AO602" s="50"/>
      <c r="AP602" s="54"/>
    </row>
    <row r="603" spans="1:42" x14ac:dyDescent="0.25">
      <c r="A603" s="39"/>
      <c r="N603" s="45"/>
      <c r="O603" s="45"/>
      <c r="P603" s="45"/>
      <c r="Q603" s="160"/>
      <c r="R603" s="45"/>
      <c r="S603" s="45"/>
      <c r="T603" s="45"/>
      <c r="Y603" s="64"/>
      <c r="AE603" s="167"/>
      <c r="AF603" s="116"/>
      <c r="AG603" s="167"/>
      <c r="AL603" s="167"/>
      <c r="AN603" s="50"/>
      <c r="AO603" s="50"/>
      <c r="AP603" s="54"/>
    </row>
    <row r="604" spans="1:42" x14ac:dyDescent="0.25">
      <c r="A604" s="39"/>
      <c r="N604" s="45"/>
      <c r="O604" s="45"/>
      <c r="P604" s="45"/>
      <c r="Q604" s="160"/>
      <c r="R604" s="45"/>
      <c r="S604" s="45"/>
      <c r="T604" s="45"/>
      <c r="Y604" s="64"/>
      <c r="AE604" s="167"/>
      <c r="AF604" s="116"/>
      <c r="AG604" s="167"/>
      <c r="AL604" s="167"/>
      <c r="AN604" s="50"/>
      <c r="AO604" s="50"/>
      <c r="AP604" s="54"/>
    </row>
    <row r="605" spans="1:42" x14ac:dyDescent="0.25">
      <c r="A605" s="39"/>
      <c r="N605" s="45"/>
      <c r="O605" s="45"/>
      <c r="P605" s="45"/>
      <c r="Q605" s="160"/>
      <c r="R605" s="45"/>
      <c r="S605" s="45"/>
      <c r="T605" s="45"/>
      <c r="Y605" s="64"/>
      <c r="AE605" s="167"/>
      <c r="AF605" s="116"/>
      <c r="AG605" s="167"/>
      <c r="AL605" s="167"/>
      <c r="AN605" s="50"/>
      <c r="AO605" s="50"/>
      <c r="AP605" s="54"/>
    </row>
    <row r="606" spans="1:42" x14ac:dyDescent="0.25">
      <c r="A606" s="39"/>
      <c r="N606" s="45"/>
      <c r="O606" s="45"/>
      <c r="P606" s="45"/>
      <c r="Q606" s="160"/>
      <c r="R606" s="45"/>
      <c r="S606" s="45"/>
      <c r="T606" s="45"/>
      <c r="Y606" s="64"/>
      <c r="AE606" s="167"/>
      <c r="AF606" s="116"/>
      <c r="AG606" s="167"/>
      <c r="AL606" s="167"/>
      <c r="AN606" s="50"/>
      <c r="AO606" s="50"/>
      <c r="AP606" s="54"/>
    </row>
    <row r="607" spans="1:42" x14ac:dyDescent="0.25">
      <c r="A607" s="39"/>
      <c r="N607" s="45"/>
      <c r="O607" s="45"/>
      <c r="P607" s="45"/>
      <c r="Q607" s="160"/>
      <c r="R607" s="45"/>
      <c r="S607" s="45"/>
      <c r="T607" s="45"/>
      <c r="Y607" s="64"/>
      <c r="AE607" s="167"/>
      <c r="AF607" s="116"/>
      <c r="AG607" s="167"/>
      <c r="AL607" s="167"/>
      <c r="AN607" s="50"/>
      <c r="AO607" s="50"/>
      <c r="AP607" s="54"/>
    </row>
    <row r="608" spans="1:42" x14ac:dyDescent="0.25">
      <c r="A608" s="39"/>
      <c r="N608" s="45"/>
      <c r="O608" s="45"/>
      <c r="P608" s="45"/>
      <c r="Q608" s="160"/>
      <c r="R608" s="45"/>
      <c r="S608" s="45"/>
      <c r="T608" s="45"/>
      <c r="Y608" s="64"/>
      <c r="AE608" s="167"/>
      <c r="AF608" s="116"/>
      <c r="AG608" s="167"/>
      <c r="AL608" s="167"/>
      <c r="AN608" s="50"/>
      <c r="AO608" s="50"/>
      <c r="AP608" s="54"/>
    </row>
    <row r="609" spans="1:42" x14ac:dyDescent="0.25">
      <c r="A609" s="39"/>
      <c r="N609" s="45"/>
      <c r="O609" s="45"/>
      <c r="P609" s="45"/>
      <c r="Q609" s="160"/>
      <c r="R609" s="45"/>
      <c r="S609" s="45"/>
      <c r="T609" s="45"/>
      <c r="Y609" s="64"/>
      <c r="AE609" s="167"/>
      <c r="AF609" s="116"/>
      <c r="AG609" s="167"/>
      <c r="AL609" s="167"/>
      <c r="AN609" s="50"/>
      <c r="AO609" s="50"/>
      <c r="AP609" s="54"/>
    </row>
    <row r="610" spans="1:42" x14ac:dyDescent="0.25">
      <c r="A610" s="39"/>
      <c r="N610" s="45"/>
      <c r="O610" s="45"/>
      <c r="P610" s="45"/>
      <c r="Q610" s="160"/>
      <c r="R610" s="45"/>
      <c r="S610" s="45"/>
      <c r="T610" s="45"/>
      <c r="Y610" s="64"/>
      <c r="AE610" s="167"/>
      <c r="AF610" s="116"/>
      <c r="AG610" s="167"/>
      <c r="AL610" s="167"/>
      <c r="AN610" s="50"/>
      <c r="AO610" s="50"/>
      <c r="AP610" s="54"/>
    </row>
    <row r="611" spans="1:42" x14ac:dyDescent="0.25">
      <c r="A611" s="39"/>
      <c r="N611" s="45"/>
      <c r="O611" s="45"/>
      <c r="P611" s="45"/>
      <c r="Q611" s="160"/>
      <c r="R611" s="45"/>
      <c r="S611" s="45"/>
      <c r="T611" s="45"/>
      <c r="Y611" s="64"/>
      <c r="AE611" s="167"/>
      <c r="AF611" s="116"/>
      <c r="AG611" s="167"/>
      <c r="AL611" s="167"/>
      <c r="AN611" s="50"/>
      <c r="AO611" s="50"/>
      <c r="AP611" s="54"/>
    </row>
    <row r="612" spans="1:42" x14ac:dyDescent="0.25">
      <c r="A612" s="39"/>
      <c r="N612" s="45"/>
      <c r="O612" s="45"/>
      <c r="P612" s="45"/>
      <c r="Q612" s="160"/>
      <c r="R612" s="45"/>
      <c r="S612" s="45"/>
      <c r="T612" s="45"/>
      <c r="Y612" s="64"/>
      <c r="AE612" s="167"/>
      <c r="AF612" s="116"/>
      <c r="AG612" s="167"/>
      <c r="AL612" s="167"/>
      <c r="AN612" s="50"/>
      <c r="AO612" s="50"/>
      <c r="AP612" s="54"/>
    </row>
    <row r="613" spans="1:42" x14ac:dyDescent="0.25">
      <c r="A613" s="39"/>
      <c r="N613" s="45"/>
      <c r="O613" s="45"/>
      <c r="P613" s="45"/>
      <c r="Q613" s="160"/>
      <c r="R613" s="45"/>
      <c r="S613" s="45"/>
      <c r="T613" s="45"/>
      <c r="Y613" s="64"/>
      <c r="AN613" s="50"/>
      <c r="AO613" s="50"/>
      <c r="AP613" s="54"/>
    </row>
    <row r="614" spans="1:42" x14ac:dyDescent="0.25">
      <c r="A614" s="39"/>
      <c r="N614" s="45"/>
      <c r="O614" s="45"/>
      <c r="P614" s="45"/>
      <c r="Q614" s="160"/>
      <c r="R614" s="45"/>
      <c r="S614" s="45"/>
      <c r="T614" s="45"/>
      <c r="Y614" s="64"/>
      <c r="AN614" s="50"/>
      <c r="AO614" s="50"/>
      <c r="AP614" s="54"/>
    </row>
    <row r="615" spans="1:42" x14ac:dyDescent="0.25">
      <c r="A615" s="39"/>
      <c r="N615" s="45"/>
      <c r="O615" s="45"/>
      <c r="P615" s="45"/>
      <c r="Q615" s="160"/>
      <c r="R615" s="45"/>
      <c r="S615" s="45"/>
      <c r="T615" s="45"/>
      <c r="Y615" s="64"/>
      <c r="AN615" s="50"/>
      <c r="AO615" s="50"/>
      <c r="AP615" s="54"/>
    </row>
    <row r="616" spans="1:42" x14ac:dyDescent="0.25">
      <c r="A616" s="39"/>
      <c r="N616" s="45"/>
      <c r="O616" s="45"/>
      <c r="P616" s="45"/>
      <c r="Q616" s="160"/>
      <c r="R616" s="45"/>
      <c r="S616" s="45"/>
      <c r="T616" s="45"/>
      <c r="Y616" s="64"/>
      <c r="AN616" s="50"/>
      <c r="AO616" s="50"/>
      <c r="AP616" s="54"/>
    </row>
    <row r="617" spans="1:42" x14ac:dyDescent="0.25">
      <c r="A617" s="39"/>
      <c r="N617" s="45"/>
      <c r="O617" s="45"/>
      <c r="P617" s="45"/>
      <c r="Q617" s="160"/>
      <c r="R617" s="45"/>
      <c r="S617" s="45"/>
      <c r="T617" s="45"/>
      <c r="Y617" s="64"/>
      <c r="AN617" s="50"/>
      <c r="AO617" s="50"/>
      <c r="AP617" s="54"/>
    </row>
    <row r="618" spans="1:42" x14ac:dyDescent="0.25">
      <c r="A618" s="39"/>
      <c r="N618" s="45"/>
      <c r="O618" s="45"/>
      <c r="P618" s="45"/>
      <c r="Q618" s="160"/>
      <c r="R618" s="45"/>
      <c r="S618" s="45"/>
      <c r="T618" s="45"/>
      <c r="Y618" s="64"/>
      <c r="AN618" s="50"/>
      <c r="AO618" s="50"/>
      <c r="AP618" s="54"/>
    </row>
    <row r="619" spans="1:42" x14ac:dyDescent="0.25">
      <c r="A619" s="39"/>
      <c r="N619" s="45"/>
      <c r="O619" s="45"/>
      <c r="P619" s="45"/>
      <c r="Q619" s="160"/>
      <c r="R619" s="45"/>
      <c r="S619" s="45"/>
      <c r="T619" s="45"/>
      <c r="Y619" s="64"/>
      <c r="AN619" s="50"/>
      <c r="AO619" s="50"/>
      <c r="AP619" s="54"/>
    </row>
    <row r="620" spans="1:42" x14ac:dyDescent="0.25">
      <c r="A620" s="39"/>
      <c r="N620" s="45"/>
      <c r="O620" s="45"/>
      <c r="P620" s="45"/>
      <c r="Q620" s="160"/>
      <c r="R620" s="45"/>
      <c r="S620" s="45"/>
      <c r="T620" s="45"/>
      <c r="Y620" s="64"/>
      <c r="AN620" s="50"/>
      <c r="AO620" s="50"/>
      <c r="AP620" s="54"/>
    </row>
    <row r="621" spans="1:42" x14ac:dyDescent="0.25">
      <c r="A621" s="39"/>
      <c r="N621" s="45"/>
      <c r="O621" s="45"/>
      <c r="P621" s="45"/>
      <c r="Q621" s="160"/>
      <c r="R621" s="45"/>
      <c r="S621" s="45"/>
      <c r="T621" s="45"/>
      <c r="Y621" s="64"/>
      <c r="AN621" s="50"/>
      <c r="AO621" s="50"/>
      <c r="AP621" s="54"/>
    </row>
    <row r="622" spans="1:42" x14ac:dyDescent="0.25">
      <c r="A622" s="39"/>
      <c r="N622" s="45"/>
      <c r="O622" s="45"/>
      <c r="P622" s="45"/>
      <c r="Q622" s="160"/>
      <c r="R622" s="45"/>
      <c r="S622" s="45"/>
      <c r="T622" s="45"/>
      <c r="Y622" s="64"/>
      <c r="AN622" s="50"/>
      <c r="AO622" s="50"/>
      <c r="AP622" s="54"/>
    </row>
    <row r="623" spans="1:42" x14ac:dyDescent="0.25">
      <c r="A623" s="39"/>
      <c r="N623" s="45"/>
      <c r="O623" s="45"/>
      <c r="P623" s="45"/>
      <c r="Q623" s="160"/>
      <c r="R623" s="45"/>
      <c r="S623" s="45"/>
      <c r="T623" s="45"/>
      <c r="Y623" s="64"/>
      <c r="AN623" s="50"/>
      <c r="AO623" s="50"/>
      <c r="AP623" s="54"/>
    </row>
    <row r="624" spans="1:42" x14ac:dyDescent="0.25">
      <c r="A624" s="39"/>
      <c r="N624" s="45"/>
      <c r="O624" s="45"/>
      <c r="P624" s="45"/>
      <c r="Q624" s="160"/>
      <c r="R624" s="45"/>
      <c r="S624" s="45"/>
      <c r="T624" s="45"/>
      <c r="Y624" s="64"/>
      <c r="AN624" s="50"/>
      <c r="AO624" s="50"/>
      <c r="AP624" s="54"/>
    </row>
    <row r="625" spans="1:42" x14ac:dyDescent="0.25">
      <c r="A625" s="39"/>
      <c r="N625" s="45"/>
      <c r="O625" s="45"/>
      <c r="P625" s="45"/>
      <c r="Q625" s="160"/>
      <c r="R625" s="45"/>
      <c r="S625" s="45"/>
      <c r="T625" s="45"/>
      <c r="Y625" s="64"/>
      <c r="AN625" s="50"/>
      <c r="AO625" s="50"/>
      <c r="AP625" s="54"/>
    </row>
    <row r="626" spans="1:42" x14ac:dyDescent="0.25">
      <c r="A626" s="39"/>
      <c r="N626" s="45"/>
      <c r="O626" s="45"/>
      <c r="P626" s="45"/>
      <c r="Q626" s="160"/>
      <c r="R626" s="45"/>
      <c r="S626" s="45"/>
      <c r="T626" s="45"/>
      <c r="Y626" s="64"/>
      <c r="AN626" s="50"/>
      <c r="AO626" s="50"/>
      <c r="AP626" s="54"/>
    </row>
    <row r="627" spans="1:42" x14ac:dyDescent="0.25">
      <c r="A627" s="39"/>
      <c r="N627" s="45"/>
      <c r="O627" s="45"/>
      <c r="P627" s="45"/>
      <c r="Q627" s="160"/>
      <c r="R627" s="45"/>
      <c r="S627" s="45"/>
      <c r="T627" s="45"/>
      <c r="Y627" s="64"/>
      <c r="AN627" s="50"/>
      <c r="AO627" s="50"/>
      <c r="AP627" s="54"/>
    </row>
    <row r="628" spans="1:42" x14ac:dyDescent="0.25">
      <c r="A628" s="39"/>
      <c r="N628" s="45"/>
      <c r="O628" s="45"/>
      <c r="P628" s="45"/>
      <c r="Q628" s="160"/>
      <c r="R628" s="45"/>
      <c r="S628" s="45"/>
      <c r="T628" s="45"/>
      <c r="Y628" s="64"/>
      <c r="AN628" s="50"/>
      <c r="AO628" s="50"/>
      <c r="AP628" s="54"/>
    </row>
    <row r="629" spans="1:42" x14ac:dyDescent="0.25">
      <c r="A629" s="39"/>
      <c r="N629" s="45"/>
      <c r="O629" s="45"/>
      <c r="P629" s="45"/>
      <c r="Q629" s="160"/>
      <c r="R629" s="45"/>
      <c r="S629" s="45"/>
      <c r="T629" s="45"/>
      <c r="Y629" s="64"/>
      <c r="AN629" s="50"/>
      <c r="AO629" s="50"/>
      <c r="AP629" s="54"/>
    </row>
    <row r="630" spans="1:42" x14ac:dyDescent="0.25">
      <c r="A630" s="39"/>
      <c r="N630" s="45"/>
      <c r="O630" s="45"/>
      <c r="P630" s="45"/>
      <c r="Q630" s="160"/>
      <c r="R630" s="45"/>
      <c r="S630" s="45"/>
      <c r="T630" s="45"/>
      <c r="Y630" s="64"/>
      <c r="AN630" s="50"/>
      <c r="AO630" s="50"/>
      <c r="AP630" s="54"/>
    </row>
    <row r="631" spans="1:42" x14ac:dyDescent="0.25">
      <c r="A631" s="39"/>
      <c r="N631" s="45"/>
      <c r="O631" s="45"/>
      <c r="P631" s="45"/>
      <c r="Q631" s="160"/>
      <c r="R631" s="45"/>
      <c r="S631" s="45"/>
      <c r="T631" s="45"/>
      <c r="Y631" s="64"/>
      <c r="AN631" s="50"/>
      <c r="AO631" s="50"/>
      <c r="AP631" s="54"/>
    </row>
    <row r="632" spans="1:42" x14ac:dyDescent="0.25">
      <c r="A632" s="39"/>
      <c r="N632" s="45"/>
      <c r="O632" s="45"/>
      <c r="P632" s="45"/>
      <c r="Q632" s="160"/>
      <c r="R632" s="45"/>
      <c r="S632" s="45"/>
      <c r="T632" s="45"/>
      <c r="Y632" s="64"/>
      <c r="AN632" s="50"/>
      <c r="AO632" s="50"/>
      <c r="AP632" s="54"/>
    </row>
    <row r="633" spans="1:42" x14ac:dyDescent="0.25">
      <c r="A633" s="39"/>
      <c r="N633" s="45"/>
      <c r="O633" s="45"/>
      <c r="P633" s="45"/>
      <c r="Q633" s="160"/>
      <c r="R633" s="45"/>
      <c r="S633" s="45"/>
      <c r="T633" s="45"/>
      <c r="Y633" s="64"/>
      <c r="AN633" s="50"/>
      <c r="AO633" s="50"/>
      <c r="AP633" s="54"/>
    </row>
    <row r="634" spans="1:42" x14ac:dyDescent="0.25">
      <c r="A634" s="39"/>
      <c r="N634" s="45"/>
      <c r="O634" s="45"/>
      <c r="P634" s="45"/>
      <c r="Q634" s="160"/>
      <c r="R634" s="45"/>
      <c r="S634" s="45"/>
      <c r="T634" s="45"/>
      <c r="Y634" s="64"/>
      <c r="AN634" s="50"/>
      <c r="AO634" s="50"/>
      <c r="AP634" s="54"/>
    </row>
    <row r="635" spans="1:42" x14ac:dyDescent="0.25">
      <c r="A635" s="39"/>
      <c r="N635" s="45"/>
      <c r="O635" s="45"/>
      <c r="P635" s="45"/>
      <c r="Q635" s="160"/>
      <c r="R635" s="45"/>
      <c r="S635" s="45"/>
      <c r="T635" s="45"/>
      <c r="Y635" s="64"/>
      <c r="AN635" s="50"/>
      <c r="AO635" s="50"/>
      <c r="AP635" s="54"/>
    </row>
    <row r="636" spans="1:42" x14ac:dyDescent="0.25">
      <c r="A636" s="39"/>
      <c r="N636" s="45"/>
      <c r="O636" s="45"/>
      <c r="P636" s="45"/>
      <c r="Q636" s="160"/>
      <c r="R636" s="45"/>
      <c r="S636" s="45"/>
      <c r="T636" s="45"/>
      <c r="Y636" s="64"/>
      <c r="AN636" s="50"/>
      <c r="AO636" s="50"/>
      <c r="AP636" s="54"/>
    </row>
    <row r="637" spans="1:42" x14ac:dyDescent="0.25">
      <c r="A637" s="39"/>
      <c r="N637" s="45"/>
      <c r="O637" s="45"/>
      <c r="P637" s="45"/>
      <c r="Q637" s="160"/>
      <c r="R637" s="45"/>
      <c r="S637" s="45"/>
      <c r="T637" s="45"/>
      <c r="Y637" s="64"/>
      <c r="AN637" s="50"/>
      <c r="AO637" s="50"/>
      <c r="AP637" s="54"/>
    </row>
    <row r="638" spans="1:42" x14ac:dyDescent="0.25">
      <c r="A638" s="39"/>
      <c r="N638" s="45"/>
      <c r="O638" s="45"/>
      <c r="P638" s="45"/>
      <c r="Q638" s="160"/>
      <c r="R638" s="45"/>
      <c r="S638" s="45"/>
      <c r="T638" s="45"/>
      <c r="Y638" s="64"/>
      <c r="AN638" s="50"/>
      <c r="AO638" s="50"/>
      <c r="AP638" s="54"/>
    </row>
    <row r="639" spans="1:42" x14ac:dyDescent="0.25">
      <c r="A639" s="39"/>
      <c r="N639" s="45"/>
      <c r="O639" s="45"/>
      <c r="P639" s="45"/>
      <c r="Q639" s="160"/>
      <c r="R639" s="45"/>
      <c r="S639" s="45"/>
      <c r="T639" s="45"/>
      <c r="Y639" s="64"/>
      <c r="AN639" s="50"/>
      <c r="AO639" s="50"/>
      <c r="AP639" s="54"/>
    </row>
    <row r="640" spans="1:42" x14ac:dyDescent="0.25">
      <c r="A640" s="39"/>
      <c r="N640" s="45"/>
      <c r="O640" s="45"/>
      <c r="P640" s="45"/>
      <c r="Q640" s="160"/>
      <c r="R640" s="45"/>
      <c r="S640" s="45"/>
      <c r="T640" s="45"/>
      <c r="Y640" s="64"/>
      <c r="AN640" s="50"/>
      <c r="AO640" s="50"/>
      <c r="AP640" s="54"/>
    </row>
    <row r="641" spans="1:42" x14ac:dyDescent="0.25">
      <c r="A641" s="39"/>
      <c r="N641" s="45"/>
      <c r="O641" s="45"/>
      <c r="P641" s="45"/>
      <c r="Q641" s="160"/>
      <c r="R641" s="45"/>
      <c r="S641" s="45"/>
      <c r="T641" s="45"/>
      <c r="Y641" s="64"/>
      <c r="AN641" s="50"/>
      <c r="AO641" s="50"/>
      <c r="AP641" s="54"/>
    </row>
    <row r="642" spans="1:42" x14ac:dyDescent="0.25">
      <c r="A642" s="39"/>
      <c r="N642" s="45"/>
      <c r="O642" s="45"/>
      <c r="P642" s="45"/>
      <c r="Q642" s="160"/>
      <c r="R642" s="45"/>
      <c r="S642" s="45"/>
      <c r="T642" s="45"/>
      <c r="Y642" s="64"/>
      <c r="AN642" s="50"/>
      <c r="AO642" s="50"/>
      <c r="AP642" s="54"/>
    </row>
    <row r="643" spans="1:42" x14ac:dyDescent="0.25">
      <c r="A643" s="39"/>
      <c r="N643" s="45"/>
      <c r="O643" s="45"/>
      <c r="P643" s="45"/>
      <c r="Q643" s="160"/>
      <c r="R643" s="45"/>
      <c r="S643" s="45"/>
      <c r="T643" s="45"/>
      <c r="Y643" s="64"/>
      <c r="AN643" s="50"/>
      <c r="AO643" s="50"/>
      <c r="AP643" s="54"/>
    </row>
    <row r="644" spans="1:42" x14ac:dyDescent="0.25">
      <c r="A644" s="39"/>
      <c r="N644" s="45"/>
      <c r="O644" s="45"/>
      <c r="P644" s="45"/>
      <c r="Q644" s="160"/>
      <c r="R644" s="45"/>
      <c r="S644" s="45"/>
      <c r="T644" s="45"/>
      <c r="Y644" s="64"/>
      <c r="AN644" s="50"/>
      <c r="AO644" s="50"/>
      <c r="AP644" s="54"/>
    </row>
    <row r="645" spans="1:42" x14ac:dyDescent="0.25">
      <c r="A645" s="39"/>
      <c r="N645" s="45"/>
      <c r="O645" s="45"/>
      <c r="P645" s="45"/>
      <c r="Q645" s="160"/>
      <c r="R645" s="45"/>
      <c r="S645" s="45"/>
      <c r="T645" s="45"/>
      <c r="Y645" s="64"/>
      <c r="AN645" s="50"/>
      <c r="AO645" s="50"/>
      <c r="AP645" s="54"/>
    </row>
    <row r="646" spans="1:42" x14ac:dyDescent="0.25">
      <c r="A646" s="39"/>
      <c r="N646" s="45"/>
      <c r="O646" s="45"/>
      <c r="P646" s="45"/>
      <c r="Q646" s="160"/>
      <c r="R646" s="45"/>
      <c r="S646" s="45"/>
      <c r="T646" s="45"/>
      <c r="Y646" s="64"/>
      <c r="AN646" s="50"/>
      <c r="AO646" s="50"/>
      <c r="AP646" s="54"/>
    </row>
    <row r="647" spans="1:42" x14ac:dyDescent="0.25">
      <c r="A647" s="39"/>
      <c r="N647" s="45"/>
      <c r="O647" s="45"/>
      <c r="P647" s="45"/>
      <c r="Q647" s="160"/>
      <c r="R647" s="45"/>
      <c r="S647" s="45"/>
      <c r="T647" s="45"/>
      <c r="Y647" s="64"/>
      <c r="AN647" s="50"/>
      <c r="AO647" s="50"/>
      <c r="AP647" s="54"/>
    </row>
    <row r="648" spans="1:42" x14ac:dyDescent="0.25">
      <c r="A648" s="39"/>
      <c r="N648" s="45"/>
      <c r="O648" s="45"/>
      <c r="P648" s="45"/>
      <c r="Q648" s="160"/>
      <c r="R648" s="45"/>
      <c r="S648" s="45"/>
      <c r="T648" s="45"/>
      <c r="Y648" s="64"/>
      <c r="AN648" s="50"/>
      <c r="AO648" s="50"/>
      <c r="AP648" s="54"/>
    </row>
    <row r="649" spans="1:42" x14ac:dyDescent="0.25">
      <c r="A649" s="39"/>
      <c r="N649" s="45"/>
      <c r="O649" s="45"/>
      <c r="P649" s="45"/>
      <c r="Q649" s="160"/>
      <c r="R649" s="45"/>
      <c r="S649" s="45"/>
      <c r="T649" s="45"/>
      <c r="Y649" s="64"/>
      <c r="AN649" s="50"/>
      <c r="AO649" s="50"/>
      <c r="AP649" s="54"/>
    </row>
    <row r="650" spans="1:42" x14ac:dyDescent="0.25">
      <c r="A650" s="39"/>
      <c r="N650" s="45"/>
      <c r="O650" s="45"/>
      <c r="P650" s="45"/>
      <c r="Q650" s="160"/>
      <c r="R650" s="45"/>
      <c r="S650" s="45"/>
      <c r="T650" s="45"/>
      <c r="Y650" s="64"/>
      <c r="AN650" s="50"/>
      <c r="AO650" s="50"/>
      <c r="AP650" s="54"/>
    </row>
    <row r="651" spans="1:42" x14ac:dyDescent="0.25">
      <c r="A651" s="39"/>
      <c r="N651" s="45"/>
      <c r="O651" s="45"/>
      <c r="P651" s="45"/>
      <c r="Q651" s="160"/>
      <c r="R651" s="45"/>
      <c r="S651" s="45"/>
      <c r="T651" s="45"/>
      <c r="Y651" s="64"/>
      <c r="AN651" s="50"/>
      <c r="AO651" s="50"/>
      <c r="AP651" s="54"/>
    </row>
    <row r="652" spans="1:42" x14ac:dyDescent="0.25">
      <c r="A652" s="39"/>
      <c r="N652" s="45"/>
      <c r="O652" s="45"/>
      <c r="P652" s="45"/>
      <c r="Q652" s="160"/>
      <c r="R652" s="45"/>
      <c r="S652" s="45"/>
      <c r="T652" s="45"/>
      <c r="Y652" s="64"/>
      <c r="AN652" s="50"/>
      <c r="AO652" s="50"/>
      <c r="AP652" s="54"/>
    </row>
    <row r="653" spans="1:42" x14ac:dyDescent="0.25">
      <c r="A653" s="39"/>
      <c r="N653" s="45"/>
      <c r="O653" s="45"/>
      <c r="P653" s="45"/>
      <c r="Q653" s="160"/>
      <c r="R653" s="45"/>
      <c r="S653" s="45"/>
      <c r="T653" s="45"/>
      <c r="Y653" s="64"/>
      <c r="AN653" s="50"/>
      <c r="AO653" s="50"/>
      <c r="AP653" s="54"/>
    </row>
    <row r="654" spans="1:42" x14ac:dyDescent="0.25">
      <c r="A654" s="39"/>
      <c r="N654" s="45"/>
      <c r="O654" s="45"/>
      <c r="P654" s="45"/>
      <c r="Q654" s="160"/>
      <c r="R654" s="45"/>
      <c r="S654" s="45"/>
      <c r="T654" s="45"/>
      <c r="Y654" s="64"/>
      <c r="AN654" s="50"/>
      <c r="AO654" s="50"/>
      <c r="AP654" s="54"/>
    </row>
    <row r="655" spans="1:42" x14ac:dyDescent="0.25">
      <c r="A655" s="39"/>
      <c r="N655" s="45"/>
      <c r="O655" s="45"/>
      <c r="P655" s="45"/>
      <c r="Q655" s="160"/>
      <c r="R655" s="45"/>
      <c r="S655" s="45"/>
      <c r="T655" s="45"/>
      <c r="Y655" s="64"/>
      <c r="AN655" s="50"/>
      <c r="AO655" s="50"/>
      <c r="AP655" s="54"/>
    </row>
    <row r="656" spans="1:42" x14ac:dyDescent="0.25">
      <c r="A656" s="39"/>
      <c r="N656" s="45"/>
      <c r="O656" s="45"/>
      <c r="P656" s="45"/>
      <c r="Q656" s="160"/>
      <c r="R656" s="45"/>
      <c r="S656" s="45"/>
      <c r="T656" s="45"/>
      <c r="Y656" s="64"/>
      <c r="AN656" s="50"/>
      <c r="AO656" s="50"/>
      <c r="AP656" s="54"/>
    </row>
    <row r="657" spans="1:42" x14ac:dyDescent="0.25">
      <c r="A657" s="39"/>
      <c r="N657" s="45"/>
      <c r="O657" s="45"/>
      <c r="P657" s="45"/>
      <c r="Q657" s="160"/>
      <c r="R657" s="45"/>
      <c r="S657" s="45"/>
      <c r="T657" s="45"/>
      <c r="Y657" s="64"/>
      <c r="AN657" s="50"/>
      <c r="AO657" s="50"/>
      <c r="AP657" s="54"/>
    </row>
    <row r="658" spans="1:42" x14ac:dyDescent="0.25">
      <c r="A658" s="39"/>
      <c r="N658" s="45"/>
      <c r="O658" s="45"/>
      <c r="P658" s="45"/>
      <c r="Q658" s="160"/>
      <c r="R658" s="45"/>
      <c r="S658" s="45"/>
      <c r="T658" s="45"/>
      <c r="Y658" s="64"/>
      <c r="AN658" s="50"/>
      <c r="AO658" s="50"/>
      <c r="AP658" s="54"/>
    </row>
    <row r="659" spans="1:42" x14ac:dyDescent="0.25">
      <c r="A659" s="39"/>
      <c r="N659" s="45"/>
      <c r="O659" s="45"/>
      <c r="P659" s="45"/>
      <c r="Q659" s="160"/>
      <c r="R659" s="45"/>
      <c r="S659" s="45"/>
      <c r="T659" s="45"/>
      <c r="Y659" s="64"/>
      <c r="AN659" s="50"/>
      <c r="AO659" s="50"/>
      <c r="AP659" s="54"/>
    </row>
    <row r="660" spans="1:42" x14ac:dyDescent="0.25">
      <c r="A660" s="39"/>
      <c r="N660" s="45"/>
      <c r="O660" s="45"/>
      <c r="P660" s="45"/>
      <c r="Q660" s="160"/>
      <c r="R660" s="45"/>
      <c r="S660" s="45"/>
      <c r="T660" s="45"/>
      <c r="Y660" s="64"/>
      <c r="AN660" s="50"/>
      <c r="AO660" s="50"/>
      <c r="AP660" s="54"/>
    </row>
    <row r="661" spans="1:42" x14ac:dyDescent="0.25">
      <c r="A661" s="39"/>
      <c r="N661" s="45"/>
      <c r="O661" s="45"/>
      <c r="P661" s="45"/>
      <c r="Q661" s="160"/>
      <c r="R661" s="45"/>
      <c r="S661" s="45"/>
      <c r="T661" s="45"/>
      <c r="Y661" s="64"/>
      <c r="AN661" s="50"/>
      <c r="AO661" s="50"/>
      <c r="AP661" s="54"/>
    </row>
    <row r="662" spans="1:42" x14ac:dyDescent="0.25">
      <c r="A662" s="39"/>
      <c r="N662" s="45"/>
      <c r="O662" s="45"/>
      <c r="P662" s="45"/>
      <c r="Q662" s="160"/>
      <c r="R662" s="45"/>
      <c r="S662" s="45"/>
      <c r="T662" s="45"/>
      <c r="Y662" s="64"/>
      <c r="AN662" s="50"/>
      <c r="AO662" s="50"/>
      <c r="AP662" s="54"/>
    </row>
    <row r="663" spans="1:42" x14ac:dyDescent="0.25">
      <c r="A663" s="39"/>
      <c r="N663" s="45"/>
      <c r="O663" s="45"/>
      <c r="P663" s="45"/>
      <c r="Q663" s="160"/>
      <c r="R663" s="45"/>
      <c r="S663" s="45"/>
      <c r="T663" s="45"/>
      <c r="Y663" s="64"/>
      <c r="AN663" s="50"/>
      <c r="AO663" s="50"/>
      <c r="AP663" s="54"/>
    </row>
    <row r="664" spans="1:42" x14ac:dyDescent="0.25">
      <c r="A664" s="39"/>
      <c r="N664" s="45"/>
      <c r="O664" s="45"/>
      <c r="P664" s="45"/>
      <c r="Q664" s="160"/>
      <c r="R664" s="45"/>
      <c r="S664" s="45"/>
      <c r="T664" s="45"/>
      <c r="Y664" s="64"/>
      <c r="AN664" s="50"/>
      <c r="AO664" s="50"/>
      <c r="AP664" s="54"/>
    </row>
    <row r="665" spans="1:42" x14ac:dyDescent="0.25">
      <c r="A665" s="39"/>
      <c r="N665" s="45"/>
      <c r="O665" s="45"/>
      <c r="P665" s="45"/>
      <c r="Q665" s="160"/>
      <c r="R665" s="45"/>
      <c r="S665" s="45"/>
      <c r="T665" s="45"/>
      <c r="Y665" s="64"/>
      <c r="AN665" s="50"/>
      <c r="AO665" s="50"/>
      <c r="AP665" s="54"/>
    </row>
    <row r="666" spans="1:42" x14ac:dyDescent="0.25">
      <c r="A666" s="39"/>
      <c r="N666" s="45"/>
      <c r="O666" s="45"/>
      <c r="P666" s="45"/>
      <c r="Q666" s="160"/>
      <c r="R666" s="45"/>
      <c r="S666" s="45"/>
      <c r="T666" s="45"/>
      <c r="Y666" s="64"/>
      <c r="AN666" s="50"/>
      <c r="AO666" s="50"/>
      <c r="AP666" s="54"/>
    </row>
    <row r="667" spans="1:42" x14ac:dyDescent="0.25">
      <c r="A667" s="39"/>
      <c r="N667" s="45"/>
      <c r="O667" s="45"/>
      <c r="P667" s="45"/>
      <c r="Q667" s="160"/>
      <c r="R667" s="45"/>
      <c r="S667" s="45"/>
      <c r="T667" s="45"/>
      <c r="Y667" s="64"/>
      <c r="AN667" s="50"/>
      <c r="AO667" s="50"/>
      <c r="AP667" s="54"/>
    </row>
    <row r="668" spans="1:42" x14ac:dyDescent="0.25">
      <c r="A668" s="39"/>
      <c r="N668" s="45"/>
      <c r="O668" s="45"/>
      <c r="P668" s="45"/>
      <c r="Q668" s="160"/>
      <c r="R668" s="45"/>
      <c r="S668" s="45"/>
      <c r="T668" s="45"/>
      <c r="Y668" s="64"/>
      <c r="AN668" s="50"/>
      <c r="AO668" s="50"/>
      <c r="AP668" s="54"/>
    </row>
    <row r="669" spans="1:42" x14ac:dyDescent="0.25">
      <c r="A669" s="39"/>
      <c r="N669" s="45"/>
      <c r="O669" s="45"/>
      <c r="P669" s="45"/>
      <c r="Q669" s="160"/>
      <c r="R669" s="45"/>
      <c r="S669" s="45"/>
      <c r="T669" s="45"/>
      <c r="Y669" s="64"/>
      <c r="AN669" s="50"/>
      <c r="AO669" s="50"/>
      <c r="AP669" s="54"/>
    </row>
    <row r="670" spans="1:42" x14ac:dyDescent="0.25">
      <c r="A670" s="39"/>
      <c r="N670" s="45"/>
      <c r="O670" s="45"/>
      <c r="P670" s="45"/>
      <c r="Q670" s="160"/>
      <c r="R670" s="45"/>
      <c r="S670" s="45"/>
      <c r="T670" s="45"/>
      <c r="Y670" s="64"/>
      <c r="AN670" s="50"/>
      <c r="AO670" s="50"/>
      <c r="AP670" s="54"/>
    </row>
    <row r="671" spans="1:42" x14ac:dyDescent="0.25">
      <c r="A671" s="39"/>
      <c r="N671" s="45"/>
      <c r="O671" s="45"/>
      <c r="P671" s="45"/>
      <c r="Q671" s="160"/>
      <c r="R671" s="45"/>
      <c r="S671" s="45"/>
      <c r="T671" s="45"/>
      <c r="Y671" s="64"/>
      <c r="AN671" s="50"/>
      <c r="AO671" s="50"/>
      <c r="AP671" s="54"/>
    </row>
    <row r="672" spans="1:42" x14ac:dyDescent="0.25">
      <c r="A672" s="39"/>
      <c r="N672" s="45"/>
      <c r="O672" s="45"/>
      <c r="P672" s="45"/>
      <c r="Q672" s="160"/>
      <c r="R672" s="45"/>
      <c r="S672" s="45"/>
      <c r="T672" s="45"/>
      <c r="Y672" s="64"/>
      <c r="AN672" s="50"/>
      <c r="AO672" s="50"/>
      <c r="AP672" s="54"/>
    </row>
    <row r="673" spans="1:42" x14ac:dyDescent="0.25">
      <c r="A673" s="39"/>
      <c r="N673" s="45"/>
      <c r="O673" s="45"/>
      <c r="P673" s="45"/>
      <c r="Q673" s="160"/>
      <c r="R673" s="45"/>
      <c r="S673" s="45"/>
      <c r="T673" s="45"/>
      <c r="Y673" s="64"/>
      <c r="AN673" s="50"/>
      <c r="AO673" s="50"/>
      <c r="AP673" s="54"/>
    </row>
    <row r="674" spans="1:42" x14ac:dyDescent="0.25">
      <c r="A674" s="39"/>
      <c r="N674" s="45"/>
      <c r="O674" s="45"/>
      <c r="P674" s="45"/>
      <c r="Q674" s="160"/>
      <c r="R674" s="45"/>
      <c r="S674" s="45"/>
      <c r="T674" s="45"/>
      <c r="Y674" s="64"/>
      <c r="AN674" s="50"/>
      <c r="AO674" s="50"/>
      <c r="AP674" s="54"/>
    </row>
    <row r="675" spans="1:42" x14ac:dyDescent="0.25">
      <c r="A675" s="39"/>
      <c r="N675" s="45"/>
      <c r="O675" s="45"/>
      <c r="P675" s="45"/>
      <c r="Q675" s="160"/>
      <c r="R675" s="45"/>
      <c r="S675" s="45"/>
      <c r="T675" s="45"/>
      <c r="Y675" s="64"/>
      <c r="AN675" s="50"/>
      <c r="AO675" s="50"/>
      <c r="AP675" s="54"/>
    </row>
    <row r="676" spans="1:42" x14ac:dyDescent="0.25">
      <c r="A676" s="39"/>
      <c r="N676" s="45"/>
      <c r="O676" s="45"/>
      <c r="P676" s="45"/>
      <c r="Q676" s="160"/>
      <c r="R676" s="45"/>
      <c r="S676" s="45"/>
      <c r="T676" s="45"/>
      <c r="Y676" s="64"/>
      <c r="AN676" s="50"/>
      <c r="AO676" s="50"/>
      <c r="AP676" s="54"/>
    </row>
    <row r="677" spans="1:42" x14ac:dyDescent="0.25">
      <c r="A677" s="39"/>
      <c r="N677" s="45"/>
      <c r="O677" s="45"/>
      <c r="P677" s="45"/>
      <c r="Q677" s="160"/>
      <c r="R677" s="45"/>
      <c r="S677" s="45"/>
      <c r="T677" s="45"/>
      <c r="Y677" s="64"/>
      <c r="AN677" s="50"/>
      <c r="AO677" s="50"/>
      <c r="AP677" s="54"/>
    </row>
    <row r="678" spans="1:42" x14ac:dyDescent="0.25">
      <c r="A678" s="39"/>
      <c r="N678" s="45"/>
      <c r="O678" s="45"/>
      <c r="P678" s="45"/>
      <c r="Q678" s="160"/>
      <c r="R678" s="45"/>
      <c r="S678" s="45"/>
      <c r="T678" s="45"/>
      <c r="Y678" s="64"/>
      <c r="AN678" s="50"/>
      <c r="AO678" s="50"/>
      <c r="AP678" s="54"/>
    </row>
    <row r="679" spans="1:42" x14ac:dyDescent="0.25">
      <c r="A679" s="39"/>
      <c r="N679" s="45"/>
      <c r="O679" s="45"/>
      <c r="P679" s="45"/>
      <c r="Q679" s="160"/>
      <c r="R679" s="45"/>
      <c r="S679" s="45"/>
      <c r="T679" s="45"/>
      <c r="Y679" s="64"/>
      <c r="AN679" s="50"/>
      <c r="AO679" s="50"/>
      <c r="AP679" s="54"/>
    </row>
    <row r="680" spans="1:42" x14ac:dyDescent="0.25">
      <c r="A680" s="39"/>
      <c r="N680" s="45"/>
      <c r="O680" s="45"/>
      <c r="P680" s="45"/>
      <c r="Q680" s="160"/>
      <c r="R680" s="45"/>
      <c r="S680" s="45"/>
      <c r="T680" s="45"/>
      <c r="Y680" s="64"/>
      <c r="AN680" s="50"/>
      <c r="AO680" s="50"/>
      <c r="AP680" s="54"/>
    </row>
    <row r="681" spans="1:42" x14ac:dyDescent="0.25">
      <c r="A681" s="39"/>
      <c r="N681" s="45"/>
      <c r="O681" s="45"/>
      <c r="P681" s="45"/>
      <c r="Q681" s="160"/>
      <c r="R681" s="45"/>
      <c r="S681" s="45"/>
      <c r="T681" s="45"/>
      <c r="Y681" s="64"/>
      <c r="AN681" s="50"/>
      <c r="AO681" s="50"/>
      <c r="AP681" s="54"/>
    </row>
    <row r="682" spans="1:42" x14ac:dyDescent="0.25">
      <c r="A682" s="39"/>
      <c r="N682" s="45"/>
      <c r="O682" s="45"/>
      <c r="P682" s="45"/>
      <c r="Q682" s="160"/>
      <c r="R682" s="45"/>
      <c r="S682" s="45"/>
      <c r="T682" s="45"/>
      <c r="Y682" s="64"/>
      <c r="AN682" s="50"/>
      <c r="AO682" s="50"/>
      <c r="AP682" s="54"/>
    </row>
    <row r="683" spans="1:42" x14ac:dyDescent="0.25">
      <c r="A683" s="39"/>
      <c r="N683" s="45"/>
      <c r="O683" s="45"/>
      <c r="P683" s="45"/>
      <c r="Q683" s="160"/>
      <c r="R683" s="45"/>
      <c r="S683" s="45"/>
      <c r="T683" s="45"/>
      <c r="Y683" s="64"/>
      <c r="AN683" s="50"/>
      <c r="AO683" s="50"/>
      <c r="AP683" s="54"/>
    </row>
    <row r="684" spans="1:42" x14ac:dyDescent="0.25">
      <c r="A684" s="39"/>
      <c r="N684" s="45"/>
      <c r="O684" s="45"/>
      <c r="P684" s="45"/>
      <c r="Q684" s="160"/>
      <c r="R684" s="45"/>
      <c r="S684" s="45"/>
      <c r="T684" s="45"/>
      <c r="Y684" s="64"/>
      <c r="AN684" s="50"/>
      <c r="AO684" s="50"/>
      <c r="AP684" s="54"/>
    </row>
    <row r="685" spans="1:42" x14ac:dyDescent="0.25">
      <c r="A685" s="39"/>
      <c r="N685" s="45"/>
      <c r="O685" s="45"/>
      <c r="P685" s="45"/>
      <c r="Q685" s="160"/>
      <c r="R685" s="45"/>
      <c r="S685" s="45"/>
      <c r="T685" s="45"/>
      <c r="Y685" s="64"/>
      <c r="AN685" s="50"/>
      <c r="AO685" s="50"/>
      <c r="AP685" s="54"/>
    </row>
    <row r="686" spans="1:42" x14ac:dyDescent="0.25">
      <c r="A686" s="39"/>
      <c r="N686" s="45"/>
      <c r="O686" s="45"/>
      <c r="P686" s="45"/>
      <c r="Q686" s="160"/>
      <c r="R686" s="45"/>
      <c r="S686" s="45"/>
      <c r="T686" s="45"/>
      <c r="Y686" s="64"/>
      <c r="AN686" s="50"/>
      <c r="AO686" s="50"/>
      <c r="AP686" s="54"/>
    </row>
    <row r="687" spans="1:42" x14ac:dyDescent="0.25">
      <c r="A687" s="39"/>
      <c r="N687" s="45"/>
      <c r="O687" s="45"/>
      <c r="P687" s="45"/>
      <c r="Q687" s="160"/>
      <c r="R687" s="45"/>
      <c r="S687" s="45"/>
      <c r="T687" s="45"/>
      <c r="Y687" s="64"/>
      <c r="AN687" s="50"/>
      <c r="AO687" s="50"/>
      <c r="AP687" s="54"/>
    </row>
    <row r="688" spans="1:42" x14ac:dyDescent="0.25">
      <c r="A688" s="39"/>
      <c r="N688" s="45"/>
      <c r="O688" s="45"/>
      <c r="P688" s="45"/>
      <c r="Q688" s="160"/>
      <c r="R688" s="45"/>
      <c r="S688" s="45"/>
      <c r="T688" s="45"/>
      <c r="Y688" s="64"/>
      <c r="AN688" s="50"/>
      <c r="AO688" s="50"/>
      <c r="AP688" s="54"/>
    </row>
    <row r="689" spans="1:42" x14ac:dyDescent="0.25">
      <c r="A689" s="39"/>
      <c r="N689" s="45"/>
      <c r="O689" s="45"/>
      <c r="P689" s="45"/>
      <c r="Q689" s="160"/>
      <c r="R689" s="45"/>
      <c r="S689" s="45"/>
      <c r="T689" s="45"/>
      <c r="Y689" s="64"/>
      <c r="AN689" s="50"/>
      <c r="AO689" s="50"/>
      <c r="AP689" s="54"/>
    </row>
    <row r="690" spans="1:42" x14ac:dyDescent="0.25">
      <c r="A690" s="39"/>
      <c r="N690" s="45"/>
      <c r="O690" s="45"/>
      <c r="P690" s="45"/>
      <c r="Q690" s="160"/>
      <c r="R690" s="45"/>
      <c r="S690" s="45"/>
      <c r="T690" s="45"/>
      <c r="Y690" s="64"/>
      <c r="AN690" s="50"/>
      <c r="AO690" s="50"/>
      <c r="AP690" s="54"/>
    </row>
    <row r="691" spans="1:42" x14ac:dyDescent="0.25">
      <c r="A691" s="39"/>
      <c r="N691" s="45"/>
      <c r="O691" s="45"/>
      <c r="P691" s="45"/>
      <c r="Q691" s="160"/>
      <c r="R691" s="45"/>
      <c r="S691" s="45"/>
      <c r="T691" s="45"/>
      <c r="Y691" s="64"/>
      <c r="AN691" s="50"/>
      <c r="AO691" s="50"/>
      <c r="AP691" s="54"/>
    </row>
    <row r="692" spans="1:42" x14ac:dyDescent="0.25">
      <c r="A692" s="39"/>
      <c r="N692" s="45"/>
      <c r="O692" s="45"/>
      <c r="P692" s="45"/>
      <c r="Q692" s="160"/>
      <c r="R692" s="45"/>
      <c r="S692" s="45"/>
      <c r="T692" s="45"/>
      <c r="Y692" s="64"/>
      <c r="AN692" s="50"/>
      <c r="AO692" s="50"/>
      <c r="AP692" s="54"/>
    </row>
    <row r="693" spans="1:42" x14ac:dyDescent="0.25">
      <c r="A693" s="39"/>
      <c r="N693" s="45"/>
      <c r="O693" s="45"/>
      <c r="P693" s="45"/>
      <c r="Q693" s="160"/>
      <c r="R693" s="45"/>
      <c r="S693" s="45"/>
      <c r="T693" s="45"/>
      <c r="Y693" s="64"/>
      <c r="AN693" s="50"/>
      <c r="AO693" s="50"/>
      <c r="AP693" s="54"/>
    </row>
    <row r="694" spans="1:42" x14ac:dyDescent="0.25">
      <c r="A694" s="39"/>
      <c r="N694" s="45"/>
      <c r="O694" s="45"/>
      <c r="P694" s="45"/>
      <c r="Q694" s="160"/>
      <c r="R694" s="45"/>
      <c r="S694" s="45"/>
      <c r="T694" s="45"/>
      <c r="Y694" s="64"/>
      <c r="AN694" s="50"/>
      <c r="AO694" s="50"/>
      <c r="AP694" s="54"/>
    </row>
    <row r="695" spans="1:42" x14ac:dyDescent="0.25">
      <c r="A695" s="39"/>
      <c r="N695" s="45"/>
      <c r="O695" s="45"/>
      <c r="P695" s="45"/>
      <c r="Q695" s="160"/>
      <c r="R695" s="45"/>
      <c r="S695" s="45"/>
      <c r="T695" s="45"/>
      <c r="Y695" s="64"/>
      <c r="AN695" s="50"/>
      <c r="AO695" s="50"/>
      <c r="AP695" s="54"/>
    </row>
    <row r="696" spans="1:42" x14ac:dyDescent="0.25">
      <c r="A696" s="39"/>
      <c r="N696" s="45"/>
      <c r="O696" s="45"/>
      <c r="P696" s="45"/>
      <c r="Q696" s="160"/>
      <c r="R696" s="45"/>
      <c r="S696" s="45"/>
      <c r="T696" s="45"/>
      <c r="Y696" s="64"/>
      <c r="AN696" s="50"/>
      <c r="AO696" s="50"/>
      <c r="AP696" s="54"/>
    </row>
    <row r="697" spans="1:42" x14ac:dyDescent="0.25">
      <c r="A697" s="39"/>
      <c r="N697" s="45"/>
      <c r="O697" s="45"/>
      <c r="P697" s="45"/>
      <c r="Q697" s="160"/>
      <c r="R697" s="45"/>
      <c r="S697" s="45"/>
      <c r="T697" s="45"/>
      <c r="Y697" s="64"/>
      <c r="AN697" s="50"/>
      <c r="AO697" s="50"/>
      <c r="AP697" s="54"/>
    </row>
    <row r="698" spans="1:42" x14ac:dyDescent="0.25">
      <c r="A698" s="39"/>
      <c r="N698" s="45"/>
      <c r="O698" s="45"/>
      <c r="P698" s="45"/>
      <c r="Q698" s="160"/>
      <c r="R698" s="45"/>
      <c r="S698" s="45"/>
      <c r="T698" s="45"/>
      <c r="Y698" s="64"/>
      <c r="AN698" s="50"/>
      <c r="AO698" s="50"/>
      <c r="AP698" s="54"/>
    </row>
    <row r="699" spans="1:42" x14ac:dyDescent="0.25">
      <c r="A699" s="39"/>
      <c r="N699" s="45"/>
      <c r="O699" s="45"/>
      <c r="P699" s="45"/>
      <c r="Q699" s="160"/>
      <c r="R699" s="45"/>
      <c r="S699" s="45"/>
      <c r="T699" s="45"/>
      <c r="Y699" s="64"/>
      <c r="AN699" s="50"/>
      <c r="AO699" s="50"/>
      <c r="AP699" s="54"/>
    </row>
    <row r="700" spans="1:42" x14ac:dyDescent="0.25">
      <c r="A700" s="39"/>
      <c r="N700" s="45"/>
      <c r="O700" s="45"/>
      <c r="P700" s="45"/>
      <c r="Q700" s="160"/>
      <c r="R700" s="45"/>
      <c r="S700" s="45"/>
      <c r="T700" s="45"/>
      <c r="Y700" s="64"/>
      <c r="AN700" s="50"/>
      <c r="AO700" s="50"/>
      <c r="AP700" s="54"/>
    </row>
    <row r="701" spans="1:42" x14ac:dyDescent="0.25">
      <c r="A701" s="39"/>
      <c r="N701" s="45"/>
      <c r="O701" s="45"/>
      <c r="P701" s="45"/>
      <c r="Q701" s="160"/>
      <c r="R701" s="45"/>
      <c r="S701" s="45"/>
      <c r="T701" s="45"/>
      <c r="Y701" s="64"/>
      <c r="AN701" s="50"/>
      <c r="AO701" s="50"/>
      <c r="AP701" s="54"/>
    </row>
    <row r="702" spans="1:42" x14ac:dyDescent="0.25">
      <c r="A702" s="39"/>
      <c r="N702" s="45"/>
      <c r="O702" s="45"/>
      <c r="P702" s="45"/>
      <c r="Q702" s="160"/>
      <c r="R702" s="45"/>
      <c r="S702" s="45"/>
      <c r="T702" s="45"/>
      <c r="Y702" s="64"/>
      <c r="AN702" s="50"/>
      <c r="AO702" s="50"/>
      <c r="AP702" s="54"/>
    </row>
    <row r="703" spans="1:42" x14ac:dyDescent="0.25">
      <c r="A703" s="39"/>
      <c r="N703" s="45"/>
      <c r="O703" s="45"/>
      <c r="P703" s="45"/>
      <c r="Q703" s="160"/>
      <c r="R703" s="45"/>
      <c r="S703" s="45"/>
      <c r="T703" s="45"/>
      <c r="Y703" s="64"/>
      <c r="AN703" s="50"/>
      <c r="AO703" s="50"/>
      <c r="AP703" s="54"/>
    </row>
    <row r="704" spans="1:42" x14ac:dyDescent="0.25">
      <c r="A704" s="39"/>
      <c r="N704" s="45"/>
      <c r="O704" s="45"/>
      <c r="P704" s="45"/>
      <c r="Q704" s="160"/>
      <c r="R704" s="45"/>
      <c r="S704" s="45"/>
      <c r="T704" s="45"/>
      <c r="Y704" s="64"/>
      <c r="AN704" s="50"/>
      <c r="AO704" s="50"/>
      <c r="AP704" s="54"/>
    </row>
    <row r="705" spans="1:42" x14ac:dyDescent="0.25">
      <c r="A705" s="39"/>
      <c r="N705" s="45"/>
      <c r="O705" s="45"/>
      <c r="P705" s="45"/>
      <c r="Q705" s="160"/>
      <c r="R705" s="45"/>
      <c r="S705" s="45"/>
      <c r="T705" s="45"/>
      <c r="Y705" s="64"/>
      <c r="AN705" s="50"/>
      <c r="AO705" s="50"/>
      <c r="AP705" s="54"/>
    </row>
    <row r="706" spans="1:42" x14ac:dyDescent="0.25">
      <c r="A706" s="39"/>
      <c r="N706" s="45"/>
      <c r="O706" s="45"/>
      <c r="P706" s="45"/>
      <c r="Q706" s="160"/>
      <c r="R706" s="45"/>
      <c r="S706" s="45"/>
      <c r="T706" s="45"/>
      <c r="Y706" s="64"/>
      <c r="AN706" s="50"/>
      <c r="AO706" s="50"/>
      <c r="AP706" s="54"/>
    </row>
    <row r="707" spans="1:42" x14ac:dyDescent="0.25">
      <c r="A707" s="39"/>
      <c r="N707" s="45"/>
      <c r="O707" s="45"/>
      <c r="P707" s="45"/>
      <c r="Q707" s="160"/>
      <c r="R707" s="45"/>
      <c r="S707" s="45"/>
      <c r="T707" s="45"/>
      <c r="Y707" s="64"/>
      <c r="AN707" s="50"/>
      <c r="AO707" s="50"/>
      <c r="AP707" s="54"/>
    </row>
    <row r="708" spans="1:42" x14ac:dyDescent="0.25">
      <c r="A708" s="39"/>
      <c r="N708" s="45"/>
      <c r="O708" s="45"/>
      <c r="P708" s="45"/>
      <c r="Q708" s="160"/>
      <c r="R708" s="45"/>
      <c r="S708" s="45"/>
      <c r="T708" s="45"/>
      <c r="Y708" s="64"/>
      <c r="AN708" s="50"/>
      <c r="AO708" s="50"/>
      <c r="AP708" s="54"/>
    </row>
    <row r="709" spans="1:42" x14ac:dyDescent="0.25">
      <c r="A709" s="39"/>
      <c r="N709" s="45"/>
      <c r="O709" s="45"/>
      <c r="P709" s="45"/>
      <c r="Q709" s="160"/>
      <c r="R709" s="45"/>
      <c r="S709" s="45"/>
      <c r="T709" s="45"/>
      <c r="Y709" s="64"/>
      <c r="AN709" s="50"/>
      <c r="AO709" s="50"/>
      <c r="AP709" s="54"/>
    </row>
    <row r="710" spans="1:42" x14ac:dyDescent="0.25">
      <c r="A710" s="39"/>
      <c r="N710" s="45"/>
      <c r="O710" s="45"/>
      <c r="P710" s="45"/>
      <c r="Q710" s="160"/>
      <c r="R710" s="45"/>
      <c r="S710" s="45"/>
      <c r="T710" s="45"/>
      <c r="Y710" s="64"/>
      <c r="AN710" s="50"/>
      <c r="AO710" s="50"/>
      <c r="AP710" s="54"/>
    </row>
    <row r="711" spans="1:42" x14ac:dyDescent="0.25">
      <c r="A711" s="39"/>
      <c r="N711" s="45"/>
      <c r="O711" s="45"/>
      <c r="P711" s="45"/>
      <c r="Q711" s="160"/>
      <c r="R711" s="45"/>
      <c r="S711" s="45"/>
      <c r="T711" s="45"/>
      <c r="Y711" s="64"/>
      <c r="AN711" s="50"/>
      <c r="AO711" s="50"/>
      <c r="AP711" s="54"/>
    </row>
    <row r="712" spans="1:42" x14ac:dyDescent="0.25">
      <c r="A712" s="39"/>
      <c r="N712" s="45"/>
      <c r="O712" s="45"/>
      <c r="P712" s="45"/>
      <c r="Q712" s="160"/>
      <c r="R712" s="45"/>
      <c r="S712" s="45"/>
      <c r="T712" s="45"/>
      <c r="Y712" s="64"/>
      <c r="AN712" s="50"/>
      <c r="AO712" s="50"/>
      <c r="AP712" s="54"/>
    </row>
    <row r="713" spans="1:42" x14ac:dyDescent="0.25">
      <c r="A713" s="39"/>
      <c r="N713" s="45"/>
      <c r="O713" s="45"/>
      <c r="P713" s="45"/>
      <c r="Q713" s="160"/>
      <c r="R713" s="45"/>
      <c r="S713" s="45"/>
      <c r="T713" s="45"/>
      <c r="Y713" s="64"/>
      <c r="AN713" s="50"/>
      <c r="AO713" s="50"/>
      <c r="AP713" s="54"/>
    </row>
    <row r="714" spans="1:42" x14ac:dyDescent="0.25">
      <c r="A714" s="39"/>
      <c r="N714" s="45"/>
      <c r="O714" s="45"/>
      <c r="P714" s="45"/>
      <c r="Q714" s="160"/>
      <c r="R714" s="45"/>
      <c r="S714" s="45"/>
      <c r="T714" s="45"/>
      <c r="Y714" s="64"/>
      <c r="AN714" s="50"/>
      <c r="AO714" s="50"/>
      <c r="AP714" s="54"/>
    </row>
    <row r="715" spans="1:42" x14ac:dyDescent="0.25">
      <c r="A715" s="39"/>
      <c r="N715" s="45"/>
      <c r="O715" s="45"/>
      <c r="P715" s="45"/>
      <c r="Q715" s="160"/>
      <c r="R715" s="45"/>
      <c r="S715" s="45"/>
      <c r="T715" s="45"/>
      <c r="Y715" s="64"/>
      <c r="AN715" s="50"/>
      <c r="AO715" s="50"/>
      <c r="AP715" s="54"/>
    </row>
    <row r="716" spans="1:42" x14ac:dyDescent="0.25">
      <c r="A716" s="39"/>
      <c r="N716" s="45"/>
      <c r="O716" s="45"/>
      <c r="P716" s="45"/>
      <c r="Q716" s="160"/>
      <c r="R716" s="45"/>
      <c r="S716" s="45"/>
      <c r="T716" s="45"/>
      <c r="Y716" s="64"/>
      <c r="AN716" s="50"/>
      <c r="AO716" s="50"/>
      <c r="AP716" s="54"/>
    </row>
    <row r="717" spans="1:42" x14ac:dyDescent="0.25">
      <c r="A717" s="39"/>
      <c r="N717" s="45"/>
      <c r="O717" s="45"/>
      <c r="P717" s="45"/>
      <c r="Q717" s="160"/>
      <c r="R717" s="45"/>
      <c r="S717" s="45"/>
      <c r="T717" s="45"/>
      <c r="Y717" s="64"/>
      <c r="AN717" s="50"/>
      <c r="AO717" s="50"/>
      <c r="AP717" s="54"/>
    </row>
    <row r="718" spans="1:42" x14ac:dyDescent="0.25">
      <c r="A718" s="39"/>
      <c r="N718" s="45"/>
      <c r="O718" s="45"/>
      <c r="P718" s="45"/>
      <c r="Q718" s="160"/>
      <c r="R718" s="45"/>
      <c r="S718" s="45"/>
      <c r="T718" s="45"/>
      <c r="Y718" s="64"/>
      <c r="AN718" s="50"/>
      <c r="AO718" s="50"/>
      <c r="AP718" s="54"/>
    </row>
    <row r="719" spans="1:42" x14ac:dyDescent="0.25">
      <c r="A719" s="39"/>
      <c r="N719" s="45"/>
      <c r="O719" s="45"/>
      <c r="P719" s="45"/>
      <c r="Q719" s="160"/>
      <c r="R719" s="45"/>
      <c r="S719" s="45"/>
      <c r="T719" s="45"/>
      <c r="Y719" s="64"/>
      <c r="AN719" s="50"/>
      <c r="AO719" s="50"/>
      <c r="AP719" s="54"/>
    </row>
    <row r="720" spans="1:42" x14ac:dyDescent="0.25">
      <c r="A720" s="39"/>
      <c r="N720" s="45"/>
      <c r="O720" s="45"/>
      <c r="P720" s="45"/>
      <c r="Q720" s="160"/>
      <c r="R720" s="45"/>
      <c r="S720" s="45"/>
      <c r="T720" s="45"/>
      <c r="Y720" s="64"/>
      <c r="AN720" s="50"/>
      <c r="AO720" s="50"/>
      <c r="AP720" s="54"/>
    </row>
    <row r="721" spans="1:42" x14ac:dyDescent="0.25">
      <c r="A721" s="39"/>
      <c r="N721" s="45"/>
      <c r="O721" s="45"/>
      <c r="P721" s="45"/>
      <c r="Q721" s="160"/>
      <c r="R721" s="45"/>
      <c r="S721" s="45"/>
      <c r="T721" s="45"/>
      <c r="Y721" s="64"/>
      <c r="AN721" s="50"/>
      <c r="AO721" s="50"/>
      <c r="AP721" s="54"/>
    </row>
    <row r="722" spans="1:42" x14ac:dyDescent="0.25">
      <c r="A722" s="39"/>
      <c r="N722" s="45"/>
      <c r="O722" s="45"/>
      <c r="P722" s="45"/>
      <c r="Q722" s="160"/>
      <c r="R722" s="45"/>
      <c r="S722" s="45"/>
      <c r="T722" s="45"/>
      <c r="Y722" s="64"/>
      <c r="AN722" s="50"/>
      <c r="AO722" s="50"/>
      <c r="AP722" s="54"/>
    </row>
    <row r="723" spans="1:42" x14ac:dyDescent="0.25">
      <c r="A723" s="39"/>
      <c r="N723" s="45"/>
      <c r="O723" s="45"/>
      <c r="P723" s="45"/>
      <c r="Q723" s="160"/>
      <c r="R723" s="45"/>
      <c r="S723" s="45"/>
      <c r="T723" s="45"/>
      <c r="Y723" s="64"/>
      <c r="AN723" s="50"/>
      <c r="AO723" s="50"/>
      <c r="AP723" s="54"/>
    </row>
    <row r="724" spans="1:42" x14ac:dyDescent="0.25">
      <c r="A724" s="39"/>
      <c r="N724" s="45"/>
      <c r="O724" s="45"/>
      <c r="P724" s="45"/>
      <c r="Q724" s="160"/>
      <c r="R724" s="45"/>
      <c r="S724" s="45"/>
      <c r="T724" s="45"/>
      <c r="Y724" s="64"/>
      <c r="AN724" s="50"/>
      <c r="AO724" s="50"/>
      <c r="AP724" s="54"/>
    </row>
    <row r="725" spans="1:42" x14ac:dyDescent="0.25">
      <c r="A725" s="39"/>
      <c r="N725" s="45"/>
      <c r="O725" s="45"/>
      <c r="P725" s="45"/>
      <c r="Q725" s="160"/>
      <c r="R725" s="45"/>
      <c r="S725" s="45"/>
      <c r="T725" s="45"/>
      <c r="Y725" s="64"/>
      <c r="AN725" s="50"/>
      <c r="AO725" s="50"/>
      <c r="AP725" s="54"/>
    </row>
    <row r="726" spans="1:42" x14ac:dyDescent="0.25">
      <c r="A726" s="39"/>
      <c r="N726" s="45"/>
      <c r="O726" s="45"/>
      <c r="P726" s="45"/>
      <c r="Q726" s="160"/>
      <c r="R726" s="45"/>
      <c r="S726" s="45"/>
      <c r="T726" s="45"/>
      <c r="Y726" s="64"/>
      <c r="AN726" s="50"/>
      <c r="AO726" s="50"/>
      <c r="AP726" s="54"/>
    </row>
    <row r="727" spans="1:42" x14ac:dyDescent="0.25">
      <c r="A727" s="39"/>
      <c r="N727" s="45"/>
      <c r="O727" s="45"/>
      <c r="P727" s="45"/>
      <c r="Q727" s="160"/>
      <c r="R727" s="45"/>
      <c r="S727" s="45"/>
      <c r="T727" s="45"/>
      <c r="Y727" s="64"/>
      <c r="AN727" s="50"/>
      <c r="AO727" s="50"/>
      <c r="AP727" s="54"/>
    </row>
    <row r="728" spans="1:42" x14ac:dyDescent="0.25">
      <c r="A728" s="39"/>
      <c r="N728" s="45"/>
      <c r="O728" s="45"/>
      <c r="P728" s="45"/>
      <c r="Q728" s="160"/>
      <c r="R728" s="45"/>
      <c r="S728" s="45"/>
      <c r="T728" s="45"/>
      <c r="Y728" s="64"/>
      <c r="AN728" s="50"/>
      <c r="AO728" s="50"/>
      <c r="AP728" s="54"/>
    </row>
    <row r="729" spans="1:42" x14ac:dyDescent="0.25">
      <c r="A729" s="39"/>
      <c r="N729" s="45"/>
      <c r="O729" s="45"/>
      <c r="P729" s="45"/>
      <c r="Q729" s="160"/>
      <c r="R729" s="45"/>
      <c r="S729" s="45"/>
      <c r="T729" s="45"/>
      <c r="Y729" s="64"/>
      <c r="AN729" s="50"/>
      <c r="AO729" s="50"/>
      <c r="AP729" s="54"/>
    </row>
    <row r="730" spans="1:42" x14ac:dyDescent="0.25">
      <c r="A730" s="39"/>
      <c r="N730" s="45"/>
      <c r="O730" s="45"/>
      <c r="P730" s="45"/>
      <c r="Q730" s="160"/>
      <c r="R730" s="45"/>
      <c r="S730" s="45"/>
      <c r="T730" s="45"/>
      <c r="Y730" s="64"/>
      <c r="AN730" s="50"/>
      <c r="AO730" s="50"/>
      <c r="AP730" s="54"/>
    </row>
    <row r="731" spans="1:42" x14ac:dyDescent="0.25">
      <c r="A731" s="39"/>
      <c r="N731" s="45"/>
      <c r="O731" s="45"/>
      <c r="P731" s="45"/>
      <c r="Q731" s="160"/>
      <c r="R731" s="45"/>
      <c r="S731" s="45"/>
      <c r="T731" s="45"/>
      <c r="Y731" s="64"/>
      <c r="AN731" s="50"/>
      <c r="AO731" s="50"/>
      <c r="AP731" s="54"/>
    </row>
    <row r="732" spans="1:42" x14ac:dyDescent="0.25">
      <c r="A732" s="39"/>
      <c r="N732" s="45"/>
      <c r="O732" s="45"/>
      <c r="P732" s="45"/>
      <c r="Q732" s="160"/>
      <c r="R732" s="45"/>
      <c r="S732" s="45"/>
      <c r="T732" s="45"/>
      <c r="Y732" s="64"/>
      <c r="AN732" s="50"/>
      <c r="AO732" s="50"/>
      <c r="AP732" s="54"/>
    </row>
    <row r="733" spans="1:42" x14ac:dyDescent="0.25">
      <c r="A733" s="39"/>
      <c r="N733" s="45"/>
      <c r="O733" s="45"/>
      <c r="P733" s="45"/>
      <c r="Q733" s="160"/>
      <c r="R733" s="45"/>
      <c r="S733" s="45"/>
      <c r="T733" s="45"/>
      <c r="Y733" s="64"/>
      <c r="AN733" s="50"/>
      <c r="AO733" s="50"/>
      <c r="AP733" s="54"/>
    </row>
    <row r="734" spans="1:42" x14ac:dyDescent="0.25">
      <c r="A734" s="39"/>
      <c r="N734" s="45"/>
      <c r="O734" s="45"/>
      <c r="P734" s="45"/>
      <c r="Q734" s="160"/>
      <c r="R734" s="45"/>
      <c r="S734" s="45"/>
      <c r="T734" s="45"/>
      <c r="Y734" s="64"/>
      <c r="AN734" s="50"/>
      <c r="AO734" s="50"/>
      <c r="AP734" s="54"/>
    </row>
    <row r="735" spans="1:42" x14ac:dyDescent="0.25">
      <c r="A735" s="39"/>
      <c r="N735" s="45"/>
      <c r="O735" s="45"/>
      <c r="P735" s="45"/>
      <c r="Q735" s="160"/>
      <c r="R735" s="45"/>
      <c r="S735" s="45"/>
      <c r="T735" s="45"/>
      <c r="Y735" s="64"/>
      <c r="AN735" s="50"/>
      <c r="AO735" s="50"/>
      <c r="AP735" s="54"/>
    </row>
    <row r="736" spans="1:42" x14ac:dyDescent="0.25">
      <c r="A736" s="39"/>
      <c r="N736" s="45"/>
      <c r="O736" s="45"/>
      <c r="P736" s="45"/>
      <c r="Q736" s="160"/>
      <c r="R736" s="45"/>
      <c r="S736" s="45"/>
      <c r="T736" s="45"/>
      <c r="Y736" s="64"/>
      <c r="AN736" s="50"/>
      <c r="AO736" s="50"/>
      <c r="AP736" s="54"/>
    </row>
    <row r="737" spans="1:42" x14ac:dyDescent="0.25">
      <c r="A737" s="39"/>
      <c r="N737" s="45"/>
      <c r="O737" s="45"/>
      <c r="P737" s="45"/>
      <c r="Q737" s="160"/>
      <c r="R737" s="45"/>
      <c r="S737" s="45"/>
      <c r="T737" s="45"/>
      <c r="Y737" s="64"/>
      <c r="AN737" s="50"/>
      <c r="AO737" s="50"/>
      <c r="AP737" s="54"/>
    </row>
    <row r="738" spans="1:42" x14ac:dyDescent="0.25">
      <c r="A738" s="39"/>
      <c r="N738" s="45"/>
      <c r="O738" s="45"/>
      <c r="P738" s="45"/>
      <c r="Q738" s="160"/>
      <c r="R738" s="45"/>
      <c r="S738" s="45"/>
      <c r="T738" s="45"/>
      <c r="Y738" s="64"/>
      <c r="AN738" s="50"/>
      <c r="AO738" s="50"/>
      <c r="AP738" s="54"/>
    </row>
    <row r="739" spans="1:42" x14ac:dyDescent="0.25">
      <c r="A739" s="39"/>
      <c r="N739" s="45"/>
      <c r="O739" s="45"/>
      <c r="P739" s="45"/>
      <c r="Q739" s="160"/>
      <c r="R739" s="45"/>
      <c r="S739" s="45"/>
      <c r="T739" s="45"/>
      <c r="Y739" s="64"/>
      <c r="AN739" s="50"/>
      <c r="AO739" s="50"/>
      <c r="AP739" s="54"/>
    </row>
    <row r="740" spans="1:42" x14ac:dyDescent="0.25">
      <c r="A740" s="39"/>
      <c r="N740" s="45"/>
      <c r="O740" s="45"/>
      <c r="P740" s="45"/>
      <c r="Q740" s="160"/>
      <c r="R740" s="45"/>
      <c r="S740" s="45"/>
      <c r="T740" s="45"/>
      <c r="Y740" s="64"/>
      <c r="AN740" s="50"/>
      <c r="AO740" s="50"/>
      <c r="AP740" s="54"/>
    </row>
    <row r="741" spans="1:42" x14ac:dyDescent="0.25">
      <c r="A741" s="39"/>
      <c r="N741" s="45"/>
      <c r="O741" s="45"/>
      <c r="P741" s="45"/>
      <c r="Q741" s="160"/>
      <c r="R741" s="45"/>
      <c r="S741" s="45"/>
      <c r="T741" s="45"/>
      <c r="Y741" s="64"/>
      <c r="AN741" s="50"/>
      <c r="AO741" s="50"/>
      <c r="AP741" s="54"/>
    </row>
    <row r="742" spans="1:42" x14ac:dyDescent="0.25">
      <c r="A742" s="39"/>
      <c r="N742" s="45"/>
      <c r="O742" s="45"/>
      <c r="P742" s="45"/>
      <c r="Q742" s="160"/>
      <c r="R742" s="45"/>
      <c r="S742" s="45"/>
      <c r="T742" s="45"/>
      <c r="Y742" s="64"/>
      <c r="AN742" s="50"/>
      <c r="AO742" s="50"/>
      <c r="AP742" s="54"/>
    </row>
    <row r="743" spans="1:42" x14ac:dyDescent="0.25">
      <c r="A743" s="39"/>
      <c r="N743" s="45"/>
      <c r="O743" s="45"/>
      <c r="P743" s="45"/>
      <c r="Q743" s="160"/>
      <c r="R743" s="45"/>
      <c r="S743" s="45"/>
      <c r="T743" s="45"/>
      <c r="Y743" s="64"/>
      <c r="AN743" s="50"/>
      <c r="AO743" s="50"/>
      <c r="AP743" s="54"/>
    </row>
    <row r="744" spans="1:42" x14ac:dyDescent="0.25">
      <c r="A744" s="39"/>
      <c r="N744" s="45"/>
      <c r="O744" s="45"/>
      <c r="P744" s="45"/>
      <c r="Q744" s="160"/>
      <c r="R744" s="45"/>
      <c r="S744" s="45"/>
      <c r="T744" s="45"/>
      <c r="Y744" s="64"/>
      <c r="AN744" s="50"/>
      <c r="AO744" s="50"/>
      <c r="AP744" s="54"/>
    </row>
    <row r="745" spans="1:42" x14ac:dyDescent="0.25">
      <c r="A745" s="39"/>
      <c r="N745" s="45"/>
      <c r="O745" s="45"/>
      <c r="P745" s="45"/>
      <c r="Q745" s="160"/>
      <c r="R745" s="45"/>
      <c r="S745" s="45"/>
      <c r="T745" s="45"/>
      <c r="Y745" s="64"/>
      <c r="AN745" s="50"/>
      <c r="AO745" s="50"/>
      <c r="AP745" s="54"/>
    </row>
    <row r="746" spans="1:42" x14ac:dyDescent="0.25">
      <c r="A746" s="39"/>
      <c r="N746" s="45"/>
      <c r="O746" s="45"/>
      <c r="P746" s="45"/>
      <c r="Q746" s="160"/>
      <c r="R746" s="45"/>
      <c r="S746" s="45"/>
      <c r="T746" s="45"/>
      <c r="Y746" s="64"/>
      <c r="AN746" s="50"/>
      <c r="AO746" s="50"/>
      <c r="AP746" s="54"/>
    </row>
    <row r="747" spans="1:42" x14ac:dyDescent="0.25">
      <c r="A747" s="39"/>
      <c r="N747" s="45"/>
      <c r="O747" s="45"/>
      <c r="P747" s="45"/>
      <c r="Q747" s="160"/>
      <c r="R747" s="45"/>
      <c r="S747" s="45"/>
      <c r="T747" s="45"/>
      <c r="Y747" s="64"/>
      <c r="AN747" s="50"/>
      <c r="AO747" s="50"/>
      <c r="AP747" s="54"/>
    </row>
    <row r="748" spans="1:42" x14ac:dyDescent="0.25">
      <c r="A748" s="39"/>
      <c r="N748" s="45"/>
      <c r="O748" s="45"/>
      <c r="P748" s="45"/>
      <c r="Q748" s="160"/>
      <c r="R748" s="45"/>
      <c r="S748" s="45"/>
      <c r="T748" s="45"/>
      <c r="Y748" s="64"/>
      <c r="AN748" s="50"/>
      <c r="AO748" s="50"/>
      <c r="AP748" s="54"/>
    </row>
    <row r="749" spans="1:42" x14ac:dyDescent="0.25">
      <c r="A749" s="39"/>
      <c r="N749" s="45"/>
      <c r="O749" s="45"/>
      <c r="P749" s="45"/>
      <c r="Q749" s="160"/>
      <c r="R749" s="45"/>
      <c r="S749" s="45"/>
      <c r="T749" s="45"/>
      <c r="Y749" s="64"/>
      <c r="AN749" s="50"/>
      <c r="AO749" s="50"/>
      <c r="AP749" s="54"/>
    </row>
    <row r="750" spans="1:42" x14ac:dyDescent="0.25">
      <c r="A750" s="39"/>
      <c r="N750" s="45"/>
      <c r="O750" s="45"/>
      <c r="P750" s="45"/>
      <c r="Q750" s="160"/>
      <c r="R750" s="45"/>
      <c r="S750" s="45"/>
      <c r="T750" s="45"/>
      <c r="Y750" s="64"/>
      <c r="AN750" s="50"/>
      <c r="AO750" s="50"/>
      <c r="AP750" s="54"/>
    </row>
    <row r="751" spans="1:42" x14ac:dyDescent="0.25">
      <c r="A751" s="39"/>
      <c r="N751" s="45"/>
      <c r="O751" s="45"/>
      <c r="P751" s="45"/>
      <c r="Q751" s="160"/>
      <c r="R751" s="45"/>
      <c r="S751" s="45"/>
      <c r="T751" s="45"/>
      <c r="Y751" s="64"/>
      <c r="AN751" s="50"/>
      <c r="AO751" s="50"/>
      <c r="AP751" s="54"/>
    </row>
    <row r="752" spans="1:42" x14ac:dyDescent="0.25">
      <c r="A752" s="39"/>
      <c r="N752" s="45"/>
      <c r="O752" s="45"/>
      <c r="P752" s="45"/>
      <c r="Q752" s="160"/>
      <c r="R752" s="45"/>
      <c r="S752" s="45"/>
      <c r="T752" s="45"/>
      <c r="Y752" s="64"/>
      <c r="AN752" s="50"/>
      <c r="AO752" s="50"/>
      <c r="AP752" s="54"/>
    </row>
    <row r="753" spans="1:42" x14ac:dyDescent="0.25">
      <c r="A753" s="39"/>
      <c r="N753" s="45"/>
      <c r="O753" s="45"/>
      <c r="P753" s="45"/>
      <c r="Q753" s="160"/>
      <c r="R753" s="45"/>
      <c r="S753" s="45"/>
      <c r="T753" s="45"/>
      <c r="Y753" s="64"/>
      <c r="AN753" s="50"/>
      <c r="AO753" s="50"/>
      <c r="AP753" s="54"/>
    </row>
    <row r="754" spans="1:42" x14ac:dyDescent="0.25">
      <c r="A754" s="39"/>
      <c r="N754" s="45"/>
      <c r="O754" s="45"/>
      <c r="P754" s="45"/>
      <c r="Q754" s="160"/>
      <c r="R754" s="45"/>
      <c r="S754" s="45"/>
      <c r="T754" s="45"/>
      <c r="Y754" s="64"/>
      <c r="AN754" s="50"/>
      <c r="AO754" s="50"/>
      <c r="AP754" s="54"/>
    </row>
    <row r="755" spans="1:42" x14ac:dyDescent="0.25">
      <c r="A755" s="39"/>
      <c r="N755" s="45"/>
      <c r="O755" s="45"/>
      <c r="P755" s="45"/>
      <c r="Q755" s="160"/>
      <c r="R755" s="45"/>
      <c r="S755" s="45"/>
      <c r="T755" s="45"/>
      <c r="Y755" s="64"/>
      <c r="AN755" s="50"/>
      <c r="AO755" s="50"/>
      <c r="AP755" s="54"/>
    </row>
    <row r="756" spans="1:42" x14ac:dyDescent="0.25">
      <c r="A756" s="39"/>
      <c r="N756" s="45"/>
      <c r="O756" s="45"/>
      <c r="P756" s="45"/>
      <c r="Q756" s="160"/>
      <c r="R756" s="45"/>
      <c r="S756" s="45"/>
      <c r="T756" s="45"/>
      <c r="Y756" s="64"/>
      <c r="AN756" s="50"/>
      <c r="AO756" s="50"/>
      <c r="AP756" s="54"/>
    </row>
    <row r="757" spans="1:42" x14ac:dyDescent="0.25">
      <c r="A757" s="39"/>
      <c r="N757" s="45"/>
      <c r="O757" s="45"/>
      <c r="P757" s="45"/>
      <c r="Q757" s="160"/>
      <c r="R757" s="45"/>
      <c r="S757" s="45"/>
      <c r="T757" s="45"/>
      <c r="Y757" s="64"/>
      <c r="AN757" s="50"/>
      <c r="AO757" s="50"/>
      <c r="AP757" s="54"/>
    </row>
    <row r="758" spans="1:42" x14ac:dyDescent="0.25">
      <c r="A758" s="39"/>
      <c r="N758" s="45"/>
      <c r="O758" s="45"/>
      <c r="P758" s="45"/>
      <c r="Q758" s="160"/>
      <c r="R758" s="45"/>
      <c r="S758" s="45"/>
      <c r="T758" s="45"/>
      <c r="Y758" s="64"/>
      <c r="AN758" s="50"/>
      <c r="AO758" s="50"/>
      <c r="AP758" s="54"/>
    </row>
    <row r="759" spans="1:42" x14ac:dyDescent="0.25">
      <c r="A759" s="39"/>
      <c r="N759" s="45"/>
      <c r="O759" s="45"/>
      <c r="P759" s="45"/>
      <c r="Q759" s="160"/>
      <c r="R759" s="45"/>
      <c r="S759" s="45"/>
      <c r="T759" s="45"/>
      <c r="Y759" s="64"/>
      <c r="AN759" s="50"/>
      <c r="AO759" s="50"/>
      <c r="AP759" s="54"/>
    </row>
    <row r="760" spans="1:42" x14ac:dyDescent="0.25">
      <c r="A760" s="39"/>
      <c r="N760" s="45"/>
      <c r="O760" s="45"/>
      <c r="P760" s="45"/>
      <c r="Q760" s="160"/>
      <c r="R760" s="45"/>
      <c r="S760" s="45"/>
      <c r="T760" s="45"/>
      <c r="Y760" s="64"/>
      <c r="AN760" s="50"/>
      <c r="AO760" s="50"/>
      <c r="AP760" s="54"/>
    </row>
    <row r="761" spans="1:42" x14ac:dyDescent="0.25">
      <c r="A761" s="39"/>
      <c r="N761" s="45"/>
      <c r="O761" s="45"/>
      <c r="P761" s="45"/>
      <c r="Q761" s="160"/>
      <c r="R761" s="45"/>
      <c r="S761" s="45"/>
      <c r="T761" s="45"/>
      <c r="Y761" s="64"/>
      <c r="AN761" s="50"/>
      <c r="AO761" s="50"/>
      <c r="AP761" s="54"/>
    </row>
    <row r="762" spans="1:42" x14ac:dyDescent="0.25">
      <c r="A762" s="39"/>
      <c r="N762" s="45"/>
      <c r="O762" s="45"/>
      <c r="P762" s="45"/>
      <c r="Q762" s="160"/>
      <c r="R762" s="45"/>
      <c r="S762" s="45"/>
      <c r="T762" s="45"/>
      <c r="Y762" s="64"/>
      <c r="AN762" s="50"/>
      <c r="AO762" s="50"/>
      <c r="AP762" s="54"/>
    </row>
    <row r="763" spans="1:42" x14ac:dyDescent="0.25">
      <c r="N763" s="45"/>
      <c r="O763" s="45"/>
      <c r="P763" s="45"/>
      <c r="Q763" s="160"/>
      <c r="R763" s="45"/>
      <c r="S763" s="45"/>
      <c r="T763" s="45"/>
      <c r="Y763" s="64"/>
    </row>
    <row r="764" spans="1:42" x14ac:dyDescent="0.25">
      <c r="A764" s="39"/>
      <c r="N764" s="45"/>
      <c r="O764" s="45"/>
      <c r="P764" s="45"/>
      <c r="Q764" s="160"/>
      <c r="R764" s="45"/>
      <c r="S764" s="45"/>
      <c r="T764" s="45"/>
      <c r="Y764" s="64"/>
    </row>
    <row r="765" spans="1:42" x14ac:dyDescent="0.25">
      <c r="A765" s="39"/>
      <c r="N765" s="45"/>
      <c r="O765" s="45"/>
      <c r="P765" s="45"/>
      <c r="Q765" s="160"/>
      <c r="R765" s="45"/>
      <c r="S765" s="45"/>
      <c r="T765" s="45"/>
      <c r="Y765" s="64"/>
      <c r="AL765" s="167"/>
      <c r="AM765" s="53"/>
      <c r="AN765" s="50"/>
      <c r="AO765" s="50"/>
      <c r="AP765" s="54"/>
    </row>
    <row r="766" spans="1:42" x14ac:dyDescent="0.25">
      <c r="A766" s="39"/>
      <c r="N766" s="45"/>
      <c r="O766" s="45"/>
      <c r="P766" s="45"/>
      <c r="Q766" s="160"/>
      <c r="R766" s="45"/>
      <c r="S766" s="45"/>
      <c r="T766" s="45"/>
      <c r="Y766" s="64"/>
      <c r="AL766" s="167"/>
      <c r="AM766" s="53"/>
      <c r="AN766" s="50"/>
      <c r="AO766" s="50"/>
      <c r="AP766" s="54"/>
    </row>
    <row r="767" spans="1:42" x14ac:dyDescent="0.25">
      <c r="A767" s="39"/>
      <c r="N767" s="45"/>
      <c r="O767" s="45"/>
      <c r="P767" s="45"/>
      <c r="Q767" s="160"/>
      <c r="R767" s="45"/>
      <c r="S767" s="45"/>
      <c r="T767" s="45"/>
      <c r="Y767" s="64"/>
      <c r="AL767" s="167"/>
      <c r="AM767" s="53"/>
      <c r="AN767" s="50"/>
      <c r="AO767" s="50"/>
      <c r="AP767" s="54"/>
    </row>
    <row r="768" spans="1:42" x14ac:dyDescent="0.25">
      <c r="N768" s="45"/>
      <c r="O768" s="45"/>
      <c r="P768" s="45"/>
      <c r="Q768" s="160"/>
      <c r="R768" s="45"/>
      <c r="S768" s="45"/>
      <c r="T768" s="45"/>
      <c r="Y768" s="64"/>
      <c r="AL768" s="167"/>
      <c r="AM768" s="53"/>
      <c r="AN768" s="50"/>
      <c r="AO768" s="50"/>
      <c r="AP768" s="54"/>
    </row>
    <row r="769" spans="14:42" x14ac:dyDescent="0.25">
      <c r="N769" s="45"/>
      <c r="O769" s="45"/>
      <c r="P769" s="45"/>
      <c r="Q769" s="160"/>
      <c r="R769" s="45"/>
      <c r="S769" s="45"/>
      <c r="T769" s="45"/>
      <c r="Y769" s="64"/>
      <c r="AL769" s="167"/>
      <c r="AM769" s="53"/>
      <c r="AN769" s="50"/>
      <c r="AO769" s="50"/>
      <c r="AP769" s="54"/>
    </row>
    <row r="770" spans="14:42" x14ac:dyDescent="0.25">
      <c r="N770" s="45"/>
      <c r="O770" s="45"/>
      <c r="P770" s="45"/>
      <c r="Q770" s="160"/>
      <c r="R770" s="45"/>
      <c r="S770" s="45"/>
      <c r="T770" s="45"/>
      <c r="Y770" s="64"/>
      <c r="AL770" s="167"/>
      <c r="AM770" s="53"/>
      <c r="AN770" s="50"/>
      <c r="AO770" s="50"/>
      <c r="AP770" s="54"/>
    </row>
    <row r="771" spans="14:42" x14ac:dyDescent="0.25">
      <c r="N771" s="45"/>
      <c r="O771" s="45"/>
      <c r="P771" s="45"/>
      <c r="Q771" s="160"/>
      <c r="R771" s="45"/>
      <c r="S771" s="45"/>
      <c r="T771" s="45"/>
      <c r="Y771" s="64"/>
      <c r="AL771" s="167"/>
      <c r="AM771" s="53"/>
      <c r="AN771" s="50"/>
      <c r="AO771" s="50"/>
      <c r="AP771" s="54"/>
    </row>
    <row r="772" spans="14:42" x14ac:dyDescent="0.25">
      <c r="N772" s="45"/>
      <c r="O772" s="45"/>
      <c r="P772" s="45"/>
      <c r="Q772" s="160"/>
      <c r="R772" s="45"/>
      <c r="S772" s="45"/>
      <c r="T772" s="45"/>
      <c r="Y772" s="64"/>
      <c r="AL772" s="167"/>
      <c r="AM772" s="53"/>
      <c r="AN772" s="50"/>
      <c r="AO772" s="50"/>
      <c r="AP772" s="54"/>
    </row>
    <row r="773" spans="14:42" x14ac:dyDescent="0.25">
      <c r="N773" s="45"/>
      <c r="O773" s="45"/>
      <c r="P773" s="45"/>
      <c r="Q773" s="160"/>
      <c r="R773" s="45"/>
      <c r="S773" s="45"/>
      <c r="T773" s="45"/>
      <c r="Y773" s="64"/>
      <c r="AL773" s="167"/>
      <c r="AM773" s="53"/>
      <c r="AN773" s="50"/>
      <c r="AO773" s="50"/>
      <c r="AP773" s="54"/>
    </row>
    <row r="774" spans="14:42" x14ac:dyDescent="0.25">
      <c r="N774" s="45"/>
      <c r="O774" s="45"/>
      <c r="P774" s="45"/>
      <c r="Q774" s="160"/>
      <c r="R774" s="45"/>
      <c r="S774" s="45"/>
      <c r="T774" s="45"/>
      <c r="Y774" s="64"/>
      <c r="AL774" s="167"/>
      <c r="AM774" s="53"/>
      <c r="AN774" s="50"/>
      <c r="AO774" s="50"/>
      <c r="AP774" s="54"/>
    </row>
    <row r="775" spans="14:42" x14ac:dyDescent="0.25">
      <c r="N775" s="45"/>
      <c r="O775" s="45"/>
      <c r="P775" s="45"/>
      <c r="Q775" s="160"/>
      <c r="R775" s="45"/>
      <c r="S775" s="45"/>
      <c r="T775" s="45"/>
      <c r="Y775" s="64"/>
      <c r="AL775" s="167"/>
      <c r="AM775" s="53"/>
      <c r="AN775" s="50"/>
      <c r="AO775" s="50"/>
      <c r="AP775" s="54"/>
    </row>
    <row r="776" spans="14:42" x14ac:dyDescent="0.25">
      <c r="N776" s="45"/>
      <c r="O776" s="45"/>
      <c r="P776" s="45"/>
      <c r="Q776" s="160"/>
      <c r="R776" s="45"/>
      <c r="S776" s="45"/>
      <c r="T776" s="45"/>
      <c r="Y776" s="64"/>
    </row>
    <row r="777" spans="14:42" x14ac:dyDescent="0.25">
      <c r="N777" s="45"/>
      <c r="O777" s="45"/>
      <c r="P777" s="45"/>
      <c r="Q777" s="160"/>
      <c r="R777" s="45"/>
      <c r="S777" s="45"/>
      <c r="T777" s="45"/>
      <c r="Y777" s="64"/>
    </row>
    <row r="778" spans="14:42" x14ac:dyDescent="0.25">
      <c r="N778" s="45"/>
      <c r="O778" s="45"/>
      <c r="P778" s="45"/>
      <c r="Q778" s="160"/>
      <c r="R778" s="45"/>
      <c r="S778" s="45"/>
      <c r="T778" s="45"/>
      <c r="Y778" s="64"/>
    </row>
    <row r="779" spans="14:42" x14ac:dyDescent="0.25">
      <c r="N779" s="45"/>
      <c r="O779" s="45"/>
      <c r="P779" s="45"/>
      <c r="Q779" s="160"/>
      <c r="R779" s="45"/>
      <c r="S779" s="45"/>
      <c r="T779" s="45"/>
      <c r="Y779" s="64"/>
    </row>
    <row r="780" spans="14:42" x14ac:dyDescent="0.25">
      <c r="N780" s="45"/>
      <c r="O780" s="45"/>
      <c r="P780" s="45"/>
      <c r="Q780" s="160"/>
      <c r="R780" s="45"/>
      <c r="S780" s="45"/>
      <c r="T780" s="45"/>
      <c r="Y780" s="64"/>
    </row>
    <row r="781" spans="14:42" x14ac:dyDescent="0.25">
      <c r="N781" s="45"/>
      <c r="O781" s="45"/>
      <c r="P781" s="45"/>
      <c r="Q781" s="160"/>
      <c r="R781" s="45"/>
      <c r="S781" s="45"/>
      <c r="T781" s="45"/>
      <c r="Y781" s="64"/>
    </row>
    <row r="782" spans="14:42" x14ac:dyDescent="0.25">
      <c r="N782" s="45"/>
      <c r="O782" s="45"/>
      <c r="P782" s="45"/>
      <c r="Q782" s="160"/>
      <c r="R782" s="45"/>
      <c r="S782" s="45"/>
      <c r="T782" s="45"/>
      <c r="Y782" s="64"/>
    </row>
    <row r="783" spans="14:42" x14ac:dyDescent="0.25">
      <c r="N783" s="45"/>
      <c r="O783" s="45"/>
      <c r="P783" s="45"/>
      <c r="Q783" s="160"/>
      <c r="R783" s="45"/>
      <c r="S783" s="45"/>
      <c r="T783" s="45"/>
      <c r="Y783" s="64"/>
    </row>
    <row r="784" spans="14:42" x14ac:dyDescent="0.25">
      <c r="N784" s="45"/>
      <c r="O784" s="45"/>
      <c r="P784" s="45"/>
      <c r="Q784" s="160"/>
      <c r="R784" s="45"/>
      <c r="S784" s="45"/>
      <c r="T784" s="45"/>
      <c r="Y784" s="64"/>
    </row>
    <row r="785" spans="14:25" x14ac:dyDescent="0.25">
      <c r="N785" s="45"/>
      <c r="O785" s="45"/>
      <c r="P785" s="45"/>
      <c r="Q785" s="160"/>
      <c r="R785" s="45"/>
      <c r="S785" s="45"/>
      <c r="T785" s="45"/>
      <c r="Y785" s="64"/>
    </row>
  </sheetData>
  <autoFilter ref="A1:BJ785" xr:uid="{00000000-0009-0000-0000-000000000000}"/>
  <conditionalFormatting sqref="A1">
    <cfRule type="iconSet" priority="1">
      <iconSet>
        <cfvo type="percent" val="0"/>
        <cfvo type="percent" val="33"/>
        <cfvo type="percent" val="67"/>
      </iconSet>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33"/>
  <sheetViews>
    <sheetView topLeftCell="A46" workbookViewId="0">
      <selection activeCell="J12" sqref="J12"/>
    </sheetView>
  </sheetViews>
  <sheetFormatPr defaultRowHeight="15" x14ac:dyDescent="0.25"/>
  <sheetData>
    <row r="2" spans="1:3" x14ac:dyDescent="0.25">
      <c r="A2" s="1" t="s">
        <v>13</v>
      </c>
      <c r="B2" s="1" t="s">
        <v>14</v>
      </c>
      <c r="C2" s="1" t="e">
        <v>#N/A</v>
      </c>
    </row>
    <row r="3" spans="1:3" x14ac:dyDescent="0.25">
      <c r="A3" s="1" t="s">
        <v>15</v>
      </c>
      <c r="B3" s="1" t="s">
        <v>16</v>
      </c>
      <c r="C3" s="1" t="e">
        <v>#N/A</v>
      </c>
    </row>
    <row r="4" spans="1:3" x14ac:dyDescent="0.25">
      <c r="A4" s="1" t="s">
        <v>17</v>
      </c>
      <c r="B4" s="1" t="s">
        <v>18</v>
      </c>
      <c r="C4" s="1" t="e">
        <v>#N/A</v>
      </c>
    </row>
    <row r="5" spans="1:3" x14ac:dyDescent="0.25">
      <c r="A5" s="1" t="s">
        <v>19</v>
      </c>
      <c r="B5" s="1" t="s">
        <v>20</v>
      </c>
      <c r="C5" s="1" t="e">
        <v>#N/A</v>
      </c>
    </row>
    <row r="6" spans="1:3" x14ac:dyDescent="0.25">
      <c r="A6" s="1" t="s">
        <v>21</v>
      </c>
      <c r="B6" s="1" t="s">
        <v>22</v>
      </c>
      <c r="C6" s="1" t="e">
        <v>#N/A</v>
      </c>
    </row>
    <row r="7" spans="1:3" x14ac:dyDescent="0.25">
      <c r="A7" s="1" t="s">
        <v>23</v>
      </c>
      <c r="B7" s="1" t="s">
        <v>24</v>
      </c>
      <c r="C7" s="1" t="s">
        <v>144</v>
      </c>
    </row>
    <row r="8" spans="1:3" x14ac:dyDescent="0.25">
      <c r="A8" s="1" t="s">
        <v>25</v>
      </c>
      <c r="B8" s="1" t="s">
        <v>28</v>
      </c>
      <c r="C8" s="1" t="e">
        <v>#N/A</v>
      </c>
    </row>
    <row r="9" spans="1:3" x14ac:dyDescent="0.25">
      <c r="A9" s="1" t="s">
        <v>26</v>
      </c>
      <c r="B9" s="1" t="s">
        <v>27</v>
      </c>
      <c r="C9" s="1" t="e">
        <v>#N/A</v>
      </c>
    </row>
    <row r="10" spans="1:3" x14ac:dyDescent="0.25">
      <c r="A10" s="1" t="s">
        <v>29</v>
      </c>
      <c r="B10" s="1" t="s">
        <v>41</v>
      </c>
      <c r="C10" s="1" t="e">
        <v>#N/A</v>
      </c>
    </row>
    <row r="11" spans="1:3" x14ac:dyDescent="0.25">
      <c r="A11" s="1" t="s">
        <v>30</v>
      </c>
      <c r="B11" s="1" t="s">
        <v>42</v>
      </c>
      <c r="C11" s="1" t="e">
        <v>#N/A</v>
      </c>
    </row>
    <row r="12" spans="1:3" x14ac:dyDescent="0.25">
      <c r="A12" s="1" t="s">
        <v>31</v>
      </c>
      <c r="B12" s="1" t="s">
        <v>43</v>
      </c>
      <c r="C12" s="1" t="e">
        <v>#N/A</v>
      </c>
    </row>
    <row r="13" spans="1:3" x14ac:dyDescent="0.25">
      <c r="A13" s="1" t="s">
        <v>32</v>
      </c>
      <c r="B13" s="1" t="s">
        <v>44</v>
      </c>
      <c r="C13" s="1" t="e">
        <v>#N/A</v>
      </c>
    </row>
    <row r="14" spans="1:3" x14ac:dyDescent="0.25">
      <c r="A14" s="1" t="s">
        <v>33</v>
      </c>
      <c r="B14" s="1" t="s">
        <v>45</v>
      </c>
      <c r="C14" s="1" t="e">
        <v>#N/A</v>
      </c>
    </row>
    <row r="15" spans="1:3" x14ac:dyDescent="0.25">
      <c r="A15" s="1" t="s">
        <v>34</v>
      </c>
      <c r="B15" s="1" t="s">
        <v>46</v>
      </c>
      <c r="C15" s="1" t="e">
        <v>#N/A</v>
      </c>
    </row>
    <row r="16" spans="1:3" x14ac:dyDescent="0.25">
      <c r="A16" s="1" t="s">
        <v>35</v>
      </c>
      <c r="B16" s="1" t="s">
        <v>47</v>
      </c>
      <c r="C16" s="1" t="e">
        <v>#N/A</v>
      </c>
    </row>
    <row r="17" spans="1:3" x14ac:dyDescent="0.25">
      <c r="A17" s="1" t="s">
        <v>36</v>
      </c>
      <c r="B17" s="1" t="s">
        <v>48</v>
      </c>
      <c r="C17" s="1" t="e">
        <v>#N/A</v>
      </c>
    </row>
    <row r="18" spans="1:3" x14ac:dyDescent="0.25">
      <c r="A18" s="1" t="s">
        <v>37</v>
      </c>
      <c r="B18" s="1" t="s">
        <v>49</v>
      </c>
      <c r="C18" s="1" t="e">
        <v>#N/A</v>
      </c>
    </row>
    <row r="19" spans="1:3" x14ac:dyDescent="0.25">
      <c r="A19" s="1" t="s">
        <v>38</v>
      </c>
      <c r="B19" s="1" t="s">
        <v>50</v>
      </c>
      <c r="C19" s="1" t="e">
        <v>#N/A</v>
      </c>
    </row>
    <row r="20" spans="1:3" x14ac:dyDescent="0.25">
      <c r="A20" s="1" t="s">
        <v>39</v>
      </c>
      <c r="B20" s="1" t="s">
        <v>51</v>
      </c>
      <c r="C20" s="1" t="e">
        <v>#N/A</v>
      </c>
    </row>
    <row r="21" spans="1:3" x14ac:dyDescent="0.25">
      <c r="A21" s="1" t="s">
        <v>53</v>
      </c>
      <c r="B21" s="1" t="s">
        <v>52</v>
      </c>
      <c r="C21" s="1" t="e">
        <v>#N/A</v>
      </c>
    </row>
    <row r="22" spans="1:3" x14ac:dyDescent="0.25">
      <c r="A22" s="1" t="s">
        <v>40</v>
      </c>
      <c r="B22" s="1" t="s">
        <v>54</v>
      </c>
      <c r="C22" s="1" t="e">
        <v>#N/A</v>
      </c>
    </row>
    <row r="23" spans="1:3" x14ac:dyDescent="0.25">
      <c r="A23" s="1" t="s">
        <v>55</v>
      </c>
      <c r="B23" s="1" t="s">
        <v>56</v>
      </c>
      <c r="C23" s="1" t="e">
        <v>#N/A</v>
      </c>
    </row>
    <row r="24" spans="1:3" x14ac:dyDescent="0.25">
      <c r="A24" s="1" t="s">
        <v>58</v>
      </c>
      <c r="B24" s="1" t="s">
        <v>57</v>
      </c>
      <c r="C24" s="1" t="e">
        <v>#N/A</v>
      </c>
    </row>
    <row r="25" spans="1:3" x14ac:dyDescent="0.25">
      <c r="A25" s="1" t="s">
        <v>59</v>
      </c>
      <c r="B25" s="1" t="s">
        <v>60</v>
      </c>
      <c r="C25" s="1" t="e">
        <v>#N/A</v>
      </c>
    </row>
    <row r="26" spans="1:3" x14ac:dyDescent="0.25">
      <c r="A26" s="1" t="s">
        <v>61</v>
      </c>
      <c r="B26" s="1" t="s">
        <v>62</v>
      </c>
      <c r="C26" s="1" t="e">
        <v>#N/A</v>
      </c>
    </row>
    <row r="27" spans="1:3" x14ac:dyDescent="0.25">
      <c r="A27" s="1" t="s">
        <v>63</v>
      </c>
      <c r="B27" s="1" t="s">
        <v>64</v>
      </c>
      <c r="C27" s="1" t="e">
        <v>#N/A</v>
      </c>
    </row>
    <row r="28" spans="1:3" x14ac:dyDescent="0.25">
      <c r="A28" s="1" t="s">
        <v>65</v>
      </c>
      <c r="B28" s="1" t="s">
        <v>66</v>
      </c>
      <c r="C28" s="1" t="e">
        <v>#N/A</v>
      </c>
    </row>
    <row r="29" spans="1:3" x14ac:dyDescent="0.25">
      <c r="A29" s="1" t="s">
        <v>67</v>
      </c>
      <c r="B29" s="1" t="s">
        <v>68</v>
      </c>
      <c r="C29" s="1" t="s">
        <v>145</v>
      </c>
    </row>
    <row r="30" spans="1:3" x14ac:dyDescent="0.25">
      <c r="A30" s="1" t="s">
        <v>69</v>
      </c>
      <c r="B30" s="1" t="s">
        <v>70</v>
      </c>
      <c r="C30" s="1" t="e">
        <v>#N/A</v>
      </c>
    </row>
    <row r="31" spans="1:3" x14ac:dyDescent="0.25">
      <c r="A31" s="1" t="s">
        <v>71</v>
      </c>
      <c r="B31" s="1" t="s">
        <v>72</v>
      </c>
      <c r="C31" s="1" t="e">
        <v>#N/A</v>
      </c>
    </row>
    <row r="32" spans="1:3" x14ac:dyDescent="0.25">
      <c r="A32" s="1" t="s">
        <v>73</v>
      </c>
      <c r="B32" s="1" t="s">
        <v>74</v>
      </c>
      <c r="C32" s="1" t="e">
        <v>#N/A</v>
      </c>
    </row>
    <row r="33" spans="1:3" x14ac:dyDescent="0.25">
      <c r="A33" s="1" t="s">
        <v>75</v>
      </c>
      <c r="B33" s="1" t="s">
        <v>76</v>
      </c>
      <c r="C33" s="1" t="e">
        <v>#N/A</v>
      </c>
    </row>
    <row r="34" spans="1:3" x14ac:dyDescent="0.25">
      <c r="A34" s="1" t="s">
        <v>77</v>
      </c>
      <c r="B34" s="1" t="s">
        <v>78</v>
      </c>
      <c r="C34" s="1" t="e">
        <v>#N/A</v>
      </c>
    </row>
    <row r="35" spans="1:3" x14ac:dyDescent="0.25">
      <c r="A35" s="1" t="s">
        <v>79</v>
      </c>
      <c r="B35" s="1" t="s">
        <v>80</v>
      </c>
      <c r="C35" s="1" t="s">
        <v>99</v>
      </c>
    </row>
    <row r="36" spans="1:3" x14ac:dyDescent="0.25">
      <c r="A36" s="1" t="s">
        <v>81</v>
      </c>
      <c r="B36" s="1" t="s">
        <v>82</v>
      </c>
      <c r="C36" s="1" t="s">
        <v>100</v>
      </c>
    </row>
    <row r="37" spans="1:3" x14ac:dyDescent="0.25">
      <c r="A37" s="19" t="s">
        <v>83</v>
      </c>
      <c r="B37" s="1" t="s">
        <v>84</v>
      </c>
      <c r="C37" s="1" t="s">
        <v>101</v>
      </c>
    </row>
    <row r="38" spans="1:3" x14ac:dyDescent="0.25">
      <c r="A38" s="19" t="s">
        <v>85</v>
      </c>
      <c r="B38" s="1" t="s">
        <v>86</v>
      </c>
      <c r="C38" s="1" t="s">
        <v>102</v>
      </c>
    </row>
    <row r="39" spans="1:3" x14ac:dyDescent="0.25">
      <c r="A39" s="19" t="s">
        <v>88</v>
      </c>
      <c r="B39" s="1" t="s">
        <v>87</v>
      </c>
      <c r="C39" s="1" t="s">
        <v>103</v>
      </c>
    </row>
    <row r="40" spans="1:3" x14ac:dyDescent="0.25">
      <c r="A40" s="19" t="s">
        <v>89</v>
      </c>
      <c r="B40" s="1" t="s">
        <v>90</v>
      </c>
      <c r="C40" s="1" t="s">
        <v>104</v>
      </c>
    </row>
    <row r="41" spans="1:3" x14ac:dyDescent="0.25">
      <c r="A41" s="19" t="s">
        <v>91</v>
      </c>
      <c r="B41" s="1" t="s">
        <v>92</v>
      </c>
      <c r="C41" s="1" t="s">
        <v>105</v>
      </c>
    </row>
    <row r="42" spans="1:3" x14ac:dyDescent="0.25">
      <c r="A42" s="19" t="s">
        <v>93</v>
      </c>
      <c r="B42" s="1" t="s">
        <v>94</v>
      </c>
      <c r="C42" s="1" t="s">
        <v>106</v>
      </c>
    </row>
    <row r="43" spans="1:3" x14ac:dyDescent="0.25">
      <c r="A43" s="19" t="s">
        <v>95</v>
      </c>
      <c r="B43" s="1" t="s">
        <v>96</v>
      </c>
      <c r="C43" s="1" t="s">
        <v>107</v>
      </c>
    </row>
    <row r="44" spans="1:3" x14ac:dyDescent="0.25">
      <c r="A44" s="19" t="s">
        <v>97</v>
      </c>
      <c r="B44" s="1" t="s">
        <v>98</v>
      </c>
      <c r="C44" s="1" t="s">
        <v>108</v>
      </c>
    </row>
    <row r="45" spans="1:3" x14ac:dyDescent="0.25">
      <c r="A45" s="19" t="s">
        <v>109</v>
      </c>
      <c r="B45" s="1" t="s">
        <v>110</v>
      </c>
      <c r="C45" s="1" t="s">
        <v>133</v>
      </c>
    </row>
    <row r="46" spans="1:3" x14ac:dyDescent="0.25">
      <c r="A46" s="19" t="s">
        <v>111</v>
      </c>
      <c r="B46" s="1" t="s">
        <v>112</v>
      </c>
      <c r="C46" s="1" t="s">
        <v>128</v>
      </c>
    </row>
    <row r="47" spans="1:3" x14ac:dyDescent="0.25">
      <c r="A47" s="19" t="s">
        <v>113</v>
      </c>
      <c r="B47" s="1" t="s">
        <v>114</v>
      </c>
      <c r="C47" s="1" t="s">
        <v>129</v>
      </c>
    </row>
    <row r="48" spans="1:3" x14ac:dyDescent="0.25">
      <c r="A48" s="19" t="s">
        <v>115</v>
      </c>
      <c r="B48" s="1" t="s">
        <v>116</v>
      </c>
      <c r="C48" s="1" t="s">
        <v>130</v>
      </c>
    </row>
    <row r="49" spans="1:3" x14ac:dyDescent="0.25">
      <c r="A49" s="19" t="s">
        <v>117</v>
      </c>
      <c r="B49" s="1" t="s">
        <v>118</v>
      </c>
      <c r="C49" s="1" t="s">
        <v>131</v>
      </c>
    </row>
    <row r="50" spans="1:3" x14ac:dyDescent="0.25">
      <c r="A50" s="1" t="s">
        <v>120</v>
      </c>
      <c r="B50" s="1" t="s">
        <v>121</v>
      </c>
      <c r="C50" s="1" t="s">
        <v>132</v>
      </c>
    </row>
    <row r="51" spans="1:3" x14ac:dyDescent="0.25">
      <c r="A51" s="1" t="s">
        <v>122</v>
      </c>
      <c r="B51" s="1" t="s">
        <v>123</v>
      </c>
      <c r="C51" s="1" t="s">
        <v>305</v>
      </c>
    </row>
    <row r="52" spans="1:3" x14ac:dyDescent="0.25">
      <c r="A52" s="1" t="s">
        <v>124</v>
      </c>
      <c r="B52" s="1" t="s">
        <v>125</v>
      </c>
      <c r="C52" s="1" t="s">
        <v>306</v>
      </c>
    </row>
    <row r="53" spans="1:3" x14ac:dyDescent="0.25">
      <c r="A53" s="1" t="s">
        <v>126</v>
      </c>
      <c r="B53" s="1" t="s">
        <v>127</v>
      </c>
      <c r="C53" s="1" t="s">
        <v>307</v>
      </c>
    </row>
    <row r="54" spans="1:3" x14ac:dyDescent="0.25">
      <c r="A54" s="1" t="s">
        <v>134</v>
      </c>
      <c r="B54" s="1" t="s">
        <v>135</v>
      </c>
      <c r="C54" s="1" t="s">
        <v>308</v>
      </c>
    </row>
    <row r="55" spans="1:3" x14ac:dyDescent="0.25">
      <c r="A55" s="1" t="s">
        <v>136</v>
      </c>
      <c r="B55" s="1" t="s">
        <v>137</v>
      </c>
      <c r="C55" s="1" t="s">
        <v>309</v>
      </c>
    </row>
    <row r="56" spans="1:3" x14ac:dyDescent="0.25">
      <c r="A56" s="1" t="s">
        <v>138</v>
      </c>
      <c r="B56" s="1" t="s">
        <v>139</v>
      </c>
      <c r="C56" s="1" t="s">
        <v>310</v>
      </c>
    </row>
    <row r="57" spans="1:3" x14ac:dyDescent="0.25">
      <c r="A57" s="1" t="s">
        <v>140</v>
      </c>
      <c r="B57" s="1" t="s">
        <v>141</v>
      </c>
      <c r="C57" s="1" t="s">
        <v>311</v>
      </c>
    </row>
    <row r="58" spans="1:3" x14ac:dyDescent="0.25">
      <c r="A58" s="1" t="s">
        <v>142</v>
      </c>
      <c r="B58" s="1" t="s">
        <v>143</v>
      </c>
      <c r="C58" s="1" t="s">
        <v>312</v>
      </c>
    </row>
    <row r="59" spans="1:3" x14ac:dyDescent="0.25">
      <c r="A59" s="1" t="s">
        <v>146</v>
      </c>
      <c r="B59" s="1" t="s">
        <v>147</v>
      </c>
      <c r="C59" s="1" t="s">
        <v>313</v>
      </c>
    </row>
    <row r="60" spans="1:3" x14ac:dyDescent="0.25">
      <c r="A60" s="1" t="s">
        <v>148</v>
      </c>
      <c r="B60" s="1" t="s">
        <v>149</v>
      </c>
      <c r="C60" s="1" t="s">
        <v>314</v>
      </c>
    </row>
    <row r="61" spans="1:3" x14ac:dyDescent="0.25">
      <c r="A61" s="1" t="s">
        <v>150</v>
      </c>
      <c r="B61" s="1" t="s">
        <v>151</v>
      </c>
      <c r="C61" s="1" t="s">
        <v>315</v>
      </c>
    </row>
    <row r="62" spans="1:3" x14ac:dyDescent="0.25">
      <c r="A62" s="1" t="s">
        <v>152</v>
      </c>
      <c r="B62" s="1" t="s">
        <v>153</v>
      </c>
      <c r="C62" s="1" t="s">
        <v>316</v>
      </c>
    </row>
    <row r="63" spans="1:3" x14ac:dyDescent="0.25">
      <c r="A63" s="1" t="s">
        <v>154</v>
      </c>
      <c r="B63" s="1" t="s">
        <v>155</v>
      </c>
      <c r="C63" s="1" t="s">
        <v>317</v>
      </c>
    </row>
    <row r="64" spans="1:3" x14ac:dyDescent="0.25">
      <c r="A64" s="1" t="s">
        <v>156</v>
      </c>
      <c r="B64" s="1" t="s">
        <v>157</v>
      </c>
      <c r="C64" s="1" t="s">
        <v>318</v>
      </c>
    </row>
    <row r="65" spans="1:3" x14ac:dyDescent="0.25">
      <c r="A65" s="1" t="s">
        <v>158</v>
      </c>
      <c r="B65" s="1" t="s">
        <v>159</v>
      </c>
      <c r="C65" s="1" t="s">
        <v>319</v>
      </c>
    </row>
    <row r="66" spans="1:3" x14ac:dyDescent="0.25">
      <c r="A66" s="1" t="s">
        <v>161</v>
      </c>
      <c r="B66" s="1" t="s">
        <v>160</v>
      </c>
      <c r="C66" s="1" t="s">
        <v>320</v>
      </c>
    </row>
    <row r="67" spans="1:3" x14ac:dyDescent="0.25">
      <c r="A67" s="1" t="s">
        <v>162</v>
      </c>
      <c r="B67" s="1" t="s">
        <v>163</v>
      </c>
      <c r="C67" s="1" t="s">
        <v>321</v>
      </c>
    </row>
    <row r="68" spans="1:3" x14ac:dyDescent="0.25">
      <c r="A68" s="1" t="s">
        <v>164</v>
      </c>
      <c r="B68" s="1" t="s">
        <v>165</v>
      </c>
      <c r="C68" s="1" t="s">
        <v>322</v>
      </c>
    </row>
    <row r="69" spans="1:3" x14ac:dyDescent="0.25">
      <c r="A69" s="1" t="s">
        <v>166</v>
      </c>
      <c r="B69" s="1" t="s">
        <v>167</v>
      </c>
      <c r="C69" s="1" t="s">
        <v>323</v>
      </c>
    </row>
    <row r="70" spans="1:3" x14ac:dyDescent="0.25">
      <c r="A70" s="1" t="s">
        <v>168</v>
      </c>
      <c r="B70" s="1" t="s">
        <v>169</v>
      </c>
      <c r="C70" s="1" t="s">
        <v>324</v>
      </c>
    </row>
    <row r="71" spans="1:3" x14ac:dyDescent="0.25">
      <c r="A71" s="1" t="s">
        <v>170</v>
      </c>
      <c r="B71" s="1" t="s">
        <v>171</v>
      </c>
      <c r="C71" s="1" t="s">
        <v>325</v>
      </c>
    </row>
    <row r="72" spans="1:3" x14ac:dyDescent="0.25">
      <c r="A72" s="1" t="s">
        <v>172</v>
      </c>
      <c r="B72" s="1" t="s">
        <v>173</v>
      </c>
      <c r="C72" s="1" t="s">
        <v>326</v>
      </c>
    </row>
    <row r="73" spans="1:3" x14ac:dyDescent="0.25">
      <c r="A73" s="1" t="s">
        <v>174</v>
      </c>
      <c r="B73" s="20" t="s">
        <v>175</v>
      </c>
      <c r="C73" s="1" t="s">
        <v>327</v>
      </c>
    </row>
    <row r="74" spans="1:3" x14ac:dyDescent="0.25">
      <c r="A74" s="1" t="s">
        <v>176</v>
      </c>
      <c r="B74" s="1" t="s">
        <v>177</v>
      </c>
      <c r="C74" s="1" t="s">
        <v>328</v>
      </c>
    </row>
    <row r="75" spans="1:3" x14ac:dyDescent="0.25">
      <c r="A75" s="1" t="s">
        <v>178</v>
      </c>
      <c r="B75" s="1" t="s">
        <v>179</v>
      </c>
      <c r="C75" s="1" t="s">
        <v>329</v>
      </c>
    </row>
    <row r="76" spans="1:3" x14ac:dyDescent="0.25">
      <c r="A76" s="1" t="s">
        <v>181</v>
      </c>
      <c r="B76" s="1" t="s">
        <v>182</v>
      </c>
      <c r="C76" s="1" t="s">
        <v>330</v>
      </c>
    </row>
    <row r="77" spans="1:3" x14ac:dyDescent="0.25">
      <c r="A77" s="1" t="s">
        <v>183</v>
      </c>
      <c r="B77" s="1" t="s">
        <v>184</v>
      </c>
      <c r="C77" s="1" t="s">
        <v>331</v>
      </c>
    </row>
    <row r="78" spans="1:3" x14ac:dyDescent="0.25">
      <c r="A78" s="1" t="s">
        <v>185</v>
      </c>
      <c r="B78" s="1" t="s">
        <v>186</v>
      </c>
      <c r="C78" s="1" t="s">
        <v>332</v>
      </c>
    </row>
    <row r="79" spans="1:3" x14ac:dyDescent="0.25">
      <c r="A79" s="1" t="s">
        <v>187</v>
      </c>
      <c r="B79" s="1" t="s">
        <v>188</v>
      </c>
      <c r="C79" s="1" t="s">
        <v>333</v>
      </c>
    </row>
    <row r="80" spans="1:3" x14ac:dyDescent="0.25">
      <c r="A80" s="1" t="s">
        <v>189</v>
      </c>
      <c r="B80" s="1" t="s">
        <v>190</v>
      </c>
      <c r="C80" s="1" t="s">
        <v>334</v>
      </c>
    </row>
    <row r="81" spans="1:3" x14ac:dyDescent="0.25">
      <c r="A81" s="1" t="s">
        <v>191</v>
      </c>
      <c r="B81" s="1" t="s">
        <v>192</v>
      </c>
      <c r="C81" s="1" t="s">
        <v>335</v>
      </c>
    </row>
    <row r="82" spans="1:3" x14ac:dyDescent="0.25">
      <c r="A82" s="1" t="s">
        <v>193</v>
      </c>
      <c r="B82" s="1" t="s">
        <v>194</v>
      </c>
      <c r="C82" s="1" t="s">
        <v>336</v>
      </c>
    </row>
    <row r="83" spans="1:3" x14ac:dyDescent="0.25">
      <c r="A83" s="1" t="s">
        <v>195</v>
      </c>
      <c r="B83" s="1" t="s">
        <v>196</v>
      </c>
      <c r="C83" s="1" t="s">
        <v>337</v>
      </c>
    </row>
    <row r="84" spans="1:3" x14ac:dyDescent="0.25">
      <c r="A84" s="1" t="s">
        <v>197</v>
      </c>
      <c r="B84" s="1" t="s">
        <v>198</v>
      </c>
      <c r="C84" s="1" t="s">
        <v>338</v>
      </c>
    </row>
    <row r="85" spans="1:3" x14ac:dyDescent="0.25">
      <c r="A85" s="1" t="s">
        <v>199</v>
      </c>
      <c r="B85" s="1" t="s">
        <v>200</v>
      </c>
      <c r="C85" s="1" t="s">
        <v>339</v>
      </c>
    </row>
    <row r="86" spans="1:3" x14ac:dyDescent="0.25">
      <c r="A86" s="1" t="s">
        <v>201</v>
      </c>
      <c r="B86" s="1" t="s">
        <v>202</v>
      </c>
      <c r="C86" s="1" t="s">
        <v>340</v>
      </c>
    </row>
    <row r="87" spans="1:3" x14ac:dyDescent="0.25">
      <c r="A87" s="1" t="s">
        <v>203</v>
      </c>
      <c r="B87" s="1" t="s">
        <v>204</v>
      </c>
      <c r="C87" s="1" t="s">
        <v>340</v>
      </c>
    </row>
    <row r="88" spans="1:3" x14ac:dyDescent="0.25">
      <c r="A88" s="1" t="s">
        <v>205</v>
      </c>
      <c r="B88" s="1" t="s">
        <v>206</v>
      </c>
      <c r="C88" s="1" t="s">
        <v>341</v>
      </c>
    </row>
    <row r="89" spans="1:3" x14ac:dyDescent="0.25">
      <c r="A89" s="1" t="s">
        <v>207</v>
      </c>
      <c r="B89" s="1" t="s">
        <v>208</v>
      </c>
      <c r="C89" s="1" t="s">
        <v>342</v>
      </c>
    </row>
    <row r="90" spans="1:3" x14ac:dyDescent="0.25">
      <c r="A90" s="1" t="s">
        <v>209</v>
      </c>
      <c r="B90" s="1" t="s">
        <v>210</v>
      </c>
      <c r="C90" s="1" t="s">
        <v>343</v>
      </c>
    </row>
    <row r="91" spans="1:3" x14ac:dyDescent="0.25">
      <c r="A91" s="1" t="s">
        <v>211</v>
      </c>
      <c r="B91" s="1" t="s">
        <v>212</v>
      </c>
      <c r="C91" s="1" t="s">
        <v>344</v>
      </c>
    </row>
    <row r="92" spans="1:3" x14ac:dyDescent="0.25">
      <c r="A92" s="1" t="s">
        <v>214</v>
      </c>
      <c r="B92" s="1" t="s">
        <v>213</v>
      </c>
      <c r="C92" s="1" t="s">
        <v>345</v>
      </c>
    </row>
    <row r="93" spans="1:3" x14ac:dyDescent="0.25">
      <c r="A93" s="1" t="s">
        <v>215</v>
      </c>
      <c r="B93" s="1" t="s">
        <v>216</v>
      </c>
      <c r="C93" s="1" t="s">
        <v>346</v>
      </c>
    </row>
    <row r="94" spans="1:3" x14ac:dyDescent="0.25">
      <c r="A94" s="1" t="s">
        <v>217</v>
      </c>
      <c r="B94" s="1" t="s">
        <v>218</v>
      </c>
      <c r="C94" s="1" t="s">
        <v>347</v>
      </c>
    </row>
    <row r="95" spans="1:3" x14ac:dyDescent="0.25">
      <c r="A95" s="1" t="s">
        <v>219</v>
      </c>
      <c r="B95" s="1" t="s">
        <v>220</v>
      </c>
      <c r="C95" s="1" t="s">
        <v>348</v>
      </c>
    </row>
    <row r="96" spans="1:3" x14ac:dyDescent="0.25">
      <c r="A96" s="1" t="s">
        <v>221</v>
      </c>
      <c r="B96" s="1" t="s">
        <v>222</v>
      </c>
      <c r="C96" s="1" t="s">
        <v>349</v>
      </c>
    </row>
    <row r="97" spans="1:3" x14ac:dyDescent="0.25">
      <c r="A97" s="1" t="s">
        <v>223</v>
      </c>
      <c r="B97" s="1" t="s">
        <v>224</v>
      </c>
      <c r="C97" s="1" t="s">
        <v>350</v>
      </c>
    </row>
    <row r="98" spans="1:3" x14ac:dyDescent="0.25">
      <c r="A98" s="1" t="s">
        <v>225</v>
      </c>
      <c r="B98" s="1" t="s">
        <v>226</v>
      </c>
      <c r="C98" s="1" t="s">
        <v>351</v>
      </c>
    </row>
    <row r="99" spans="1:3" x14ac:dyDescent="0.25">
      <c r="A99" s="1" t="s">
        <v>227</v>
      </c>
      <c r="B99" s="1" t="s">
        <v>228</v>
      </c>
      <c r="C99" s="1" t="s">
        <v>352</v>
      </c>
    </row>
    <row r="100" spans="1:3" x14ac:dyDescent="0.25">
      <c r="A100" s="1" t="s">
        <v>229</v>
      </c>
      <c r="B100" s="1" t="s">
        <v>230</v>
      </c>
      <c r="C100" s="1" t="s">
        <v>353</v>
      </c>
    </row>
    <row r="101" spans="1:3" x14ac:dyDescent="0.25">
      <c r="A101" s="1" t="s">
        <v>231</v>
      </c>
      <c r="B101" s="1" t="s">
        <v>232</v>
      </c>
      <c r="C101" s="1" t="s">
        <v>354</v>
      </c>
    </row>
    <row r="102" spans="1:3" x14ac:dyDescent="0.25">
      <c r="A102" s="1" t="s">
        <v>233</v>
      </c>
      <c r="B102" s="1" t="s">
        <v>234</v>
      </c>
      <c r="C102" s="1" t="s">
        <v>355</v>
      </c>
    </row>
    <row r="103" spans="1:3" x14ac:dyDescent="0.25">
      <c r="A103" s="1" t="s">
        <v>235</v>
      </c>
      <c r="B103" s="1" t="s">
        <v>236</v>
      </c>
      <c r="C103" s="1" t="s">
        <v>356</v>
      </c>
    </row>
    <row r="104" spans="1:3" x14ac:dyDescent="0.25">
      <c r="A104" s="1" t="s">
        <v>237</v>
      </c>
      <c r="B104" s="1" t="s">
        <v>238</v>
      </c>
      <c r="C104" s="1" t="s">
        <v>357</v>
      </c>
    </row>
    <row r="105" spans="1:3" x14ac:dyDescent="0.25">
      <c r="A105" s="1" t="s">
        <v>239</v>
      </c>
      <c r="B105" s="1" t="s">
        <v>240</v>
      </c>
      <c r="C105" s="1" t="s">
        <v>358</v>
      </c>
    </row>
    <row r="106" spans="1:3" x14ac:dyDescent="0.25">
      <c r="A106" s="1" t="s">
        <v>241</v>
      </c>
      <c r="B106" s="1" t="s">
        <v>242</v>
      </c>
      <c r="C106" s="1" t="s">
        <v>359</v>
      </c>
    </row>
    <row r="107" spans="1:3" x14ac:dyDescent="0.25">
      <c r="A107" s="1" t="s">
        <v>244</v>
      </c>
      <c r="B107" s="1" t="s">
        <v>243</v>
      </c>
      <c r="C107" s="1" t="s">
        <v>359</v>
      </c>
    </row>
    <row r="108" spans="1:3" x14ac:dyDescent="0.25">
      <c r="A108" s="1" t="s">
        <v>245</v>
      </c>
      <c r="B108" s="1" t="s">
        <v>246</v>
      </c>
      <c r="C108" s="1" t="s">
        <v>360</v>
      </c>
    </row>
    <row r="109" spans="1:3" x14ac:dyDescent="0.25">
      <c r="A109" s="1" t="s">
        <v>247</v>
      </c>
      <c r="B109" s="1" t="s">
        <v>248</v>
      </c>
      <c r="C109" s="1" t="s">
        <v>361</v>
      </c>
    </row>
    <row r="110" spans="1:3" x14ac:dyDescent="0.25">
      <c r="A110" s="1" t="s">
        <v>249</v>
      </c>
      <c r="B110" s="1" t="s">
        <v>250</v>
      </c>
      <c r="C110" s="1" t="s">
        <v>362</v>
      </c>
    </row>
    <row r="111" spans="1:3" x14ac:dyDescent="0.25">
      <c r="A111" s="1" t="s">
        <v>251</v>
      </c>
      <c r="B111" s="1" t="s">
        <v>252</v>
      </c>
      <c r="C111" s="1" t="s">
        <v>362</v>
      </c>
    </row>
    <row r="112" spans="1:3" x14ac:dyDescent="0.25">
      <c r="A112" s="1" t="s">
        <v>253</v>
      </c>
      <c r="B112" s="1" t="s">
        <v>254</v>
      </c>
      <c r="C112" s="1" t="s">
        <v>362</v>
      </c>
    </row>
    <row r="113" spans="1:3" x14ac:dyDescent="0.25">
      <c r="A113" s="1" t="s">
        <v>255</v>
      </c>
      <c r="B113" s="1" t="s">
        <v>256</v>
      </c>
      <c r="C113" s="1" t="s">
        <v>362</v>
      </c>
    </row>
    <row r="114" spans="1:3" x14ac:dyDescent="0.25">
      <c r="A114" s="1" t="s">
        <v>257</v>
      </c>
      <c r="B114" s="1" t="s">
        <v>258</v>
      </c>
      <c r="C114" s="1" t="s">
        <v>363</v>
      </c>
    </row>
    <row r="115" spans="1:3" x14ac:dyDescent="0.25">
      <c r="A115" s="1" t="s">
        <v>259</v>
      </c>
      <c r="B115" s="1" t="s">
        <v>260</v>
      </c>
      <c r="C115" s="1" t="s">
        <v>363</v>
      </c>
    </row>
    <row r="116" spans="1:3" x14ac:dyDescent="0.25">
      <c r="A116" s="1" t="s">
        <v>261</v>
      </c>
      <c r="B116" s="1" t="s">
        <v>262</v>
      </c>
      <c r="C116" s="1" t="s">
        <v>364</v>
      </c>
    </row>
    <row r="117" spans="1:3" x14ac:dyDescent="0.25">
      <c r="A117" s="1" t="s">
        <v>263</v>
      </c>
      <c r="B117" s="1" t="s">
        <v>264</v>
      </c>
      <c r="C117" s="1" t="s">
        <v>365</v>
      </c>
    </row>
    <row r="118" spans="1:3" x14ac:dyDescent="0.25">
      <c r="A118" s="1" t="s">
        <v>265</v>
      </c>
      <c r="B118" s="1" t="s">
        <v>266</v>
      </c>
      <c r="C118" s="1" t="s">
        <v>366</v>
      </c>
    </row>
    <row r="119" spans="1:3" x14ac:dyDescent="0.25">
      <c r="A119" s="1" t="s">
        <v>267</v>
      </c>
      <c r="B119" s="1" t="s">
        <v>268</v>
      </c>
      <c r="C119" s="1" t="s">
        <v>304</v>
      </c>
    </row>
    <row r="120" spans="1:3" x14ac:dyDescent="0.25">
      <c r="A120" s="1" t="s">
        <v>269</v>
      </c>
      <c r="B120" s="1" t="s">
        <v>270</v>
      </c>
      <c r="C120" s="1" t="s">
        <v>304</v>
      </c>
    </row>
    <row r="121" spans="1:3" x14ac:dyDescent="0.25">
      <c r="A121" s="1" t="s">
        <v>278</v>
      </c>
      <c r="B121" s="1" t="s">
        <v>279</v>
      </c>
      <c r="C121" s="1" t="s">
        <v>304</v>
      </c>
    </row>
    <row r="122" spans="1:3" x14ac:dyDescent="0.25">
      <c r="A122" s="1" t="s">
        <v>280</v>
      </c>
      <c r="B122" s="1" t="s">
        <v>281</v>
      </c>
      <c r="C122" s="1" t="s">
        <v>367</v>
      </c>
    </row>
    <row r="123" spans="1:3" x14ac:dyDescent="0.25">
      <c r="A123" s="1" t="s">
        <v>282</v>
      </c>
      <c r="B123" s="1" t="s">
        <v>283</v>
      </c>
      <c r="C123" s="1" t="s">
        <v>368</v>
      </c>
    </row>
    <row r="124" spans="1:3" x14ac:dyDescent="0.25">
      <c r="A124" s="1" t="s">
        <v>284</v>
      </c>
      <c r="B124" s="1" t="s">
        <v>285</v>
      </c>
      <c r="C124" s="1" t="s">
        <v>369</v>
      </c>
    </row>
    <row r="125" spans="1:3" x14ac:dyDescent="0.25">
      <c r="A125" s="1" t="s">
        <v>286</v>
      </c>
      <c r="B125" s="1" t="s">
        <v>287</v>
      </c>
      <c r="C125" s="1" t="s">
        <v>370</v>
      </c>
    </row>
    <row r="126" spans="1:3" x14ac:dyDescent="0.25">
      <c r="A126" s="1" t="s">
        <v>288</v>
      </c>
      <c r="B126" s="1" t="s">
        <v>289</v>
      </c>
      <c r="C126" s="1" t="s">
        <v>371</v>
      </c>
    </row>
    <row r="127" spans="1:3" x14ac:dyDescent="0.25">
      <c r="A127" s="1" t="s">
        <v>290</v>
      </c>
      <c r="B127" s="1" t="s">
        <v>291</v>
      </c>
      <c r="C127" s="1" t="s">
        <v>372</v>
      </c>
    </row>
    <row r="128" spans="1:3" x14ac:dyDescent="0.25">
      <c r="A128" s="1" t="s">
        <v>292</v>
      </c>
      <c r="B128" s="1" t="s">
        <v>293</v>
      </c>
      <c r="C128" s="1" t="s">
        <v>373</v>
      </c>
    </row>
    <row r="129" spans="1:3" x14ac:dyDescent="0.25">
      <c r="A129" s="1" t="s">
        <v>294</v>
      </c>
      <c r="B129" s="1" t="s">
        <v>295</v>
      </c>
      <c r="C129" s="1" t="s">
        <v>374</v>
      </c>
    </row>
    <row r="130" spans="1:3" x14ac:dyDescent="0.25">
      <c r="A130" s="1" t="s">
        <v>296</v>
      </c>
      <c r="B130" s="1" t="s">
        <v>297</v>
      </c>
      <c r="C130" s="1" t="s">
        <v>375</v>
      </c>
    </row>
    <row r="131" spans="1:3" x14ac:dyDescent="0.25">
      <c r="A131" s="1" t="s">
        <v>298</v>
      </c>
      <c r="B131" s="1" t="s">
        <v>299</v>
      </c>
      <c r="C131" s="1" t="s">
        <v>376</v>
      </c>
    </row>
    <row r="132" spans="1:3" x14ac:dyDescent="0.25">
      <c r="A132" s="1" t="s">
        <v>300</v>
      </c>
      <c r="B132" s="1" t="s">
        <v>301</v>
      </c>
      <c r="C132" s="1" t="s">
        <v>377</v>
      </c>
    </row>
    <row r="133" spans="1:3" x14ac:dyDescent="0.25">
      <c r="A133" s="1" t="s">
        <v>302</v>
      </c>
      <c r="B133" s="1" t="s">
        <v>303</v>
      </c>
      <c r="C133" s="1" t="s">
        <v>378</v>
      </c>
    </row>
  </sheetData>
  <autoFilter ref="A1:C133"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MemoCancel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2024-01-10T15:15:40Z</dcterms:modified>
</cp:coreProperties>
</file>