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"/>
    </mc:Choice>
  </mc:AlternateContent>
  <xr:revisionPtr revIDLastSave="9476" documentId="8_{D9D031DA-A9F4-8E44-96F4-3CA84934890F}" xr6:coauthVersionLast="47" xr6:coauthVersionMax="47" xr10:uidLastSave="{54A4A1E8-F5F7-964D-BC8E-FEB534B3DFCC}"/>
  <bookViews>
    <workbookView minimized="1" xWindow="0" yWindow="760" windowWidth="30240" windowHeight="17960" tabRatio="1000" activeTab="4" xr2:uid="{D1BCADEF-EC67-9043-A5D4-D8A1983E1BA2}"/>
  </bookViews>
  <sheets>
    <sheet name="Answer Report 1" sheetId="40" r:id="rId1"/>
    <sheet name="Question 1" sheetId="3" r:id="rId2"/>
    <sheet name="Question 2" sheetId="4" r:id="rId3"/>
    <sheet name="Question 2 - Answer Report " sheetId="18" r:id="rId4"/>
    <sheet name="Question 3" sheetId="19" r:id="rId5"/>
    <sheet name="Question 3 -  Answer Report " sheetId="22" r:id="rId6"/>
    <sheet name="Question 4" sheetId="25" r:id="rId7"/>
    <sheet name="Question 4 -  Answer Report " sheetId="28" r:id="rId8"/>
  </sheets>
  <definedNames>
    <definedName name="solver_adj" localSheetId="1" hidden="1">'Question 1'!$B$18:$J$18,'Question 1'!$B$19:$J$19,'Question 1'!$B$20:$J$20</definedName>
    <definedName name="solver_adj" localSheetId="2" hidden="1">'Question 2'!$C$12:$C$19,'Question 2'!$B$12:$B$19,'Question 2'!$D$12:$D$19</definedName>
    <definedName name="solver_adj" localSheetId="4" hidden="1">'Question 3'!$B$9:$E$9,'Question 3'!$B$10:$E$10,'Question 3'!$B$11:$E$11,'Question 3'!$B$12:$E$12</definedName>
    <definedName name="solver_adj" localSheetId="6" hidden="1">'Question 4'!$B$8:$E$8,'Question 4'!$B$8:$C$8,'Question 4'!$D$8:$E$8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1" hidden="1">1</definedName>
    <definedName name="solver_eng" localSheetId="2" hidden="1">2</definedName>
    <definedName name="solver_eng" localSheetId="4" hidden="1">1</definedName>
    <definedName name="solver_eng" localSheetId="6" hidden="1">2</definedName>
    <definedName name="solver_est" localSheetId="1" hidden="1">1</definedName>
    <definedName name="solver_itr" localSheetId="1" hidden="1">100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1" hidden="1">'Question 1'!$B$18:$J$18</definedName>
    <definedName name="solver_lhs1" localSheetId="2" hidden="1">'Question 2'!$B$12:$B$19</definedName>
    <definedName name="solver_lhs1" localSheetId="4" hidden="1">'Question 3'!$B$10:$E$10</definedName>
    <definedName name="solver_lhs1" localSheetId="6" hidden="1">'Question 4'!$B$15:$C$15</definedName>
    <definedName name="solver_lhs10" localSheetId="1" hidden="1">'Question 1'!$C$32</definedName>
    <definedName name="solver_lhs10" localSheetId="4" hidden="1">'Question 3'!$C$13</definedName>
    <definedName name="solver_lhs11" localSheetId="1" hidden="1">'Question 1'!$C$33</definedName>
    <definedName name="solver_lhs11" localSheetId="4" hidden="1">'Question 3'!$D$13</definedName>
    <definedName name="solver_lhs12" localSheetId="1" hidden="1">'Question 1'!$D$32</definedName>
    <definedName name="solver_lhs12" localSheetId="4" hidden="1">'Question 3'!$E$13</definedName>
    <definedName name="solver_lhs13" localSheetId="1" hidden="1">'Question 1'!$D$33</definedName>
    <definedName name="solver_lhs14" localSheetId="1" hidden="1">'Question 1'!$E$32</definedName>
    <definedName name="solver_lhs15" localSheetId="1" hidden="1">'Question 1'!$E$33</definedName>
    <definedName name="solver_lhs16" localSheetId="1" hidden="1">'Question 1'!$F$32</definedName>
    <definedName name="solver_lhs17" localSheetId="1" hidden="1">'Question 1'!$F$33</definedName>
    <definedName name="solver_lhs18" localSheetId="1" hidden="1">'Question 1'!$G$32</definedName>
    <definedName name="solver_lhs19" localSheetId="1" hidden="1">'Question 1'!$G$33</definedName>
    <definedName name="solver_lhs2" localSheetId="1" hidden="1">'Question 1'!$B$18:$J$18</definedName>
    <definedName name="solver_lhs2" localSheetId="2" hidden="1">'Question 2'!$B$23:$D$26</definedName>
    <definedName name="solver_lhs2" localSheetId="4" hidden="1">'Question 3'!$B$10:$E$10</definedName>
    <definedName name="solver_lhs2" localSheetId="6" hidden="1">'Question 4'!$B$18:$C$18</definedName>
    <definedName name="solver_lhs20" localSheetId="1" hidden="1">'Question 1'!$H$32</definedName>
    <definedName name="solver_lhs21" localSheetId="1" hidden="1">'Question 1'!$H$33</definedName>
    <definedName name="solver_lhs22" localSheetId="1" hidden="1">'Question 1'!$I$32</definedName>
    <definedName name="solver_lhs23" localSheetId="1" hidden="1">'Question 1'!$I$33</definedName>
    <definedName name="solver_lhs24" localSheetId="1" hidden="1">'Question 1'!$J$32</definedName>
    <definedName name="solver_lhs25" localSheetId="1" hidden="1">'Question 1'!$J$33</definedName>
    <definedName name="solver_lhs3" localSheetId="1" hidden="1">'Question 1'!$B$19:$J$19</definedName>
    <definedName name="solver_lhs3" localSheetId="2" hidden="1">'Question 2'!$C$12:$C$19</definedName>
    <definedName name="solver_lhs3" localSheetId="4" hidden="1">'Question 3'!$B$11:$E$11</definedName>
    <definedName name="solver_lhs3" localSheetId="6" hidden="1">'Question 4'!$B$8</definedName>
    <definedName name="solver_lhs4" localSheetId="1" hidden="1">'Question 1'!$B$19:$J$19</definedName>
    <definedName name="solver_lhs4" localSheetId="2" hidden="1">'Question 2'!$D$12:$D$19</definedName>
    <definedName name="solver_lhs4" localSheetId="4" hidden="1">'Question 3'!$B$11:$E$11</definedName>
    <definedName name="solver_lhs4" localSheetId="6" hidden="1">'Question 4'!$B$8:$E$8</definedName>
    <definedName name="solver_lhs5" localSheetId="1" hidden="1">'Question 1'!$B$20:$J$20</definedName>
    <definedName name="solver_lhs5" localSheetId="2" hidden="1">'Question 2'!#REF!</definedName>
    <definedName name="solver_lhs5" localSheetId="4" hidden="1">'Question 3'!$B$12:$E$12</definedName>
    <definedName name="solver_lhs5" localSheetId="6" hidden="1">'Question 4'!$C$8</definedName>
    <definedName name="solver_lhs6" localSheetId="1" hidden="1">'Question 1'!$B$32</definedName>
    <definedName name="solver_lhs6" localSheetId="4" hidden="1">'Question 3'!$B$12:$E$12</definedName>
    <definedName name="solver_lhs6" localSheetId="6" hidden="1">'Question 4'!$D$8</definedName>
    <definedName name="solver_lhs7" localSheetId="1" hidden="1">'Question 1'!$B$32:$J$32</definedName>
    <definedName name="solver_lhs7" localSheetId="4" hidden="1">'Question 3'!$B$13</definedName>
    <definedName name="solver_lhs8" localSheetId="1" hidden="1">'Question 1'!$B$33</definedName>
    <definedName name="solver_lhs8" localSheetId="4" hidden="1">'Question 3'!$B$9:$E$9</definedName>
    <definedName name="solver_lhs9" localSheetId="1" hidden="1">'Question 1'!$B$33:$J$33</definedName>
    <definedName name="solver_lhs9" localSheetId="4" hidden="1">'Question 3'!$B$9:$E$9</definedName>
    <definedName name="solver_lin" localSheetId="1" hidden="1">2</definedName>
    <definedName name="solver_lin" localSheetId="2" hidden="1">1</definedName>
    <definedName name="solver_lin" localSheetId="4" hidden="1">2</definedName>
    <definedName name="solver_lin" localSheetId="6" hidden="1">1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1" hidden="1">25</definedName>
    <definedName name="solver_num" localSheetId="2" hidden="1">4</definedName>
    <definedName name="solver_num" localSheetId="4" hidden="1">12</definedName>
    <definedName name="solver_num" localSheetId="6" hidden="1">6</definedName>
    <definedName name="solver_nwt" localSheetId="1" hidden="1">1</definedName>
    <definedName name="solver_opt" localSheetId="1" hidden="1">'Question 1'!$B$14</definedName>
    <definedName name="solver_opt" localSheetId="2" hidden="1">'Question 2'!$B$28</definedName>
    <definedName name="solver_opt" localSheetId="4" hidden="1">'Question 3'!$H$13</definedName>
    <definedName name="solver_opt" localSheetId="6" hidden="1">'Question 4'!$B$25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1" hidden="1">1</definedName>
    <definedName name="solver_rel1" localSheetId="2" hidden="1">5</definedName>
    <definedName name="solver_rel1" localSheetId="4" hidden="1">4</definedName>
    <definedName name="solver_rel1" localSheetId="6" hidden="1">1</definedName>
    <definedName name="solver_rel10" localSheetId="1" hidden="1">3</definedName>
    <definedName name="solver_rel10" localSheetId="4" hidden="1">3</definedName>
    <definedName name="solver_rel11" localSheetId="1" hidden="1">3</definedName>
    <definedName name="solver_rel11" localSheetId="4" hidden="1">3</definedName>
    <definedName name="solver_rel12" localSheetId="1" hidden="1">3</definedName>
    <definedName name="solver_rel12" localSheetId="4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4</definedName>
    <definedName name="solver_rel2" localSheetId="2" hidden="1">3</definedName>
    <definedName name="solver_rel2" localSheetId="4" hidden="1">3</definedName>
    <definedName name="solver_rel2" localSheetId="6" hidden="1">1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3" localSheetId="1" hidden="1">1</definedName>
    <definedName name="solver_rel3" localSheetId="2" hidden="1">5</definedName>
    <definedName name="solver_rel3" localSheetId="4" hidden="1">4</definedName>
    <definedName name="solver_rel3" localSheetId="6" hidden="1">1</definedName>
    <definedName name="solver_rel4" localSheetId="1" hidden="1">4</definedName>
    <definedName name="solver_rel4" localSheetId="2" hidden="1">5</definedName>
    <definedName name="solver_rel4" localSheetId="4" hidden="1">3</definedName>
    <definedName name="solver_rel4" localSheetId="6" hidden="1">3</definedName>
    <definedName name="solver_rel5" localSheetId="1" hidden="1">5</definedName>
    <definedName name="solver_rel5" localSheetId="2" hidden="1">3</definedName>
    <definedName name="solver_rel5" localSheetId="4" hidden="1">4</definedName>
    <definedName name="solver_rel5" localSheetId="6" hidden="1">1</definedName>
    <definedName name="solver_rel6" localSheetId="1" hidden="1">3</definedName>
    <definedName name="solver_rel6" localSheetId="4" hidden="1">3</definedName>
    <definedName name="solver_rel6" localSheetId="6" hidden="1">3</definedName>
    <definedName name="solver_rel7" localSheetId="1" hidden="1">3</definedName>
    <definedName name="solver_rel7" localSheetId="4" hidden="1">3</definedName>
    <definedName name="solver_rel8" localSheetId="1" hidden="1">3</definedName>
    <definedName name="solver_rel8" localSheetId="4" hidden="1">4</definedName>
    <definedName name="solver_rel9" localSheetId="1" hidden="1">3</definedName>
    <definedName name="solver_rel9" localSheetId="4" hidden="1">3</definedName>
    <definedName name="solver_rhs1" localSheetId="1" hidden="1">'Question 1'!$B$21:$J$21</definedName>
    <definedName name="solver_rhs1" localSheetId="2" hidden="1">"binary"</definedName>
    <definedName name="solver_rhs1" localSheetId="4" hidden="1">"integer"</definedName>
    <definedName name="solver_rhs1" localSheetId="6" hidden="1">'Question 4'!$D$15:$E$15</definedName>
    <definedName name="solver_rhs10" localSheetId="1" hidden="1">'Question 1'!$C$29</definedName>
    <definedName name="solver_rhs10" localSheetId="4" hidden="1">'Question 3'!$H$4</definedName>
    <definedName name="solver_rhs11" localSheetId="1" hidden="1">'Question 1'!$C$30</definedName>
    <definedName name="solver_rhs11" localSheetId="4" hidden="1">'Question 3'!$H$5</definedName>
    <definedName name="solver_rhs12" localSheetId="1" hidden="1">'Question 1'!$D$29</definedName>
    <definedName name="solver_rhs12" localSheetId="4" hidden="1">'Question 3'!$H$6</definedName>
    <definedName name="solver_rhs13" localSheetId="1" hidden="1">'Question 1'!$D$30</definedName>
    <definedName name="solver_rhs14" localSheetId="1" hidden="1">'Question 1'!$E$29</definedName>
    <definedName name="solver_rhs15" localSheetId="1" hidden="1">'Question 1'!$E$30</definedName>
    <definedName name="solver_rhs16" localSheetId="1" hidden="1">'Question 1'!$F$29</definedName>
    <definedName name="solver_rhs17" localSheetId="1" hidden="1">'Question 1'!$F$30</definedName>
    <definedName name="solver_rhs18" localSheetId="1" hidden="1">'Question 1'!$G$29</definedName>
    <definedName name="solver_rhs19" localSheetId="1" hidden="1">'Question 1'!$G$30</definedName>
    <definedName name="solver_rhs2" localSheetId="1" hidden="1">"integer"</definedName>
    <definedName name="solver_rhs2" localSheetId="2" hidden="1">1</definedName>
    <definedName name="solver_rhs2" localSheetId="4" hidden="1">0</definedName>
    <definedName name="solver_rhs2" localSheetId="6" hidden="1">'Question 4'!$D$18:$E$18</definedName>
    <definedName name="solver_rhs20" localSheetId="1" hidden="1">'Question 1'!$H$29</definedName>
    <definedName name="solver_rhs21" localSheetId="1" hidden="1">'Question 1'!$H$30</definedName>
    <definedName name="solver_rhs22" localSheetId="1" hidden="1">'Question 1'!$I$29</definedName>
    <definedName name="solver_rhs23" localSheetId="1" hidden="1">'Question 1'!$I$30</definedName>
    <definedName name="solver_rhs24" localSheetId="1" hidden="1">'Question 1'!$J$29</definedName>
    <definedName name="solver_rhs25" localSheetId="1" hidden="1">'Question 1'!$J$30</definedName>
    <definedName name="solver_rhs3" localSheetId="1" hidden="1">'Question 1'!$B$22:$J$22</definedName>
    <definedName name="solver_rhs3" localSheetId="2" hidden="1">"binary"</definedName>
    <definedName name="solver_rhs3" localSheetId="4" hidden="1">"integer"</definedName>
    <definedName name="solver_rhs3" localSheetId="6" hidden="1">'Question 4'!$B$20</definedName>
    <definedName name="solver_rhs4" localSheetId="1" hidden="1">"integer"</definedName>
    <definedName name="solver_rhs4" localSheetId="2" hidden="1">"binary"</definedName>
    <definedName name="solver_rhs4" localSheetId="4" hidden="1">0</definedName>
    <definedName name="solver_rhs4" localSheetId="6" hidden="1">0</definedName>
    <definedName name="solver_rhs5" localSheetId="1" hidden="1">"binary"</definedName>
    <definedName name="solver_rhs5" localSheetId="2" hidden="1">1</definedName>
    <definedName name="solver_rhs5" localSheetId="4" hidden="1">"integer"</definedName>
    <definedName name="solver_rhs5" localSheetId="6" hidden="1">'Question 4'!$C$20</definedName>
    <definedName name="solver_rhs6" localSheetId="1" hidden="1">'Question 1'!$B$32</definedName>
    <definedName name="solver_rhs6" localSheetId="4" hidden="1">0</definedName>
    <definedName name="solver_rhs6" localSheetId="6" hidden="1">'Question 4'!$D$21</definedName>
    <definedName name="solver_rhs7" localSheetId="1" hidden="1">0</definedName>
    <definedName name="solver_rhs7" localSheetId="4" hidden="1">'Question 3'!$H$3</definedName>
    <definedName name="solver_rhs8" localSheetId="1" hidden="1">'Question 1'!$B$30</definedName>
    <definedName name="solver_rhs8" localSheetId="4" hidden="1">"integer"</definedName>
    <definedName name="solver_rhs9" localSheetId="1" hidden="1">0</definedName>
    <definedName name="solver_rhs9" localSheetId="4" hidden="1">0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6" hidden="1">1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1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mp" localSheetId="1" hidden="1">'Question 1'!#REF!</definedName>
    <definedName name="solver_tol" localSheetId="1" hidden="1">0.05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1" hidden="1">2</definedName>
    <definedName name="solver_ver" localSheetId="2" hidden="1">2</definedName>
    <definedName name="solver_ver" localSheetId="4" hidden="1">2</definedName>
    <definedName name="solver_ver" localSheetId="6" hidden="1">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9" l="1"/>
  <c r="C10" i="3"/>
  <c r="D11" i="3"/>
  <c r="C11" i="3"/>
  <c r="E11" i="3"/>
  <c r="F11" i="3"/>
  <c r="G11" i="3"/>
  <c r="H11" i="3"/>
  <c r="I11" i="3"/>
  <c r="J11" i="3"/>
  <c r="B11" i="3"/>
  <c r="D10" i="3"/>
  <c r="E10" i="3"/>
  <c r="F10" i="3"/>
  <c r="G10" i="3"/>
  <c r="H10" i="3"/>
  <c r="I10" i="3"/>
  <c r="J10" i="3"/>
  <c r="B10" i="3"/>
  <c r="J21" i="3"/>
  <c r="B33" i="3"/>
  <c r="B32" i="3" l="1"/>
  <c r="C22" i="3"/>
  <c r="D22" i="3"/>
  <c r="E22" i="3"/>
  <c r="F22" i="3"/>
  <c r="G22" i="3"/>
  <c r="H22" i="3"/>
  <c r="I22" i="3"/>
  <c r="J22" i="3"/>
  <c r="B22" i="3"/>
  <c r="B21" i="3"/>
  <c r="C21" i="3"/>
  <c r="D21" i="3"/>
  <c r="E21" i="3"/>
  <c r="F21" i="3"/>
  <c r="G21" i="3"/>
  <c r="H21" i="3"/>
  <c r="I21" i="3"/>
  <c r="D17" i="25"/>
  <c r="E17" i="25"/>
  <c r="B17" i="25"/>
  <c r="C17" i="25"/>
  <c r="C14" i="25"/>
  <c r="D14" i="25"/>
  <c r="E14" i="25"/>
  <c r="B14" i="25"/>
  <c r="B23" i="25"/>
  <c r="B24" i="25"/>
  <c r="B18" i="25" l="1"/>
  <c r="D18" i="25"/>
  <c r="B15" i="25"/>
  <c r="D15" i="25"/>
  <c r="B25" i="25"/>
  <c r="B21" i="19" l="1"/>
  <c r="C18" i="19"/>
  <c r="D18" i="19"/>
  <c r="E18" i="19"/>
  <c r="C19" i="19"/>
  <c r="D19" i="19"/>
  <c r="E19" i="19"/>
  <c r="C20" i="19"/>
  <c r="D20" i="19"/>
  <c r="E20" i="19"/>
  <c r="C21" i="19"/>
  <c r="D21" i="19"/>
  <c r="E21" i="19"/>
  <c r="B19" i="19"/>
  <c r="B20" i="19"/>
  <c r="B18" i="19"/>
  <c r="B22" i="19" l="1"/>
  <c r="E22" i="19"/>
  <c r="D22" i="19"/>
  <c r="C22" i="19"/>
  <c r="F18" i="19"/>
  <c r="H18" i="19" s="1"/>
  <c r="F19" i="19"/>
  <c r="H19" i="19" s="1"/>
  <c r="F21" i="19"/>
  <c r="H21" i="19" s="1"/>
  <c r="F20" i="19"/>
  <c r="H20" i="19" s="1"/>
  <c r="H11" i="19" l="1"/>
  <c r="I20" i="19"/>
  <c r="J20" i="19" s="1"/>
  <c r="I21" i="19"/>
  <c r="J21" i="19" s="1"/>
  <c r="I19" i="19"/>
  <c r="J19" i="19" s="1"/>
  <c r="F22" i="19"/>
  <c r="I18" i="19"/>
  <c r="J18" i="19" l="1"/>
  <c r="H12" i="19"/>
  <c r="H13" i="19" s="1"/>
  <c r="E13" i="19"/>
  <c r="D13" i="19"/>
  <c r="C13" i="19"/>
  <c r="B28" i="4" l="1"/>
  <c r="D26" i="4" l="1"/>
  <c r="D25" i="4"/>
  <c r="D24" i="4"/>
  <c r="D23" i="4"/>
  <c r="C26" i="4"/>
  <c r="C25" i="4"/>
  <c r="C24" i="4"/>
  <c r="C23" i="4"/>
  <c r="B26" i="4"/>
  <c r="B25" i="4"/>
  <c r="B24" i="4"/>
  <c r="B23" i="4"/>
  <c r="B24" i="3" l="1"/>
  <c r="E24" i="3" l="1"/>
  <c r="H24" i="3"/>
  <c r="I24" i="3"/>
  <c r="J24" i="3"/>
  <c r="D24" i="3"/>
  <c r="C24" i="3"/>
  <c r="F24" i="3"/>
  <c r="G24" i="3"/>
  <c r="C33" i="3" l="1"/>
  <c r="D33" i="3" s="1"/>
  <c r="E33" i="3" s="1"/>
  <c r="F33" i="3" s="1"/>
  <c r="G33" i="3" s="1"/>
  <c r="H33" i="3" s="1"/>
  <c r="I33" i="3" s="1"/>
  <c r="J33" i="3" s="1"/>
  <c r="C32" i="3"/>
  <c r="D32" i="3" s="1"/>
  <c r="E32" i="3" s="1"/>
  <c r="F32" i="3" s="1"/>
  <c r="G32" i="3" s="1"/>
  <c r="H32" i="3" l="1"/>
  <c r="I32" i="3" s="1"/>
  <c r="J32" i="3" s="1"/>
  <c r="B14" i="3" s="1"/>
  <c r="C29" i="3" l="1"/>
  <c r="D29" i="3"/>
  <c r="E29" i="3"/>
  <c r="F29" i="3"/>
  <c r="G29" i="3"/>
  <c r="H29" i="3"/>
  <c r="I29" i="3"/>
  <c r="J29" i="3"/>
  <c r="B29" i="3"/>
  <c r="C30" i="3"/>
  <c r="D30" i="3"/>
  <c r="E30" i="3"/>
  <c r="F30" i="3"/>
  <c r="G30" i="3"/>
  <c r="H30" i="3"/>
  <c r="I30" i="3"/>
  <c r="J30" i="3"/>
  <c r="B30" i="3"/>
</calcChain>
</file>

<file path=xl/sharedStrings.xml><?xml version="1.0" encoding="utf-8"?>
<sst xmlns="http://schemas.openxmlformats.org/spreadsheetml/2006/main" count="832" uniqueCount="346">
  <si>
    <t>Result: Solver found a solution.  All constraints and optimality conditions are satisfied.</t>
  </si>
  <si>
    <t>Solver Engine</t>
  </si>
  <si>
    <t>Solver Options</t>
  </si>
  <si>
    <t>Objective Cell (Min)</t>
  </si>
  <si>
    <t>Cell</t>
  </si>
  <si>
    <t>Name</t>
  </si>
  <si>
    <t>Original Value</t>
  </si>
  <si>
    <t>Final Value</t>
  </si>
  <si>
    <t>$B$12</t>
  </si>
  <si>
    <t>Variable Cells</t>
  </si>
  <si>
    <t>Integer</t>
  </si>
  <si>
    <t>Constraints</t>
  </si>
  <si>
    <t>Cell Value</t>
  </si>
  <si>
    <t>Formula</t>
  </si>
  <si>
    <t>Status</t>
  </si>
  <si>
    <t>Slack</t>
  </si>
  <si>
    <t>Binding</t>
  </si>
  <si>
    <t>Units produced P Head</t>
  </si>
  <si>
    <t>Units produced H Head</t>
  </si>
  <si>
    <t>Units produced Binary P Head</t>
  </si>
  <si>
    <t>Units produced Binary H Head</t>
  </si>
  <si>
    <t>Microsoft Excel 16.86 Answer Report</t>
  </si>
  <si>
    <t>Binary</t>
  </si>
  <si>
    <t>Start inventory P Head</t>
  </si>
  <si>
    <t>Start inventory H Head</t>
  </si>
  <si>
    <t>Month</t>
  </si>
  <si>
    <t>Demand P Head</t>
  </si>
  <si>
    <t>Demand H Head</t>
  </si>
  <si>
    <t>Cost of H Head</t>
  </si>
  <si>
    <t>Total cost</t>
  </si>
  <si>
    <t>Production plan</t>
  </si>
  <si>
    <t>Change over</t>
  </si>
  <si>
    <t>&lt;=</t>
  </si>
  <si>
    <t>Capacity P Head</t>
  </si>
  <si>
    <t>Capacity H Head</t>
  </si>
  <si>
    <t>&gt;=</t>
  </si>
  <si>
    <t>Demand for Next week P Head .8</t>
  </si>
  <si>
    <t>Demand for Next week H Head .8</t>
  </si>
  <si>
    <t>Ending Inventory P Head</t>
  </si>
  <si>
    <t>Ending Inventory H Head</t>
  </si>
  <si>
    <t>Certified Category 1</t>
  </si>
  <si>
    <t>Certified Category 2</t>
  </si>
  <si>
    <t>Certified Category 3</t>
  </si>
  <si>
    <t>Certified Category 4</t>
  </si>
  <si>
    <t>Technician</t>
  </si>
  <si>
    <t>Technician Assigned to Shift 1</t>
  </si>
  <si>
    <t>Technician Assigned to Shift 2</t>
  </si>
  <si>
    <t>Technician Assigned to Shift 3</t>
  </si>
  <si>
    <t>Cost</t>
  </si>
  <si>
    <t>Worksheet: [assignment1.xlsx]Question 2</t>
  </si>
  <si>
    <t>Max Time Unlimited, Iterations Unlimited, Precision 0.000001</t>
  </si>
  <si>
    <t>$B$18</t>
  </si>
  <si>
    <t>$C$12</t>
  </si>
  <si>
    <t>$D$12</t>
  </si>
  <si>
    <t>$B$13</t>
  </si>
  <si>
    <t>$C$13</t>
  </si>
  <si>
    <t>$D$13</t>
  </si>
  <si>
    <t>$B$14</t>
  </si>
  <si>
    <t>$C$14</t>
  </si>
  <si>
    <t>$D$14</t>
  </si>
  <si>
    <t>$B$15</t>
  </si>
  <si>
    <t>$C$15</t>
  </si>
  <si>
    <t>$D$15</t>
  </si>
  <si>
    <t>Max Subproblems Unlimited, Max Integer Sols Unlimited, Integer Tolerance 1%, Assume NonNegative</t>
  </si>
  <si>
    <t>Engine: Simplex LP</t>
  </si>
  <si>
    <t>$G$26</t>
  </si>
  <si>
    <t>Cost Certified Category 1</t>
  </si>
  <si>
    <t>$C$16</t>
  </si>
  <si>
    <t>$C$17</t>
  </si>
  <si>
    <t>$C$18</t>
  </si>
  <si>
    <t>$C$19</t>
  </si>
  <si>
    <t>$B$16</t>
  </si>
  <si>
    <t>$B$17</t>
  </si>
  <si>
    <t>$B$19</t>
  </si>
  <si>
    <t>$D$16</t>
  </si>
  <si>
    <t>$D$17</t>
  </si>
  <si>
    <t>$D$18</t>
  </si>
  <si>
    <t>$D$19</t>
  </si>
  <si>
    <t>$B$23</t>
  </si>
  <si>
    <t>Certified Category 1 Shift Cost 1</t>
  </si>
  <si>
    <t>$B$23&gt;=1</t>
  </si>
  <si>
    <t>$C$23</t>
  </si>
  <si>
    <t>Certified Category 1 Shift Cost 2</t>
  </si>
  <si>
    <t>$C$23&gt;=1</t>
  </si>
  <si>
    <t>$D$23</t>
  </si>
  <si>
    <t>Certified Category 1 Shift Cost 3</t>
  </si>
  <si>
    <t>$D$23&gt;=1</t>
  </si>
  <si>
    <t>$B$24</t>
  </si>
  <si>
    <t>Certified Category 2 Shift Cost 1</t>
  </si>
  <si>
    <t>$B$24&gt;=1</t>
  </si>
  <si>
    <t>Not Binding</t>
  </si>
  <si>
    <t>$C$24</t>
  </si>
  <si>
    <t>Certified Category 2 Shift Cost 2</t>
  </si>
  <si>
    <t>$C$24&gt;=1</t>
  </si>
  <si>
    <t>$D$24</t>
  </si>
  <si>
    <t>Certified Category 2 Shift Cost 3</t>
  </si>
  <si>
    <t>$D$24&gt;=1</t>
  </si>
  <si>
    <t>$B$25</t>
  </si>
  <si>
    <t>Certified Category 3 Shift Cost 1</t>
  </si>
  <si>
    <t>$B$25&gt;=1</t>
  </si>
  <si>
    <t>$C$25</t>
  </si>
  <si>
    <t>Certified Category 3 Shift Cost 2</t>
  </si>
  <si>
    <t>$C$25&gt;=1</t>
  </si>
  <si>
    <t>$D$25</t>
  </si>
  <si>
    <t>Certified Category 3 Shift Cost 3</t>
  </si>
  <si>
    <t>$D$25&gt;=1</t>
  </si>
  <si>
    <t>$B$26</t>
  </si>
  <si>
    <t>Certified Category 4 Shift Cost 1</t>
  </si>
  <si>
    <t>$B$26&gt;=1</t>
  </si>
  <si>
    <t>$C$26</t>
  </si>
  <si>
    <t>Certified Category 4 Shift Cost 2</t>
  </si>
  <si>
    <t>$C$26&gt;=1</t>
  </si>
  <si>
    <t>$D$26</t>
  </si>
  <si>
    <t>Certified Category 4 Shift Cost 3</t>
  </si>
  <si>
    <t>$D$26&gt;=1</t>
  </si>
  <si>
    <t>$B$12:$B$19=Binary</t>
  </si>
  <si>
    <t>$C$12:$C$19=Binary</t>
  </si>
  <si>
    <t>$D$12:$D$19=Binary</t>
  </si>
  <si>
    <t>Report Created: 2024-06-13 10:35:42 PM</t>
  </si>
  <si>
    <t>Solution Time: 445.198 Seconds.</t>
  </si>
  <si>
    <t>Iterations: 6 Subproblems: 20</t>
  </si>
  <si>
    <t>Shift 1 Cost</t>
  </si>
  <si>
    <t>Shift 2 Cost</t>
  </si>
  <si>
    <t>Shift 3 Cost</t>
  </si>
  <si>
    <t>Shift 1</t>
  </si>
  <si>
    <t>Shift 2</t>
  </si>
  <si>
    <t>Shift 3</t>
  </si>
  <si>
    <t xml:space="preserve">Rep’s Base District </t>
  </si>
  <si>
    <t xml:space="preserve"> </t>
  </si>
  <si>
    <t xml:space="preserve">Number of calls </t>
  </si>
  <si>
    <t xml:space="preserve">District 1 </t>
  </si>
  <si>
    <t xml:space="preserve">District 2 </t>
  </si>
  <si>
    <t xml:space="preserve">District 3 </t>
  </si>
  <si>
    <t xml:space="preserve">District 4 </t>
  </si>
  <si>
    <t>Rep's Base District</t>
  </si>
  <si>
    <t>Actual Sales Call District in Hours</t>
  </si>
  <si>
    <t>Number of Hours Per District</t>
  </si>
  <si>
    <t>Total Cost</t>
  </si>
  <si>
    <t>80000(n)</t>
  </si>
  <si>
    <t>Worksheet: [assignment1.xlsx]Question 3</t>
  </si>
  <si>
    <t>$H$14</t>
  </si>
  <si>
    <t xml:space="preserve">Total Cost Number of calls </t>
  </si>
  <si>
    <t>Total Hours</t>
  </si>
  <si>
    <t>$E$14</t>
  </si>
  <si>
    <t>$F$23</t>
  </si>
  <si>
    <t>$F$24</t>
  </si>
  <si>
    <t>$F$25</t>
  </si>
  <si>
    <t>Number of Calls Per District</t>
  </si>
  <si>
    <t>Report Created: 2024-06-15 7:47:51 PM</t>
  </si>
  <si>
    <t>Solution Time: 819.241 Seconds.</t>
  </si>
  <si>
    <t>Iterations: 10 Subproblems: 0</t>
  </si>
  <si>
    <t>$B$10</t>
  </si>
  <si>
    <t>$C$10</t>
  </si>
  <si>
    <t>$D$10</t>
  </si>
  <si>
    <t>$E$10</t>
  </si>
  <si>
    <t>$B$11</t>
  </si>
  <si>
    <t>$C$11</t>
  </si>
  <si>
    <t>$D$11</t>
  </si>
  <si>
    <t>$E$11</t>
  </si>
  <si>
    <t>$E$12</t>
  </si>
  <si>
    <t>$E$13</t>
  </si>
  <si>
    <t>Total Hours Number of Calls Per District</t>
  </si>
  <si>
    <t>$B$14&gt;=$H$3</t>
  </si>
  <si>
    <t>$C$14&gt;=$H$4</t>
  </si>
  <si>
    <t>$D$14&gt;=$H$5</t>
  </si>
  <si>
    <t>$E$14=$H$6</t>
  </si>
  <si>
    <t>$F$22</t>
  </si>
  <si>
    <t>$F$22&lt;=160</t>
  </si>
  <si>
    <t>$F$23&lt;=160</t>
  </si>
  <si>
    <t>$F$24&lt;=160</t>
  </si>
  <si>
    <t>$F$25&lt;=160</t>
  </si>
  <si>
    <t>$B$10&gt;=0</t>
  </si>
  <si>
    <t>$C$10&gt;=0</t>
  </si>
  <si>
    <t>$D$10&gt;=0</t>
  </si>
  <si>
    <t>$E$10&gt;=0</t>
  </si>
  <si>
    <t>$B$11&gt;=0</t>
  </si>
  <si>
    <t>$C$11&gt;=0</t>
  </si>
  <si>
    <t>$D$11&gt;=0</t>
  </si>
  <si>
    <t>$E$11&gt;=0</t>
  </si>
  <si>
    <t>$B$12&gt;=0</t>
  </si>
  <si>
    <t>$C$12&gt;=0</t>
  </si>
  <si>
    <t>$D$12&gt;=0</t>
  </si>
  <si>
    <t>$E$12&gt;=0</t>
  </si>
  <si>
    <t>$B$13&gt;=0</t>
  </si>
  <si>
    <t>$C$13&gt;=0</t>
  </si>
  <si>
    <t>$D$13&gt;=0</t>
  </si>
  <si>
    <t>$E$13&gt;=0</t>
  </si>
  <si>
    <t>$B$10:$E$13=Integer</t>
  </si>
  <si>
    <t>Cutlet 1 (x1)</t>
  </si>
  <si>
    <t>Cutlet 2 (x2)</t>
  </si>
  <si>
    <t>Turkey 1 (y1)</t>
  </si>
  <si>
    <t>Turkey 2 (y2)</t>
  </si>
  <si>
    <t>2. Dark Meat</t>
  </si>
  <si>
    <t>Profit</t>
  </si>
  <si>
    <t>Revenue</t>
  </si>
  <si>
    <t>Free Wheelers:  Bicylce Wheel Production Problem</t>
  </si>
  <si>
    <t>Produce</t>
  </si>
  <si>
    <t>Max Subproblems Unlimited, Max Integer Sols Unlimited, Integer Tolerance 1%, Solve Without Integer Constraints, Assume NonNegative</t>
  </si>
  <si>
    <t>Objective Cell (Max)</t>
  </si>
  <si>
    <t>Contin</t>
  </si>
  <si>
    <t>1.White Meat</t>
  </si>
  <si>
    <t>3. Limit</t>
  </si>
  <si>
    <t>4. Sell at least</t>
  </si>
  <si>
    <t>Worksheet: [assignment1.xlsx]Question 4</t>
  </si>
  <si>
    <t>Report Created: 2024-06-16 4:11:28 PM</t>
  </si>
  <si>
    <t>Solution Time: 449.774 Seconds.</t>
  </si>
  <si>
    <t>Iterations: 3 Subproblems: 0</t>
  </si>
  <si>
    <t>Profit Cutlet 1 (x1)</t>
  </si>
  <si>
    <t>$B$8</t>
  </si>
  <si>
    <t>Produce Cutlet 1 (x1)</t>
  </si>
  <si>
    <t>$C$8</t>
  </si>
  <si>
    <t>Produce Cutlet 2 (x2)</t>
  </si>
  <si>
    <t>$D$8</t>
  </si>
  <si>
    <t>Produce Turkey 1 (y1)</t>
  </si>
  <si>
    <t>$E$8</t>
  </si>
  <si>
    <t>Produce Turkey 2 (y2)</t>
  </si>
  <si>
    <t>$B$15&lt;=$D$15</t>
  </si>
  <si>
    <t>$C$15&lt;=$E$15</t>
  </si>
  <si>
    <t>$B$18&lt;=$D$18</t>
  </si>
  <si>
    <t>$C$18&lt;=$E$18</t>
  </si>
  <si>
    <t>$B$8&lt;=$B$20</t>
  </si>
  <si>
    <t>$B$8&gt;=0</t>
  </si>
  <si>
    <t>$C$8&gt;=0</t>
  </si>
  <si>
    <t>$D$8&gt;=0</t>
  </si>
  <si>
    <t>$E$8&gt;=0</t>
  </si>
  <si>
    <t>$C$8&lt;=$C$20</t>
  </si>
  <si>
    <t>$D$8&gt;=$D$21</t>
  </si>
  <si>
    <t>Cost of P Head</t>
  </si>
  <si>
    <t>Only produce One at a Time</t>
  </si>
  <si>
    <t>Engine: GRG Nonlinear</t>
  </si>
  <si>
    <t>Convergence 0.0001, Population Size 100, Random Seed 0, Derivatives Forward, Require Bounds</t>
  </si>
  <si>
    <t>Kingston Production</t>
  </si>
  <si>
    <t>Number of Reps</t>
  </si>
  <si>
    <t>Max Hours for Employee</t>
  </si>
  <si>
    <t>Iterations: 0 Subproblems: 0</t>
  </si>
  <si>
    <t>Calls from District 1</t>
  </si>
  <si>
    <t>Calls from District 2</t>
  </si>
  <si>
    <t>Calls from District 3</t>
  </si>
  <si>
    <t>Calls from District 4</t>
  </si>
  <si>
    <t>Worksheet: [assignment1.xlsx]Question 1</t>
  </si>
  <si>
    <t>Report Created: 2024-06-17 6:51:16 PM</t>
  </si>
  <si>
    <t>Solution Time: 1411.843 Seconds.</t>
  </si>
  <si>
    <t>Max Time 100 sec, Iterations 100, Precision 0.000001</t>
  </si>
  <si>
    <t>Max Subproblems Unlimited, Max Integer Sols Unlimited, Integer Tolerance 5%, Assume NonNegative</t>
  </si>
  <si>
    <t>Total cost Month</t>
  </si>
  <si>
    <t>Units produced P Head Month</t>
  </si>
  <si>
    <t>$E$18</t>
  </si>
  <si>
    <t>$F$18</t>
  </si>
  <si>
    <t>$G$18</t>
  </si>
  <si>
    <t>$H$18</t>
  </si>
  <si>
    <t>$I$18</t>
  </si>
  <si>
    <t>$J$18</t>
  </si>
  <si>
    <t>Units produced H Head Month</t>
  </si>
  <si>
    <t>$E$19</t>
  </si>
  <si>
    <t>$F$19</t>
  </si>
  <si>
    <t>$G$19</t>
  </si>
  <si>
    <t>$H$19</t>
  </si>
  <si>
    <t>$I$19</t>
  </si>
  <si>
    <t>$J$19</t>
  </si>
  <si>
    <t>$B$20</t>
  </si>
  <si>
    <t>Only produce One at a Time Month</t>
  </si>
  <si>
    <t>$C$20</t>
  </si>
  <si>
    <t>$D$20</t>
  </si>
  <si>
    <t>$E$20</t>
  </si>
  <si>
    <t>$F$20</t>
  </si>
  <si>
    <t>$G$20</t>
  </si>
  <si>
    <t>$H$20</t>
  </si>
  <si>
    <t>$I$20</t>
  </si>
  <si>
    <t>$J$20</t>
  </si>
  <si>
    <t>$B$32</t>
  </si>
  <si>
    <t>Ending Inventory P Head &gt;=</t>
  </si>
  <si>
    <t>$B$32&gt;=$B$32</t>
  </si>
  <si>
    <t>$B$32&gt;=0</t>
  </si>
  <si>
    <t>$C$32</t>
  </si>
  <si>
    <t>$C$32&gt;=0</t>
  </si>
  <si>
    <t>$D$32</t>
  </si>
  <si>
    <t>$D$32&gt;=0</t>
  </si>
  <si>
    <t>$E$32</t>
  </si>
  <si>
    <t>$E$32&gt;=0</t>
  </si>
  <si>
    <t>$F$32</t>
  </si>
  <si>
    <t>$F$32&gt;=0</t>
  </si>
  <si>
    <t>$G$32</t>
  </si>
  <si>
    <t>$G$32&gt;=0</t>
  </si>
  <si>
    <t>$H$32</t>
  </si>
  <si>
    <t>$H$32&gt;=0</t>
  </si>
  <si>
    <t>$I$32</t>
  </si>
  <si>
    <t>$I$32&gt;=0</t>
  </si>
  <si>
    <t>$J$32</t>
  </si>
  <si>
    <t>$J$32&gt;=0</t>
  </si>
  <si>
    <t>$B$33</t>
  </si>
  <si>
    <t>Ending Inventory H Head &gt;=</t>
  </si>
  <si>
    <t>$B$33&gt;=$B$30</t>
  </si>
  <si>
    <t>$B$33&gt;=0</t>
  </si>
  <si>
    <t>$C$33</t>
  </si>
  <si>
    <t>$C$33&gt;=0</t>
  </si>
  <si>
    <t>$D$33</t>
  </si>
  <si>
    <t>$D$33&gt;=0</t>
  </si>
  <si>
    <t>$E$33</t>
  </si>
  <si>
    <t>$E$33&gt;=0</t>
  </si>
  <si>
    <t>$F$33</t>
  </si>
  <si>
    <t>$F$33&gt;=0</t>
  </si>
  <si>
    <t>$G$33</t>
  </si>
  <si>
    <t>$G$33&gt;=0</t>
  </si>
  <si>
    <t>$H$33</t>
  </si>
  <si>
    <t>$H$33&gt;=0</t>
  </si>
  <si>
    <t>$I$33</t>
  </si>
  <si>
    <t>$I$33&gt;=0</t>
  </si>
  <si>
    <t>$J$33</t>
  </si>
  <si>
    <t>$J$33&gt;=0</t>
  </si>
  <si>
    <t>$C$32&gt;=$C$29</t>
  </si>
  <si>
    <t>$C$33&gt;=$C$30</t>
  </si>
  <si>
    <t>$D$32&gt;=$D$29</t>
  </si>
  <si>
    <t>$D$33&gt;=$D$30</t>
  </si>
  <si>
    <t>$E$32&gt;=$E$29</t>
  </si>
  <si>
    <t>$E$33&gt;=$E$30</t>
  </si>
  <si>
    <t>$F$32&gt;=$F$29</t>
  </si>
  <si>
    <t>$F$33&gt;=$F$30</t>
  </si>
  <si>
    <t>$G$32&gt;=$G$29</t>
  </si>
  <si>
    <t>$G$33&gt;=$G$30</t>
  </si>
  <si>
    <t>$H$32&gt;=$H$29</t>
  </si>
  <si>
    <t>$H$33&gt;=$H$30</t>
  </si>
  <si>
    <t>$I$32&gt;=$I$29</t>
  </si>
  <si>
    <t>$I$33&gt;=$I$30</t>
  </si>
  <si>
    <t>$J$32&gt;=$J$29</t>
  </si>
  <si>
    <t>$J$33&gt;=$J$30</t>
  </si>
  <si>
    <t>$B$18&lt;=$B$21</t>
  </si>
  <si>
    <t>$C$18&lt;=$C$21</t>
  </si>
  <si>
    <t>$D$18&lt;=$D$21</t>
  </si>
  <si>
    <t>$E$18&lt;=$E$21</t>
  </si>
  <si>
    <t>$F$18&lt;=$F$21</t>
  </si>
  <si>
    <t>$G$18&lt;=$G$21</t>
  </si>
  <si>
    <t>$H$18&lt;=$H$21</t>
  </si>
  <si>
    <t>$I$18&lt;=$I$21</t>
  </si>
  <si>
    <t>$J$18&lt;=$J$21</t>
  </si>
  <si>
    <t>$B$19&lt;=$B$22</t>
  </si>
  <si>
    <t>$C$19&lt;=$C$22</t>
  </si>
  <si>
    <t>$D$19&lt;=$D$22</t>
  </si>
  <si>
    <t>$E$19&lt;=$E$22</t>
  </si>
  <si>
    <t>$F$19&lt;=$F$22</t>
  </si>
  <si>
    <t>$G$19&lt;=$G$22</t>
  </si>
  <si>
    <t>$H$19&lt;=$H$22</t>
  </si>
  <si>
    <t>$I$19&lt;=$I$22</t>
  </si>
  <si>
    <t>$J$19&lt;=$J$22</t>
  </si>
  <si>
    <t>$B$18:$J$18=Integer</t>
  </si>
  <si>
    <t>$B$19:$J$19=Integer</t>
  </si>
  <si>
    <t>$B$20:$J$20=Binary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</si>
</sst>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0_);\(&quot;$&quot;#,##0.000\)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0" fontId="2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left"/>
    </xf>
    <xf numFmtId="1" fontId="3" fillId="0" borderId="1" xfId="0" applyNumberFormat="1" applyFont="1" applyBorder="1"/>
    <xf numFmtId="0" fontId="4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3" fillId="0" borderId="0" xfId="0" applyNumberFormat="1" applyFont="1"/>
    <xf numFmtId="1" fontId="3" fillId="0" borderId="9" xfId="0" applyNumberFormat="1" applyFont="1" applyBorder="1"/>
    <xf numFmtId="0" fontId="3" fillId="0" borderId="9" xfId="0" applyFont="1" applyBorder="1"/>
    <xf numFmtId="0" fontId="0" fillId="0" borderId="9" xfId="0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44" fontId="0" fillId="0" borderId="2" xfId="0" applyNumberForma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/>
    <xf numFmtId="0" fontId="2" fillId="0" borderId="12" xfId="0" applyFont="1" applyBorder="1"/>
    <xf numFmtId="44" fontId="2" fillId="0" borderId="0" xfId="1" applyFont="1"/>
    <xf numFmtId="0" fontId="7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44" fontId="0" fillId="0" borderId="0" xfId="1" applyFont="1"/>
    <xf numFmtId="0" fontId="1" fillId="0" borderId="37" xfId="0" applyFon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44" fontId="0" fillId="3" borderId="54" xfId="1" applyFont="1" applyFill="1" applyBorder="1"/>
    <xf numFmtId="44" fontId="0" fillId="3" borderId="55" xfId="1" applyFont="1" applyFill="1" applyBorder="1"/>
    <xf numFmtId="44" fontId="0" fillId="3" borderId="56" xfId="1" applyFont="1" applyFill="1" applyBorder="1"/>
    <xf numFmtId="44" fontId="0" fillId="3" borderId="11" xfId="1" applyFont="1" applyFill="1" applyBorder="1"/>
    <xf numFmtId="44" fontId="0" fillId="3" borderId="57" xfId="1" applyFont="1" applyFill="1" applyBorder="1"/>
    <xf numFmtId="44" fontId="0" fillId="3" borderId="58" xfId="1" applyFont="1" applyFill="1" applyBorder="1"/>
    <xf numFmtId="0" fontId="0" fillId="0" borderId="0" xfId="0" applyAlignment="1">
      <alignment horizontal="right"/>
    </xf>
    <xf numFmtId="0" fontId="0" fillId="4" borderId="60" xfId="0" applyFill="1" applyBorder="1"/>
    <xf numFmtId="0" fontId="0" fillId="4" borderId="59" xfId="0" applyFill="1" applyBorder="1"/>
    <xf numFmtId="44" fontId="0" fillId="6" borderId="9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0" borderId="0" xfId="0" applyFont="1" applyAlignment="1">
      <alignment horizontal="right"/>
    </xf>
    <xf numFmtId="1" fontId="3" fillId="0" borderId="11" xfId="0" applyNumberFormat="1" applyFont="1" applyBorder="1"/>
    <xf numFmtId="0" fontId="3" fillId="2" borderId="9" xfId="0" applyFont="1" applyFill="1" applyBorder="1"/>
    <xf numFmtId="0" fontId="0" fillId="0" borderId="9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44" fontId="0" fillId="0" borderId="27" xfId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44" fontId="0" fillId="0" borderId="29" xfId="1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44" fontId="0" fillId="0" borderId="32" xfId="0" applyNumberFormat="1" applyBorder="1" applyAlignment="1">
      <alignment horizontal="center"/>
    </xf>
    <xf numFmtId="44" fontId="3" fillId="0" borderId="0" xfId="1" applyFont="1"/>
    <xf numFmtId="1" fontId="0" fillId="0" borderId="4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9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D3DB-877C-9E40-BEDD-4FBC13A908A7}">
  <dimension ref="A1:G108"/>
  <sheetViews>
    <sheetView showGridLines="0" workbookViewId="0"/>
  </sheetViews>
  <sheetFormatPr baseColWidth="10" defaultRowHeight="13" x14ac:dyDescent="0.15"/>
  <cols>
    <col min="1" max="1" width="2.33203125" customWidth="1"/>
    <col min="2" max="2" width="18.33203125" bestFit="1" customWidth="1"/>
    <col min="3" max="3" width="28.83203125" bestFit="1" customWidth="1"/>
    <col min="4" max="4" width="12.83203125" bestFit="1" customWidth="1"/>
    <col min="5" max="5" width="13.83203125" bestFit="1" customWidth="1"/>
    <col min="6" max="6" width="10.1640625" bestFit="1" customWidth="1"/>
    <col min="7" max="7" width="5.83203125" bestFit="1" customWidth="1"/>
  </cols>
  <sheetData>
    <row r="1" spans="1:5" x14ac:dyDescent="0.15">
      <c r="A1" s="9" t="s">
        <v>21</v>
      </c>
    </row>
    <row r="2" spans="1:5" x14ac:dyDescent="0.15">
      <c r="A2" s="9" t="s">
        <v>239</v>
      </c>
    </row>
    <row r="3" spans="1:5" x14ac:dyDescent="0.15">
      <c r="A3" s="9" t="s">
        <v>240</v>
      </c>
    </row>
    <row r="4" spans="1:5" x14ac:dyDescent="0.15">
      <c r="A4" s="9" t="s">
        <v>0</v>
      </c>
    </row>
    <row r="5" spans="1:5" x14ac:dyDescent="0.15">
      <c r="A5" s="9" t="s">
        <v>1</v>
      </c>
    </row>
    <row r="6" spans="1:5" x14ac:dyDescent="0.15">
      <c r="A6" s="9"/>
      <c r="B6" t="s">
        <v>229</v>
      </c>
    </row>
    <row r="7" spans="1:5" x14ac:dyDescent="0.15">
      <c r="A7" s="9"/>
      <c r="B7" t="s">
        <v>241</v>
      </c>
    </row>
    <row r="8" spans="1:5" x14ac:dyDescent="0.15">
      <c r="A8" s="9"/>
      <c r="B8" t="s">
        <v>234</v>
      </c>
    </row>
    <row r="9" spans="1:5" x14ac:dyDescent="0.15">
      <c r="A9" s="9" t="s">
        <v>2</v>
      </c>
    </row>
    <row r="10" spans="1:5" x14ac:dyDescent="0.15">
      <c r="B10" t="s">
        <v>242</v>
      </c>
    </row>
    <row r="11" spans="1:5" x14ac:dyDescent="0.15">
      <c r="B11" t="s">
        <v>230</v>
      </c>
    </row>
    <row r="12" spans="1:5" x14ac:dyDescent="0.15">
      <c r="B12" t="s">
        <v>243</v>
      </c>
    </row>
    <row r="14" spans="1:5" ht="14" thickBot="1" x14ac:dyDescent="0.2">
      <c r="A14" t="s">
        <v>3</v>
      </c>
    </row>
    <row r="15" spans="1:5" ht="14" thickBot="1" x14ac:dyDescent="0.2">
      <c r="B15" s="19" t="s">
        <v>4</v>
      </c>
      <c r="C15" s="19" t="s">
        <v>5</v>
      </c>
      <c r="D15" s="19" t="s">
        <v>6</v>
      </c>
      <c r="E15" s="19" t="s">
        <v>7</v>
      </c>
    </row>
    <row r="16" spans="1:5" ht="14" thickBot="1" x14ac:dyDescent="0.2">
      <c r="B16" s="18" t="s">
        <v>57</v>
      </c>
      <c r="C16" s="18" t="s">
        <v>244</v>
      </c>
      <c r="D16" s="21">
        <v>126266.94379999999</v>
      </c>
      <c r="E16" s="21">
        <v>126266.94379999999</v>
      </c>
    </row>
    <row r="19" spans="1:6" ht="14" thickBot="1" x14ac:dyDescent="0.2">
      <c r="A19" t="s">
        <v>9</v>
      </c>
    </row>
    <row r="20" spans="1:6" ht="14" thickBot="1" x14ac:dyDescent="0.2">
      <c r="B20" s="19" t="s">
        <v>4</v>
      </c>
      <c r="C20" s="19" t="s">
        <v>5</v>
      </c>
      <c r="D20" s="19" t="s">
        <v>6</v>
      </c>
      <c r="E20" s="19" t="s">
        <v>7</v>
      </c>
      <c r="F20" s="19" t="s">
        <v>10</v>
      </c>
    </row>
    <row r="21" spans="1:6" x14ac:dyDescent="0.15">
      <c r="B21" s="20" t="s">
        <v>51</v>
      </c>
      <c r="C21" s="20" t="s">
        <v>245</v>
      </c>
      <c r="D21" s="20">
        <v>100</v>
      </c>
      <c r="E21" s="20">
        <v>100</v>
      </c>
      <c r="F21" s="20" t="s">
        <v>10</v>
      </c>
    </row>
    <row r="22" spans="1:6" x14ac:dyDescent="0.15">
      <c r="B22" s="20" t="s">
        <v>69</v>
      </c>
      <c r="C22" s="20" t="s">
        <v>17</v>
      </c>
      <c r="D22" s="20">
        <v>81</v>
      </c>
      <c r="E22" s="20">
        <v>81</v>
      </c>
      <c r="F22" s="20" t="s">
        <v>10</v>
      </c>
    </row>
    <row r="23" spans="1:6" x14ac:dyDescent="0.15">
      <c r="B23" s="20" t="s">
        <v>76</v>
      </c>
      <c r="C23" s="20" t="s">
        <v>17</v>
      </c>
      <c r="D23" s="20">
        <v>0</v>
      </c>
      <c r="E23" s="20">
        <v>0</v>
      </c>
      <c r="F23" s="20" t="s">
        <v>10</v>
      </c>
    </row>
    <row r="24" spans="1:6" x14ac:dyDescent="0.15">
      <c r="B24" s="20" t="s">
        <v>246</v>
      </c>
      <c r="C24" s="20" t="s">
        <v>17</v>
      </c>
      <c r="D24" s="20">
        <v>43</v>
      </c>
      <c r="E24" s="20">
        <v>43</v>
      </c>
      <c r="F24" s="20" t="s">
        <v>10</v>
      </c>
    </row>
    <row r="25" spans="1:6" x14ac:dyDescent="0.15">
      <c r="B25" s="20" t="s">
        <v>247</v>
      </c>
      <c r="C25" s="20" t="s">
        <v>17</v>
      </c>
      <c r="D25" s="20">
        <v>1</v>
      </c>
      <c r="E25" s="20">
        <v>1</v>
      </c>
      <c r="F25" s="20" t="s">
        <v>10</v>
      </c>
    </row>
    <row r="26" spans="1:6" x14ac:dyDescent="0.15">
      <c r="B26" s="20" t="s">
        <v>248</v>
      </c>
      <c r="C26" s="20" t="s">
        <v>17</v>
      </c>
      <c r="D26" s="20">
        <v>0</v>
      </c>
      <c r="E26" s="20">
        <v>0</v>
      </c>
      <c r="F26" s="20" t="s">
        <v>10</v>
      </c>
    </row>
    <row r="27" spans="1:6" x14ac:dyDescent="0.15">
      <c r="B27" s="20" t="s">
        <v>249</v>
      </c>
      <c r="C27" s="20" t="s">
        <v>17</v>
      </c>
      <c r="D27" s="20">
        <v>0</v>
      </c>
      <c r="E27" s="20">
        <v>0</v>
      </c>
      <c r="F27" s="20" t="s">
        <v>10</v>
      </c>
    </row>
    <row r="28" spans="1:6" x14ac:dyDescent="0.15">
      <c r="B28" s="20" t="s">
        <v>250</v>
      </c>
      <c r="C28" s="20" t="s">
        <v>17</v>
      </c>
      <c r="D28" s="20">
        <v>0</v>
      </c>
      <c r="E28" s="20">
        <v>0</v>
      </c>
      <c r="F28" s="20" t="s">
        <v>10</v>
      </c>
    </row>
    <row r="29" spans="1:6" x14ac:dyDescent="0.15">
      <c r="B29" s="20" t="s">
        <v>251</v>
      </c>
      <c r="C29" s="20" t="s">
        <v>17</v>
      </c>
      <c r="D29" s="20">
        <v>0</v>
      </c>
      <c r="E29" s="20">
        <v>0</v>
      </c>
      <c r="F29" s="20" t="s">
        <v>10</v>
      </c>
    </row>
    <row r="30" spans="1:6" x14ac:dyDescent="0.15">
      <c r="B30" s="20" t="s">
        <v>73</v>
      </c>
      <c r="C30" s="20" t="s">
        <v>252</v>
      </c>
      <c r="D30" s="20">
        <v>0</v>
      </c>
      <c r="E30" s="20">
        <v>0</v>
      </c>
      <c r="F30" s="20" t="s">
        <v>10</v>
      </c>
    </row>
    <row r="31" spans="1:6" x14ac:dyDescent="0.15">
      <c r="B31" s="20" t="s">
        <v>70</v>
      </c>
      <c r="C31" s="20" t="s">
        <v>18</v>
      </c>
      <c r="D31" s="20">
        <v>0</v>
      </c>
      <c r="E31" s="20">
        <v>0</v>
      </c>
      <c r="F31" s="20" t="s">
        <v>10</v>
      </c>
    </row>
    <row r="32" spans="1:6" x14ac:dyDescent="0.15">
      <c r="B32" s="20" t="s">
        <v>77</v>
      </c>
      <c r="C32" s="20" t="s">
        <v>18</v>
      </c>
      <c r="D32" s="20">
        <v>50</v>
      </c>
      <c r="E32" s="20">
        <v>50</v>
      </c>
      <c r="F32" s="20" t="s">
        <v>10</v>
      </c>
    </row>
    <row r="33" spans="2:6" x14ac:dyDescent="0.15">
      <c r="B33" s="20" t="s">
        <v>253</v>
      </c>
      <c r="C33" s="20" t="s">
        <v>18</v>
      </c>
      <c r="D33" s="20">
        <v>0</v>
      </c>
      <c r="E33" s="20">
        <v>0</v>
      </c>
      <c r="F33" s="20" t="s">
        <v>10</v>
      </c>
    </row>
    <row r="34" spans="2:6" x14ac:dyDescent="0.15">
      <c r="B34" s="20" t="s">
        <v>254</v>
      </c>
      <c r="C34" s="20" t="s">
        <v>18</v>
      </c>
      <c r="D34" s="20">
        <v>0</v>
      </c>
      <c r="E34" s="20">
        <v>0</v>
      </c>
      <c r="F34" s="20" t="s">
        <v>10</v>
      </c>
    </row>
    <row r="35" spans="2:6" x14ac:dyDescent="0.15">
      <c r="B35" s="20" t="s">
        <v>255</v>
      </c>
      <c r="C35" s="20" t="s">
        <v>18</v>
      </c>
      <c r="D35" s="20">
        <v>61</v>
      </c>
      <c r="E35" s="20">
        <v>61</v>
      </c>
      <c r="F35" s="20" t="s">
        <v>10</v>
      </c>
    </row>
    <row r="36" spans="2:6" x14ac:dyDescent="0.15">
      <c r="B36" s="20" t="s">
        <v>256</v>
      </c>
      <c r="C36" s="20" t="s">
        <v>18</v>
      </c>
      <c r="D36" s="20">
        <v>80</v>
      </c>
      <c r="E36" s="20">
        <v>80</v>
      </c>
      <c r="F36" s="20" t="s">
        <v>10</v>
      </c>
    </row>
    <row r="37" spans="2:6" x14ac:dyDescent="0.15">
      <c r="B37" s="20" t="s">
        <v>257</v>
      </c>
      <c r="C37" s="20" t="s">
        <v>18</v>
      </c>
      <c r="D37" s="20">
        <v>30</v>
      </c>
      <c r="E37" s="20">
        <v>30</v>
      </c>
      <c r="F37" s="20" t="s">
        <v>10</v>
      </c>
    </row>
    <row r="38" spans="2:6" x14ac:dyDescent="0.15">
      <c r="B38" s="20" t="s">
        <v>258</v>
      </c>
      <c r="C38" s="20" t="s">
        <v>18</v>
      </c>
      <c r="D38" s="20">
        <v>11</v>
      </c>
      <c r="E38" s="20">
        <v>11</v>
      </c>
      <c r="F38" s="20" t="s">
        <v>10</v>
      </c>
    </row>
    <row r="39" spans="2:6" x14ac:dyDescent="0.15">
      <c r="B39" s="20" t="s">
        <v>259</v>
      </c>
      <c r="C39" s="20" t="s">
        <v>260</v>
      </c>
      <c r="D39" s="106">
        <v>1</v>
      </c>
      <c r="E39" s="106">
        <v>1</v>
      </c>
      <c r="F39" s="20" t="s">
        <v>22</v>
      </c>
    </row>
    <row r="40" spans="2:6" x14ac:dyDescent="0.15">
      <c r="B40" s="20" t="s">
        <v>261</v>
      </c>
      <c r="C40" s="20" t="s">
        <v>228</v>
      </c>
      <c r="D40" s="106">
        <v>1</v>
      </c>
      <c r="E40" s="106">
        <v>1</v>
      </c>
      <c r="F40" s="20" t="s">
        <v>22</v>
      </c>
    </row>
    <row r="41" spans="2:6" x14ac:dyDescent="0.15">
      <c r="B41" s="20" t="s">
        <v>262</v>
      </c>
      <c r="C41" s="20" t="s">
        <v>228</v>
      </c>
      <c r="D41" s="106">
        <v>0</v>
      </c>
      <c r="E41" s="106">
        <v>0</v>
      </c>
      <c r="F41" s="20" t="s">
        <v>22</v>
      </c>
    </row>
    <row r="42" spans="2:6" x14ac:dyDescent="0.15">
      <c r="B42" s="20" t="s">
        <v>263</v>
      </c>
      <c r="C42" s="20" t="s">
        <v>228</v>
      </c>
      <c r="D42" s="106">
        <v>1</v>
      </c>
      <c r="E42" s="106">
        <v>1</v>
      </c>
      <c r="F42" s="20" t="s">
        <v>22</v>
      </c>
    </row>
    <row r="43" spans="2:6" x14ac:dyDescent="0.15">
      <c r="B43" s="20" t="s">
        <v>264</v>
      </c>
      <c r="C43" s="20" t="s">
        <v>228</v>
      </c>
      <c r="D43" s="106">
        <v>1</v>
      </c>
      <c r="E43" s="106">
        <v>1</v>
      </c>
      <c r="F43" s="20" t="s">
        <v>22</v>
      </c>
    </row>
    <row r="44" spans="2:6" x14ac:dyDescent="0.15">
      <c r="B44" s="20" t="s">
        <v>265</v>
      </c>
      <c r="C44" s="20" t="s">
        <v>228</v>
      </c>
      <c r="D44" s="106">
        <v>0</v>
      </c>
      <c r="E44" s="106">
        <v>0</v>
      </c>
      <c r="F44" s="20" t="s">
        <v>22</v>
      </c>
    </row>
    <row r="45" spans="2:6" x14ac:dyDescent="0.15">
      <c r="B45" s="20" t="s">
        <v>266</v>
      </c>
      <c r="C45" s="20" t="s">
        <v>228</v>
      </c>
      <c r="D45" s="106">
        <v>0</v>
      </c>
      <c r="E45" s="106">
        <v>0</v>
      </c>
      <c r="F45" s="20" t="s">
        <v>22</v>
      </c>
    </row>
    <row r="46" spans="2:6" x14ac:dyDescent="0.15">
      <c r="B46" s="20" t="s">
        <v>267</v>
      </c>
      <c r="C46" s="20" t="s">
        <v>228</v>
      </c>
      <c r="D46" s="106">
        <v>0</v>
      </c>
      <c r="E46" s="106">
        <v>0</v>
      </c>
      <c r="F46" s="20" t="s">
        <v>22</v>
      </c>
    </row>
    <row r="47" spans="2:6" ht="14" thickBot="1" x14ac:dyDescent="0.2">
      <c r="B47" s="18" t="s">
        <v>268</v>
      </c>
      <c r="C47" s="18" t="s">
        <v>228</v>
      </c>
      <c r="D47" s="107">
        <v>0</v>
      </c>
      <c r="E47" s="107">
        <v>0</v>
      </c>
      <c r="F47" s="18" t="s">
        <v>22</v>
      </c>
    </row>
    <row r="50" spans="1:7" ht="14" thickBot="1" x14ac:dyDescent="0.2">
      <c r="A50" t="s">
        <v>11</v>
      </c>
    </row>
    <row r="51" spans="1:7" ht="14" thickBot="1" x14ac:dyDescent="0.2">
      <c r="B51" s="19" t="s">
        <v>4</v>
      </c>
      <c r="C51" s="19" t="s">
        <v>5</v>
      </c>
      <c r="D51" s="19" t="s">
        <v>12</v>
      </c>
      <c r="E51" s="19" t="s">
        <v>13</v>
      </c>
      <c r="F51" s="19" t="s">
        <v>14</v>
      </c>
      <c r="G51" s="19" t="s">
        <v>15</v>
      </c>
    </row>
    <row r="52" spans="1:7" x14ac:dyDescent="0.15">
      <c r="B52" s="20" t="s">
        <v>269</v>
      </c>
      <c r="C52" s="20" t="s">
        <v>270</v>
      </c>
      <c r="D52" s="106">
        <v>170</v>
      </c>
      <c r="E52" s="20" t="s">
        <v>271</v>
      </c>
      <c r="F52" s="20" t="s">
        <v>16</v>
      </c>
      <c r="G52" s="106">
        <v>0</v>
      </c>
    </row>
    <row r="53" spans="1:7" x14ac:dyDescent="0.15">
      <c r="B53" s="20" t="s">
        <v>269</v>
      </c>
      <c r="C53" s="20" t="s">
        <v>270</v>
      </c>
      <c r="D53" s="106">
        <v>170</v>
      </c>
      <c r="E53" s="20" t="s">
        <v>272</v>
      </c>
      <c r="F53" s="20" t="s">
        <v>90</v>
      </c>
      <c r="G53" s="106">
        <v>170</v>
      </c>
    </row>
    <row r="54" spans="1:7" x14ac:dyDescent="0.15">
      <c r="B54" s="20" t="s">
        <v>273</v>
      </c>
      <c r="C54" s="20" t="s">
        <v>270</v>
      </c>
      <c r="D54" s="106">
        <v>196</v>
      </c>
      <c r="E54" s="20" t="s">
        <v>274</v>
      </c>
      <c r="F54" s="20" t="s">
        <v>90</v>
      </c>
      <c r="G54" s="106">
        <v>196</v>
      </c>
    </row>
    <row r="55" spans="1:7" x14ac:dyDescent="0.15">
      <c r="B55" s="20" t="s">
        <v>275</v>
      </c>
      <c r="C55" s="20" t="s">
        <v>270</v>
      </c>
      <c r="D55" s="106">
        <v>152</v>
      </c>
      <c r="E55" s="20" t="s">
        <v>276</v>
      </c>
      <c r="F55" s="20" t="s">
        <v>90</v>
      </c>
      <c r="G55" s="106">
        <v>152</v>
      </c>
    </row>
    <row r="56" spans="1:7" x14ac:dyDescent="0.15">
      <c r="B56" s="20" t="s">
        <v>277</v>
      </c>
      <c r="C56" s="20" t="s">
        <v>270</v>
      </c>
      <c r="D56" s="106">
        <v>195</v>
      </c>
      <c r="E56" s="20" t="s">
        <v>278</v>
      </c>
      <c r="F56" s="20" t="s">
        <v>90</v>
      </c>
      <c r="G56" s="106">
        <v>195</v>
      </c>
    </row>
    <row r="57" spans="1:7" x14ac:dyDescent="0.15">
      <c r="B57" s="20" t="s">
        <v>279</v>
      </c>
      <c r="C57" s="20" t="s">
        <v>270</v>
      </c>
      <c r="D57" s="106">
        <v>151</v>
      </c>
      <c r="E57" s="20" t="s">
        <v>280</v>
      </c>
      <c r="F57" s="20" t="s">
        <v>90</v>
      </c>
      <c r="G57" s="106">
        <v>151</v>
      </c>
    </row>
    <row r="58" spans="1:7" x14ac:dyDescent="0.15">
      <c r="B58" s="20" t="s">
        <v>281</v>
      </c>
      <c r="C58" s="20" t="s">
        <v>270</v>
      </c>
      <c r="D58" s="106">
        <v>106</v>
      </c>
      <c r="E58" s="20" t="s">
        <v>282</v>
      </c>
      <c r="F58" s="20" t="s">
        <v>90</v>
      </c>
      <c r="G58" s="106">
        <v>106</v>
      </c>
    </row>
    <row r="59" spans="1:7" x14ac:dyDescent="0.15">
      <c r="B59" s="20" t="s">
        <v>283</v>
      </c>
      <c r="C59" s="20" t="s">
        <v>270</v>
      </c>
      <c r="D59" s="106">
        <v>70</v>
      </c>
      <c r="E59" s="20" t="s">
        <v>284</v>
      </c>
      <c r="F59" s="20" t="s">
        <v>90</v>
      </c>
      <c r="G59" s="106">
        <v>70</v>
      </c>
    </row>
    <row r="60" spans="1:7" x14ac:dyDescent="0.15">
      <c r="B60" s="20" t="s">
        <v>285</v>
      </c>
      <c r="C60" s="20" t="s">
        <v>270</v>
      </c>
      <c r="D60" s="106">
        <v>35</v>
      </c>
      <c r="E60" s="20" t="s">
        <v>286</v>
      </c>
      <c r="F60" s="20" t="s">
        <v>90</v>
      </c>
      <c r="G60" s="106">
        <v>35</v>
      </c>
    </row>
    <row r="61" spans="1:7" x14ac:dyDescent="0.15">
      <c r="B61" s="20" t="s">
        <v>287</v>
      </c>
      <c r="C61" s="20" t="s">
        <v>270</v>
      </c>
      <c r="D61" s="106">
        <v>0</v>
      </c>
      <c r="E61" s="20" t="s">
        <v>288</v>
      </c>
      <c r="F61" s="20" t="s">
        <v>16</v>
      </c>
      <c r="G61" s="106">
        <v>0</v>
      </c>
    </row>
    <row r="62" spans="1:7" x14ac:dyDescent="0.15">
      <c r="B62" s="20" t="s">
        <v>289</v>
      </c>
      <c r="C62" s="20" t="s">
        <v>290</v>
      </c>
      <c r="D62" s="106">
        <v>105</v>
      </c>
      <c r="E62" s="20" t="s">
        <v>291</v>
      </c>
      <c r="F62" s="20" t="s">
        <v>90</v>
      </c>
      <c r="G62" s="106">
        <v>74</v>
      </c>
    </row>
    <row r="63" spans="1:7" x14ac:dyDescent="0.15">
      <c r="B63" s="20" t="s">
        <v>289</v>
      </c>
      <c r="C63" s="20" t="s">
        <v>290</v>
      </c>
      <c r="D63" s="106">
        <v>105</v>
      </c>
      <c r="E63" s="20" t="s">
        <v>292</v>
      </c>
      <c r="F63" s="20" t="s">
        <v>90</v>
      </c>
      <c r="G63" s="106">
        <v>105</v>
      </c>
    </row>
    <row r="64" spans="1:7" x14ac:dyDescent="0.15">
      <c r="B64" s="20" t="s">
        <v>293</v>
      </c>
      <c r="C64" s="20" t="s">
        <v>290</v>
      </c>
      <c r="D64" s="106">
        <v>67</v>
      </c>
      <c r="E64" s="20" t="s">
        <v>294</v>
      </c>
      <c r="F64" s="20" t="s">
        <v>90</v>
      </c>
      <c r="G64" s="106">
        <v>67</v>
      </c>
    </row>
    <row r="65" spans="2:7" x14ac:dyDescent="0.15">
      <c r="B65" s="20" t="s">
        <v>295</v>
      </c>
      <c r="C65" s="20" t="s">
        <v>290</v>
      </c>
      <c r="D65" s="106">
        <v>87</v>
      </c>
      <c r="E65" s="20" t="s">
        <v>296</v>
      </c>
      <c r="F65" s="20" t="s">
        <v>90</v>
      </c>
      <c r="G65" s="106">
        <v>87</v>
      </c>
    </row>
    <row r="66" spans="2:7" x14ac:dyDescent="0.15">
      <c r="B66" s="20" t="s">
        <v>297</v>
      </c>
      <c r="C66" s="20" t="s">
        <v>290</v>
      </c>
      <c r="D66" s="106">
        <v>87</v>
      </c>
      <c r="E66" s="20" t="s">
        <v>298</v>
      </c>
      <c r="F66" s="20" t="s">
        <v>90</v>
      </c>
      <c r="G66" s="106">
        <v>87</v>
      </c>
    </row>
    <row r="67" spans="2:7" x14ac:dyDescent="0.15">
      <c r="B67" s="20" t="s">
        <v>299</v>
      </c>
      <c r="C67" s="20" t="s">
        <v>290</v>
      </c>
      <c r="D67" s="106">
        <v>39</v>
      </c>
      <c r="E67" s="20" t="s">
        <v>300</v>
      </c>
      <c r="F67" s="20" t="s">
        <v>90</v>
      </c>
      <c r="G67" s="106">
        <v>39</v>
      </c>
    </row>
    <row r="68" spans="2:7" x14ac:dyDescent="0.15">
      <c r="B68" s="20" t="s">
        <v>301</v>
      </c>
      <c r="C68" s="20" t="s">
        <v>290</v>
      </c>
      <c r="D68" s="106">
        <v>52</v>
      </c>
      <c r="E68" s="20" t="s">
        <v>302</v>
      </c>
      <c r="F68" s="20" t="s">
        <v>90</v>
      </c>
      <c r="G68" s="106">
        <v>52</v>
      </c>
    </row>
    <row r="69" spans="2:7" x14ac:dyDescent="0.15">
      <c r="B69" s="20" t="s">
        <v>303</v>
      </c>
      <c r="C69" s="20" t="s">
        <v>290</v>
      </c>
      <c r="D69" s="106">
        <v>74</v>
      </c>
      <c r="E69" s="20" t="s">
        <v>304</v>
      </c>
      <c r="F69" s="20" t="s">
        <v>90</v>
      </c>
      <c r="G69" s="106">
        <v>74</v>
      </c>
    </row>
    <row r="70" spans="2:7" x14ac:dyDescent="0.15">
      <c r="B70" s="20" t="s">
        <v>305</v>
      </c>
      <c r="C70" s="20" t="s">
        <v>290</v>
      </c>
      <c r="D70" s="106">
        <v>47</v>
      </c>
      <c r="E70" s="20" t="s">
        <v>306</v>
      </c>
      <c r="F70" s="20" t="s">
        <v>90</v>
      </c>
      <c r="G70" s="106">
        <v>47</v>
      </c>
    </row>
    <row r="71" spans="2:7" x14ac:dyDescent="0.15">
      <c r="B71" s="20" t="s">
        <v>307</v>
      </c>
      <c r="C71" s="20" t="s">
        <v>290</v>
      </c>
      <c r="D71" s="106">
        <v>0</v>
      </c>
      <c r="E71" s="20" t="s">
        <v>308</v>
      </c>
      <c r="F71" s="20" t="s">
        <v>16</v>
      </c>
      <c r="G71" s="106">
        <v>0</v>
      </c>
    </row>
    <row r="72" spans="2:7" x14ac:dyDescent="0.15">
      <c r="B72" s="20" t="s">
        <v>273</v>
      </c>
      <c r="C72" s="20" t="s">
        <v>270</v>
      </c>
      <c r="D72" s="106">
        <v>196</v>
      </c>
      <c r="E72" s="20" t="s">
        <v>309</v>
      </c>
      <c r="F72" s="20" t="s">
        <v>90</v>
      </c>
      <c r="G72" s="106">
        <v>160</v>
      </c>
    </row>
    <row r="73" spans="2:7" x14ac:dyDescent="0.15">
      <c r="B73" s="20" t="s">
        <v>293</v>
      </c>
      <c r="C73" s="20" t="s">
        <v>290</v>
      </c>
      <c r="D73" s="106">
        <v>67</v>
      </c>
      <c r="E73" s="20" t="s">
        <v>310</v>
      </c>
      <c r="F73" s="20" t="s">
        <v>90</v>
      </c>
      <c r="G73" s="106">
        <v>43</v>
      </c>
    </row>
    <row r="74" spans="2:7" x14ac:dyDescent="0.15">
      <c r="B74" s="20" t="s">
        <v>275</v>
      </c>
      <c r="C74" s="20" t="s">
        <v>270</v>
      </c>
      <c r="D74" s="106">
        <v>152</v>
      </c>
      <c r="E74" s="20" t="s">
        <v>311</v>
      </c>
      <c r="F74" s="20" t="s">
        <v>90</v>
      </c>
      <c r="G74" s="106">
        <v>152</v>
      </c>
    </row>
    <row r="75" spans="2:7" x14ac:dyDescent="0.15">
      <c r="B75" s="20" t="s">
        <v>295</v>
      </c>
      <c r="C75" s="20" t="s">
        <v>290</v>
      </c>
      <c r="D75" s="106">
        <v>87</v>
      </c>
      <c r="E75" s="20" t="s">
        <v>312</v>
      </c>
      <c r="F75" s="20" t="s">
        <v>90</v>
      </c>
      <c r="G75" s="106">
        <v>87</v>
      </c>
    </row>
    <row r="76" spans="2:7" x14ac:dyDescent="0.15">
      <c r="B76" s="20" t="s">
        <v>277</v>
      </c>
      <c r="C76" s="20" t="s">
        <v>270</v>
      </c>
      <c r="D76" s="106">
        <v>195</v>
      </c>
      <c r="E76" s="20" t="s">
        <v>313</v>
      </c>
      <c r="F76" s="20" t="s">
        <v>90</v>
      </c>
      <c r="G76" s="106">
        <v>159</v>
      </c>
    </row>
    <row r="77" spans="2:7" x14ac:dyDescent="0.15">
      <c r="B77" s="20" t="s">
        <v>297</v>
      </c>
      <c r="C77" s="20" t="s">
        <v>290</v>
      </c>
      <c r="D77" s="106">
        <v>87</v>
      </c>
      <c r="E77" s="20" t="s">
        <v>314</v>
      </c>
      <c r="F77" s="20" t="s">
        <v>90</v>
      </c>
      <c r="G77" s="106">
        <v>48</v>
      </c>
    </row>
    <row r="78" spans="2:7" x14ac:dyDescent="0.15">
      <c r="B78" s="20" t="s">
        <v>279</v>
      </c>
      <c r="C78" s="20" t="s">
        <v>270</v>
      </c>
      <c r="D78" s="106">
        <v>151</v>
      </c>
      <c r="E78" s="20" t="s">
        <v>315</v>
      </c>
      <c r="F78" s="20" t="s">
        <v>90</v>
      </c>
      <c r="G78" s="106">
        <v>115</v>
      </c>
    </row>
    <row r="79" spans="2:7" x14ac:dyDescent="0.15">
      <c r="B79" s="20" t="s">
        <v>299</v>
      </c>
      <c r="C79" s="20" t="s">
        <v>290</v>
      </c>
      <c r="D79" s="106">
        <v>39</v>
      </c>
      <c r="E79" s="20" t="s">
        <v>316</v>
      </c>
      <c r="F79" s="20" t="s">
        <v>16</v>
      </c>
      <c r="G79" s="106">
        <v>0</v>
      </c>
    </row>
    <row r="80" spans="2:7" x14ac:dyDescent="0.15">
      <c r="B80" s="20" t="s">
        <v>281</v>
      </c>
      <c r="C80" s="20" t="s">
        <v>270</v>
      </c>
      <c r="D80" s="106">
        <v>106</v>
      </c>
      <c r="E80" s="20" t="s">
        <v>317</v>
      </c>
      <c r="F80" s="20" t="s">
        <v>90</v>
      </c>
      <c r="G80" s="106">
        <v>77</v>
      </c>
    </row>
    <row r="81" spans="2:7" x14ac:dyDescent="0.15">
      <c r="B81" s="20" t="s">
        <v>301</v>
      </c>
      <c r="C81" s="20" t="s">
        <v>290</v>
      </c>
      <c r="D81" s="106">
        <v>52</v>
      </c>
      <c r="E81" s="20" t="s">
        <v>318</v>
      </c>
      <c r="F81" s="20" t="s">
        <v>90</v>
      </c>
      <c r="G81" s="106">
        <v>5</v>
      </c>
    </row>
    <row r="82" spans="2:7" x14ac:dyDescent="0.15">
      <c r="B82" s="20" t="s">
        <v>283</v>
      </c>
      <c r="C82" s="20" t="s">
        <v>270</v>
      </c>
      <c r="D82" s="106">
        <v>70</v>
      </c>
      <c r="E82" s="20" t="s">
        <v>319</v>
      </c>
      <c r="F82" s="20" t="s">
        <v>90</v>
      </c>
      <c r="G82" s="106">
        <v>42</v>
      </c>
    </row>
    <row r="83" spans="2:7" x14ac:dyDescent="0.15">
      <c r="B83" s="20" t="s">
        <v>303</v>
      </c>
      <c r="C83" s="20" t="s">
        <v>290</v>
      </c>
      <c r="D83" s="106">
        <v>74</v>
      </c>
      <c r="E83" s="20" t="s">
        <v>320</v>
      </c>
      <c r="F83" s="20" t="s">
        <v>90</v>
      </c>
      <c r="G83" s="106">
        <v>28</v>
      </c>
    </row>
    <row r="84" spans="2:7" x14ac:dyDescent="0.15">
      <c r="B84" s="20" t="s">
        <v>285</v>
      </c>
      <c r="C84" s="20" t="s">
        <v>270</v>
      </c>
      <c r="D84" s="106">
        <v>35</v>
      </c>
      <c r="E84" s="20" t="s">
        <v>321</v>
      </c>
      <c r="F84" s="20" t="s">
        <v>90</v>
      </c>
      <c r="G84" s="106">
        <v>7</v>
      </c>
    </row>
    <row r="85" spans="2:7" x14ac:dyDescent="0.15">
      <c r="B85" s="20" t="s">
        <v>305</v>
      </c>
      <c r="C85" s="20" t="s">
        <v>290</v>
      </c>
      <c r="D85" s="106">
        <v>47</v>
      </c>
      <c r="E85" s="20" t="s">
        <v>322</v>
      </c>
      <c r="F85" s="20" t="s">
        <v>16</v>
      </c>
      <c r="G85" s="106">
        <v>0</v>
      </c>
    </row>
    <row r="86" spans="2:7" x14ac:dyDescent="0.15">
      <c r="B86" s="20" t="s">
        <v>287</v>
      </c>
      <c r="C86" s="20" t="s">
        <v>270</v>
      </c>
      <c r="D86" s="106">
        <v>0</v>
      </c>
      <c r="E86" s="20" t="s">
        <v>323</v>
      </c>
      <c r="F86" s="20" t="s">
        <v>16</v>
      </c>
      <c r="G86" s="106">
        <v>0</v>
      </c>
    </row>
    <row r="87" spans="2:7" x14ac:dyDescent="0.15">
      <c r="B87" s="20" t="s">
        <v>307</v>
      </c>
      <c r="C87" s="20" t="s">
        <v>290</v>
      </c>
      <c r="D87" s="106">
        <v>0</v>
      </c>
      <c r="E87" s="20" t="s">
        <v>324</v>
      </c>
      <c r="F87" s="20" t="s">
        <v>16</v>
      </c>
      <c r="G87" s="106">
        <v>0</v>
      </c>
    </row>
    <row r="88" spans="2:7" x14ac:dyDescent="0.15">
      <c r="B88" s="20" t="s">
        <v>51</v>
      </c>
      <c r="C88" s="20" t="s">
        <v>245</v>
      </c>
      <c r="D88" s="20">
        <v>100</v>
      </c>
      <c r="E88" s="20" t="s">
        <v>325</v>
      </c>
      <c r="F88" s="20" t="s">
        <v>16</v>
      </c>
      <c r="G88" s="20">
        <v>0</v>
      </c>
    </row>
    <row r="89" spans="2:7" x14ac:dyDescent="0.15">
      <c r="B89" s="20" t="s">
        <v>69</v>
      </c>
      <c r="C89" s="20" t="s">
        <v>17</v>
      </c>
      <c r="D89" s="20">
        <v>81</v>
      </c>
      <c r="E89" s="20" t="s">
        <v>326</v>
      </c>
      <c r="F89" s="20" t="s">
        <v>90</v>
      </c>
      <c r="G89" s="20">
        <v>19</v>
      </c>
    </row>
    <row r="90" spans="2:7" x14ac:dyDescent="0.15">
      <c r="B90" s="20" t="s">
        <v>76</v>
      </c>
      <c r="C90" s="20" t="s">
        <v>17</v>
      </c>
      <c r="D90" s="20">
        <v>0</v>
      </c>
      <c r="E90" s="20" t="s">
        <v>327</v>
      </c>
      <c r="F90" s="20" t="s">
        <v>16</v>
      </c>
      <c r="G90" s="20">
        <v>0</v>
      </c>
    </row>
    <row r="91" spans="2:7" x14ac:dyDescent="0.15">
      <c r="B91" s="20" t="s">
        <v>246</v>
      </c>
      <c r="C91" s="20" t="s">
        <v>17</v>
      </c>
      <c r="D91" s="20">
        <v>43</v>
      </c>
      <c r="E91" s="20" t="s">
        <v>328</v>
      </c>
      <c r="F91" s="20" t="s">
        <v>90</v>
      </c>
      <c r="G91" s="20">
        <v>57</v>
      </c>
    </row>
    <row r="92" spans="2:7" x14ac:dyDescent="0.15">
      <c r="B92" s="20" t="s">
        <v>247</v>
      </c>
      <c r="C92" s="20" t="s">
        <v>17</v>
      </c>
      <c r="D92" s="20">
        <v>1</v>
      </c>
      <c r="E92" s="20" t="s">
        <v>329</v>
      </c>
      <c r="F92" s="20" t="s">
        <v>90</v>
      </c>
      <c r="G92" s="20">
        <v>99</v>
      </c>
    </row>
    <row r="93" spans="2:7" x14ac:dyDescent="0.15">
      <c r="B93" s="20" t="s">
        <v>248</v>
      </c>
      <c r="C93" s="20" t="s">
        <v>17</v>
      </c>
      <c r="D93" s="20">
        <v>0</v>
      </c>
      <c r="E93" s="20" t="s">
        <v>330</v>
      </c>
      <c r="F93" s="20" t="s">
        <v>16</v>
      </c>
      <c r="G93" s="20">
        <v>0</v>
      </c>
    </row>
    <row r="94" spans="2:7" x14ac:dyDescent="0.15">
      <c r="B94" s="20" t="s">
        <v>249</v>
      </c>
      <c r="C94" s="20" t="s">
        <v>17</v>
      </c>
      <c r="D94" s="20">
        <v>0</v>
      </c>
      <c r="E94" s="20" t="s">
        <v>331</v>
      </c>
      <c r="F94" s="20" t="s">
        <v>16</v>
      </c>
      <c r="G94" s="20">
        <v>0</v>
      </c>
    </row>
    <row r="95" spans="2:7" x14ac:dyDescent="0.15">
      <c r="B95" s="20" t="s">
        <v>250</v>
      </c>
      <c r="C95" s="20" t="s">
        <v>17</v>
      </c>
      <c r="D95" s="20">
        <v>0</v>
      </c>
      <c r="E95" s="20" t="s">
        <v>332</v>
      </c>
      <c r="F95" s="20" t="s">
        <v>16</v>
      </c>
      <c r="G95" s="20">
        <v>0</v>
      </c>
    </row>
    <row r="96" spans="2:7" x14ac:dyDescent="0.15">
      <c r="B96" s="20" t="s">
        <v>251</v>
      </c>
      <c r="C96" s="20" t="s">
        <v>17</v>
      </c>
      <c r="D96" s="20">
        <v>0</v>
      </c>
      <c r="E96" s="20" t="s">
        <v>333</v>
      </c>
      <c r="F96" s="20" t="s">
        <v>16</v>
      </c>
      <c r="G96" s="20">
        <v>0</v>
      </c>
    </row>
    <row r="97" spans="2:7" x14ac:dyDescent="0.15">
      <c r="B97" s="20" t="s">
        <v>73</v>
      </c>
      <c r="C97" s="20" t="s">
        <v>252</v>
      </c>
      <c r="D97" s="20">
        <v>0</v>
      </c>
      <c r="E97" s="20" t="s">
        <v>334</v>
      </c>
      <c r="F97" s="20" t="s">
        <v>16</v>
      </c>
      <c r="G97" s="20">
        <v>0</v>
      </c>
    </row>
    <row r="98" spans="2:7" x14ac:dyDescent="0.15">
      <c r="B98" s="20" t="s">
        <v>70</v>
      </c>
      <c r="C98" s="20" t="s">
        <v>18</v>
      </c>
      <c r="D98" s="20">
        <v>0</v>
      </c>
      <c r="E98" s="20" t="s">
        <v>335</v>
      </c>
      <c r="F98" s="20" t="s">
        <v>16</v>
      </c>
      <c r="G98" s="20">
        <v>0</v>
      </c>
    </row>
    <row r="99" spans="2:7" x14ac:dyDescent="0.15">
      <c r="B99" s="20" t="s">
        <v>77</v>
      </c>
      <c r="C99" s="20" t="s">
        <v>18</v>
      </c>
      <c r="D99" s="20">
        <v>50</v>
      </c>
      <c r="E99" s="20" t="s">
        <v>336</v>
      </c>
      <c r="F99" s="20" t="s">
        <v>90</v>
      </c>
      <c r="G99" s="20">
        <v>30</v>
      </c>
    </row>
    <row r="100" spans="2:7" x14ac:dyDescent="0.15">
      <c r="B100" s="20" t="s">
        <v>253</v>
      </c>
      <c r="C100" s="20" t="s">
        <v>18</v>
      </c>
      <c r="D100" s="20">
        <v>0</v>
      </c>
      <c r="E100" s="20" t="s">
        <v>337</v>
      </c>
      <c r="F100" s="20" t="s">
        <v>16</v>
      </c>
      <c r="G100" s="20">
        <v>0</v>
      </c>
    </row>
    <row r="101" spans="2:7" x14ac:dyDescent="0.15">
      <c r="B101" s="20" t="s">
        <v>254</v>
      </c>
      <c r="C101" s="20" t="s">
        <v>18</v>
      </c>
      <c r="D101" s="20">
        <v>0</v>
      </c>
      <c r="E101" s="20" t="s">
        <v>338</v>
      </c>
      <c r="F101" s="20" t="s">
        <v>16</v>
      </c>
      <c r="G101" s="20">
        <v>0</v>
      </c>
    </row>
    <row r="102" spans="2:7" x14ac:dyDescent="0.15">
      <c r="B102" s="20" t="s">
        <v>255</v>
      </c>
      <c r="C102" s="20" t="s">
        <v>18</v>
      </c>
      <c r="D102" s="20">
        <v>61</v>
      </c>
      <c r="E102" s="20" t="s">
        <v>339</v>
      </c>
      <c r="F102" s="20" t="s">
        <v>90</v>
      </c>
      <c r="G102" s="20">
        <v>19</v>
      </c>
    </row>
    <row r="103" spans="2:7" x14ac:dyDescent="0.15">
      <c r="B103" s="20" t="s">
        <v>256</v>
      </c>
      <c r="C103" s="20" t="s">
        <v>18</v>
      </c>
      <c r="D103" s="20">
        <v>80</v>
      </c>
      <c r="E103" s="20" t="s">
        <v>340</v>
      </c>
      <c r="F103" s="20" t="s">
        <v>16</v>
      </c>
      <c r="G103" s="20">
        <v>0</v>
      </c>
    </row>
    <row r="104" spans="2:7" x14ac:dyDescent="0.15">
      <c r="B104" s="20" t="s">
        <v>257</v>
      </c>
      <c r="C104" s="20" t="s">
        <v>18</v>
      </c>
      <c r="D104" s="20">
        <v>30</v>
      </c>
      <c r="E104" s="20" t="s">
        <v>341</v>
      </c>
      <c r="F104" s="20" t="s">
        <v>90</v>
      </c>
      <c r="G104" s="20">
        <v>50</v>
      </c>
    </row>
    <row r="105" spans="2:7" x14ac:dyDescent="0.15">
      <c r="B105" s="20" t="s">
        <v>258</v>
      </c>
      <c r="C105" s="20" t="s">
        <v>18</v>
      </c>
      <c r="D105" s="20">
        <v>11</v>
      </c>
      <c r="E105" s="20" t="s">
        <v>342</v>
      </c>
      <c r="F105" s="20" t="s">
        <v>90</v>
      </c>
      <c r="G105" s="20">
        <v>69</v>
      </c>
    </row>
    <row r="106" spans="2:7" x14ac:dyDescent="0.15">
      <c r="B106" s="20" t="s">
        <v>343</v>
      </c>
      <c r="C106" s="20"/>
      <c r="D106" s="20"/>
      <c r="E106" s="20"/>
      <c r="F106" s="20"/>
      <c r="G106" s="20"/>
    </row>
    <row r="107" spans="2:7" x14ac:dyDescent="0.15">
      <c r="B107" s="20" t="s">
        <v>344</v>
      </c>
      <c r="C107" s="20"/>
      <c r="D107" s="20"/>
      <c r="E107" s="20"/>
      <c r="F107" s="20"/>
      <c r="G107" s="20"/>
    </row>
    <row r="108" spans="2:7" ht="14" thickBot="1" x14ac:dyDescent="0.2">
      <c r="B108" s="18" t="s">
        <v>345</v>
      </c>
      <c r="C108" s="18"/>
      <c r="D108" s="18"/>
      <c r="E108" s="18"/>
      <c r="F108" s="18"/>
      <c r="G10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291F-046C-3342-8F94-97C9D5717F78}">
  <dimension ref="A1:S38"/>
  <sheetViews>
    <sheetView workbookViewId="0">
      <selection activeCell="B14" sqref="B14"/>
    </sheetView>
  </sheetViews>
  <sheetFormatPr baseColWidth="10" defaultColWidth="21.5" defaultRowHeight="16" x14ac:dyDescent="0.2"/>
  <cols>
    <col min="1" max="1" width="31.5" style="2" bestFit="1" customWidth="1"/>
    <col min="2" max="2" width="15.6640625" style="2" bestFit="1" customWidth="1"/>
    <col min="3" max="7" width="10.5" style="2" bestFit="1" customWidth="1"/>
    <col min="8" max="10" width="11.6640625" style="2" bestFit="1" customWidth="1"/>
    <col min="11" max="16384" width="21.5" style="2"/>
  </cols>
  <sheetData>
    <row r="1" spans="1:19" ht="17" thickBot="1" x14ac:dyDescent="0.25">
      <c r="A1" s="1" t="s">
        <v>231</v>
      </c>
    </row>
    <row r="2" spans="1:19" x14ac:dyDescent="0.2">
      <c r="A2" s="10" t="s">
        <v>23</v>
      </c>
      <c r="B2" s="11">
        <v>125</v>
      </c>
    </row>
    <row r="3" spans="1:19" ht="17" thickBot="1" x14ac:dyDescent="0.25">
      <c r="A3" s="12" t="s">
        <v>24</v>
      </c>
      <c r="B3" s="13">
        <v>143</v>
      </c>
    </row>
    <row r="5" spans="1:19" x14ac:dyDescent="0.2">
      <c r="A5" s="3"/>
      <c r="B5" s="108" t="s">
        <v>25</v>
      </c>
      <c r="C5" s="108"/>
      <c r="D5" s="108"/>
      <c r="E5" s="108"/>
      <c r="F5" s="108"/>
      <c r="G5" s="108"/>
      <c r="H5" s="108"/>
      <c r="I5" s="108"/>
      <c r="J5" s="108"/>
    </row>
    <row r="6" spans="1:19" x14ac:dyDescent="0.2">
      <c r="A6" s="3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</row>
    <row r="7" spans="1:19" x14ac:dyDescent="0.2">
      <c r="A7" s="2" t="s">
        <v>26</v>
      </c>
      <c r="B7" s="17">
        <v>55</v>
      </c>
      <c r="C7" s="17">
        <v>55</v>
      </c>
      <c r="D7" s="17">
        <v>44</v>
      </c>
      <c r="E7" s="17">
        <v>0</v>
      </c>
      <c r="F7" s="17">
        <v>45</v>
      </c>
      <c r="G7" s="17">
        <v>45</v>
      </c>
      <c r="H7" s="17">
        <v>36</v>
      </c>
      <c r="I7" s="17">
        <v>35</v>
      </c>
      <c r="J7" s="17">
        <v>35</v>
      </c>
      <c r="K7"/>
      <c r="L7"/>
      <c r="M7"/>
      <c r="N7"/>
      <c r="O7"/>
      <c r="P7"/>
      <c r="Q7"/>
      <c r="R7"/>
      <c r="S7"/>
    </row>
    <row r="8" spans="1:19" x14ac:dyDescent="0.2">
      <c r="A8" s="2" t="s">
        <v>27</v>
      </c>
      <c r="B8" s="17">
        <v>38</v>
      </c>
      <c r="C8" s="17">
        <v>38</v>
      </c>
      <c r="D8" s="17">
        <v>30</v>
      </c>
      <c r="E8" s="17">
        <v>0</v>
      </c>
      <c r="F8" s="17">
        <v>48</v>
      </c>
      <c r="G8" s="17">
        <v>48</v>
      </c>
      <c r="H8" s="17">
        <v>58</v>
      </c>
      <c r="I8" s="17">
        <v>57</v>
      </c>
      <c r="J8" s="17">
        <v>58</v>
      </c>
      <c r="K8"/>
      <c r="L8"/>
      <c r="M8"/>
      <c r="N8"/>
      <c r="O8"/>
      <c r="P8"/>
      <c r="Q8"/>
      <c r="R8"/>
      <c r="S8"/>
    </row>
    <row r="10" spans="1:19" x14ac:dyDescent="0.2">
      <c r="A10" s="2" t="s">
        <v>227</v>
      </c>
      <c r="B10" s="16">
        <f>(B18*225)</f>
        <v>22500</v>
      </c>
      <c r="C10" s="16">
        <f>(C18*225)</f>
        <v>18225</v>
      </c>
      <c r="D10" s="16">
        <f t="shared" ref="D10:J10" si="0">(D18*225)</f>
        <v>0</v>
      </c>
      <c r="E10" s="16">
        <f t="shared" si="0"/>
        <v>9675</v>
      </c>
      <c r="F10" s="16">
        <f t="shared" si="0"/>
        <v>225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16">
        <f t="shared" si="0"/>
        <v>0</v>
      </c>
    </row>
    <row r="11" spans="1:19" x14ac:dyDescent="0.2">
      <c r="A11" s="2" t="s">
        <v>28</v>
      </c>
      <c r="B11" s="16">
        <f>(310*B19)</f>
        <v>0</v>
      </c>
      <c r="C11" s="16">
        <f t="shared" ref="C11:J11" si="1">(310*C19)</f>
        <v>0</v>
      </c>
      <c r="D11" s="16">
        <f>(310*D19)</f>
        <v>15500</v>
      </c>
      <c r="E11" s="16">
        <f t="shared" si="1"/>
        <v>0</v>
      </c>
      <c r="F11" s="16">
        <f t="shared" si="1"/>
        <v>0</v>
      </c>
      <c r="G11" s="16">
        <f t="shared" si="1"/>
        <v>18910</v>
      </c>
      <c r="H11" s="16">
        <f t="shared" si="1"/>
        <v>24800</v>
      </c>
      <c r="I11" s="16">
        <f t="shared" si="1"/>
        <v>9300</v>
      </c>
      <c r="J11" s="16">
        <f t="shared" si="1"/>
        <v>3410</v>
      </c>
    </row>
    <row r="12" spans="1:19" x14ac:dyDescent="0.2">
      <c r="A12" s="5"/>
      <c r="B12" s="6"/>
      <c r="C12" s="6"/>
      <c r="D12" s="6"/>
      <c r="E12" s="6"/>
      <c r="F12" s="6"/>
      <c r="G12" s="6"/>
    </row>
    <row r="14" spans="1:19" x14ac:dyDescent="0.2">
      <c r="A14" s="7" t="s">
        <v>29</v>
      </c>
      <c r="B14" s="105">
        <f>SUM(B24:J24)*500+SUM(B18:J18)*225+SUM(B19:J19)*310+(0.195/52)*225*SUM(B32:J32)+(0.195/52)*310*SUM(B33:J33)+143*310*(0.195/52)</f>
        <v>126266.94375000001</v>
      </c>
    </row>
    <row r="16" spans="1:19" x14ac:dyDescent="0.2">
      <c r="A16" s="3" t="s">
        <v>30</v>
      </c>
      <c r="B16" s="108" t="s">
        <v>25</v>
      </c>
      <c r="C16" s="108"/>
      <c r="D16" s="108"/>
      <c r="E16" s="108"/>
      <c r="F16" s="108"/>
      <c r="G16" s="108"/>
      <c r="H16" s="108"/>
      <c r="I16" s="108"/>
      <c r="J16" s="108"/>
    </row>
    <row r="17" spans="1:10" x14ac:dyDescent="0.2">
      <c r="A17" s="3"/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</row>
    <row r="18" spans="1:10" x14ac:dyDescent="0.2">
      <c r="A18" s="2" t="s">
        <v>17</v>
      </c>
      <c r="B18" s="85">
        <v>100</v>
      </c>
      <c r="C18" s="85">
        <v>81</v>
      </c>
      <c r="D18" s="85">
        <v>0</v>
      </c>
      <c r="E18" s="85">
        <v>43</v>
      </c>
      <c r="F18" s="85">
        <v>1</v>
      </c>
      <c r="G18" s="85">
        <v>0</v>
      </c>
      <c r="H18" s="85">
        <v>0</v>
      </c>
      <c r="I18" s="85">
        <v>0</v>
      </c>
      <c r="J18" s="85">
        <v>0</v>
      </c>
    </row>
    <row r="19" spans="1:10" x14ac:dyDescent="0.2">
      <c r="A19" s="2" t="s">
        <v>18</v>
      </c>
      <c r="B19" s="85">
        <v>0</v>
      </c>
      <c r="C19" s="85">
        <v>0</v>
      </c>
      <c r="D19" s="85">
        <v>50</v>
      </c>
      <c r="E19" s="85">
        <v>0</v>
      </c>
      <c r="F19" s="85">
        <v>0</v>
      </c>
      <c r="G19" s="85">
        <v>61</v>
      </c>
      <c r="H19" s="85">
        <v>80</v>
      </c>
      <c r="I19" s="85">
        <v>30</v>
      </c>
      <c r="J19" s="85">
        <v>11</v>
      </c>
    </row>
    <row r="20" spans="1:10" x14ac:dyDescent="0.2">
      <c r="A20" s="2" t="s">
        <v>228</v>
      </c>
      <c r="B20" s="15">
        <v>1</v>
      </c>
      <c r="C20" s="15">
        <v>1</v>
      </c>
      <c r="D20" s="15">
        <v>0</v>
      </c>
      <c r="E20" s="15">
        <v>1</v>
      </c>
      <c r="F20" s="15">
        <v>1</v>
      </c>
      <c r="G20" s="15">
        <v>0</v>
      </c>
      <c r="H20" s="15">
        <v>0</v>
      </c>
      <c r="I20" s="15">
        <v>0</v>
      </c>
      <c r="J20" s="15">
        <v>0</v>
      </c>
    </row>
    <row r="21" spans="1:10" x14ac:dyDescent="0.2">
      <c r="A21" s="2" t="s">
        <v>19</v>
      </c>
      <c r="B21" s="84">
        <f>B20*B26</f>
        <v>100</v>
      </c>
      <c r="C21" s="84">
        <f t="shared" ref="C21:J21" si="2">C20*C26</f>
        <v>100</v>
      </c>
      <c r="D21" s="84">
        <f t="shared" si="2"/>
        <v>0</v>
      </c>
      <c r="E21" s="84">
        <f t="shared" si="2"/>
        <v>100</v>
      </c>
      <c r="F21" s="84">
        <f t="shared" si="2"/>
        <v>100</v>
      </c>
      <c r="G21" s="84">
        <f t="shared" si="2"/>
        <v>0</v>
      </c>
      <c r="H21" s="84">
        <f t="shared" si="2"/>
        <v>0</v>
      </c>
      <c r="I21" s="84">
        <f t="shared" si="2"/>
        <v>0</v>
      </c>
      <c r="J21" s="84">
        <f t="shared" si="2"/>
        <v>0</v>
      </c>
    </row>
    <row r="22" spans="1:10" x14ac:dyDescent="0.2">
      <c r="A22" s="2" t="s">
        <v>20</v>
      </c>
      <c r="B22" s="8">
        <f>(1-B20)*B27</f>
        <v>0</v>
      </c>
      <c r="C22" s="8">
        <f t="shared" ref="C22:J22" si="3">(1-C20)*C27</f>
        <v>0</v>
      </c>
      <c r="D22" s="8">
        <f t="shared" si="3"/>
        <v>80</v>
      </c>
      <c r="E22" s="8">
        <f t="shared" si="3"/>
        <v>0</v>
      </c>
      <c r="F22" s="8">
        <f t="shared" si="3"/>
        <v>0</v>
      </c>
      <c r="G22" s="8">
        <f t="shared" si="3"/>
        <v>80</v>
      </c>
      <c r="H22" s="8">
        <f t="shared" si="3"/>
        <v>80</v>
      </c>
      <c r="I22" s="8">
        <f t="shared" si="3"/>
        <v>80</v>
      </c>
      <c r="J22" s="8">
        <f t="shared" si="3"/>
        <v>80</v>
      </c>
    </row>
    <row r="24" spans="1:10" x14ac:dyDescent="0.2">
      <c r="A24" s="2" t="s">
        <v>31</v>
      </c>
      <c r="B24" s="8">
        <f>IF(B21&lt;&gt;A21,1,0)</f>
        <v>1</v>
      </c>
      <c r="C24" s="8">
        <f t="shared" ref="C24:I24" si="4">IF(C21&lt;&gt;B21,1,0)</f>
        <v>0</v>
      </c>
      <c r="D24" s="8">
        <f t="shared" si="4"/>
        <v>1</v>
      </c>
      <c r="E24" s="8">
        <f t="shared" si="4"/>
        <v>1</v>
      </c>
      <c r="F24" s="8">
        <f t="shared" si="4"/>
        <v>0</v>
      </c>
      <c r="G24" s="8">
        <f t="shared" si="4"/>
        <v>1</v>
      </c>
      <c r="H24" s="8">
        <f t="shared" si="4"/>
        <v>0</v>
      </c>
      <c r="I24" s="8">
        <f t="shared" si="4"/>
        <v>0</v>
      </c>
      <c r="J24" s="8">
        <f>IF(J21&lt;&gt;I21,1,0)</f>
        <v>0</v>
      </c>
    </row>
    <row r="25" spans="1:10" x14ac:dyDescent="0.2">
      <c r="B25" s="2" t="s">
        <v>32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</row>
    <row r="26" spans="1:10" x14ac:dyDescent="0.2">
      <c r="A26" s="2" t="s">
        <v>33</v>
      </c>
      <c r="B26" s="8">
        <v>100</v>
      </c>
      <c r="C26" s="8">
        <v>100</v>
      </c>
      <c r="D26" s="8">
        <v>100</v>
      </c>
      <c r="E26" s="8">
        <v>100</v>
      </c>
      <c r="F26" s="8">
        <v>100</v>
      </c>
      <c r="G26" s="8">
        <v>100</v>
      </c>
      <c r="H26" s="8">
        <v>100</v>
      </c>
      <c r="I26" s="8">
        <v>100</v>
      </c>
      <c r="J26" s="8">
        <v>100</v>
      </c>
    </row>
    <row r="27" spans="1:10" x14ac:dyDescent="0.2">
      <c r="A27" s="2" t="s">
        <v>34</v>
      </c>
      <c r="B27" s="8">
        <v>80</v>
      </c>
      <c r="C27" s="8">
        <v>80</v>
      </c>
      <c r="D27" s="8">
        <v>80</v>
      </c>
      <c r="E27" s="8">
        <v>80</v>
      </c>
      <c r="F27" s="8">
        <v>80</v>
      </c>
      <c r="G27" s="8">
        <v>80</v>
      </c>
      <c r="H27" s="8">
        <v>80</v>
      </c>
      <c r="I27" s="8">
        <v>80</v>
      </c>
      <c r="J27" s="8">
        <v>80</v>
      </c>
    </row>
    <row r="28" spans="1:10" x14ac:dyDescent="0.2">
      <c r="A28" s="3"/>
      <c r="B28" s="2" t="s">
        <v>35</v>
      </c>
      <c r="C28" s="2" t="s">
        <v>35</v>
      </c>
      <c r="D28" s="2" t="s">
        <v>35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</row>
    <row r="29" spans="1:10" x14ac:dyDescent="0.2">
      <c r="A29" s="2" t="s">
        <v>36</v>
      </c>
      <c r="B29" s="8">
        <f t="shared" ref="B29:J29" si="5">ROUNDUP(C7*0.8,0)</f>
        <v>44</v>
      </c>
      <c r="C29" s="8">
        <f t="shared" si="5"/>
        <v>36</v>
      </c>
      <c r="D29" s="8">
        <f t="shared" si="5"/>
        <v>0</v>
      </c>
      <c r="E29" s="8">
        <f t="shared" si="5"/>
        <v>36</v>
      </c>
      <c r="F29" s="8">
        <f t="shared" si="5"/>
        <v>36</v>
      </c>
      <c r="G29" s="8">
        <f t="shared" si="5"/>
        <v>29</v>
      </c>
      <c r="H29" s="8">
        <f t="shared" si="5"/>
        <v>28</v>
      </c>
      <c r="I29" s="8">
        <f t="shared" si="5"/>
        <v>28</v>
      </c>
      <c r="J29" s="8">
        <f t="shared" si="5"/>
        <v>0</v>
      </c>
    </row>
    <row r="30" spans="1:10" x14ac:dyDescent="0.2">
      <c r="A30" s="2" t="s">
        <v>37</v>
      </c>
      <c r="B30" s="8">
        <f t="shared" ref="B30:J30" si="6">ROUNDUP(C8*0.8,0)</f>
        <v>31</v>
      </c>
      <c r="C30" s="8">
        <f t="shared" si="6"/>
        <v>24</v>
      </c>
      <c r="D30" s="8">
        <f t="shared" si="6"/>
        <v>0</v>
      </c>
      <c r="E30" s="8">
        <f t="shared" si="6"/>
        <v>39</v>
      </c>
      <c r="F30" s="8">
        <f t="shared" si="6"/>
        <v>39</v>
      </c>
      <c r="G30" s="8">
        <f t="shared" si="6"/>
        <v>47</v>
      </c>
      <c r="H30" s="8">
        <f t="shared" si="6"/>
        <v>46</v>
      </c>
      <c r="I30" s="8">
        <f t="shared" si="6"/>
        <v>47</v>
      </c>
      <c r="J30" s="8">
        <f t="shared" si="6"/>
        <v>0</v>
      </c>
    </row>
    <row r="32" spans="1:10" x14ac:dyDescent="0.2">
      <c r="A32" s="2" t="s">
        <v>38</v>
      </c>
      <c r="B32" s="8">
        <f>B2+B18-B7</f>
        <v>170</v>
      </c>
      <c r="C32" s="8">
        <f t="shared" ref="C32:J33" si="7">B32+C18-C7</f>
        <v>196</v>
      </c>
      <c r="D32" s="8">
        <f t="shared" si="7"/>
        <v>152</v>
      </c>
      <c r="E32" s="8">
        <f t="shared" si="7"/>
        <v>195</v>
      </c>
      <c r="F32" s="8">
        <f t="shared" si="7"/>
        <v>151</v>
      </c>
      <c r="G32" s="8">
        <f t="shared" si="7"/>
        <v>106</v>
      </c>
      <c r="H32" s="8">
        <f t="shared" si="7"/>
        <v>70</v>
      </c>
      <c r="I32" s="8">
        <f t="shared" si="7"/>
        <v>35</v>
      </c>
      <c r="J32" s="8">
        <f t="shared" si="7"/>
        <v>0</v>
      </c>
    </row>
    <row r="33" spans="1:10" x14ac:dyDescent="0.2">
      <c r="A33" s="2" t="s">
        <v>39</v>
      </c>
      <c r="B33" s="8">
        <f>B3+B19-B8</f>
        <v>105</v>
      </c>
      <c r="C33" s="8">
        <f t="shared" si="7"/>
        <v>67</v>
      </c>
      <c r="D33" s="8">
        <f t="shared" si="7"/>
        <v>87</v>
      </c>
      <c r="E33" s="8">
        <f t="shared" si="7"/>
        <v>87</v>
      </c>
      <c r="F33" s="8">
        <f t="shared" si="7"/>
        <v>39</v>
      </c>
      <c r="G33" s="8">
        <f t="shared" si="7"/>
        <v>52</v>
      </c>
      <c r="H33" s="8">
        <f t="shared" si="7"/>
        <v>74</v>
      </c>
      <c r="I33" s="8">
        <f t="shared" si="7"/>
        <v>47</v>
      </c>
      <c r="J33" s="8">
        <f t="shared" si="7"/>
        <v>0</v>
      </c>
    </row>
    <row r="37" spans="1:10" x14ac:dyDescent="0.2"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">
      <c r="B38" s="14"/>
      <c r="C38" s="14"/>
      <c r="D38" s="14"/>
      <c r="E38" s="14"/>
      <c r="F38" s="14"/>
      <c r="G38" s="14"/>
      <c r="H38" s="14"/>
      <c r="I38" s="14"/>
      <c r="J38" s="14"/>
    </row>
  </sheetData>
  <mergeCells count="2">
    <mergeCell ref="B5:J5"/>
    <mergeCell ref="B16:J16"/>
  </mergeCells>
  <printOptions horizontalCentered="1" verticalCentered="1" headings="1" gridLines="1" gridLinesSet="0"/>
  <pageMargins left="0.75" right="0.75" top="1" bottom="1" header="0.5" footer="0.5"/>
  <pageSetup scale="125" orientation="landscape" horizontalDpi="300"/>
  <headerFooter alignWithMargins="0">
    <oddHeader>PIGSKIN.XLS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8CE1-C0DB-B949-B724-ECE5761C01D0}">
  <sheetPr>
    <pageSetUpPr fitToPage="1"/>
  </sheetPr>
  <dimension ref="A1:I28"/>
  <sheetViews>
    <sheetView zoomScale="81" workbookViewId="0">
      <selection activeCell="D15" sqref="D15"/>
    </sheetView>
  </sheetViews>
  <sheetFormatPr baseColWidth="10" defaultColWidth="8.83203125" defaultRowHeight="16" x14ac:dyDescent="0.2"/>
  <cols>
    <col min="1" max="1" width="19.5" style="2" bestFit="1" customWidth="1"/>
    <col min="2" max="4" width="30.33203125" style="2" bestFit="1" customWidth="1"/>
    <col min="5" max="5" width="10.83203125" style="2" customWidth="1"/>
    <col min="6" max="9" width="19.5" style="2" bestFit="1" customWidth="1"/>
    <col min="10" max="10" width="21" style="2" bestFit="1" customWidth="1"/>
    <col min="11" max="15" width="19.5" style="2" bestFit="1" customWidth="1"/>
    <col min="16" max="16384" width="8.83203125" style="2"/>
  </cols>
  <sheetData>
    <row r="1" spans="1:9" x14ac:dyDescent="0.2">
      <c r="A1" s="33" t="s">
        <v>44</v>
      </c>
      <c r="B1" s="33" t="s">
        <v>121</v>
      </c>
      <c r="C1" s="33" t="s">
        <v>122</v>
      </c>
      <c r="D1" s="33" t="s">
        <v>123</v>
      </c>
      <c r="F1" s="33" t="s">
        <v>40</v>
      </c>
      <c r="G1" s="33" t="s">
        <v>41</v>
      </c>
      <c r="H1" s="33" t="s">
        <v>42</v>
      </c>
      <c r="I1" s="33" t="s">
        <v>43</v>
      </c>
    </row>
    <row r="2" spans="1:9" x14ac:dyDescent="0.2">
      <c r="A2" s="16">
        <v>1</v>
      </c>
      <c r="B2" s="17">
        <v>280</v>
      </c>
      <c r="C2" s="17">
        <v>290</v>
      </c>
      <c r="D2" s="17">
        <v>300</v>
      </c>
      <c r="F2" s="17">
        <v>1</v>
      </c>
      <c r="G2" s="17">
        <v>1</v>
      </c>
      <c r="H2" s="17">
        <v>0</v>
      </c>
      <c r="I2" s="17">
        <v>1</v>
      </c>
    </row>
    <row r="3" spans="1:9" x14ac:dyDescent="0.2">
      <c r="A3" s="16">
        <v>2</v>
      </c>
      <c r="B3" s="17">
        <v>300</v>
      </c>
      <c r="C3" s="17">
        <v>330</v>
      </c>
      <c r="D3" s="17">
        <v>350</v>
      </c>
      <c r="F3" s="17">
        <v>0</v>
      </c>
      <c r="G3" s="17">
        <v>1</v>
      </c>
      <c r="H3" s="17">
        <v>1</v>
      </c>
      <c r="I3" s="17">
        <v>1</v>
      </c>
    </row>
    <row r="4" spans="1:9" x14ac:dyDescent="0.2">
      <c r="A4" s="16">
        <v>3</v>
      </c>
      <c r="B4" s="17">
        <v>270</v>
      </c>
      <c r="C4" s="17">
        <v>280</v>
      </c>
      <c r="D4" s="17">
        <v>290</v>
      </c>
      <c r="F4" s="17">
        <v>0</v>
      </c>
      <c r="G4" s="17">
        <v>0</v>
      </c>
      <c r="H4" s="17">
        <v>1</v>
      </c>
      <c r="I4" s="17">
        <v>1</v>
      </c>
    </row>
    <row r="5" spans="1:9" x14ac:dyDescent="0.2">
      <c r="A5" s="16">
        <v>4</v>
      </c>
      <c r="B5" s="17">
        <v>180</v>
      </c>
      <c r="C5" s="17">
        <v>190</v>
      </c>
      <c r="D5" s="17">
        <v>200</v>
      </c>
      <c r="F5" s="17">
        <v>1</v>
      </c>
      <c r="G5" s="17">
        <v>0</v>
      </c>
      <c r="H5" s="17">
        <v>0</v>
      </c>
      <c r="I5" s="17">
        <v>0</v>
      </c>
    </row>
    <row r="6" spans="1:9" x14ac:dyDescent="0.2">
      <c r="A6" s="16">
        <v>5</v>
      </c>
      <c r="B6" s="17">
        <v>175</v>
      </c>
      <c r="C6" s="17">
        <v>160</v>
      </c>
      <c r="D6" s="17">
        <v>185</v>
      </c>
      <c r="F6" s="17">
        <v>0</v>
      </c>
      <c r="G6" s="17">
        <v>1</v>
      </c>
      <c r="H6" s="17">
        <v>0</v>
      </c>
      <c r="I6" s="17">
        <v>0</v>
      </c>
    </row>
    <row r="7" spans="1:9" x14ac:dyDescent="0.2">
      <c r="A7" s="16">
        <v>6</v>
      </c>
      <c r="B7" s="17">
        <v>225</v>
      </c>
      <c r="C7" s="17">
        <v>225</v>
      </c>
      <c r="D7" s="17">
        <v>225</v>
      </c>
      <c r="F7" s="17">
        <v>0</v>
      </c>
      <c r="G7" s="17">
        <v>1</v>
      </c>
      <c r="H7" s="17">
        <v>0</v>
      </c>
      <c r="I7" s="17">
        <v>1</v>
      </c>
    </row>
    <row r="8" spans="1:9" x14ac:dyDescent="0.2">
      <c r="A8" s="16">
        <v>7</v>
      </c>
      <c r="B8" s="17">
        <v>295</v>
      </c>
      <c r="C8" s="17">
        <v>295</v>
      </c>
      <c r="D8" s="17">
        <v>315</v>
      </c>
      <c r="F8" s="17">
        <v>1</v>
      </c>
      <c r="G8" s="17">
        <v>1</v>
      </c>
      <c r="H8" s="17">
        <v>1</v>
      </c>
      <c r="I8" s="17">
        <v>0</v>
      </c>
    </row>
    <row r="9" spans="1:9" x14ac:dyDescent="0.2">
      <c r="A9" s="16">
        <v>8</v>
      </c>
      <c r="B9" s="17">
        <v>305</v>
      </c>
      <c r="C9" s="17">
        <v>350</v>
      </c>
      <c r="D9" s="17">
        <v>320</v>
      </c>
      <c r="F9" s="17">
        <v>0</v>
      </c>
      <c r="G9" s="17">
        <v>1</v>
      </c>
      <c r="H9" s="17">
        <v>0</v>
      </c>
      <c r="I9" s="17">
        <v>1</v>
      </c>
    </row>
    <row r="11" spans="1:9" ht="17" thickBot="1" x14ac:dyDescent="0.25">
      <c r="A11" s="33" t="s">
        <v>44</v>
      </c>
      <c r="B11" s="34" t="s">
        <v>45</v>
      </c>
      <c r="C11" s="34" t="s">
        <v>46</v>
      </c>
      <c r="D11" s="34" t="s">
        <v>47</v>
      </c>
    </row>
    <row r="12" spans="1:9" x14ac:dyDescent="0.2">
      <c r="A12" s="22">
        <v>1</v>
      </c>
      <c r="B12" s="25">
        <v>0</v>
      </c>
      <c r="C12" s="26">
        <v>0</v>
      </c>
      <c r="D12" s="27">
        <v>0</v>
      </c>
    </row>
    <row r="13" spans="1:9" x14ac:dyDescent="0.2">
      <c r="A13" s="23">
        <v>2</v>
      </c>
      <c r="B13" s="28">
        <v>1</v>
      </c>
      <c r="C13" s="17">
        <v>0</v>
      </c>
      <c r="D13" s="29">
        <v>0</v>
      </c>
    </row>
    <row r="14" spans="1:9" x14ac:dyDescent="0.2">
      <c r="A14" s="24">
        <v>3</v>
      </c>
      <c r="B14" s="28">
        <v>0</v>
      </c>
      <c r="C14" s="17">
        <v>0</v>
      </c>
      <c r="D14" s="29">
        <v>0</v>
      </c>
    </row>
    <row r="15" spans="1:9" x14ac:dyDescent="0.2">
      <c r="A15" s="24">
        <v>4</v>
      </c>
      <c r="B15" s="28">
        <v>1</v>
      </c>
      <c r="C15" s="17">
        <v>0</v>
      </c>
      <c r="D15" s="29">
        <v>0</v>
      </c>
    </row>
    <row r="16" spans="1:9" x14ac:dyDescent="0.2">
      <c r="A16" s="24">
        <v>5</v>
      </c>
      <c r="B16" s="28">
        <v>0</v>
      </c>
      <c r="C16" s="17">
        <v>0</v>
      </c>
      <c r="D16" s="29">
        <v>0</v>
      </c>
    </row>
    <row r="17" spans="1:4" x14ac:dyDescent="0.2">
      <c r="A17" s="24">
        <v>6</v>
      </c>
      <c r="B17" s="28">
        <v>0</v>
      </c>
      <c r="C17" s="17">
        <v>1</v>
      </c>
      <c r="D17" s="29">
        <v>1</v>
      </c>
    </row>
    <row r="18" spans="1:4" x14ac:dyDescent="0.2">
      <c r="A18" s="24">
        <v>7</v>
      </c>
      <c r="B18" s="28">
        <v>0</v>
      </c>
      <c r="C18" s="17">
        <v>1</v>
      </c>
      <c r="D18" s="29">
        <v>1</v>
      </c>
    </row>
    <row r="19" spans="1:4" ht="17" thickBot="1" x14ac:dyDescent="0.25">
      <c r="A19" s="24">
        <v>8</v>
      </c>
      <c r="B19" s="30">
        <v>0</v>
      </c>
      <c r="C19" s="31">
        <v>0</v>
      </c>
      <c r="D19" s="32">
        <v>0</v>
      </c>
    </row>
    <row r="21" spans="1:4" x14ac:dyDescent="0.2">
      <c r="A21" s="108" t="s">
        <v>11</v>
      </c>
      <c r="B21" s="108"/>
      <c r="C21" s="108"/>
      <c r="D21" s="108"/>
    </row>
    <row r="22" spans="1:4" x14ac:dyDescent="0.2">
      <c r="B22" s="33" t="s">
        <v>124</v>
      </c>
      <c r="C22" s="33" t="s">
        <v>125</v>
      </c>
      <c r="D22" s="33" t="s">
        <v>126</v>
      </c>
    </row>
    <row r="23" spans="1:4" x14ac:dyDescent="0.2">
      <c r="A23" s="16" t="s">
        <v>40</v>
      </c>
      <c r="B23" s="16">
        <f>SUMPRODUCT(B12:B19,F2:F9)</f>
        <v>1</v>
      </c>
      <c r="C23" s="16">
        <f>SUMPRODUCT($C$12:$C$19,$F$2:$F$9)</f>
        <v>1</v>
      </c>
      <c r="D23" s="16">
        <f>SUMPRODUCT($D$12:$D$19,$F$2:$F$9)</f>
        <v>1</v>
      </c>
    </row>
    <row r="24" spans="1:4" x14ac:dyDescent="0.2">
      <c r="A24" s="16" t="s">
        <v>41</v>
      </c>
      <c r="B24" s="16">
        <f>SUMPRODUCT(B12:B19,G2:G9)</f>
        <v>1</v>
      </c>
      <c r="C24" s="16">
        <f>SUMPRODUCT($C$12:$C$19,$G$2:$G$9)</f>
        <v>2</v>
      </c>
      <c r="D24" s="16">
        <f>SUMPRODUCT($D$12:$D$19,$G$2:$G$9)</f>
        <v>2</v>
      </c>
    </row>
    <row r="25" spans="1:4" x14ac:dyDescent="0.2">
      <c r="A25" s="16" t="s">
        <v>42</v>
      </c>
      <c r="B25" s="16">
        <f>SUMPRODUCT(B12:B19,H2:H9)</f>
        <v>1</v>
      </c>
      <c r="C25" s="16">
        <f>SUMPRODUCT($C$12:$C$19,$H$2:$H$9)</f>
        <v>1</v>
      </c>
      <c r="D25" s="16">
        <f>SUMPRODUCT($D$12:$D$19,$H$2:$H$9)</f>
        <v>1</v>
      </c>
    </row>
    <row r="26" spans="1:4" x14ac:dyDescent="0.2">
      <c r="A26" s="16" t="s">
        <v>43</v>
      </c>
      <c r="B26" s="16">
        <f>SUMPRODUCT(B12:B19,I2:I9)</f>
        <v>1</v>
      </c>
      <c r="C26" s="16">
        <f>SUMPRODUCT($C$12:$C$19,$I$2:$I$9)</f>
        <v>1</v>
      </c>
      <c r="D26" s="16">
        <f>SUMPRODUCT($D$12:$D$19,$I$2:$I$9)</f>
        <v>1</v>
      </c>
    </row>
    <row r="28" spans="1:4" x14ac:dyDescent="0.2">
      <c r="A28" s="3" t="s">
        <v>48</v>
      </c>
      <c r="B28" s="35">
        <f>SUMPRODUCT(B2:B9,B12:B19)+SUMPRODUCT(C2:C9,C12:C19)+SUMPRODUCT(D2:D9,D12:D19)</f>
        <v>1540</v>
      </c>
    </row>
  </sheetData>
  <mergeCells count="1">
    <mergeCell ref="A21:D21"/>
  </mergeCells>
  <phoneticPr fontId="6" type="noConversion"/>
  <printOptions horizontalCentered="1" verticalCentered="1" headings="1" gridLines="1" gridLinesSet="0"/>
  <pageMargins left="0.75" right="0.75" top="1" bottom="1" header="0.5" footer="0.5"/>
  <pageSetup scale="77" orientation="landscape" horizontalDpi="300"/>
  <headerFooter alignWithMargins="0">
    <oddHeader>PIGSKIN.XLS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E545-9D52-CB41-B37D-FAB01AC14201}">
  <dimension ref="A1:G63"/>
  <sheetViews>
    <sheetView showGridLines="0" workbookViewId="0"/>
  </sheetViews>
  <sheetFormatPr baseColWidth="10" defaultRowHeight="13" x14ac:dyDescent="0.15"/>
  <cols>
    <col min="1" max="1" width="2.33203125" customWidth="1"/>
    <col min="2" max="2" width="18" bestFit="1" customWidth="1"/>
    <col min="3" max="3" width="26.33203125" bestFit="1" customWidth="1"/>
    <col min="4" max="4" width="12.83203125" bestFit="1" customWidth="1"/>
    <col min="5" max="5" width="10.33203125" bestFit="1" customWidth="1"/>
    <col min="6" max="6" width="10.1640625" bestFit="1" customWidth="1"/>
    <col min="7" max="7" width="5.83203125" bestFit="1" customWidth="1"/>
  </cols>
  <sheetData>
    <row r="1" spans="1:5" x14ac:dyDescent="0.15">
      <c r="A1" s="9" t="s">
        <v>21</v>
      </c>
    </row>
    <row r="2" spans="1:5" x14ac:dyDescent="0.15">
      <c r="A2" s="9" t="s">
        <v>49</v>
      </c>
    </row>
    <row r="3" spans="1:5" x14ac:dyDescent="0.15">
      <c r="A3" s="9" t="s">
        <v>118</v>
      </c>
    </row>
    <row r="4" spans="1:5" x14ac:dyDescent="0.15">
      <c r="A4" s="9" t="s">
        <v>0</v>
      </c>
    </row>
    <row r="5" spans="1:5" x14ac:dyDescent="0.15">
      <c r="A5" s="9" t="s">
        <v>1</v>
      </c>
    </row>
    <row r="6" spans="1:5" x14ac:dyDescent="0.15">
      <c r="A6" s="9"/>
      <c r="B6" t="s">
        <v>64</v>
      </c>
    </row>
    <row r="7" spans="1:5" x14ac:dyDescent="0.15">
      <c r="A7" s="9"/>
      <c r="B7" t="s">
        <v>119</v>
      </c>
    </row>
    <row r="8" spans="1:5" x14ac:dyDescent="0.15">
      <c r="A8" s="9"/>
      <c r="B8" t="s">
        <v>120</v>
      </c>
    </row>
    <row r="9" spans="1:5" x14ac:dyDescent="0.15">
      <c r="A9" s="9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19" t="s">
        <v>4</v>
      </c>
      <c r="C15" s="19" t="s">
        <v>5</v>
      </c>
      <c r="D15" s="19" t="s">
        <v>6</v>
      </c>
      <c r="E15" s="19" t="s">
        <v>7</v>
      </c>
    </row>
    <row r="16" spans="1:5" ht="14" thickBot="1" x14ac:dyDescent="0.2">
      <c r="B16" s="18" t="s">
        <v>65</v>
      </c>
      <c r="C16" s="18" t="s">
        <v>66</v>
      </c>
      <c r="D16" s="21">
        <v>2055</v>
      </c>
      <c r="E16" s="21">
        <v>1540</v>
      </c>
    </row>
    <row r="19" spans="1:6" ht="14" thickBot="1" x14ac:dyDescent="0.2">
      <c r="A19" t="s">
        <v>9</v>
      </c>
    </row>
    <row r="20" spans="1:6" ht="14" thickBot="1" x14ac:dyDescent="0.2">
      <c r="B20" s="19" t="s">
        <v>4</v>
      </c>
      <c r="C20" s="19" t="s">
        <v>5</v>
      </c>
      <c r="D20" s="19" t="s">
        <v>6</v>
      </c>
      <c r="E20" s="19" t="s">
        <v>7</v>
      </c>
      <c r="F20" s="19" t="s">
        <v>10</v>
      </c>
    </row>
    <row r="21" spans="1:6" x14ac:dyDescent="0.15">
      <c r="B21" s="20" t="s">
        <v>52</v>
      </c>
      <c r="C21" s="20" t="s">
        <v>46</v>
      </c>
      <c r="D21" s="20">
        <v>1</v>
      </c>
      <c r="E21" s="20">
        <v>0</v>
      </c>
      <c r="F21" s="20" t="s">
        <v>22</v>
      </c>
    </row>
    <row r="22" spans="1:6" x14ac:dyDescent="0.15">
      <c r="B22" s="20" t="s">
        <v>55</v>
      </c>
      <c r="C22" s="20" t="s">
        <v>46</v>
      </c>
      <c r="D22" s="20">
        <v>0</v>
      </c>
      <c r="E22" s="20">
        <v>0</v>
      </c>
      <c r="F22" s="20" t="s">
        <v>22</v>
      </c>
    </row>
    <row r="23" spans="1:6" x14ac:dyDescent="0.15">
      <c r="B23" s="20" t="s">
        <v>58</v>
      </c>
      <c r="C23" s="20" t="s">
        <v>46</v>
      </c>
      <c r="D23" s="20">
        <v>1</v>
      </c>
      <c r="E23" s="20">
        <v>0</v>
      </c>
      <c r="F23" s="20" t="s">
        <v>22</v>
      </c>
    </row>
    <row r="24" spans="1:6" x14ac:dyDescent="0.15">
      <c r="B24" s="20" t="s">
        <v>61</v>
      </c>
      <c r="C24" s="20" t="s">
        <v>46</v>
      </c>
      <c r="D24" s="20">
        <v>0</v>
      </c>
      <c r="E24" s="20">
        <v>0</v>
      </c>
      <c r="F24" s="20" t="s">
        <v>22</v>
      </c>
    </row>
    <row r="25" spans="1:6" x14ac:dyDescent="0.15">
      <c r="B25" s="20" t="s">
        <v>67</v>
      </c>
      <c r="C25" s="20" t="s">
        <v>46</v>
      </c>
      <c r="D25" s="20">
        <v>1</v>
      </c>
      <c r="E25" s="20">
        <v>0</v>
      </c>
      <c r="F25" s="20" t="s">
        <v>22</v>
      </c>
    </row>
    <row r="26" spans="1:6" x14ac:dyDescent="0.15">
      <c r="B26" s="20" t="s">
        <v>68</v>
      </c>
      <c r="C26" s="20" t="s">
        <v>46</v>
      </c>
      <c r="D26" s="20">
        <v>0</v>
      </c>
      <c r="E26" s="20">
        <v>1</v>
      </c>
      <c r="F26" s="20" t="s">
        <v>22</v>
      </c>
    </row>
    <row r="27" spans="1:6" x14ac:dyDescent="0.15">
      <c r="B27" s="20" t="s">
        <v>69</v>
      </c>
      <c r="C27" s="20" t="s">
        <v>46</v>
      </c>
      <c r="D27" s="20">
        <v>0</v>
      </c>
      <c r="E27" s="20">
        <v>1</v>
      </c>
      <c r="F27" s="20" t="s">
        <v>22</v>
      </c>
    </row>
    <row r="28" spans="1:6" x14ac:dyDescent="0.15">
      <c r="B28" s="20" t="s">
        <v>70</v>
      </c>
      <c r="C28" s="20" t="s">
        <v>46</v>
      </c>
      <c r="D28" s="20">
        <v>0</v>
      </c>
      <c r="E28" s="20">
        <v>0</v>
      </c>
      <c r="F28" s="20" t="s">
        <v>22</v>
      </c>
    </row>
    <row r="29" spans="1:6" x14ac:dyDescent="0.15">
      <c r="B29" s="20" t="s">
        <v>8</v>
      </c>
      <c r="C29" s="20" t="s">
        <v>45</v>
      </c>
      <c r="D29" s="20">
        <v>0</v>
      </c>
      <c r="E29" s="20">
        <v>0</v>
      </c>
      <c r="F29" s="20" t="s">
        <v>22</v>
      </c>
    </row>
    <row r="30" spans="1:6" x14ac:dyDescent="0.15">
      <c r="B30" s="20" t="s">
        <v>54</v>
      </c>
      <c r="C30" s="20" t="s">
        <v>45</v>
      </c>
      <c r="D30" s="20">
        <v>1</v>
      </c>
      <c r="E30" s="20">
        <v>1</v>
      </c>
      <c r="F30" s="20" t="s">
        <v>22</v>
      </c>
    </row>
    <row r="31" spans="1:6" x14ac:dyDescent="0.15">
      <c r="B31" s="20" t="s">
        <v>57</v>
      </c>
      <c r="C31" s="20" t="s">
        <v>45</v>
      </c>
      <c r="D31" s="20">
        <v>0</v>
      </c>
      <c r="E31" s="20">
        <v>0</v>
      </c>
      <c r="F31" s="20" t="s">
        <v>22</v>
      </c>
    </row>
    <row r="32" spans="1:6" x14ac:dyDescent="0.15">
      <c r="B32" s="20" t="s">
        <v>60</v>
      </c>
      <c r="C32" s="20" t="s">
        <v>45</v>
      </c>
      <c r="D32" s="20">
        <v>1</v>
      </c>
      <c r="E32" s="20">
        <v>1</v>
      </c>
      <c r="F32" s="20" t="s">
        <v>22</v>
      </c>
    </row>
    <row r="33" spans="1:7" x14ac:dyDescent="0.15">
      <c r="B33" s="20" t="s">
        <v>71</v>
      </c>
      <c r="C33" s="20" t="s">
        <v>45</v>
      </c>
      <c r="D33" s="20">
        <v>0</v>
      </c>
      <c r="E33" s="20">
        <v>0</v>
      </c>
      <c r="F33" s="20" t="s">
        <v>22</v>
      </c>
    </row>
    <row r="34" spans="1:7" x14ac:dyDescent="0.15">
      <c r="B34" s="20" t="s">
        <v>72</v>
      </c>
      <c r="C34" s="20" t="s">
        <v>45</v>
      </c>
      <c r="D34" s="20">
        <v>0</v>
      </c>
      <c r="E34" s="20">
        <v>0</v>
      </c>
      <c r="F34" s="20" t="s">
        <v>22</v>
      </c>
    </row>
    <row r="35" spans="1:7" x14ac:dyDescent="0.15">
      <c r="B35" s="20" t="s">
        <v>51</v>
      </c>
      <c r="C35" s="20" t="s">
        <v>45</v>
      </c>
      <c r="D35" s="20">
        <v>0</v>
      </c>
      <c r="E35" s="20">
        <v>0</v>
      </c>
      <c r="F35" s="20" t="s">
        <v>22</v>
      </c>
    </row>
    <row r="36" spans="1:7" x14ac:dyDescent="0.15">
      <c r="B36" s="20" t="s">
        <v>73</v>
      </c>
      <c r="C36" s="20" t="s">
        <v>45</v>
      </c>
      <c r="D36" s="20">
        <v>1</v>
      </c>
      <c r="E36" s="20">
        <v>0</v>
      </c>
      <c r="F36" s="20" t="s">
        <v>22</v>
      </c>
    </row>
    <row r="37" spans="1:7" x14ac:dyDescent="0.15">
      <c r="B37" s="20" t="s">
        <v>53</v>
      </c>
      <c r="C37" s="20" t="s">
        <v>47</v>
      </c>
      <c r="D37" s="20">
        <v>0</v>
      </c>
      <c r="E37" s="20">
        <v>0</v>
      </c>
      <c r="F37" s="20" t="s">
        <v>22</v>
      </c>
    </row>
    <row r="38" spans="1:7" x14ac:dyDescent="0.15">
      <c r="B38" s="20" t="s">
        <v>56</v>
      </c>
      <c r="C38" s="20" t="s">
        <v>47</v>
      </c>
      <c r="D38" s="20">
        <v>0</v>
      </c>
      <c r="E38" s="20">
        <v>0</v>
      </c>
      <c r="F38" s="20" t="s">
        <v>22</v>
      </c>
    </row>
    <row r="39" spans="1:7" x14ac:dyDescent="0.15">
      <c r="B39" s="20" t="s">
        <v>59</v>
      </c>
      <c r="C39" s="20" t="s">
        <v>47</v>
      </c>
      <c r="D39" s="20">
        <v>0</v>
      </c>
      <c r="E39" s="20">
        <v>0</v>
      </c>
      <c r="F39" s="20" t="s">
        <v>22</v>
      </c>
    </row>
    <row r="40" spans="1:7" x14ac:dyDescent="0.15">
      <c r="B40" s="20" t="s">
        <v>62</v>
      </c>
      <c r="C40" s="20" t="s">
        <v>47</v>
      </c>
      <c r="D40" s="20">
        <v>0</v>
      </c>
      <c r="E40" s="20">
        <v>0</v>
      </c>
      <c r="F40" s="20" t="s">
        <v>22</v>
      </c>
    </row>
    <row r="41" spans="1:7" x14ac:dyDescent="0.15">
      <c r="B41" s="20" t="s">
        <v>74</v>
      </c>
      <c r="C41" s="20" t="s">
        <v>47</v>
      </c>
      <c r="D41" s="20">
        <v>0</v>
      </c>
      <c r="E41" s="20">
        <v>0</v>
      </c>
      <c r="F41" s="20" t="s">
        <v>22</v>
      </c>
    </row>
    <row r="42" spans="1:7" x14ac:dyDescent="0.15">
      <c r="B42" s="20" t="s">
        <v>75</v>
      </c>
      <c r="C42" s="20" t="s">
        <v>47</v>
      </c>
      <c r="D42" s="20">
        <v>1</v>
      </c>
      <c r="E42" s="20">
        <v>1</v>
      </c>
      <c r="F42" s="20" t="s">
        <v>22</v>
      </c>
    </row>
    <row r="43" spans="1:7" x14ac:dyDescent="0.15">
      <c r="B43" s="20" t="s">
        <v>76</v>
      </c>
      <c r="C43" s="20" t="s">
        <v>47</v>
      </c>
      <c r="D43" s="20">
        <v>1</v>
      </c>
      <c r="E43" s="20">
        <v>1</v>
      </c>
      <c r="F43" s="20" t="s">
        <v>22</v>
      </c>
    </row>
    <row r="44" spans="1:7" ht="14" thickBot="1" x14ac:dyDescent="0.2">
      <c r="B44" s="18" t="s">
        <v>77</v>
      </c>
      <c r="C44" s="18" t="s">
        <v>47</v>
      </c>
      <c r="D44" s="18">
        <v>0</v>
      </c>
      <c r="E44" s="18">
        <v>0</v>
      </c>
      <c r="F44" s="18" t="s">
        <v>22</v>
      </c>
    </row>
    <row r="47" spans="1:7" ht="14" thickBot="1" x14ac:dyDescent="0.2">
      <c r="A47" t="s">
        <v>11</v>
      </c>
    </row>
    <row r="48" spans="1:7" ht="14" thickBot="1" x14ac:dyDescent="0.2">
      <c r="B48" s="19" t="s">
        <v>4</v>
      </c>
      <c r="C48" s="19" t="s">
        <v>5</v>
      </c>
      <c r="D48" s="19" t="s">
        <v>12</v>
      </c>
      <c r="E48" s="19" t="s">
        <v>13</v>
      </c>
      <c r="F48" s="19" t="s">
        <v>14</v>
      </c>
      <c r="G48" s="19" t="s">
        <v>15</v>
      </c>
    </row>
    <row r="49" spans="2:7" x14ac:dyDescent="0.15">
      <c r="B49" s="20" t="s">
        <v>78</v>
      </c>
      <c r="C49" s="20" t="s">
        <v>79</v>
      </c>
      <c r="D49" s="20">
        <v>1</v>
      </c>
      <c r="E49" s="20" t="s">
        <v>80</v>
      </c>
      <c r="F49" s="20" t="s">
        <v>16</v>
      </c>
      <c r="G49" s="20">
        <v>0</v>
      </c>
    </row>
    <row r="50" spans="2:7" x14ac:dyDescent="0.15">
      <c r="B50" s="20" t="s">
        <v>81</v>
      </c>
      <c r="C50" s="20" t="s">
        <v>82</v>
      </c>
      <c r="D50" s="20">
        <v>1</v>
      </c>
      <c r="E50" s="20" t="s">
        <v>83</v>
      </c>
      <c r="F50" s="20" t="s">
        <v>16</v>
      </c>
      <c r="G50" s="20">
        <v>0</v>
      </c>
    </row>
    <row r="51" spans="2:7" x14ac:dyDescent="0.15">
      <c r="B51" s="20" t="s">
        <v>84</v>
      </c>
      <c r="C51" s="20" t="s">
        <v>85</v>
      </c>
      <c r="D51" s="20">
        <v>1</v>
      </c>
      <c r="E51" s="20" t="s">
        <v>86</v>
      </c>
      <c r="F51" s="20" t="s">
        <v>16</v>
      </c>
      <c r="G51" s="20">
        <v>0</v>
      </c>
    </row>
    <row r="52" spans="2:7" x14ac:dyDescent="0.15">
      <c r="B52" s="20" t="s">
        <v>87</v>
      </c>
      <c r="C52" s="20" t="s">
        <v>88</v>
      </c>
      <c r="D52" s="20">
        <v>1</v>
      </c>
      <c r="E52" s="20" t="s">
        <v>89</v>
      </c>
      <c r="F52" s="20" t="s">
        <v>16</v>
      </c>
      <c r="G52" s="20">
        <v>0</v>
      </c>
    </row>
    <row r="53" spans="2:7" x14ac:dyDescent="0.15">
      <c r="B53" s="20" t="s">
        <v>91</v>
      </c>
      <c r="C53" s="20" t="s">
        <v>92</v>
      </c>
      <c r="D53" s="20">
        <v>2</v>
      </c>
      <c r="E53" s="20" t="s">
        <v>93</v>
      </c>
      <c r="F53" s="20" t="s">
        <v>90</v>
      </c>
      <c r="G53" s="20">
        <v>1</v>
      </c>
    </row>
    <row r="54" spans="2:7" x14ac:dyDescent="0.15">
      <c r="B54" s="20" t="s">
        <v>94</v>
      </c>
      <c r="C54" s="20" t="s">
        <v>95</v>
      </c>
      <c r="D54" s="20">
        <v>2</v>
      </c>
      <c r="E54" s="20" t="s">
        <v>96</v>
      </c>
      <c r="F54" s="20" t="s">
        <v>90</v>
      </c>
      <c r="G54" s="20">
        <v>1</v>
      </c>
    </row>
    <row r="55" spans="2:7" x14ac:dyDescent="0.15">
      <c r="B55" s="20" t="s">
        <v>97</v>
      </c>
      <c r="C55" s="20" t="s">
        <v>98</v>
      </c>
      <c r="D55" s="20">
        <v>1</v>
      </c>
      <c r="E55" s="20" t="s">
        <v>99</v>
      </c>
      <c r="F55" s="20" t="s">
        <v>16</v>
      </c>
      <c r="G55" s="20">
        <v>0</v>
      </c>
    </row>
    <row r="56" spans="2:7" x14ac:dyDescent="0.15">
      <c r="B56" s="20" t="s">
        <v>100</v>
      </c>
      <c r="C56" s="20" t="s">
        <v>101</v>
      </c>
      <c r="D56" s="20">
        <v>1</v>
      </c>
      <c r="E56" s="20" t="s">
        <v>102</v>
      </c>
      <c r="F56" s="20" t="s">
        <v>16</v>
      </c>
      <c r="G56" s="20">
        <v>0</v>
      </c>
    </row>
    <row r="57" spans="2:7" x14ac:dyDescent="0.15">
      <c r="B57" s="20" t="s">
        <v>103</v>
      </c>
      <c r="C57" s="20" t="s">
        <v>104</v>
      </c>
      <c r="D57" s="20">
        <v>1</v>
      </c>
      <c r="E57" s="20" t="s">
        <v>105</v>
      </c>
      <c r="F57" s="20" t="s">
        <v>16</v>
      </c>
      <c r="G57" s="20">
        <v>0</v>
      </c>
    </row>
    <row r="58" spans="2:7" x14ac:dyDescent="0.15">
      <c r="B58" s="20" t="s">
        <v>106</v>
      </c>
      <c r="C58" s="20" t="s">
        <v>107</v>
      </c>
      <c r="D58" s="20">
        <v>1</v>
      </c>
      <c r="E58" s="20" t="s">
        <v>108</v>
      </c>
      <c r="F58" s="20" t="s">
        <v>16</v>
      </c>
      <c r="G58" s="20">
        <v>0</v>
      </c>
    </row>
    <row r="59" spans="2:7" x14ac:dyDescent="0.15">
      <c r="B59" s="20" t="s">
        <v>109</v>
      </c>
      <c r="C59" s="20" t="s">
        <v>110</v>
      </c>
      <c r="D59" s="20">
        <v>1</v>
      </c>
      <c r="E59" s="20" t="s">
        <v>111</v>
      </c>
      <c r="F59" s="20" t="s">
        <v>16</v>
      </c>
      <c r="G59" s="20">
        <v>0</v>
      </c>
    </row>
    <row r="60" spans="2:7" x14ac:dyDescent="0.15">
      <c r="B60" s="20" t="s">
        <v>112</v>
      </c>
      <c r="C60" s="20" t="s">
        <v>113</v>
      </c>
      <c r="D60" s="20">
        <v>1</v>
      </c>
      <c r="E60" s="20" t="s">
        <v>114</v>
      </c>
      <c r="F60" s="20" t="s">
        <v>16</v>
      </c>
      <c r="G60" s="20">
        <v>0</v>
      </c>
    </row>
    <row r="61" spans="2:7" x14ac:dyDescent="0.15">
      <c r="B61" s="20" t="s">
        <v>115</v>
      </c>
      <c r="C61" s="20"/>
      <c r="D61" s="20"/>
      <c r="E61" s="20"/>
      <c r="F61" s="20"/>
      <c r="G61" s="20"/>
    </row>
    <row r="62" spans="2:7" x14ac:dyDescent="0.15">
      <c r="B62" s="20" t="s">
        <v>116</v>
      </c>
      <c r="C62" s="20"/>
      <c r="D62" s="20"/>
      <c r="E62" s="20"/>
      <c r="F62" s="20"/>
      <c r="G62" s="20"/>
    </row>
    <row r="63" spans="2:7" ht="14" thickBot="1" x14ac:dyDescent="0.2">
      <c r="B63" s="18" t="s">
        <v>117</v>
      </c>
      <c r="C63" s="18"/>
      <c r="D63" s="18"/>
      <c r="E63" s="18"/>
      <c r="F63" s="18"/>
      <c r="G6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EA6-A052-624D-8BA6-29747333D366}">
  <dimension ref="A1:J22"/>
  <sheetViews>
    <sheetView tabSelected="1" workbookViewId="0">
      <selection activeCell="B9" sqref="B9:E12"/>
    </sheetView>
  </sheetViews>
  <sheetFormatPr baseColWidth="10" defaultRowHeight="13" x14ac:dyDescent="0.15"/>
  <cols>
    <col min="1" max="1" width="17.5" customWidth="1"/>
    <col min="2" max="5" width="15.6640625" bestFit="1" customWidth="1"/>
    <col min="6" max="6" width="21.1640625" bestFit="1" customWidth="1"/>
    <col min="8" max="8" width="20.33203125" customWidth="1"/>
    <col min="9" max="9" width="18.1640625" customWidth="1"/>
    <col min="10" max="10" width="20.1640625" bestFit="1" customWidth="1"/>
  </cols>
  <sheetData>
    <row r="1" spans="1:10" ht="14" thickBot="1" x14ac:dyDescent="0.2">
      <c r="B1" s="112" t="s">
        <v>135</v>
      </c>
      <c r="C1" s="113"/>
      <c r="D1" s="113"/>
      <c r="E1" s="114"/>
    </row>
    <row r="2" spans="1:10" ht="23" customHeight="1" thickBot="1" x14ac:dyDescent="0.2">
      <c r="A2" s="87" t="s">
        <v>127</v>
      </c>
      <c r="B2" s="98">
        <v>1</v>
      </c>
      <c r="C2" s="98">
        <v>2</v>
      </c>
      <c r="D2" s="98">
        <v>3</v>
      </c>
      <c r="E2" s="99">
        <v>4</v>
      </c>
      <c r="G2" s="46" t="s">
        <v>128</v>
      </c>
      <c r="H2" s="47" t="s">
        <v>129</v>
      </c>
    </row>
    <row r="3" spans="1:10" ht="18" thickBot="1" x14ac:dyDescent="0.2">
      <c r="A3" s="90">
        <v>1</v>
      </c>
      <c r="B3" s="36">
        <v>1</v>
      </c>
      <c r="C3" s="36">
        <v>4</v>
      </c>
      <c r="D3" s="36">
        <v>5</v>
      </c>
      <c r="E3" s="37">
        <v>7</v>
      </c>
      <c r="G3" s="48" t="s">
        <v>130</v>
      </c>
      <c r="H3" s="49">
        <v>50</v>
      </c>
    </row>
    <row r="4" spans="1:10" ht="18" thickBot="1" x14ac:dyDescent="0.2">
      <c r="A4" s="90">
        <v>2</v>
      </c>
      <c r="B4" s="36">
        <v>4</v>
      </c>
      <c r="C4" s="36">
        <v>1</v>
      </c>
      <c r="D4" s="36">
        <v>3</v>
      </c>
      <c r="E4" s="37">
        <v>5</v>
      </c>
      <c r="G4" s="48" t="s">
        <v>131</v>
      </c>
      <c r="H4" s="49">
        <v>80</v>
      </c>
    </row>
    <row r="5" spans="1:10" ht="18" thickBot="1" x14ac:dyDescent="0.2">
      <c r="A5" s="90">
        <v>3</v>
      </c>
      <c r="B5" s="36">
        <v>5</v>
      </c>
      <c r="C5" s="36">
        <v>3</v>
      </c>
      <c r="D5" s="36">
        <v>1</v>
      </c>
      <c r="E5" s="37">
        <v>2</v>
      </c>
      <c r="G5" s="48" t="s">
        <v>132</v>
      </c>
      <c r="H5" s="49">
        <v>100</v>
      </c>
    </row>
    <row r="6" spans="1:10" ht="18" thickBot="1" x14ac:dyDescent="0.2">
      <c r="A6" s="92">
        <v>4</v>
      </c>
      <c r="B6" s="38">
        <v>7</v>
      </c>
      <c r="C6" s="38">
        <v>5</v>
      </c>
      <c r="D6" s="38">
        <v>2</v>
      </c>
      <c r="E6" s="39">
        <v>1</v>
      </c>
      <c r="G6" s="48" t="s">
        <v>133</v>
      </c>
      <c r="H6" s="49">
        <v>60</v>
      </c>
    </row>
    <row r="7" spans="1:10" ht="14" thickBot="1" x14ac:dyDescent="0.2"/>
    <row r="8" spans="1:10" ht="15" x14ac:dyDescent="0.15">
      <c r="A8" s="43" t="s">
        <v>134</v>
      </c>
      <c r="B8" s="44" t="s">
        <v>235</v>
      </c>
      <c r="C8" s="44" t="s">
        <v>236</v>
      </c>
      <c r="D8" s="44" t="s">
        <v>237</v>
      </c>
      <c r="E8" s="44" t="s">
        <v>238</v>
      </c>
      <c r="J8" s="40"/>
    </row>
    <row r="9" spans="1:10" ht="15" x14ac:dyDescent="0.15">
      <c r="A9" s="45">
        <v>1</v>
      </c>
      <c r="B9" s="54">
        <v>50</v>
      </c>
      <c r="C9" s="54">
        <v>50</v>
      </c>
      <c r="D9" s="54">
        <v>0</v>
      </c>
      <c r="E9" s="54">
        <v>0</v>
      </c>
      <c r="J9" s="40"/>
    </row>
    <row r="10" spans="1:10" ht="16" thickBot="1" x14ac:dyDescent="0.2">
      <c r="A10" s="45">
        <v>2</v>
      </c>
      <c r="B10" s="54">
        <v>0</v>
      </c>
      <c r="C10" s="54">
        <v>0</v>
      </c>
      <c r="D10" s="54">
        <v>0</v>
      </c>
      <c r="E10" s="54">
        <v>0</v>
      </c>
      <c r="J10" s="40"/>
    </row>
    <row r="11" spans="1:10" ht="15" x14ac:dyDescent="0.15">
      <c r="A11" s="97">
        <v>3</v>
      </c>
      <c r="B11" s="54">
        <v>0</v>
      </c>
      <c r="C11" s="54">
        <v>15</v>
      </c>
      <c r="D11" s="54">
        <v>100</v>
      </c>
      <c r="E11" s="54">
        <v>0</v>
      </c>
      <c r="G11" s="87">
        <v>88000</v>
      </c>
      <c r="H11" s="100">
        <f>SUM(H18:H21)*88000</f>
        <v>264000</v>
      </c>
      <c r="J11" s="40"/>
    </row>
    <row r="12" spans="1:10" ht="16" x14ac:dyDescent="0.15">
      <c r="A12" s="86">
        <v>4</v>
      </c>
      <c r="B12" s="96">
        <v>0</v>
      </c>
      <c r="C12" s="54">
        <v>15</v>
      </c>
      <c r="D12" s="54">
        <v>0</v>
      </c>
      <c r="E12" s="54">
        <v>60</v>
      </c>
      <c r="G12" s="101" t="s">
        <v>138</v>
      </c>
      <c r="H12" s="102">
        <f>(SUM(I18:I21)*80000)</f>
        <v>320000</v>
      </c>
      <c r="J12" s="41"/>
    </row>
    <row r="13" spans="1:10" ht="15" thickBot="1" x14ac:dyDescent="0.2">
      <c r="A13" s="51" t="s">
        <v>142</v>
      </c>
      <c r="B13" s="52">
        <f>SUM(B9:B12)</f>
        <v>50</v>
      </c>
      <c r="C13" s="52">
        <f t="shared" ref="C13:E13" si="0">SUM(C9:C12)</f>
        <v>80</v>
      </c>
      <c r="D13" s="52">
        <f t="shared" si="0"/>
        <v>100</v>
      </c>
      <c r="E13" s="53">
        <f t="shared" si="0"/>
        <v>60</v>
      </c>
      <c r="G13" s="103" t="s">
        <v>137</v>
      </c>
      <c r="H13" s="104">
        <f>SUM(H11:H12)</f>
        <v>584000</v>
      </c>
    </row>
    <row r="15" spans="1:10" ht="14" thickBot="1" x14ac:dyDescent="0.2"/>
    <row r="16" spans="1:10" ht="14" thickBot="1" x14ac:dyDescent="0.2">
      <c r="A16" s="42"/>
      <c r="B16" s="109" t="s">
        <v>136</v>
      </c>
      <c r="C16" s="110"/>
      <c r="D16" s="110"/>
      <c r="E16" s="111"/>
    </row>
    <row r="17" spans="1:10" x14ac:dyDescent="0.15">
      <c r="A17" s="56" t="s">
        <v>134</v>
      </c>
      <c r="B17" s="57">
        <v>1</v>
      </c>
      <c r="C17" s="58">
        <v>2</v>
      </c>
      <c r="D17" s="58">
        <v>3</v>
      </c>
      <c r="E17" s="62">
        <v>4</v>
      </c>
      <c r="F17" s="65" t="s">
        <v>142</v>
      </c>
      <c r="H17" s="87" t="s">
        <v>22</v>
      </c>
      <c r="I17" s="88" t="s">
        <v>232</v>
      </c>
      <c r="J17" s="89" t="s">
        <v>233</v>
      </c>
    </row>
    <row r="18" spans="1:10" x14ac:dyDescent="0.15">
      <c r="A18" s="59">
        <v>1</v>
      </c>
      <c r="B18" s="55">
        <f t="shared" ref="B18:E21" si="1">B3*B9</f>
        <v>50</v>
      </c>
      <c r="C18" s="55">
        <f t="shared" si="1"/>
        <v>200</v>
      </c>
      <c r="D18" s="55">
        <f t="shared" si="1"/>
        <v>0</v>
      </c>
      <c r="E18" s="63">
        <f t="shared" si="1"/>
        <v>0</v>
      </c>
      <c r="F18" s="66">
        <f>SUM(B18:E18)</f>
        <v>250</v>
      </c>
      <c r="H18" s="90">
        <f>IF(F18&gt;0,1,0)</f>
        <v>1</v>
      </c>
      <c r="I18" s="86">
        <f>ROUNDUP(F18/160,0)</f>
        <v>2</v>
      </c>
      <c r="J18" s="91">
        <f>I18*160</f>
        <v>320</v>
      </c>
    </row>
    <row r="19" spans="1:10" x14ac:dyDescent="0.15">
      <c r="A19" s="59">
        <v>2</v>
      </c>
      <c r="B19" s="55">
        <f t="shared" si="1"/>
        <v>0</v>
      </c>
      <c r="C19" s="55">
        <f t="shared" si="1"/>
        <v>0</v>
      </c>
      <c r="D19" s="55">
        <f t="shared" si="1"/>
        <v>0</v>
      </c>
      <c r="E19" s="63">
        <f t="shared" si="1"/>
        <v>0</v>
      </c>
      <c r="F19" s="66">
        <f t="shared" ref="F19:F21" si="2">SUM(B19:E19)</f>
        <v>0</v>
      </c>
      <c r="H19" s="90">
        <f t="shared" ref="H19:H21" si="3">IF(F19&gt;0,1,0)</f>
        <v>0</v>
      </c>
      <c r="I19" s="86">
        <f t="shared" ref="I19:I21" si="4">ROUNDUP(F19/160,0)</f>
        <v>0</v>
      </c>
      <c r="J19" s="91">
        <f t="shared" ref="J19:J21" si="5">I19*160</f>
        <v>0</v>
      </c>
    </row>
    <row r="20" spans="1:10" x14ac:dyDescent="0.15">
      <c r="A20" s="59">
        <v>3</v>
      </c>
      <c r="B20" s="55">
        <f t="shared" si="1"/>
        <v>0</v>
      </c>
      <c r="C20" s="55">
        <f t="shared" si="1"/>
        <v>45</v>
      </c>
      <c r="D20" s="55">
        <f t="shared" si="1"/>
        <v>100</v>
      </c>
      <c r="E20" s="63">
        <f t="shared" si="1"/>
        <v>0</v>
      </c>
      <c r="F20" s="66">
        <f t="shared" si="2"/>
        <v>145</v>
      </c>
      <c r="H20" s="90">
        <f t="shared" si="3"/>
        <v>1</v>
      </c>
      <c r="I20" s="86">
        <f t="shared" si="4"/>
        <v>1</v>
      </c>
      <c r="J20" s="91">
        <f t="shared" si="5"/>
        <v>160</v>
      </c>
    </row>
    <row r="21" spans="1:10" ht="14" thickBot="1" x14ac:dyDescent="0.2">
      <c r="A21" s="60">
        <v>4</v>
      </c>
      <c r="B21" s="61">
        <f t="shared" si="1"/>
        <v>0</v>
      </c>
      <c r="C21" s="61">
        <f t="shared" si="1"/>
        <v>75</v>
      </c>
      <c r="D21" s="61">
        <f t="shared" si="1"/>
        <v>0</v>
      </c>
      <c r="E21" s="64">
        <f t="shared" si="1"/>
        <v>60</v>
      </c>
      <c r="F21" s="67">
        <f t="shared" si="2"/>
        <v>135</v>
      </c>
      <c r="H21" s="92">
        <f t="shared" si="3"/>
        <v>1</v>
      </c>
      <c r="I21" s="93">
        <f t="shared" si="4"/>
        <v>1</v>
      </c>
      <c r="J21" s="94">
        <f t="shared" si="5"/>
        <v>160</v>
      </c>
    </row>
    <row r="22" spans="1:10" ht="14" thickBot="1" x14ac:dyDescent="0.2">
      <c r="B22" s="95">
        <f t="shared" ref="B22:E22" si="6">SUM(B18:B21)</f>
        <v>50</v>
      </c>
      <c r="C22" s="95">
        <f t="shared" si="6"/>
        <v>320</v>
      </c>
      <c r="D22" s="95">
        <f t="shared" si="6"/>
        <v>100</v>
      </c>
      <c r="E22" s="95">
        <f t="shared" si="6"/>
        <v>60</v>
      </c>
      <c r="F22" s="95">
        <f>SUM(F18:F21)</f>
        <v>530</v>
      </c>
    </row>
  </sheetData>
  <mergeCells count="2">
    <mergeCell ref="B16:E16"/>
    <mergeCell ref="B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CB9C-14E6-244E-9285-73729A03F76F}">
  <dimension ref="A1:G65"/>
  <sheetViews>
    <sheetView showGridLines="0" workbookViewId="0">
      <selection activeCell="L60" sqref="L60"/>
    </sheetView>
  </sheetViews>
  <sheetFormatPr baseColWidth="10" defaultRowHeight="13" x14ac:dyDescent="0.15"/>
  <cols>
    <col min="1" max="1" width="2.33203125" customWidth="1"/>
    <col min="2" max="2" width="18.6640625" bestFit="1" customWidth="1"/>
    <col min="3" max="3" width="32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5.83203125" bestFit="1" customWidth="1"/>
  </cols>
  <sheetData>
    <row r="1" spans="1:5" x14ac:dyDescent="0.15">
      <c r="A1" s="9" t="s">
        <v>21</v>
      </c>
    </row>
    <row r="2" spans="1:5" x14ac:dyDescent="0.15">
      <c r="A2" s="9" t="s">
        <v>139</v>
      </c>
    </row>
    <row r="3" spans="1:5" x14ac:dyDescent="0.15">
      <c r="A3" s="9" t="s">
        <v>148</v>
      </c>
    </row>
    <row r="4" spans="1:5" x14ac:dyDescent="0.15">
      <c r="A4" s="9" t="s">
        <v>0</v>
      </c>
    </row>
    <row r="5" spans="1:5" x14ac:dyDescent="0.15">
      <c r="A5" s="9" t="s">
        <v>1</v>
      </c>
    </row>
    <row r="6" spans="1:5" x14ac:dyDescent="0.15">
      <c r="A6" s="9"/>
      <c r="B6" t="s">
        <v>64</v>
      </c>
    </row>
    <row r="7" spans="1:5" x14ac:dyDescent="0.15">
      <c r="A7" s="9"/>
      <c r="B7" t="s">
        <v>149</v>
      </c>
    </row>
    <row r="8" spans="1:5" x14ac:dyDescent="0.15">
      <c r="A8" s="9"/>
      <c r="B8" t="s">
        <v>150</v>
      </c>
    </row>
    <row r="9" spans="1:5" x14ac:dyDescent="0.15">
      <c r="A9" s="9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19" t="s">
        <v>4</v>
      </c>
      <c r="C15" s="19" t="s">
        <v>5</v>
      </c>
      <c r="D15" s="19" t="s">
        <v>6</v>
      </c>
      <c r="E15" s="19" t="s">
        <v>7</v>
      </c>
    </row>
    <row r="16" spans="1:5" ht="14" thickBot="1" x14ac:dyDescent="0.2">
      <c r="B16" s="18" t="s">
        <v>140</v>
      </c>
      <c r="C16" s="18" t="s">
        <v>141</v>
      </c>
      <c r="D16" s="21">
        <v>371500</v>
      </c>
      <c r="E16" s="21">
        <v>233000</v>
      </c>
    </row>
    <row r="19" spans="1:6" ht="14" thickBot="1" x14ac:dyDescent="0.2">
      <c r="A19" t="s">
        <v>9</v>
      </c>
    </row>
    <row r="20" spans="1:6" ht="14" thickBot="1" x14ac:dyDescent="0.2">
      <c r="B20" s="19" t="s">
        <v>4</v>
      </c>
      <c r="C20" s="19" t="s">
        <v>5</v>
      </c>
      <c r="D20" s="19" t="s">
        <v>6</v>
      </c>
      <c r="E20" s="19" t="s">
        <v>7</v>
      </c>
      <c r="F20" s="19" t="s">
        <v>10</v>
      </c>
    </row>
    <row r="21" spans="1:6" x14ac:dyDescent="0.15">
      <c r="B21" s="20" t="s">
        <v>151</v>
      </c>
      <c r="C21" s="20" t="s">
        <v>147</v>
      </c>
      <c r="D21" s="20">
        <v>82</v>
      </c>
      <c r="E21" s="20">
        <v>50</v>
      </c>
      <c r="F21" s="20" t="s">
        <v>10</v>
      </c>
    </row>
    <row r="22" spans="1:6" x14ac:dyDescent="0.15">
      <c r="B22" s="20" t="s">
        <v>152</v>
      </c>
      <c r="C22" s="20"/>
      <c r="D22" s="20">
        <v>40</v>
      </c>
      <c r="E22" s="20">
        <v>0</v>
      </c>
      <c r="F22" s="20" t="s">
        <v>10</v>
      </c>
    </row>
    <row r="23" spans="1:6" x14ac:dyDescent="0.15">
      <c r="B23" s="20" t="s">
        <v>153</v>
      </c>
      <c r="C23" s="20"/>
      <c r="D23" s="20">
        <v>0</v>
      </c>
      <c r="E23" s="20">
        <v>0</v>
      </c>
      <c r="F23" s="20" t="s">
        <v>10</v>
      </c>
    </row>
    <row r="24" spans="1:6" x14ac:dyDescent="0.15">
      <c r="B24" s="20" t="s">
        <v>154</v>
      </c>
      <c r="C24" s="20"/>
      <c r="D24" s="20">
        <v>0</v>
      </c>
      <c r="E24" s="20">
        <v>0</v>
      </c>
      <c r="F24" s="20" t="s">
        <v>10</v>
      </c>
    </row>
    <row r="25" spans="1:6" x14ac:dyDescent="0.15">
      <c r="B25" s="20" t="s">
        <v>155</v>
      </c>
      <c r="C25" s="20" t="s">
        <v>147</v>
      </c>
      <c r="D25" s="20">
        <v>0</v>
      </c>
      <c r="E25" s="20">
        <v>0</v>
      </c>
      <c r="F25" s="20" t="s">
        <v>10</v>
      </c>
    </row>
    <row r="26" spans="1:6" x14ac:dyDescent="0.15">
      <c r="B26" s="20" t="s">
        <v>156</v>
      </c>
      <c r="C26" s="20"/>
      <c r="D26" s="20">
        <v>0</v>
      </c>
      <c r="E26" s="20">
        <v>80</v>
      </c>
      <c r="F26" s="20" t="s">
        <v>10</v>
      </c>
    </row>
    <row r="27" spans="1:6" x14ac:dyDescent="0.15">
      <c r="B27" s="20" t="s">
        <v>157</v>
      </c>
      <c r="C27" s="20"/>
      <c r="D27" s="20">
        <v>0</v>
      </c>
      <c r="E27" s="20">
        <v>0</v>
      </c>
      <c r="F27" s="20" t="s">
        <v>10</v>
      </c>
    </row>
    <row r="28" spans="1:6" x14ac:dyDescent="0.15">
      <c r="B28" s="20" t="s">
        <v>158</v>
      </c>
      <c r="C28" s="20"/>
      <c r="D28" s="20">
        <v>0</v>
      </c>
      <c r="E28" s="20">
        <v>0</v>
      </c>
      <c r="F28" s="20" t="s">
        <v>10</v>
      </c>
    </row>
    <row r="29" spans="1:6" x14ac:dyDescent="0.15">
      <c r="B29" s="20" t="s">
        <v>8</v>
      </c>
      <c r="C29" s="20" t="s">
        <v>147</v>
      </c>
      <c r="D29" s="20">
        <v>0</v>
      </c>
      <c r="E29" s="20">
        <v>0</v>
      </c>
      <c r="F29" s="20" t="s">
        <v>10</v>
      </c>
    </row>
    <row r="30" spans="1:6" x14ac:dyDescent="0.15">
      <c r="B30" s="20" t="s">
        <v>52</v>
      </c>
      <c r="C30" s="20"/>
      <c r="D30" s="20">
        <v>20</v>
      </c>
      <c r="E30" s="20">
        <v>0</v>
      </c>
      <c r="F30" s="20" t="s">
        <v>10</v>
      </c>
    </row>
    <row r="31" spans="1:6" x14ac:dyDescent="0.15">
      <c r="B31" s="20" t="s">
        <v>53</v>
      </c>
      <c r="C31" s="20"/>
      <c r="D31" s="20">
        <v>100</v>
      </c>
      <c r="E31" s="20">
        <v>100</v>
      </c>
      <c r="F31" s="20" t="s">
        <v>10</v>
      </c>
    </row>
    <row r="32" spans="1:6" x14ac:dyDescent="0.15">
      <c r="B32" s="20" t="s">
        <v>159</v>
      </c>
      <c r="C32" s="20"/>
      <c r="D32" s="20">
        <v>0</v>
      </c>
      <c r="E32" s="20">
        <v>0</v>
      </c>
      <c r="F32" s="20" t="s">
        <v>10</v>
      </c>
    </row>
    <row r="33" spans="1:7" x14ac:dyDescent="0.15">
      <c r="B33" s="20" t="s">
        <v>54</v>
      </c>
      <c r="C33" s="20" t="s">
        <v>147</v>
      </c>
      <c r="D33" s="20">
        <v>0</v>
      </c>
      <c r="E33" s="20">
        <v>0</v>
      </c>
      <c r="F33" s="20" t="s">
        <v>10</v>
      </c>
    </row>
    <row r="34" spans="1:7" x14ac:dyDescent="0.15">
      <c r="B34" s="20" t="s">
        <v>55</v>
      </c>
      <c r="C34" s="20"/>
      <c r="D34" s="20">
        <v>21</v>
      </c>
      <c r="E34" s="20">
        <v>0</v>
      </c>
      <c r="F34" s="20" t="s">
        <v>10</v>
      </c>
    </row>
    <row r="35" spans="1:7" x14ac:dyDescent="0.15">
      <c r="B35" s="20" t="s">
        <v>56</v>
      </c>
      <c r="C35" s="20"/>
      <c r="D35" s="20">
        <v>0</v>
      </c>
      <c r="E35" s="20">
        <v>0</v>
      </c>
      <c r="F35" s="20" t="s">
        <v>10</v>
      </c>
    </row>
    <row r="36" spans="1:7" ht="14" thickBot="1" x14ac:dyDescent="0.2">
      <c r="B36" s="18" t="s">
        <v>160</v>
      </c>
      <c r="C36" s="18"/>
      <c r="D36" s="18">
        <v>60</v>
      </c>
      <c r="E36" s="18">
        <v>60</v>
      </c>
      <c r="F36" s="18" t="s">
        <v>10</v>
      </c>
    </row>
    <row r="39" spans="1:7" ht="14" thickBot="1" x14ac:dyDescent="0.2">
      <c r="A39" t="s">
        <v>11</v>
      </c>
    </row>
    <row r="40" spans="1:7" ht="14" thickBot="1" x14ac:dyDescent="0.2">
      <c r="B40" s="19" t="s">
        <v>4</v>
      </c>
      <c r="C40" s="19" t="s">
        <v>5</v>
      </c>
      <c r="D40" s="19" t="s">
        <v>12</v>
      </c>
      <c r="E40" s="19" t="s">
        <v>13</v>
      </c>
      <c r="F40" s="19" t="s">
        <v>14</v>
      </c>
      <c r="G40" s="19" t="s">
        <v>15</v>
      </c>
    </row>
    <row r="41" spans="1:7" x14ac:dyDescent="0.15">
      <c r="B41" s="20" t="s">
        <v>57</v>
      </c>
      <c r="C41" s="20" t="s">
        <v>161</v>
      </c>
      <c r="D41" s="20">
        <v>50</v>
      </c>
      <c r="E41" s="20" t="s">
        <v>162</v>
      </c>
      <c r="F41" s="20" t="s">
        <v>16</v>
      </c>
      <c r="G41" s="20">
        <v>0</v>
      </c>
    </row>
    <row r="42" spans="1:7" x14ac:dyDescent="0.15">
      <c r="B42" s="20" t="s">
        <v>58</v>
      </c>
      <c r="C42" s="20" t="s">
        <v>142</v>
      </c>
      <c r="D42" s="20">
        <v>80</v>
      </c>
      <c r="E42" s="20" t="s">
        <v>163</v>
      </c>
      <c r="F42" s="20" t="s">
        <v>16</v>
      </c>
      <c r="G42" s="20">
        <v>0</v>
      </c>
    </row>
    <row r="43" spans="1:7" x14ac:dyDescent="0.15">
      <c r="B43" s="20" t="s">
        <v>59</v>
      </c>
      <c r="C43" s="20" t="s">
        <v>142</v>
      </c>
      <c r="D43" s="20">
        <v>100</v>
      </c>
      <c r="E43" s="20" t="s">
        <v>164</v>
      </c>
      <c r="F43" s="20" t="s">
        <v>16</v>
      </c>
      <c r="G43" s="20">
        <v>0</v>
      </c>
    </row>
    <row r="44" spans="1:7" x14ac:dyDescent="0.15">
      <c r="B44" s="20" t="s">
        <v>143</v>
      </c>
      <c r="C44" s="20" t="s">
        <v>142</v>
      </c>
      <c r="D44" s="20">
        <v>60</v>
      </c>
      <c r="E44" s="20" t="s">
        <v>165</v>
      </c>
      <c r="F44" s="20" t="s">
        <v>16</v>
      </c>
      <c r="G44" s="20">
        <v>0</v>
      </c>
    </row>
    <row r="45" spans="1:7" x14ac:dyDescent="0.15">
      <c r="B45" s="20" t="s">
        <v>166</v>
      </c>
      <c r="C45" s="20" t="s">
        <v>142</v>
      </c>
      <c r="D45" s="20">
        <v>50</v>
      </c>
      <c r="E45" s="20" t="s">
        <v>167</v>
      </c>
      <c r="F45" s="20" t="s">
        <v>90</v>
      </c>
      <c r="G45" s="20">
        <v>110</v>
      </c>
    </row>
    <row r="46" spans="1:7" x14ac:dyDescent="0.15">
      <c r="B46" s="20" t="s">
        <v>144</v>
      </c>
      <c r="C46" s="20" t="s">
        <v>142</v>
      </c>
      <c r="D46" s="20">
        <v>80</v>
      </c>
      <c r="E46" s="20" t="s">
        <v>168</v>
      </c>
      <c r="F46" s="20" t="s">
        <v>90</v>
      </c>
      <c r="G46" s="20">
        <v>80</v>
      </c>
    </row>
    <row r="47" spans="1:7" x14ac:dyDescent="0.15">
      <c r="B47" s="20" t="s">
        <v>145</v>
      </c>
      <c r="C47" s="20" t="s">
        <v>142</v>
      </c>
      <c r="D47" s="20">
        <v>100</v>
      </c>
      <c r="E47" s="20" t="s">
        <v>169</v>
      </c>
      <c r="F47" s="20" t="s">
        <v>90</v>
      </c>
      <c r="G47" s="20">
        <v>60</v>
      </c>
    </row>
    <row r="48" spans="1:7" x14ac:dyDescent="0.15">
      <c r="B48" s="20" t="s">
        <v>146</v>
      </c>
      <c r="C48" s="20" t="s">
        <v>142</v>
      </c>
      <c r="D48" s="20">
        <v>60</v>
      </c>
      <c r="E48" s="20" t="s">
        <v>170</v>
      </c>
      <c r="F48" s="20" t="s">
        <v>90</v>
      </c>
      <c r="G48" s="20">
        <v>100</v>
      </c>
    </row>
    <row r="49" spans="2:7" x14ac:dyDescent="0.15">
      <c r="B49" s="20" t="s">
        <v>151</v>
      </c>
      <c r="C49" s="20" t="s">
        <v>147</v>
      </c>
      <c r="D49" s="20">
        <v>50</v>
      </c>
      <c r="E49" s="20" t="s">
        <v>171</v>
      </c>
      <c r="F49" s="20" t="s">
        <v>90</v>
      </c>
      <c r="G49" s="20">
        <v>50</v>
      </c>
    </row>
    <row r="50" spans="2:7" x14ac:dyDescent="0.15">
      <c r="B50" s="20" t="s">
        <v>152</v>
      </c>
      <c r="C50" s="20"/>
      <c r="D50" s="20">
        <v>0</v>
      </c>
      <c r="E50" s="20" t="s">
        <v>172</v>
      </c>
      <c r="F50" s="20" t="s">
        <v>16</v>
      </c>
      <c r="G50" s="20">
        <v>0</v>
      </c>
    </row>
    <row r="51" spans="2:7" x14ac:dyDescent="0.15">
      <c r="B51" s="20" t="s">
        <v>153</v>
      </c>
      <c r="C51" s="20"/>
      <c r="D51" s="20">
        <v>0</v>
      </c>
      <c r="E51" s="20" t="s">
        <v>173</v>
      </c>
      <c r="F51" s="20" t="s">
        <v>16</v>
      </c>
      <c r="G51" s="20">
        <v>0</v>
      </c>
    </row>
    <row r="52" spans="2:7" x14ac:dyDescent="0.15">
      <c r="B52" s="20" t="s">
        <v>154</v>
      </c>
      <c r="C52" s="20"/>
      <c r="D52" s="20">
        <v>0</v>
      </c>
      <c r="E52" s="20" t="s">
        <v>174</v>
      </c>
      <c r="F52" s="20" t="s">
        <v>16</v>
      </c>
      <c r="G52" s="20">
        <v>0</v>
      </c>
    </row>
    <row r="53" spans="2:7" x14ac:dyDescent="0.15">
      <c r="B53" s="20" t="s">
        <v>155</v>
      </c>
      <c r="C53" s="20" t="s">
        <v>147</v>
      </c>
      <c r="D53" s="20">
        <v>0</v>
      </c>
      <c r="E53" s="20" t="s">
        <v>175</v>
      </c>
      <c r="F53" s="20" t="s">
        <v>16</v>
      </c>
      <c r="G53" s="20">
        <v>0</v>
      </c>
    </row>
    <row r="54" spans="2:7" x14ac:dyDescent="0.15">
      <c r="B54" s="20" t="s">
        <v>156</v>
      </c>
      <c r="C54" s="20"/>
      <c r="D54" s="20">
        <v>80</v>
      </c>
      <c r="E54" s="20" t="s">
        <v>176</v>
      </c>
      <c r="F54" s="20" t="s">
        <v>90</v>
      </c>
      <c r="G54" s="20">
        <v>80</v>
      </c>
    </row>
    <row r="55" spans="2:7" x14ac:dyDescent="0.15">
      <c r="B55" s="20" t="s">
        <v>157</v>
      </c>
      <c r="C55" s="20"/>
      <c r="D55" s="20">
        <v>0</v>
      </c>
      <c r="E55" s="20" t="s">
        <v>177</v>
      </c>
      <c r="F55" s="20" t="s">
        <v>16</v>
      </c>
      <c r="G55" s="20">
        <v>0</v>
      </c>
    </row>
    <row r="56" spans="2:7" x14ac:dyDescent="0.15">
      <c r="B56" s="20" t="s">
        <v>158</v>
      </c>
      <c r="C56" s="20"/>
      <c r="D56" s="20">
        <v>0</v>
      </c>
      <c r="E56" s="20" t="s">
        <v>178</v>
      </c>
      <c r="F56" s="20" t="s">
        <v>16</v>
      </c>
      <c r="G56" s="20">
        <v>0</v>
      </c>
    </row>
    <row r="57" spans="2:7" x14ac:dyDescent="0.15">
      <c r="B57" s="20" t="s">
        <v>8</v>
      </c>
      <c r="C57" s="20" t="s">
        <v>147</v>
      </c>
      <c r="D57" s="20">
        <v>0</v>
      </c>
      <c r="E57" s="20" t="s">
        <v>179</v>
      </c>
      <c r="F57" s="20" t="s">
        <v>16</v>
      </c>
      <c r="G57" s="20">
        <v>0</v>
      </c>
    </row>
    <row r="58" spans="2:7" x14ac:dyDescent="0.15">
      <c r="B58" s="20" t="s">
        <v>52</v>
      </c>
      <c r="C58" s="20"/>
      <c r="D58" s="20">
        <v>0</v>
      </c>
      <c r="E58" s="20" t="s">
        <v>180</v>
      </c>
      <c r="F58" s="20" t="s">
        <v>16</v>
      </c>
      <c r="G58" s="20">
        <v>0</v>
      </c>
    </row>
    <row r="59" spans="2:7" x14ac:dyDescent="0.15">
      <c r="B59" s="20" t="s">
        <v>53</v>
      </c>
      <c r="C59" s="20"/>
      <c r="D59" s="20">
        <v>100</v>
      </c>
      <c r="E59" s="20" t="s">
        <v>181</v>
      </c>
      <c r="F59" s="20" t="s">
        <v>90</v>
      </c>
      <c r="G59" s="20">
        <v>100</v>
      </c>
    </row>
    <row r="60" spans="2:7" x14ac:dyDescent="0.15">
      <c r="B60" s="20" t="s">
        <v>159</v>
      </c>
      <c r="C60" s="20"/>
      <c r="D60" s="20">
        <v>0</v>
      </c>
      <c r="E60" s="20" t="s">
        <v>182</v>
      </c>
      <c r="F60" s="20" t="s">
        <v>16</v>
      </c>
      <c r="G60" s="20">
        <v>0</v>
      </c>
    </row>
    <row r="61" spans="2:7" x14ac:dyDescent="0.15">
      <c r="B61" s="20" t="s">
        <v>54</v>
      </c>
      <c r="C61" s="20" t="s">
        <v>147</v>
      </c>
      <c r="D61" s="20">
        <v>0</v>
      </c>
      <c r="E61" s="20" t="s">
        <v>183</v>
      </c>
      <c r="F61" s="20" t="s">
        <v>16</v>
      </c>
      <c r="G61" s="20">
        <v>0</v>
      </c>
    </row>
    <row r="62" spans="2:7" x14ac:dyDescent="0.15">
      <c r="B62" s="20" t="s">
        <v>55</v>
      </c>
      <c r="C62" s="20"/>
      <c r="D62" s="20">
        <v>0</v>
      </c>
      <c r="E62" s="20" t="s">
        <v>184</v>
      </c>
      <c r="F62" s="20" t="s">
        <v>16</v>
      </c>
      <c r="G62" s="20">
        <v>0</v>
      </c>
    </row>
    <row r="63" spans="2:7" x14ac:dyDescent="0.15">
      <c r="B63" s="20" t="s">
        <v>56</v>
      </c>
      <c r="C63" s="20"/>
      <c r="D63" s="20">
        <v>0</v>
      </c>
      <c r="E63" s="20" t="s">
        <v>185</v>
      </c>
      <c r="F63" s="20" t="s">
        <v>16</v>
      </c>
      <c r="G63" s="20">
        <v>0</v>
      </c>
    </row>
    <row r="64" spans="2:7" x14ac:dyDescent="0.15">
      <c r="B64" s="20" t="s">
        <v>160</v>
      </c>
      <c r="C64" s="20"/>
      <c r="D64" s="20">
        <v>60</v>
      </c>
      <c r="E64" s="20" t="s">
        <v>186</v>
      </c>
      <c r="F64" s="20" t="s">
        <v>90</v>
      </c>
      <c r="G64" s="20">
        <v>60</v>
      </c>
    </row>
    <row r="65" spans="2:7" ht="14" thickBot="1" x14ac:dyDescent="0.2">
      <c r="B65" s="18" t="s">
        <v>187</v>
      </c>
      <c r="C65" s="18"/>
      <c r="D65" s="18"/>
      <c r="E65" s="18"/>
      <c r="F65" s="18"/>
      <c r="G6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163B-69E6-9145-852A-8F65A3A72704}">
  <dimension ref="A1:O25"/>
  <sheetViews>
    <sheetView workbookViewId="0">
      <selection activeCell="N29" sqref="N29"/>
    </sheetView>
  </sheetViews>
  <sheetFormatPr baseColWidth="10" defaultRowHeight="13" x14ac:dyDescent="0.15"/>
  <cols>
    <col min="1" max="1" width="14.83203125" bestFit="1" customWidth="1"/>
    <col min="2" max="2" width="11.1640625" bestFit="1" customWidth="1"/>
    <col min="3" max="3" width="10.83203125" bestFit="1" customWidth="1"/>
    <col min="4" max="5" width="11.83203125" bestFit="1" customWidth="1"/>
    <col min="7" max="255" width="8.83203125" customWidth="1"/>
    <col min="256" max="256" width="14.83203125" bestFit="1" customWidth="1"/>
    <col min="257" max="257" width="12.5" bestFit="1" customWidth="1"/>
    <col min="258" max="258" width="8.83203125" customWidth="1"/>
    <col min="260" max="511" width="8.83203125" customWidth="1"/>
    <col min="512" max="512" width="14.83203125" bestFit="1" customWidth="1"/>
    <col min="513" max="513" width="12.5" bestFit="1" customWidth="1"/>
    <col min="514" max="514" width="8.83203125" customWidth="1"/>
    <col min="516" max="767" width="8.83203125" customWidth="1"/>
    <col min="768" max="768" width="14.83203125" bestFit="1" customWidth="1"/>
    <col min="769" max="769" width="12.5" bestFit="1" customWidth="1"/>
    <col min="770" max="770" width="8.83203125" customWidth="1"/>
    <col min="772" max="1023" width="8.83203125" customWidth="1"/>
    <col min="1024" max="1024" width="14.83203125" bestFit="1" customWidth="1"/>
    <col min="1025" max="1025" width="12.5" bestFit="1" customWidth="1"/>
    <col min="1026" max="1026" width="8.83203125" customWidth="1"/>
    <col min="1028" max="1279" width="8.83203125" customWidth="1"/>
    <col min="1280" max="1280" width="14.83203125" bestFit="1" customWidth="1"/>
    <col min="1281" max="1281" width="12.5" bestFit="1" customWidth="1"/>
    <col min="1282" max="1282" width="8.83203125" customWidth="1"/>
    <col min="1284" max="1535" width="8.83203125" customWidth="1"/>
    <col min="1536" max="1536" width="14.83203125" bestFit="1" customWidth="1"/>
    <col min="1537" max="1537" width="12.5" bestFit="1" customWidth="1"/>
    <col min="1538" max="1538" width="8.83203125" customWidth="1"/>
    <col min="1540" max="1791" width="8.83203125" customWidth="1"/>
    <col min="1792" max="1792" width="14.83203125" bestFit="1" customWidth="1"/>
    <col min="1793" max="1793" width="12.5" bestFit="1" customWidth="1"/>
    <col min="1794" max="1794" width="8.83203125" customWidth="1"/>
    <col min="1796" max="2047" width="8.83203125" customWidth="1"/>
    <col min="2048" max="2048" width="14.83203125" bestFit="1" customWidth="1"/>
    <col min="2049" max="2049" width="12.5" bestFit="1" customWidth="1"/>
    <col min="2050" max="2050" width="8.83203125" customWidth="1"/>
    <col min="2052" max="2303" width="8.83203125" customWidth="1"/>
    <col min="2304" max="2304" width="14.83203125" bestFit="1" customWidth="1"/>
    <col min="2305" max="2305" width="12.5" bestFit="1" customWidth="1"/>
    <col min="2306" max="2306" width="8.83203125" customWidth="1"/>
    <col min="2308" max="2559" width="8.83203125" customWidth="1"/>
    <col min="2560" max="2560" width="14.83203125" bestFit="1" customWidth="1"/>
    <col min="2561" max="2561" width="12.5" bestFit="1" customWidth="1"/>
    <col min="2562" max="2562" width="8.83203125" customWidth="1"/>
    <col min="2564" max="2815" width="8.83203125" customWidth="1"/>
    <col min="2816" max="2816" width="14.83203125" bestFit="1" customWidth="1"/>
    <col min="2817" max="2817" width="12.5" bestFit="1" customWidth="1"/>
    <col min="2818" max="2818" width="8.83203125" customWidth="1"/>
    <col min="2820" max="3071" width="8.83203125" customWidth="1"/>
    <col min="3072" max="3072" width="14.83203125" bestFit="1" customWidth="1"/>
    <col min="3073" max="3073" width="12.5" bestFit="1" customWidth="1"/>
    <col min="3074" max="3074" width="8.83203125" customWidth="1"/>
    <col min="3076" max="3327" width="8.83203125" customWidth="1"/>
    <col min="3328" max="3328" width="14.83203125" bestFit="1" customWidth="1"/>
    <col min="3329" max="3329" width="12.5" bestFit="1" customWidth="1"/>
    <col min="3330" max="3330" width="8.83203125" customWidth="1"/>
    <col min="3332" max="3583" width="8.83203125" customWidth="1"/>
    <col min="3584" max="3584" width="14.83203125" bestFit="1" customWidth="1"/>
    <col min="3585" max="3585" width="12.5" bestFit="1" customWidth="1"/>
    <col min="3586" max="3586" width="8.83203125" customWidth="1"/>
    <col min="3588" max="3839" width="8.83203125" customWidth="1"/>
    <col min="3840" max="3840" width="14.83203125" bestFit="1" customWidth="1"/>
    <col min="3841" max="3841" width="12.5" bestFit="1" customWidth="1"/>
    <col min="3842" max="3842" width="8.83203125" customWidth="1"/>
    <col min="3844" max="4095" width="8.83203125" customWidth="1"/>
    <col min="4096" max="4096" width="14.83203125" bestFit="1" customWidth="1"/>
    <col min="4097" max="4097" width="12.5" bestFit="1" customWidth="1"/>
    <col min="4098" max="4098" width="8.83203125" customWidth="1"/>
    <col min="4100" max="4351" width="8.83203125" customWidth="1"/>
    <col min="4352" max="4352" width="14.83203125" bestFit="1" customWidth="1"/>
    <col min="4353" max="4353" width="12.5" bestFit="1" customWidth="1"/>
    <col min="4354" max="4354" width="8.83203125" customWidth="1"/>
    <col min="4356" max="4607" width="8.83203125" customWidth="1"/>
    <col min="4608" max="4608" width="14.83203125" bestFit="1" customWidth="1"/>
    <col min="4609" max="4609" width="12.5" bestFit="1" customWidth="1"/>
    <col min="4610" max="4610" width="8.83203125" customWidth="1"/>
    <col min="4612" max="4863" width="8.83203125" customWidth="1"/>
    <col min="4864" max="4864" width="14.83203125" bestFit="1" customWidth="1"/>
    <col min="4865" max="4865" width="12.5" bestFit="1" customWidth="1"/>
    <col min="4866" max="4866" width="8.83203125" customWidth="1"/>
    <col min="4868" max="5119" width="8.83203125" customWidth="1"/>
    <col min="5120" max="5120" width="14.83203125" bestFit="1" customWidth="1"/>
    <col min="5121" max="5121" width="12.5" bestFit="1" customWidth="1"/>
    <col min="5122" max="5122" width="8.83203125" customWidth="1"/>
    <col min="5124" max="5375" width="8.83203125" customWidth="1"/>
    <col min="5376" max="5376" width="14.83203125" bestFit="1" customWidth="1"/>
    <col min="5377" max="5377" width="12.5" bestFit="1" customWidth="1"/>
    <col min="5378" max="5378" width="8.83203125" customWidth="1"/>
    <col min="5380" max="5631" width="8.83203125" customWidth="1"/>
    <col min="5632" max="5632" width="14.83203125" bestFit="1" customWidth="1"/>
    <col min="5633" max="5633" width="12.5" bestFit="1" customWidth="1"/>
    <col min="5634" max="5634" width="8.83203125" customWidth="1"/>
    <col min="5636" max="5887" width="8.83203125" customWidth="1"/>
    <col min="5888" max="5888" width="14.83203125" bestFit="1" customWidth="1"/>
    <col min="5889" max="5889" width="12.5" bestFit="1" customWidth="1"/>
    <col min="5890" max="5890" width="8.83203125" customWidth="1"/>
    <col min="5892" max="6143" width="8.83203125" customWidth="1"/>
    <col min="6144" max="6144" width="14.83203125" bestFit="1" customWidth="1"/>
    <col min="6145" max="6145" width="12.5" bestFit="1" customWidth="1"/>
    <col min="6146" max="6146" width="8.83203125" customWidth="1"/>
    <col min="6148" max="6399" width="8.83203125" customWidth="1"/>
    <col min="6400" max="6400" width="14.83203125" bestFit="1" customWidth="1"/>
    <col min="6401" max="6401" width="12.5" bestFit="1" customWidth="1"/>
    <col min="6402" max="6402" width="8.83203125" customWidth="1"/>
    <col min="6404" max="6655" width="8.83203125" customWidth="1"/>
    <col min="6656" max="6656" width="14.83203125" bestFit="1" customWidth="1"/>
    <col min="6657" max="6657" width="12.5" bestFit="1" customWidth="1"/>
    <col min="6658" max="6658" width="8.83203125" customWidth="1"/>
    <col min="6660" max="6911" width="8.83203125" customWidth="1"/>
    <col min="6912" max="6912" width="14.83203125" bestFit="1" customWidth="1"/>
    <col min="6913" max="6913" width="12.5" bestFit="1" customWidth="1"/>
    <col min="6914" max="6914" width="8.83203125" customWidth="1"/>
    <col min="6916" max="7167" width="8.83203125" customWidth="1"/>
    <col min="7168" max="7168" width="14.83203125" bestFit="1" customWidth="1"/>
    <col min="7169" max="7169" width="12.5" bestFit="1" customWidth="1"/>
    <col min="7170" max="7170" width="8.83203125" customWidth="1"/>
    <col min="7172" max="7423" width="8.83203125" customWidth="1"/>
    <col min="7424" max="7424" width="14.83203125" bestFit="1" customWidth="1"/>
    <col min="7425" max="7425" width="12.5" bestFit="1" customWidth="1"/>
    <col min="7426" max="7426" width="8.83203125" customWidth="1"/>
    <col min="7428" max="7679" width="8.83203125" customWidth="1"/>
    <col min="7680" max="7680" width="14.83203125" bestFit="1" customWidth="1"/>
    <col min="7681" max="7681" width="12.5" bestFit="1" customWidth="1"/>
    <col min="7682" max="7682" width="8.83203125" customWidth="1"/>
    <col min="7684" max="7935" width="8.83203125" customWidth="1"/>
    <col min="7936" max="7936" width="14.83203125" bestFit="1" customWidth="1"/>
    <col min="7937" max="7937" width="12.5" bestFit="1" customWidth="1"/>
    <col min="7938" max="7938" width="8.83203125" customWidth="1"/>
    <col min="7940" max="8191" width="8.83203125" customWidth="1"/>
    <col min="8192" max="8192" width="14.83203125" bestFit="1" customWidth="1"/>
    <col min="8193" max="8193" width="12.5" bestFit="1" customWidth="1"/>
    <col min="8194" max="8194" width="8.83203125" customWidth="1"/>
    <col min="8196" max="8447" width="8.83203125" customWidth="1"/>
    <col min="8448" max="8448" width="14.83203125" bestFit="1" customWidth="1"/>
    <col min="8449" max="8449" width="12.5" bestFit="1" customWidth="1"/>
    <col min="8450" max="8450" width="8.83203125" customWidth="1"/>
    <col min="8452" max="8703" width="8.83203125" customWidth="1"/>
    <col min="8704" max="8704" width="14.83203125" bestFit="1" customWidth="1"/>
    <col min="8705" max="8705" width="12.5" bestFit="1" customWidth="1"/>
    <col min="8706" max="8706" width="8.83203125" customWidth="1"/>
    <col min="8708" max="8959" width="8.83203125" customWidth="1"/>
    <col min="8960" max="8960" width="14.83203125" bestFit="1" customWidth="1"/>
    <col min="8961" max="8961" width="12.5" bestFit="1" customWidth="1"/>
    <col min="8962" max="8962" width="8.83203125" customWidth="1"/>
    <col min="8964" max="9215" width="8.83203125" customWidth="1"/>
    <col min="9216" max="9216" width="14.83203125" bestFit="1" customWidth="1"/>
    <col min="9217" max="9217" width="12.5" bestFit="1" customWidth="1"/>
    <col min="9218" max="9218" width="8.83203125" customWidth="1"/>
    <col min="9220" max="9471" width="8.83203125" customWidth="1"/>
    <col min="9472" max="9472" width="14.83203125" bestFit="1" customWidth="1"/>
    <col min="9473" max="9473" width="12.5" bestFit="1" customWidth="1"/>
    <col min="9474" max="9474" width="8.83203125" customWidth="1"/>
    <col min="9476" max="9727" width="8.83203125" customWidth="1"/>
    <col min="9728" max="9728" width="14.83203125" bestFit="1" customWidth="1"/>
    <col min="9729" max="9729" width="12.5" bestFit="1" customWidth="1"/>
    <col min="9730" max="9730" width="8.83203125" customWidth="1"/>
    <col min="9732" max="9983" width="8.83203125" customWidth="1"/>
    <col min="9984" max="9984" width="14.83203125" bestFit="1" customWidth="1"/>
    <col min="9985" max="9985" width="12.5" bestFit="1" customWidth="1"/>
    <col min="9986" max="9986" width="8.83203125" customWidth="1"/>
    <col min="9988" max="10239" width="8.83203125" customWidth="1"/>
    <col min="10240" max="10240" width="14.83203125" bestFit="1" customWidth="1"/>
    <col min="10241" max="10241" width="12.5" bestFit="1" customWidth="1"/>
    <col min="10242" max="10242" width="8.83203125" customWidth="1"/>
    <col min="10244" max="10495" width="8.83203125" customWidth="1"/>
    <col min="10496" max="10496" width="14.83203125" bestFit="1" customWidth="1"/>
    <col min="10497" max="10497" width="12.5" bestFit="1" customWidth="1"/>
    <col min="10498" max="10498" width="8.83203125" customWidth="1"/>
    <col min="10500" max="10751" width="8.83203125" customWidth="1"/>
    <col min="10752" max="10752" width="14.83203125" bestFit="1" customWidth="1"/>
    <col min="10753" max="10753" width="12.5" bestFit="1" customWidth="1"/>
    <col min="10754" max="10754" width="8.83203125" customWidth="1"/>
    <col min="10756" max="11007" width="8.83203125" customWidth="1"/>
    <col min="11008" max="11008" width="14.83203125" bestFit="1" customWidth="1"/>
    <col min="11009" max="11009" width="12.5" bestFit="1" customWidth="1"/>
    <col min="11010" max="11010" width="8.83203125" customWidth="1"/>
    <col min="11012" max="11263" width="8.83203125" customWidth="1"/>
    <col min="11264" max="11264" width="14.83203125" bestFit="1" customWidth="1"/>
    <col min="11265" max="11265" width="12.5" bestFit="1" customWidth="1"/>
    <col min="11266" max="11266" width="8.83203125" customWidth="1"/>
    <col min="11268" max="11519" width="8.83203125" customWidth="1"/>
    <col min="11520" max="11520" width="14.83203125" bestFit="1" customWidth="1"/>
    <col min="11521" max="11521" width="12.5" bestFit="1" customWidth="1"/>
    <col min="11522" max="11522" width="8.83203125" customWidth="1"/>
    <col min="11524" max="11775" width="8.83203125" customWidth="1"/>
    <col min="11776" max="11776" width="14.83203125" bestFit="1" customWidth="1"/>
    <col min="11777" max="11777" width="12.5" bestFit="1" customWidth="1"/>
    <col min="11778" max="11778" width="8.83203125" customWidth="1"/>
    <col min="11780" max="12031" width="8.83203125" customWidth="1"/>
    <col min="12032" max="12032" width="14.83203125" bestFit="1" customWidth="1"/>
    <col min="12033" max="12033" width="12.5" bestFit="1" customWidth="1"/>
    <col min="12034" max="12034" width="8.83203125" customWidth="1"/>
    <col min="12036" max="12287" width="8.83203125" customWidth="1"/>
    <col min="12288" max="12288" width="14.83203125" bestFit="1" customWidth="1"/>
    <col min="12289" max="12289" width="12.5" bestFit="1" customWidth="1"/>
    <col min="12290" max="12290" width="8.83203125" customWidth="1"/>
    <col min="12292" max="12543" width="8.83203125" customWidth="1"/>
    <col min="12544" max="12544" width="14.83203125" bestFit="1" customWidth="1"/>
    <col min="12545" max="12545" width="12.5" bestFit="1" customWidth="1"/>
    <col min="12546" max="12546" width="8.83203125" customWidth="1"/>
    <col min="12548" max="12799" width="8.83203125" customWidth="1"/>
    <col min="12800" max="12800" width="14.83203125" bestFit="1" customWidth="1"/>
    <col min="12801" max="12801" width="12.5" bestFit="1" customWidth="1"/>
    <col min="12802" max="12802" width="8.83203125" customWidth="1"/>
    <col min="12804" max="13055" width="8.83203125" customWidth="1"/>
    <col min="13056" max="13056" width="14.83203125" bestFit="1" customWidth="1"/>
    <col min="13057" max="13057" width="12.5" bestFit="1" customWidth="1"/>
    <col min="13058" max="13058" width="8.83203125" customWidth="1"/>
    <col min="13060" max="13311" width="8.83203125" customWidth="1"/>
    <col min="13312" max="13312" width="14.83203125" bestFit="1" customWidth="1"/>
    <col min="13313" max="13313" width="12.5" bestFit="1" customWidth="1"/>
    <col min="13314" max="13314" width="8.83203125" customWidth="1"/>
    <col min="13316" max="13567" width="8.83203125" customWidth="1"/>
    <col min="13568" max="13568" width="14.83203125" bestFit="1" customWidth="1"/>
    <col min="13569" max="13569" width="12.5" bestFit="1" customWidth="1"/>
    <col min="13570" max="13570" width="8.83203125" customWidth="1"/>
    <col min="13572" max="13823" width="8.83203125" customWidth="1"/>
    <col min="13824" max="13824" width="14.83203125" bestFit="1" customWidth="1"/>
    <col min="13825" max="13825" width="12.5" bestFit="1" customWidth="1"/>
    <col min="13826" max="13826" width="8.83203125" customWidth="1"/>
    <col min="13828" max="14079" width="8.83203125" customWidth="1"/>
    <col min="14080" max="14080" width="14.83203125" bestFit="1" customWidth="1"/>
    <col min="14081" max="14081" width="12.5" bestFit="1" customWidth="1"/>
    <col min="14082" max="14082" width="8.83203125" customWidth="1"/>
    <col min="14084" max="14335" width="8.83203125" customWidth="1"/>
    <col min="14336" max="14336" width="14.83203125" bestFit="1" customWidth="1"/>
    <col min="14337" max="14337" width="12.5" bestFit="1" customWidth="1"/>
    <col min="14338" max="14338" width="8.83203125" customWidth="1"/>
    <col min="14340" max="14591" width="8.83203125" customWidth="1"/>
    <col min="14592" max="14592" width="14.83203125" bestFit="1" customWidth="1"/>
    <col min="14593" max="14593" width="12.5" bestFit="1" customWidth="1"/>
    <col min="14594" max="14594" width="8.83203125" customWidth="1"/>
    <col min="14596" max="14847" width="8.83203125" customWidth="1"/>
    <col min="14848" max="14848" width="14.83203125" bestFit="1" customWidth="1"/>
    <col min="14849" max="14849" width="12.5" bestFit="1" customWidth="1"/>
    <col min="14850" max="14850" width="8.83203125" customWidth="1"/>
    <col min="14852" max="15103" width="8.83203125" customWidth="1"/>
    <col min="15104" max="15104" width="14.83203125" bestFit="1" customWidth="1"/>
    <col min="15105" max="15105" width="12.5" bestFit="1" customWidth="1"/>
    <col min="15106" max="15106" width="8.83203125" customWidth="1"/>
    <col min="15108" max="15359" width="8.83203125" customWidth="1"/>
    <col min="15360" max="15360" width="14.83203125" bestFit="1" customWidth="1"/>
    <col min="15361" max="15361" width="12.5" bestFit="1" customWidth="1"/>
    <col min="15362" max="15362" width="8.83203125" customWidth="1"/>
    <col min="15364" max="15615" width="8.83203125" customWidth="1"/>
    <col min="15616" max="15616" width="14.83203125" bestFit="1" customWidth="1"/>
    <col min="15617" max="15617" width="12.5" bestFit="1" customWidth="1"/>
    <col min="15618" max="15618" width="8.83203125" customWidth="1"/>
    <col min="15620" max="15871" width="8.83203125" customWidth="1"/>
    <col min="15872" max="15872" width="14.83203125" bestFit="1" customWidth="1"/>
    <col min="15873" max="15873" width="12.5" bestFit="1" customWidth="1"/>
    <col min="15874" max="15874" width="8.83203125" customWidth="1"/>
    <col min="15876" max="16127" width="8.83203125" customWidth="1"/>
    <col min="16128" max="16128" width="14.83203125" bestFit="1" customWidth="1"/>
    <col min="16129" max="16129" width="12.5" bestFit="1" customWidth="1"/>
    <col min="16130" max="16130" width="8.83203125" customWidth="1"/>
    <col min="16132" max="16384" width="8.83203125" customWidth="1"/>
  </cols>
  <sheetData>
    <row r="1" spans="1:7" x14ac:dyDescent="0.15">
      <c r="A1" s="9" t="s">
        <v>195</v>
      </c>
    </row>
    <row r="3" spans="1:7" x14ac:dyDescent="0.15">
      <c r="B3" s="70" t="s">
        <v>188</v>
      </c>
      <c r="C3" s="70" t="s">
        <v>189</v>
      </c>
      <c r="D3" s="70" t="s">
        <v>190</v>
      </c>
      <c r="E3" s="70" t="s">
        <v>191</v>
      </c>
    </row>
    <row r="4" spans="1:7" x14ac:dyDescent="0.15">
      <c r="A4" s="70" t="s">
        <v>48</v>
      </c>
      <c r="B4" s="71">
        <v>0</v>
      </c>
      <c r="C4" s="72">
        <v>0</v>
      </c>
      <c r="D4" s="73">
        <v>11</v>
      </c>
      <c r="E4" s="73">
        <v>11</v>
      </c>
    </row>
    <row r="5" spans="1:7" x14ac:dyDescent="0.15">
      <c r="A5" s="70" t="s">
        <v>194</v>
      </c>
      <c r="B5" s="74">
        <v>0.1</v>
      </c>
      <c r="C5" s="75">
        <v>10</v>
      </c>
      <c r="D5" s="76">
        <v>0</v>
      </c>
      <c r="E5" s="76">
        <v>0</v>
      </c>
    </row>
    <row r="6" spans="1:7" x14ac:dyDescent="0.15">
      <c r="A6" s="77"/>
    </row>
    <row r="7" spans="1:7" x14ac:dyDescent="0.15">
      <c r="A7" s="77"/>
      <c r="B7" s="70" t="s">
        <v>188</v>
      </c>
      <c r="C7" s="70" t="s">
        <v>189</v>
      </c>
      <c r="D7" s="70" t="s">
        <v>190</v>
      </c>
      <c r="E7" s="70" t="s">
        <v>191</v>
      </c>
    </row>
    <row r="8" spans="1:7" x14ac:dyDescent="0.15">
      <c r="A8" s="70" t="s">
        <v>196</v>
      </c>
      <c r="B8" s="78">
        <v>0</v>
      </c>
      <c r="C8" s="78">
        <v>3000</v>
      </c>
      <c r="D8" s="79">
        <v>299.99999999999989</v>
      </c>
      <c r="E8" s="78">
        <v>100.00000000000003</v>
      </c>
    </row>
    <row r="12" spans="1:7" x14ac:dyDescent="0.15">
      <c r="B12" s="70" t="s">
        <v>188</v>
      </c>
      <c r="C12" s="70" t="s">
        <v>189</v>
      </c>
      <c r="D12" s="70" t="s">
        <v>190</v>
      </c>
      <c r="E12" s="70" t="s">
        <v>191</v>
      </c>
    </row>
    <row r="13" spans="1:7" x14ac:dyDescent="0.15">
      <c r="B13" s="69">
        <v>0.7</v>
      </c>
      <c r="C13" s="69">
        <v>0.6</v>
      </c>
      <c r="D13" s="69">
        <v>5</v>
      </c>
      <c r="E13" s="69">
        <v>3</v>
      </c>
    </row>
    <row r="14" spans="1:7" x14ac:dyDescent="0.15">
      <c r="A14" s="83" t="s">
        <v>200</v>
      </c>
      <c r="B14" s="81">
        <f>B8*B13</f>
        <v>0</v>
      </c>
      <c r="C14" s="81">
        <f>C8*C13</f>
        <v>1800</v>
      </c>
      <c r="D14" s="81">
        <f>D8*D13</f>
        <v>1499.9999999999995</v>
      </c>
      <c r="E14" s="82">
        <f>E8*E13</f>
        <v>300.00000000000011</v>
      </c>
    </row>
    <row r="15" spans="1:7" x14ac:dyDescent="0.15">
      <c r="A15" s="83"/>
      <c r="B15" s="115">
        <f>SUM(B14:C14)</f>
        <v>1800</v>
      </c>
      <c r="C15" s="116"/>
      <c r="D15" s="115">
        <f>SUM(D14:E14)</f>
        <v>1799.9999999999995</v>
      </c>
      <c r="E15" s="116"/>
      <c r="F15" s="42"/>
      <c r="G15" s="42"/>
    </row>
    <row r="16" spans="1:7" x14ac:dyDescent="0.15">
      <c r="A16" s="83"/>
      <c r="B16" s="69">
        <v>0.3</v>
      </c>
      <c r="C16" s="69">
        <v>0.3</v>
      </c>
      <c r="D16" s="69">
        <v>2</v>
      </c>
      <c r="E16" s="69">
        <v>3</v>
      </c>
    </row>
    <row r="17" spans="1:15" x14ac:dyDescent="0.15">
      <c r="A17" s="83" t="s">
        <v>192</v>
      </c>
      <c r="B17" s="81">
        <f>B16*B8</f>
        <v>0</v>
      </c>
      <c r="C17" s="81">
        <f>C16*C8</f>
        <v>900</v>
      </c>
      <c r="D17" s="81">
        <f t="shared" ref="D17:E17" si="0">D16*D8</f>
        <v>599.99999999999977</v>
      </c>
      <c r="E17" s="82">
        <f t="shared" si="0"/>
        <v>300.00000000000011</v>
      </c>
    </row>
    <row r="18" spans="1:15" x14ac:dyDescent="0.15">
      <c r="A18" s="83"/>
      <c r="B18" s="115">
        <f>SUM(B17:C17)</f>
        <v>900</v>
      </c>
      <c r="C18" s="116"/>
      <c r="D18" s="115">
        <f>SUM(D17:E17)</f>
        <v>899.99999999999989</v>
      </c>
      <c r="E18" s="116"/>
    </row>
    <row r="19" spans="1:15" x14ac:dyDescent="0.15">
      <c r="A19" s="83"/>
      <c r="B19" s="69"/>
      <c r="C19" s="69"/>
      <c r="D19" s="69"/>
      <c r="E19" s="69"/>
    </row>
    <row r="20" spans="1:15" x14ac:dyDescent="0.15">
      <c r="A20" s="83" t="s">
        <v>201</v>
      </c>
      <c r="B20" s="81">
        <v>5000</v>
      </c>
      <c r="C20" s="81">
        <v>3000</v>
      </c>
      <c r="D20" s="81">
        <v>0</v>
      </c>
      <c r="E20" s="82">
        <v>0</v>
      </c>
    </row>
    <row r="21" spans="1:15" x14ac:dyDescent="0.15">
      <c r="A21" s="83" t="s">
        <v>202</v>
      </c>
      <c r="B21" s="81">
        <v>0</v>
      </c>
      <c r="C21" s="81">
        <v>0</v>
      </c>
      <c r="D21" s="81">
        <v>100</v>
      </c>
      <c r="E21" s="82">
        <v>0</v>
      </c>
    </row>
    <row r="23" spans="1:15" x14ac:dyDescent="0.15">
      <c r="A23" t="s">
        <v>194</v>
      </c>
      <c r="B23" s="50">
        <f>SUMPRODUCT(B5:E5,B8:E8)</f>
        <v>30000</v>
      </c>
      <c r="O23" s="68"/>
    </row>
    <row r="24" spans="1:15" x14ac:dyDescent="0.15">
      <c r="A24" t="s">
        <v>48</v>
      </c>
      <c r="B24" s="50">
        <f>SUMPRODUCT(B4:E4,B8:E8)</f>
        <v>4399.9999999999991</v>
      </c>
      <c r="O24" s="68"/>
    </row>
    <row r="25" spans="1:15" x14ac:dyDescent="0.15">
      <c r="A25" t="s">
        <v>193</v>
      </c>
      <c r="B25" s="80">
        <f>B23-B24</f>
        <v>25600</v>
      </c>
    </row>
  </sheetData>
  <mergeCells count="4">
    <mergeCell ref="D18:E18"/>
    <mergeCell ref="B18:C18"/>
    <mergeCell ref="B15:C15"/>
    <mergeCell ref="D15:E1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353A-53E0-C74B-A8F9-11D7A535BB56}">
  <dimension ref="A1:G39"/>
  <sheetViews>
    <sheetView showGridLines="0" workbookViewId="0"/>
  </sheetViews>
  <sheetFormatPr baseColWidth="10" defaultRowHeight="13" x14ac:dyDescent="0.15"/>
  <cols>
    <col min="1" max="1" width="2.33203125" customWidth="1"/>
    <col min="2" max="2" width="6.33203125" bestFit="1" customWidth="1"/>
    <col min="3" max="3" width="18.332031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5.83203125" bestFit="1" customWidth="1"/>
  </cols>
  <sheetData>
    <row r="1" spans="1:5" x14ac:dyDescent="0.15">
      <c r="A1" s="9" t="s">
        <v>21</v>
      </c>
    </row>
    <row r="2" spans="1:5" x14ac:dyDescent="0.15">
      <c r="A2" s="9" t="s">
        <v>203</v>
      </c>
    </row>
    <row r="3" spans="1:5" x14ac:dyDescent="0.15">
      <c r="A3" s="9" t="s">
        <v>204</v>
      </c>
    </row>
    <row r="4" spans="1:5" x14ac:dyDescent="0.15">
      <c r="A4" s="9" t="s">
        <v>0</v>
      </c>
    </row>
    <row r="5" spans="1:5" x14ac:dyDescent="0.15">
      <c r="A5" s="9" t="s">
        <v>1</v>
      </c>
    </row>
    <row r="6" spans="1:5" x14ac:dyDescent="0.15">
      <c r="A6" s="9"/>
      <c r="B6" t="s">
        <v>64</v>
      </c>
    </row>
    <row r="7" spans="1:5" x14ac:dyDescent="0.15">
      <c r="A7" s="9"/>
      <c r="B7" t="s">
        <v>205</v>
      </c>
    </row>
    <row r="8" spans="1:5" x14ac:dyDescent="0.15">
      <c r="A8" s="9"/>
      <c r="B8" t="s">
        <v>206</v>
      </c>
    </row>
    <row r="9" spans="1:5" x14ac:dyDescent="0.15">
      <c r="A9" s="9" t="s">
        <v>2</v>
      </c>
    </row>
    <row r="10" spans="1:5" x14ac:dyDescent="0.15">
      <c r="B10" t="s">
        <v>50</v>
      </c>
    </row>
    <row r="11" spans="1:5" x14ac:dyDescent="0.15">
      <c r="B11" t="s">
        <v>197</v>
      </c>
    </row>
    <row r="14" spans="1:5" ht="14" thickBot="1" x14ac:dyDescent="0.2">
      <c r="A14" t="s">
        <v>198</v>
      </c>
    </row>
    <row r="15" spans="1:5" ht="14" thickBot="1" x14ac:dyDescent="0.2">
      <c r="B15" s="19" t="s">
        <v>4</v>
      </c>
      <c r="C15" s="19" t="s">
        <v>5</v>
      </c>
      <c r="D15" s="19" t="s">
        <v>6</v>
      </c>
      <c r="E15" s="19" t="s">
        <v>7</v>
      </c>
    </row>
    <row r="16" spans="1:5" ht="14" thickBot="1" x14ac:dyDescent="0.2">
      <c r="B16" s="18" t="s">
        <v>97</v>
      </c>
      <c r="C16" s="18" t="s">
        <v>207</v>
      </c>
      <c r="D16" s="21">
        <v>29400</v>
      </c>
      <c r="E16" s="21">
        <v>25600</v>
      </c>
    </row>
    <row r="19" spans="1:7" ht="14" thickBot="1" x14ac:dyDescent="0.2">
      <c r="A19" t="s">
        <v>9</v>
      </c>
    </row>
    <row r="20" spans="1:7" ht="14" thickBot="1" x14ac:dyDescent="0.2">
      <c r="B20" s="19" t="s">
        <v>4</v>
      </c>
      <c r="C20" s="19" t="s">
        <v>5</v>
      </c>
      <c r="D20" s="19" t="s">
        <v>6</v>
      </c>
      <c r="E20" s="19" t="s">
        <v>7</v>
      </c>
      <c r="F20" s="19" t="s">
        <v>10</v>
      </c>
    </row>
    <row r="21" spans="1:7" x14ac:dyDescent="0.15">
      <c r="B21" s="20" t="s">
        <v>208</v>
      </c>
      <c r="C21" s="20" t="s">
        <v>209</v>
      </c>
      <c r="D21" s="20">
        <v>5000</v>
      </c>
      <c r="E21" s="20">
        <v>0</v>
      </c>
      <c r="F21" s="20" t="s">
        <v>199</v>
      </c>
    </row>
    <row r="22" spans="1:7" x14ac:dyDescent="0.15">
      <c r="B22" s="20" t="s">
        <v>210</v>
      </c>
      <c r="C22" s="20" t="s">
        <v>211</v>
      </c>
      <c r="D22" s="20">
        <v>3000</v>
      </c>
      <c r="E22" s="20">
        <v>3000</v>
      </c>
      <c r="F22" s="20" t="s">
        <v>199</v>
      </c>
    </row>
    <row r="23" spans="1:7" x14ac:dyDescent="0.15">
      <c r="B23" s="20" t="s">
        <v>212</v>
      </c>
      <c r="C23" s="20" t="s">
        <v>213</v>
      </c>
      <c r="D23" s="20">
        <v>100</v>
      </c>
      <c r="E23" s="20">
        <v>299.99999999999989</v>
      </c>
      <c r="F23" s="20" t="s">
        <v>199</v>
      </c>
    </row>
    <row r="24" spans="1:7" ht="14" thickBot="1" x14ac:dyDescent="0.2">
      <c r="B24" s="18" t="s">
        <v>214</v>
      </c>
      <c r="C24" s="18" t="s">
        <v>215</v>
      </c>
      <c r="D24" s="18">
        <v>0</v>
      </c>
      <c r="E24" s="18">
        <v>100.00000000000003</v>
      </c>
      <c r="F24" s="18" t="s">
        <v>199</v>
      </c>
    </row>
    <row r="27" spans="1:7" ht="14" thickBot="1" x14ac:dyDescent="0.2">
      <c r="A27" t="s">
        <v>11</v>
      </c>
    </row>
    <row r="28" spans="1:7" ht="14" thickBot="1" x14ac:dyDescent="0.2">
      <c r="B28" s="19" t="s">
        <v>4</v>
      </c>
      <c r="C28" s="19" t="s">
        <v>5</v>
      </c>
      <c r="D28" s="19" t="s">
        <v>12</v>
      </c>
      <c r="E28" s="19" t="s">
        <v>13</v>
      </c>
      <c r="F28" s="19" t="s">
        <v>14</v>
      </c>
      <c r="G28" s="19" t="s">
        <v>15</v>
      </c>
    </row>
    <row r="29" spans="1:7" x14ac:dyDescent="0.15">
      <c r="B29" s="20" t="s">
        <v>60</v>
      </c>
      <c r="C29" s="20" t="s">
        <v>188</v>
      </c>
      <c r="D29" s="20">
        <v>1800</v>
      </c>
      <c r="E29" s="20" t="s">
        <v>216</v>
      </c>
      <c r="F29" s="20" t="s">
        <v>16</v>
      </c>
      <c r="G29" s="20">
        <v>0</v>
      </c>
    </row>
    <row r="30" spans="1:7" x14ac:dyDescent="0.15">
      <c r="B30" s="20" t="s">
        <v>61</v>
      </c>
      <c r="C30" s="20" t="s">
        <v>189</v>
      </c>
      <c r="D30" s="20"/>
      <c r="E30" s="20" t="s">
        <v>217</v>
      </c>
      <c r="F30" s="20" t="s">
        <v>16</v>
      </c>
      <c r="G30" s="20">
        <v>0</v>
      </c>
    </row>
    <row r="31" spans="1:7" x14ac:dyDescent="0.15">
      <c r="B31" s="20" t="s">
        <v>51</v>
      </c>
      <c r="C31" s="20" t="s">
        <v>188</v>
      </c>
      <c r="D31" s="20">
        <v>900</v>
      </c>
      <c r="E31" s="20" t="s">
        <v>218</v>
      </c>
      <c r="F31" s="20" t="s">
        <v>16</v>
      </c>
      <c r="G31" s="20">
        <v>0</v>
      </c>
    </row>
    <row r="32" spans="1:7" x14ac:dyDescent="0.15">
      <c r="B32" s="20" t="s">
        <v>69</v>
      </c>
      <c r="C32" s="20" t="s">
        <v>189</v>
      </c>
      <c r="D32" s="20"/>
      <c r="E32" s="20" t="s">
        <v>219</v>
      </c>
      <c r="F32" s="20" t="s">
        <v>16</v>
      </c>
      <c r="G32" s="20">
        <v>0</v>
      </c>
    </row>
    <row r="33" spans="2:7" x14ac:dyDescent="0.15">
      <c r="B33" s="20" t="s">
        <v>208</v>
      </c>
      <c r="C33" s="20" t="s">
        <v>209</v>
      </c>
      <c r="D33" s="20">
        <v>0</v>
      </c>
      <c r="E33" s="20" t="s">
        <v>220</v>
      </c>
      <c r="F33" s="20" t="s">
        <v>90</v>
      </c>
      <c r="G33" s="20">
        <v>5000</v>
      </c>
    </row>
    <row r="34" spans="2:7" x14ac:dyDescent="0.15">
      <c r="B34" s="20" t="s">
        <v>208</v>
      </c>
      <c r="C34" s="20" t="s">
        <v>209</v>
      </c>
      <c r="D34" s="20">
        <v>0</v>
      </c>
      <c r="E34" s="20" t="s">
        <v>221</v>
      </c>
      <c r="F34" s="20" t="s">
        <v>16</v>
      </c>
      <c r="G34" s="20">
        <v>0</v>
      </c>
    </row>
    <row r="35" spans="2:7" x14ac:dyDescent="0.15">
      <c r="B35" s="20" t="s">
        <v>210</v>
      </c>
      <c r="C35" s="20" t="s">
        <v>211</v>
      </c>
      <c r="D35" s="20">
        <v>3000</v>
      </c>
      <c r="E35" s="20" t="s">
        <v>222</v>
      </c>
      <c r="F35" s="20" t="s">
        <v>90</v>
      </c>
      <c r="G35" s="20">
        <v>3000</v>
      </c>
    </row>
    <row r="36" spans="2:7" x14ac:dyDescent="0.15">
      <c r="B36" s="20" t="s">
        <v>212</v>
      </c>
      <c r="C36" s="20" t="s">
        <v>213</v>
      </c>
      <c r="D36" s="20">
        <v>299.99999999999989</v>
      </c>
      <c r="E36" s="20" t="s">
        <v>223</v>
      </c>
      <c r="F36" s="20" t="s">
        <v>90</v>
      </c>
      <c r="G36" s="20">
        <v>199.99999999999989</v>
      </c>
    </row>
    <row r="37" spans="2:7" x14ac:dyDescent="0.15">
      <c r="B37" s="20" t="s">
        <v>214</v>
      </c>
      <c r="C37" s="20" t="s">
        <v>215</v>
      </c>
      <c r="D37" s="20">
        <v>100.00000000000003</v>
      </c>
      <c r="E37" s="20" t="s">
        <v>224</v>
      </c>
      <c r="F37" s="20" t="s">
        <v>90</v>
      </c>
      <c r="G37" s="20">
        <v>100.00000000000003</v>
      </c>
    </row>
    <row r="38" spans="2:7" x14ac:dyDescent="0.15">
      <c r="B38" s="20" t="s">
        <v>210</v>
      </c>
      <c r="C38" s="20" t="s">
        <v>211</v>
      </c>
      <c r="D38" s="20">
        <v>3000</v>
      </c>
      <c r="E38" s="20" t="s">
        <v>225</v>
      </c>
      <c r="F38" s="20" t="s">
        <v>16</v>
      </c>
      <c r="G38" s="20">
        <v>0</v>
      </c>
    </row>
    <row r="39" spans="2:7" ht="14" thickBot="1" x14ac:dyDescent="0.2">
      <c r="B39" s="18" t="s">
        <v>212</v>
      </c>
      <c r="C39" s="18" t="s">
        <v>213</v>
      </c>
      <c r="D39" s="18">
        <v>299.99999999999989</v>
      </c>
      <c r="E39" s="18" t="s">
        <v>226</v>
      </c>
      <c r="F39" s="18" t="s">
        <v>90</v>
      </c>
      <c r="G39" s="18">
        <v>199.99999999999989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Question 1</vt:lpstr>
      <vt:lpstr>Question 2</vt:lpstr>
      <vt:lpstr>Question 2 - Answer Report </vt:lpstr>
      <vt:lpstr>Question 3</vt:lpstr>
      <vt:lpstr>Question 3 -  Answer Report </vt:lpstr>
      <vt:lpstr>Question 4</vt:lpstr>
      <vt:lpstr>Question 4 -  Answer Report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Business/FOM - New Br</dc:creator>
  <cp:keywords/>
  <dc:description/>
  <cp:lastModifiedBy>Anthony Ramelo</cp:lastModifiedBy>
  <cp:revision/>
  <dcterms:created xsi:type="dcterms:W3CDTF">2024-06-11T23:06:19Z</dcterms:created>
  <dcterms:modified xsi:type="dcterms:W3CDTF">2024-06-17T23:46:23Z</dcterms:modified>
  <cp:category/>
  <cp:contentStatus/>
</cp:coreProperties>
</file>