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05" windowWidth="14295" windowHeight="8205"/>
  </bookViews>
  <sheets>
    <sheet name="Values" sheetId="1" r:id="rId1"/>
    <sheet name="Formulas" sheetId="6" r:id="rId2"/>
    <sheet name="Output" sheetId="5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4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"AXG6NR943FGHFZFDC1X7F4N1"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E8" i="6" l="1"/>
  <c r="E9" i="6"/>
  <c r="E8" i="1"/>
  <c r="E9" i="1"/>
  <c r="E10" i="1"/>
  <c r="E11" i="1"/>
  <c r="E10" i="6"/>
  <c r="E11" i="6"/>
  <c r="B8" i="1"/>
  <c r="B10" i="1" s="1"/>
  <c r="B13" i="6"/>
  <c r="E13" i="6" s="1"/>
  <c r="E14" i="1"/>
  <c r="B8" i="6"/>
  <c r="B9" i="6" s="1"/>
  <c r="E14" i="6"/>
  <c r="B13" i="1"/>
  <c r="E13" i="1" s="1"/>
  <c r="B9" i="1" l="1"/>
  <c r="B11" i="1" s="1"/>
  <c r="B10" i="6"/>
  <c r="B11" i="6" s="1"/>
  <c r="E15" i="1"/>
  <c r="E15" i="6"/>
  <c r="B14" i="6" l="1"/>
  <c r="B15" i="6" s="1"/>
  <c r="B16" i="6" s="1"/>
  <c r="E17" i="6" s="1"/>
  <c r="B14" i="1"/>
  <c r="B15" i="1" s="1"/>
  <c r="B16" i="1" s="1"/>
  <c r="E17" i="1" s="1"/>
</calcChain>
</file>

<file path=xl/sharedStrings.xml><?xml version="1.0" encoding="utf-8"?>
<sst xmlns="http://schemas.openxmlformats.org/spreadsheetml/2006/main" count="63" uniqueCount="32">
  <si>
    <t>Expected Number of Claims</t>
  </si>
  <si>
    <t>Standard Deviation of Value of Claim</t>
  </si>
  <si>
    <t>Number of Claims</t>
  </si>
  <si>
    <t>Reserve Capital</t>
  </si>
  <si>
    <t>Minimum Return on Bonds</t>
  </si>
  <si>
    <t>Maximum Return on Bonds</t>
  </si>
  <si>
    <t>Cost of Borrowing</t>
  </si>
  <si>
    <t>Total Capital</t>
  </si>
  <si>
    <t>Value of Claims Covered from Reserve Capital</t>
  </si>
  <si>
    <t>Amount to Borrow</t>
  </si>
  <si>
    <t>Random Return on Bonds</t>
  </si>
  <si>
    <t>Capital Invested in Bonds</t>
  </si>
  <si>
    <t>Total Return from Investment</t>
  </si>
  <si>
    <t>Standard Deviation of Sum of Claims</t>
  </si>
  <si>
    <t>Mean Value of Sum of Claims</t>
  </si>
  <si>
    <t>Mean Value of Claim</t>
  </si>
  <si>
    <t>Possible Amounts of Reserve Capital</t>
  </si>
  <si>
    <t>Sum of Claims</t>
  </si>
  <si>
    <t>Cash Left</t>
  </si>
  <si>
    <t>Insurance Reserve Capital Problem</t>
  </si>
  <si>
    <t>Mean</t>
  </si>
  <si>
    <t>@RISK Output Results</t>
  </si>
  <si>
    <t>E17</t>
  </si>
  <si>
    <r>
      <t>Performed By:</t>
    </r>
    <r>
      <rPr>
        <sz val="8"/>
        <color theme="1"/>
        <rFont val="Tahoma"/>
        <family val="2"/>
      </rPr>
      <t xml:space="preserve"> Levin,  Yuri G</t>
    </r>
  </si>
  <si>
    <r>
      <t>Date:</t>
    </r>
    <r>
      <rPr>
        <sz val="8"/>
        <color theme="1"/>
        <rFont val="Tahoma"/>
        <family val="2"/>
      </rPr>
      <t xml:space="preserve"> March-03-13 2:06:51 PM</t>
    </r>
  </si>
  <si>
    <t>Name</t>
  </si>
  <si>
    <t>Cell</t>
  </si>
  <si>
    <t>Sim#</t>
  </si>
  <si>
    <t>Graph</t>
  </si>
  <si>
    <t>Min</t>
  </si>
  <si>
    <t>Max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</si>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</sst>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8.25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0" borderId="0" xfId="0" applyFont="1"/>
    <xf numFmtId="164" fontId="0" fillId="2" borderId="1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164" fontId="0" fillId="3" borderId="3" xfId="0" applyNumberFormat="1" applyFill="1" applyBorder="1" applyAlignment="1">
      <alignment vertical="center"/>
    </xf>
    <xf numFmtId="9" fontId="0" fillId="3" borderId="1" xfId="0" applyNumberFormat="1" applyFill="1" applyBorder="1" applyAlignment="1">
      <alignment vertical="center"/>
    </xf>
    <xf numFmtId="9" fontId="0" fillId="3" borderId="2" xfId="0" applyNumberFormat="1" applyFill="1" applyBorder="1" applyAlignment="1">
      <alignment vertical="center"/>
    </xf>
    <xf numFmtId="9" fontId="0" fillId="3" borderId="3" xfId="0" applyNumberForma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4" borderId="5" xfId="0" applyNumberFormat="1" applyFill="1" applyBorder="1" applyAlignment="1">
      <alignment vertical="center"/>
    </xf>
    <xf numFmtId="164" fontId="0" fillId="5" borderId="4" xfId="0" applyNumberFormat="1" applyFill="1" applyBorder="1" applyAlignment="1">
      <alignment vertical="center"/>
    </xf>
    <xf numFmtId="164" fontId="0" fillId="0" borderId="6" xfId="0" applyNumberFormat="1" applyBorder="1" applyAlignment="1">
      <alignment vertical="center"/>
    </xf>
    <xf numFmtId="10" fontId="0" fillId="4" borderId="4" xfId="0" applyNumberFormat="1" applyFill="1" applyBorder="1" applyAlignment="1">
      <alignment vertical="center"/>
    </xf>
    <xf numFmtId="164" fontId="0" fillId="6" borderId="5" xfId="0" applyNumberFormat="1" applyFill="1" applyBorder="1" applyAlignment="1">
      <alignment vertical="center"/>
    </xf>
    <xf numFmtId="0" fontId="3" fillId="7" borderId="0" xfId="0" quotePrefix="1" applyFont="1" applyFill="1" applyBorder="1"/>
    <xf numFmtId="0" fontId="3" fillId="7" borderId="0" xfId="0" applyFont="1" applyFill="1" applyBorder="1"/>
    <xf numFmtId="0" fontId="4" fillId="7" borderId="0" xfId="0" applyFont="1" applyFill="1" applyBorder="1"/>
    <xf numFmtId="0" fontId="5" fillId="7" borderId="0" xfId="0" applyFont="1" applyFill="1" applyBorder="1"/>
    <xf numFmtId="0" fontId="4" fillId="7" borderId="8" xfId="0" applyFont="1" applyFill="1" applyBorder="1"/>
    <xf numFmtId="0" fontId="5" fillId="7" borderId="8" xfId="0" applyFont="1" applyFill="1" applyBorder="1"/>
    <xf numFmtId="43" fontId="6" fillId="0" borderId="9" xfId="1" applyFont="1" applyFill="1" applyBorder="1" applyAlignment="1">
      <alignment vertical="top"/>
    </xf>
    <xf numFmtId="43" fontId="6" fillId="0" borderId="10" xfId="1" applyFont="1" applyFill="1" applyBorder="1" applyAlignment="1">
      <alignment vertical="top"/>
    </xf>
    <xf numFmtId="43" fontId="6" fillId="0" borderId="10" xfId="1" applyFont="1" applyFill="1" applyBorder="1" applyAlignment="1">
      <alignment horizontal="left" vertical="center"/>
    </xf>
    <xf numFmtId="9" fontId="6" fillId="0" borderId="10" xfId="1" applyNumberFormat="1" applyFont="1" applyFill="1" applyBorder="1" applyAlignment="1">
      <alignment vertical="top"/>
    </xf>
    <xf numFmtId="43" fontId="6" fillId="0" borderId="11" xfId="1" applyFont="1" applyFill="1" applyBorder="1" applyAlignment="1">
      <alignment vertical="top"/>
    </xf>
    <xf numFmtId="0" fontId="6" fillId="0" borderId="12" xfId="1" applyNumberFormat="1" applyFont="1" applyFill="1" applyBorder="1" applyAlignment="1">
      <alignment horizontal="left" vertical="center" wrapText="1"/>
    </xf>
    <xf numFmtId="0" fontId="6" fillId="0" borderId="13" xfId="1" applyNumberFormat="1" applyFont="1" applyFill="1" applyBorder="1" applyAlignment="1">
      <alignment horizontal="left" vertical="center" wrapText="1"/>
    </xf>
    <xf numFmtId="0" fontId="2" fillId="0" borderId="13" xfId="1" applyNumberFormat="1" applyFont="1" applyFill="1" applyBorder="1" applyAlignment="1">
      <alignment horizontal="left" vertical="center"/>
    </xf>
    <xf numFmtId="164" fontId="6" fillId="0" borderId="13" xfId="1" applyNumberFormat="1" applyFont="1" applyFill="1" applyBorder="1" applyAlignment="1">
      <alignment horizontal="left" vertical="center" wrapText="1"/>
    </xf>
    <xf numFmtId="0" fontId="6" fillId="0" borderId="14" xfId="1" applyNumberFormat="1" applyFont="1" applyFill="1" applyBorder="1" applyAlignment="1">
      <alignment horizontal="left" vertical="center" wrapText="1"/>
    </xf>
    <xf numFmtId="0" fontId="6" fillId="0" borderId="15" xfId="1" applyNumberFormat="1" applyFont="1" applyFill="1" applyBorder="1" applyAlignment="1">
      <alignment horizontal="left" vertical="center" wrapText="1"/>
    </xf>
    <xf numFmtId="0" fontId="6" fillId="0" borderId="16" xfId="1" applyNumberFormat="1" applyFont="1" applyFill="1" applyBorder="1" applyAlignment="1">
      <alignment horizontal="left" vertical="center" wrapText="1"/>
    </xf>
    <xf numFmtId="0" fontId="2" fillId="0" borderId="16" xfId="1" applyNumberFormat="1" applyFont="1" applyFill="1" applyBorder="1" applyAlignment="1">
      <alignment horizontal="left" vertical="center"/>
    </xf>
    <xf numFmtId="164" fontId="6" fillId="0" borderId="16" xfId="1" applyNumberFormat="1" applyFont="1" applyFill="1" applyBorder="1" applyAlignment="1">
      <alignment horizontal="left" vertical="center" wrapText="1"/>
    </xf>
    <xf numFmtId="0" fontId="6" fillId="0" borderId="17" xfId="1" applyNumberFormat="1" applyFont="1" applyFill="1" applyBorder="1" applyAlignment="1">
      <alignment horizontal="left" vertical="center" wrapText="1"/>
    </xf>
    <xf numFmtId="0" fontId="6" fillId="0" borderId="18" xfId="1" applyNumberFormat="1" applyFont="1" applyFill="1" applyBorder="1" applyAlignment="1">
      <alignment horizontal="left" vertical="center" wrapText="1"/>
    </xf>
    <xf numFmtId="0" fontId="6" fillId="0" borderId="19" xfId="1" applyNumberFormat="1" applyFont="1" applyFill="1" applyBorder="1" applyAlignment="1">
      <alignment horizontal="left" vertical="center" wrapText="1"/>
    </xf>
    <xf numFmtId="0" fontId="2" fillId="0" borderId="19" xfId="1" applyNumberFormat="1" applyFont="1" applyFill="1" applyBorder="1" applyAlignment="1">
      <alignment horizontal="left" vertical="center"/>
    </xf>
    <xf numFmtId="164" fontId="6" fillId="0" borderId="19" xfId="1" applyNumberFormat="1" applyFont="1" applyFill="1" applyBorder="1" applyAlignment="1">
      <alignment horizontal="left" vertical="center" wrapText="1"/>
    </xf>
    <xf numFmtId="0" fontId="6" fillId="0" borderId="20" xfId="1" applyNumberFormat="1" applyFont="1" applyFill="1" applyBorder="1" applyAlignment="1">
      <alignment horizontal="left" vertical="center" wrapText="1"/>
    </xf>
    <xf numFmtId="0" fontId="6" fillId="8" borderId="15" xfId="1" applyNumberFormat="1" applyFont="1" applyFill="1" applyBorder="1" applyAlignment="1">
      <alignment horizontal="left" vertical="center" wrapText="1"/>
    </xf>
    <xf numFmtId="0" fontId="6" fillId="8" borderId="16" xfId="1" applyNumberFormat="1" applyFont="1" applyFill="1" applyBorder="1" applyAlignment="1">
      <alignment horizontal="left" vertical="center" wrapText="1"/>
    </xf>
    <xf numFmtId="0" fontId="2" fillId="8" borderId="16" xfId="1" applyNumberFormat="1" applyFont="1" applyFill="1" applyBorder="1" applyAlignment="1">
      <alignment horizontal="left" vertical="center"/>
    </xf>
    <xf numFmtId="164" fontId="6" fillId="8" borderId="16" xfId="1" applyNumberFormat="1" applyFont="1" applyFill="1" applyBorder="1" applyAlignment="1">
      <alignment horizontal="left" vertical="center" wrapText="1"/>
    </xf>
    <xf numFmtId="0" fontId="6" fillId="8" borderId="17" xfId="1" applyNumberFormat="1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9525</xdr:rowOff>
    </xdr:from>
    <xdr:to>
      <xdr:col>3</xdr:col>
      <xdr:colOff>990600</xdr:colOff>
      <xdr:row>5</xdr:row>
      <xdr:rowOff>495300</xdr:rowOff>
    </xdr:to>
    <xdr:pic>
      <xdr:nvPicPr>
        <xdr:cNvPr id="12" name="Picture 11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8667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6</xdr:row>
      <xdr:rowOff>9525</xdr:rowOff>
    </xdr:from>
    <xdr:to>
      <xdr:col>3</xdr:col>
      <xdr:colOff>990600</xdr:colOff>
      <xdr:row>6</xdr:row>
      <xdr:rowOff>495300</xdr:rowOff>
    </xdr:to>
    <xdr:pic>
      <xdr:nvPicPr>
        <xdr:cNvPr id="13" name="Picture 12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16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7</xdr:row>
      <xdr:rowOff>9525</xdr:rowOff>
    </xdr:from>
    <xdr:to>
      <xdr:col>3</xdr:col>
      <xdr:colOff>990600</xdr:colOff>
      <xdr:row>7</xdr:row>
      <xdr:rowOff>495300</xdr:rowOff>
    </xdr:to>
    <xdr:pic>
      <xdr:nvPicPr>
        <xdr:cNvPr id="14" name="Picture 13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764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8</xdr:row>
      <xdr:rowOff>9525</xdr:rowOff>
    </xdr:from>
    <xdr:to>
      <xdr:col>3</xdr:col>
      <xdr:colOff>990600</xdr:colOff>
      <xdr:row>8</xdr:row>
      <xdr:rowOff>495300</xdr:rowOff>
    </xdr:to>
    <xdr:pic>
      <xdr:nvPicPr>
        <xdr:cNvPr id="15" name="Picture 14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38125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9</xdr:row>
      <xdr:rowOff>9525</xdr:rowOff>
    </xdr:from>
    <xdr:to>
      <xdr:col>3</xdr:col>
      <xdr:colOff>990600</xdr:colOff>
      <xdr:row>9</xdr:row>
      <xdr:rowOff>495300</xdr:rowOff>
    </xdr:to>
    <xdr:pic>
      <xdr:nvPicPr>
        <xdr:cNvPr id="16" name="Picture 15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8860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workbookViewId="0">
      <selection activeCell="E17" sqref="E17"/>
    </sheetView>
  </sheetViews>
  <sheetFormatPr defaultRowHeight="12.75" x14ac:dyDescent="0.2"/>
  <cols>
    <col min="1" max="1" width="39.7109375" bestFit="1" customWidth="1"/>
    <col min="2" max="2" width="11.28515625" bestFit="1" customWidth="1"/>
    <col min="3" max="3" width="2.28515625" customWidth="1"/>
    <col min="4" max="4" width="32.28515625" bestFit="1" customWidth="1"/>
    <col min="5" max="5" width="11.28515625" bestFit="1" customWidth="1"/>
  </cols>
  <sheetData>
    <row r="1" spans="1:5" x14ac:dyDescent="0.2">
      <c r="A1" s="6" t="s">
        <v>19</v>
      </c>
    </row>
    <row r="3" spans="1:5" x14ac:dyDescent="0.2">
      <c r="A3" s="1" t="s">
        <v>7</v>
      </c>
      <c r="B3" s="10">
        <v>6000000</v>
      </c>
      <c r="C3" s="1"/>
      <c r="D3" s="1" t="s">
        <v>4</v>
      </c>
      <c r="E3" s="14">
        <v>0.05</v>
      </c>
    </row>
    <row r="4" spans="1:5" x14ac:dyDescent="0.2">
      <c r="A4" s="1" t="s">
        <v>0</v>
      </c>
      <c r="B4" s="11">
        <v>1000</v>
      </c>
      <c r="C4" s="1"/>
      <c r="D4" s="1" t="s">
        <v>5</v>
      </c>
      <c r="E4" s="15">
        <v>0.08</v>
      </c>
    </row>
    <row r="5" spans="1:5" x14ac:dyDescent="0.2">
      <c r="A5" s="1" t="s">
        <v>15</v>
      </c>
      <c r="B5" s="12">
        <v>5000</v>
      </c>
      <c r="C5" s="1"/>
      <c r="D5" s="1" t="s">
        <v>6</v>
      </c>
      <c r="E5" s="16">
        <v>0.1</v>
      </c>
    </row>
    <row r="6" spans="1:5" x14ac:dyDescent="0.2">
      <c r="A6" s="1" t="s">
        <v>1</v>
      </c>
      <c r="B6" s="13">
        <v>1500</v>
      </c>
      <c r="C6" s="1"/>
    </row>
    <row r="7" spans="1:5" x14ac:dyDescent="0.2">
      <c r="A7" s="1"/>
      <c r="B7" s="1"/>
      <c r="C7" s="1"/>
      <c r="D7" s="54" t="s">
        <v>16</v>
      </c>
      <c r="E7" s="7">
        <v>4700000</v>
      </c>
    </row>
    <row r="8" spans="1:5" x14ac:dyDescent="0.2">
      <c r="A8" s="1" t="s">
        <v>2</v>
      </c>
      <c r="B8" s="17">
        <f ca="1">_xll.RiskPoisson(B4)</f>
        <v>1000</v>
      </c>
      <c r="C8" s="1"/>
      <c r="D8" s="54"/>
      <c r="E8" s="8">
        <f>E7+100000</f>
        <v>4800000</v>
      </c>
    </row>
    <row r="9" spans="1:5" x14ac:dyDescent="0.2">
      <c r="A9" s="1" t="s">
        <v>14</v>
      </c>
      <c r="B9" s="2">
        <f ca="1">B8*B5</f>
        <v>5000000</v>
      </c>
      <c r="C9" s="1"/>
      <c r="D9" s="54"/>
      <c r="E9" s="8">
        <f>E8+100000</f>
        <v>4900000</v>
      </c>
    </row>
    <row r="10" spans="1:5" ht="13.5" thickBot="1" x14ac:dyDescent="0.25">
      <c r="A10" s="1" t="s">
        <v>13</v>
      </c>
      <c r="B10" s="3">
        <f ca="1">SQRT(B8)*B6</f>
        <v>47434.164902525692</v>
      </c>
      <c r="C10" s="1"/>
      <c r="D10" s="54"/>
      <c r="E10" s="8">
        <f>E9+100000</f>
        <v>5000000</v>
      </c>
    </row>
    <row r="11" spans="1:5" ht="14.25" thickTop="1" thickBot="1" x14ac:dyDescent="0.25">
      <c r="A11" s="1" t="s">
        <v>17</v>
      </c>
      <c r="B11" s="18">
        <f ca="1">_xll.RiskNormal(B9,B10)</f>
        <v>5000000</v>
      </c>
      <c r="C11" s="1"/>
      <c r="D11" s="54"/>
      <c r="E11" s="9">
        <f>E10+100000</f>
        <v>5100000</v>
      </c>
    </row>
    <row r="12" spans="1:5" ht="14.25" thickTop="1" thickBot="1" x14ac:dyDescent="0.25">
      <c r="A12" s="1"/>
      <c r="B12" s="1"/>
      <c r="C12" s="1"/>
    </row>
    <row r="13" spans="1:5" x14ac:dyDescent="0.2">
      <c r="A13" s="4" t="s">
        <v>3</v>
      </c>
      <c r="B13" s="19">
        <f ca="1">_xll.RiskSimtable(E7:E11)</f>
        <v>4700000</v>
      </c>
      <c r="C13" s="1"/>
      <c r="D13" s="4" t="s">
        <v>11</v>
      </c>
      <c r="E13" s="20">
        <f ca="1">B3-B13</f>
        <v>1300000</v>
      </c>
    </row>
    <row r="14" spans="1:5" x14ac:dyDescent="0.2">
      <c r="A14" s="1" t="s">
        <v>8</v>
      </c>
      <c r="B14" s="5">
        <f ca="1">MIN(B11,B13)</f>
        <v>4700000</v>
      </c>
      <c r="C14" s="1"/>
      <c r="D14" s="1" t="s">
        <v>10</v>
      </c>
      <c r="E14" s="21">
        <f ca="1">_xll.RiskUniform(E3,E4)</f>
        <v>6.5000000000000002E-2</v>
      </c>
    </row>
    <row r="15" spans="1:5" x14ac:dyDescent="0.2">
      <c r="A15" s="1" t="s">
        <v>9</v>
      </c>
      <c r="B15" s="5">
        <f ca="1">B11-B14</f>
        <v>300000</v>
      </c>
      <c r="C15" s="1"/>
      <c r="D15" s="1" t="s">
        <v>12</v>
      </c>
      <c r="E15" s="5">
        <f ca="1">E14*E13</f>
        <v>84500</v>
      </c>
    </row>
    <row r="16" spans="1:5" ht="13.5" thickBot="1" x14ac:dyDescent="0.25">
      <c r="A16" s="1" t="s">
        <v>6</v>
      </c>
      <c r="B16" s="5">
        <f ca="1">E5*B15</f>
        <v>30000</v>
      </c>
      <c r="C16" s="1"/>
      <c r="D16" s="1"/>
      <c r="E16" s="1"/>
    </row>
    <row r="17" spans="3:5" ht="14.25" thickTop="1" thickBot="1" x14ac:dyDescent="0.25">
      <c r="C17" s="1"/>
      <c r="D17" s="1" t="s">
        <v>18</v>
      </c>
      <c r="E17" s="22">
        <f ca="1">_xll.RiskOutput()+B3-B11+E15-B16</f>
        <v>1054500</v>
      </c>
    </row>
    <row r="18" spans="3:5" ht="13.5" thickTop="1" x14ac:dyDescent="0.2"/>
  </sheetData>
  <mergeCells count="1">
    <mergeCell ref="D7:D11"/>
  </mergeCells>
  <phoneticPr fontId="0" type="noConversion"/>
  <printOptions horizontalCentered="1" verticalCentered="1" headings="1" gridLines="1"/>
  <pageMargins left="0.75" right="0.75" top="1" bottom="1" header="0.5" footer="0.5"/>
  <pageSetup scale="120" orientation="landscape" horizontalDpi="300" verticalDpi="300" r:id="rId1"/>
  <headerFooter alignWithMargins="0">
    <oddHeader>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Formulas="1" zoomScaleNormal="100" workbookViewId="0">
      <selection activeCell="A19" sqref="A19"/>
    </sheetView>
  </sheetViews>
  <sheetFormatPr defaultRowHeight="12.75" x14ac:dyDescent="0.2"/>
  <cols>
    <col min="1" max="1" width="20" bestFit="1" customWidth="1"/>
    <col min="2" max="2" width="10.42578125" customWidth="1"/>
    <col min="3" max="3" width="1.140625" customWidth="1"/>
    <col min="4" max="4" width="16.28515625" bestFit="1" customWidth="1"/>
    <col min="5" max="5" width="14.42578125" customWidth="1"/>
  </cols>
  <sheetData>
    <row r="1" spans="1:5" x14ac:dyDescent="0.2">
      <c r="A1" s="6" t="s">
        <v>19</v>
      </c>
    </row>
    <row r="3" spans="1:5" x14ac:dyDescent="0.2">
      <c r="A3" s="1" t="s">
        <v>7</v>
      </c>
      <c r="B3" s="10">
        <v>6000000</v>
      </c>
      <c r="C3" s="1"/>
      <c r="D3" s="1" t="s">
        <v>4</v>
      </c>
      <c r="E3" s="14">
        <v>0.05</v>
      </c>
    </row>
    <row r="4" spans="1:5" x14ac:dyDescent="0.2">
      <c r="A4" s="1" t="s">
        <v>0</v>
      </c>
      <c r="B4" s="11">
        <v>1000</v>
      </c>
      <c r="C4" s="1"/>
      <c r="D4" s="1" t="s">
        <v>5</v>
      </c>
      <c r="E4" s="15">
        <v>0.08</v>
      </c>
    </row>
    <row r="5" spans="1:5" x14ac:dyDescent="0.2">
      <c r="A5" s="1" t="s">
        <v>15</v>
      </c>
      <c r="B5" s="12">
        <v>5000</v>
      </c>
      <c r="C5" s="1"/>
      <c r="D5" s="1" t="s">
        <v>6</v>
      </c>
      <c r="E5" s="16">
        <v>0.1</v>
      </c>
    </row>
    <row r="6" spans="1:5" x14ac:dyDescent="0.2">
      <c r="A6" s="1" t="s">
        <v>1</v>
      </c>
      <c r="B6" s="13">
        <v>1500</v>
      </c>
      <c r="C6" s="1"/>
    </row>
    <row r="7" spans="1:5" x14ac:dyDescent="0.2">
      <c r="A7" s="1"/>
      <c r="B7" s="1"/>
      <c r="C7" s="1"/>
      <c r="D7" s="54" t="s">
        <v>16</v>
      </c>
      <c r="E7" s="7">
        <v>4700000</v>
      </c>
    </row>
    <row r="8" spans="1:5" x14ac:dyDescent="0.2">
      <c r="A8" s="1" t="s">
        <v>2</v>
      </c>
      <c r="B8" s="17">
        <f ca="1">_xll.RiskPoisson(B4)</f>
        <v>1000</v>
      </c>
      <c r="C8" s="1"/>
      <c r="D8" s="54"/>
      <c r="E8" s="8">
        <f>E7+100000</f>
        <v>4800000</v>
      </c>
    </row>
    <row r="9" spans="1:5" x14ac:dyDescent="0.2">
      <c r="A9" s="1" t="s">
        <v>14</v>
      </c>
      <c r="B9" s="2">
        <f ca="1">B8*B5</f>
        <v>5000000</v>
      </c>
      <c r="C9" s="1"/>
      <c r="D9" s="54"/>
      <c r="E9" s="8">
        <f>E8+100000</f>
        <v>4900000</v>
      </c>
    </row>
    <row r="10" spans="1:5" ht="13.5" thickBot="1" x14ac:dyDescent="0.25">
      <c r="A10" s="1" t="s">
        <v>13</v>
      </c>
      <c r="B10" s="3">
        <f ca="1">SQRT(B8)*B6</f>
        <v>47434.164902525692</v>
      </c>
      <c r="C10" s="1"/>
      <c r="D10" s="54"/>
      <c r="E10" s="8">
        <f>E9+100000</f>
        <v>5000000</v>
      </c>
    </row>
    <row r="11" spans="1:5" ht="14.25" thickTop="1" thickBot="1" x14ac:dyDescent="0.25">
      <c r="A11" s="1" t="s">
        <v>17</v>
      </c>
      <c r="B11" s="18">
        <f ca="1">_xll.RiskNormal(B9,B10)</f>
        <v>5000000</v>
      </c>
      <c r="C11" s="1"/>
      <c r="D11" s="54"/>
      <c r="E11" s="9">
        <f>E10+100000</f>
        <v>5100000</v>
      </c>
    </row>
    <row r="12" spans="1:5" ht="14.25" thickTop="1" thickBot="1" x14ac:dyDescent="0.25">
      <c r="A12" s="1"/>
      <c r="B12" s="1"/>
      <c r="C12" s="1"/>
    </row>
    <row r="13" spans="1:5" x14ac:dyDescent="0.2">
      <c r="A13" s="4" t="s">
        <v>3</v>
      </c>
      <c r="B13" s="19">
        <f ca="1">_xll.RiskSimtable(E7:E11)</f>
        <v>4700000</v>
      </c>
      <c r="C13" s="1"/>
      <c r="D13" s="4" t="s">
        <v>11</v>
      </c>
      <c r="E13" s="20">
        <f ca="1">B3-B13</f>
        <v>1300000</v>
      </c>
    </row>
    <row r="14" spans="1:5" x14ac:dyDescent="0.2">
      <c r="A14" s="1" t="s">
        <v>8</v>
      </c>
      <c r="B14" s="5">
        <f ca="1">MIN(B11,B13)</f>
        <v>4700000</v>
      </c>
      <c r="C14" s="1"/>
      <c r="D14" s="1" t="s">
        <v>10</v>
      </c>
      <c r="E14" s="21">
        <f ca="1">_xll.RiskUniform(E3,E4)</f>
        <v>6.5000000000000002E-2</v>
      </c>
    </row>
    <row r="15" spans="1:5" x14ac:dyDescent="0.2">
      <c r="A15" s="1" t="s">
        <v>9</v>
      </c>
      <c r="B15" s="5">
        <f ca="1">B11-B14</f>
        <v>300000</v>
      </c>
      <c r="C15" s="1"/>
      <c r="D15" s="1" t="s">
        <v>12</v>
      </c>
      <c r="E15" s="5">
        <f ca="1">E14*E13</f>
        <v>84500</v>
      </c>
    </row>
    <row r="16" spans="1:5" ht="13.5" thickBot="1" x14ac:dyDescent="0.25">
      <c r="A16" s="1" t="s">
        <v>6</v>
      </c>
      <c r="B16" s="5">
        <f ca="1">E5*B15</f>
        <v>30000</v>
      </c>
      <c r="C16" s="1"/>
      <c r="D16" s="1"/>
      <c r="E16" s="1"/>
    </row>
    <row r="17" spans="3:5" ht="14.25" thickTop="1" thickBot="1" x14ac:dyDescent="0.25">
      <c r="C17" s="1"/>
      <c r="D17" s="1" t="s">
        <v>18</v>
      </c>
      <c r="E17" s="22">
        <f ca="1">_xll.RiskOutput()+B3-B11+E15-B16</f>
        <v>1054500</v>
      </c>
    </row>
    <row r="18" spans="3:5" ht="13.5" thickTop="1" x14ac:dyDescent="0.2"/>
  </sheetData>
  <mergeCells count="1">
    <mergeCell ref="D7:D11"/>
  </mergeCells>
  <printOptions horizontalCentered="1" verticalCentered="1" headings="1" gridLines="1"/>
  <pageMargins left="0.75" right="0.75" top="1" bottom="1" header="0.5" footer="0.5"/>
  <pageSetup scale="120" orientation="landscape" horizontalDpi="300" verticalDpi="300" r:id="rId1"/>
  <headerFooter alignWithMargins="0">
    <oddHeader>&amp;F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7" sqref="C17"/>
    </sheetView>
  </sheetViews>
  <sheetFormatPr defaultRowHeight="12.75" x14ac:dyDescent="0.2"/>
  <cols>
    <col min="2" max="2" width="4.5703125" bestFit="1" customWidth="1"/>
    <col min="3" max="3" width="5.5703125" bestFit="1" customWidth="1"/>
    <col min="4" max="4" width="6.28515625" bestFit="1" customWidth="1"/>
    <col min="5" max="5" width="8.42578125" bestFit="1" customWidth="1"/>
    <col min="6" max="7" width="9.85546875" bestFit="1" customWidth="1"/>
    <col min="8" max="8" width="8.42578125" bestFit="1" customWidth="1"/>
    <col min="9" max="9" width="9.85546875" bestFit="1" customWidth="1"/>
    <col min="10" max="10" width="6.28515625" bestFit="1" customWidth="1"/>
  </cols>
  <sheetData>
    <row r="1" spans="1:10" ht="18" x14ac:dyDescent="0.25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">
      <c r="A2" s="25" t="s">
        <v>23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x14ac:dyDescent="0.2">
      <c r="A3" s="27" t="s">
        <v>24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ht="13.5" thickBot="1" x14ac:dyDescent="0.25"/>
    <row r="5" spans="1:10" x14ac:dyDescent="0.2">
      <c r="A5" s="29" t="s">
        <v>25</v>
      </c>
      <c r="B5" s="30" t="s">
        <v>26</v>
      </c>
      <c r="C5" s="30" t="s">
        <v>27</v>
      </c>
      <c r="D5" s="31" t="s">
        <v>28</v>
      </c>
      <c r="E5" s="30" t="s">
        <v>29</v>
      </c>
      <c r="F5" s="30" t="s">
        <v>20</v>
      </c>
      <c r="G5" s="30" t="s">
        <v>30</v>
      </c>
      <c r="H5" s="32">
        <v>0.05</v>
      </c>
      <c r="I5" s="32">
        <v>0.95</v>
      </c>
      <c r="J5" s="33" t="s">
        <v>31</v>
      </c>
    </row>
    <row r="6" spans="1:10" x14ac:dyDescent="0.2">
      <c r="A6" s="34" t="s">
        <v>18</v>
      </c>
      <c r="B6" s="35" t="s">
        <v>22</v>
      </c>
      <c r="C6" s="35">
        <v>1</v>
      </c>
      <c r="D6" s="36"/>
      <c r="E6" s="37">
        <v>271291.90000000002</v>
      </c>
      <c r="F6" s="37">
        <v>1054244</v>
      </c>
      <c r="G6" s="37">
        <v>1660150</v>
      </c>
      <c r="H6" s="37">
        <v>755209.1</v>
      </c>
      <c r="I6" s="37">
        <v>1352282</v>
      </c>
      <c r="J6" s="38">
        <v>0</v>
      </c>
    </row>
    <row r="7" spans="1:10" x14ac:dyDescent="0.2">
      <c r="A7" s="39" t="s">
        <v>18</v>
      </c>
      <c r="B7" s="40" t="s">
        <v>22</v>
      </c>
      <c r="C7" s="40">
        <v>2</v>
      </c>
      <c r="D7" s="41"/>
      <c r="E7" s="42">
        <v>275019.09999999998</v>
      </c>
      <c r="F7" s="42">
        <v>1057078</v>
      </c>
      <c r="G7" s="42">
        <v>1653064</v>
      </c>
      <c r="H7" s="42">
        <v>757924.7</v>
      </c>
      <c r="I7" s="42">
        <v>1348702</v>
      </c>
      <c r="J7" s="43">
        <v>0</v>
      </c>
    </row>
    <row r="8" spans="1:10" x14ac:dyDescent="0.2">
      <c r="A8" s="49" t="s">
        <v>18</v>
      </c>
      <c r="B8" s="50" t="s">
        <v>22</v>
      </c>
      <c r="C8" s="50">
        <v>3</v>
      </c>
      <c r="D8" s="51"/>
      <c r="E8" s="52">
        <v>278746.3</v>
      </c>
      <c r="F8" s="52">
        <v>1058687</v>
      </c>
      <c r="G8" s="52">
        <v>1646002</v>
      </c>
      <c r="H8" s="52">
        <v>760578.5</v>
      </c>
      <c r="I8" s="52">
        <v>1342252</v>
      </c>
      <c r="J8" s="53">
        <v>0</v>
      </c>
    </row>
    <row r="9" spans="1:10" x14ac:dyDescent="0.2">
      <c r="A9" s="39" t="s">
        <v>18</v>
      </c>
      <c r="B9" s="40" t="s">
        <v>22</v>
      </c>
      <c r="C9" s="40">
        <v>4</v>
      </c>
      <c r="D9" s="41"/>
      <c r="E9" s="42">
        <v>282473.40000000002</v>
      </c>
      <c r="F9" s="42">
        <v>1058339</v>
      </c>
      <c r="G9" s="42">
        <v>1638940</v>
      </c>
      <c r="H9" s="42">
        <v>764673.9</v>
      </c>
      <c r="I9" s="42">
        <v>1334939</v>
      </c>
      <c r="J9" s="43">
        <v>0</v>
      </c>
    </row>
    <row r="10" spans="1:10" ht="13.5" thickBot="1" x14ac:dyDescent="0.25">
      <c r="A10" s="44" t="s">
        <v>18</v>
      </c>
      <c r="B10" s="45" t="s">
        <v>22</v>
      </c>
      <c r="C10" s="45">
        <v>5</v>
      </c>
      <c r="D10" s="46"/>
      <c r="E10" s="47">
        <v>286200.59999999998</v>
      </c>
      <c r="F10" s="47">
        <v>1055673</v>
      </c>
      <c r="G10" s="47">
        <v>1631878</v>
      </c>
      <c r="H10" s="47">
        <v>767057.6</v>
      </c>
      <c r="I10" s="47">
        <v>1328008</v>
      </c>
      <c r="J10" s="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Formulas</vt:lpstr>
      <vt:lpstr>Output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Levin</dc:creator>
  <cp:lastModifiedBy>Levin,  Yuri G</cp:lastModifiedBy>
  <cp:lastPrinted>2013-03-07T20:07:38Z</cp:lastPrinted>
  <dcterms:created xsi:type="dcterms:W3CDTF">1999-11-28T14:58:05Z</dcterms:created>
  <dcterms:modified xsi:type="dcterms:W3CDTF">2013-03-07T20:49:47Z</dcterms:modified>
</cp:coreProperties>
</file>