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41Ops and Supply Chain Analytics/S4/"/>
    </mc:Choice>
  </mc:AlternateContent>
  <xr:revisionPtr revIDLastSave="9" documentId="13_ncr:1_{6A20205B-09DE-4560-AC26-927CB662C0AF}" xr6:coauthVersionLast="47" xr6:coauthVersionMax="47" xr10:uidLastSave="{A00FC36E-C331-5F4A-B27B-AF81DFF7B8ED}"/>
  <bookViews>
    <workbookView xWindow="0" yWindow="760" windowWidth="30240" windowHeight="17980" activeTab="1" xr2:uid="{16FC94C1-77A0-4983-9A06-B91A3DD3D896}"/>
  </bookViews>
  <sheets>
    <sheet name="Biased Estimator" sheetId="1" r:id="rId1"/>
    <sheet name="Chi-Squared Example" sheetId="2" r:id="rId2"/>
  </sheets>
  <definedNames>
    <definedName name="Expected">'Chi-Squared Example'!$C$15:$E$17</definedName>
    <definedName name="Observed">'Chi-Squared Example'!$C$6:$E$8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I13" i="2"/>
  <c r="I12" i="2"/>
  <c r="C24" i="2"/>
  <c r="E9" i="2"/>
  <c r="D9" i="2"/>
  <c r="C9" i="2"/>
  <c r="F8" i="2"/>
  <c r="F7" i="2"/>
  <c r="F6" i="2"/>
  <c r="H11" i="1"/>
  <c r="G11" i="1"/>
  <c r="H10" i="1"/>
  <c r="G10" i="1"/>
  <c r="H9" i="1"/>
  <c r="G9" i="1"/>
  <c r="H8" i="1"/>
  <c r="G8" i="1"/>
  <c r="H7" i="1"/>
  <c r="G7" i="1"/>
  <c r="B7" i="1"/>
  <c r="H6" i="1"/>
  <c r="G6" i="1"/>
  <c r="B6" i="1"/>
  <c r="H5" i="1"/>
  <c r="G5" i="1"/>
  <c r="H4" i="1"/>
  <c r="G4" i="1"/>
  <c r="H3" i="1"/>
  <c r="G3" i="1"/>
  <c r="F9" i="2" l="1"/>
  <c r="H13" i="1"/>
  <c r="G13" i="1"/>
  <c r="C17" i="2"/>
  <c r="C26" i="2" l="1"/>
  <c r="D15" i="2"/>
  <c r="E16" i="2"/>
  <c r="E25" i="2" s="1"/>
  <c r="E15" i="2"/>
  <c r="E17" i="2"/>
  <c r="E26" i="2" s="1"/>
  <c r="C16" i="2"/>
  <c r="D17" i="2"/>
  <c r="D26" i="2" s="1"/>
  <c r="D16" i="2"/>
  <c r="D25" i="2" s="1"/>
  <c r="C15" i="2"/>
  <c r="F16" i="2" l="1"/>
  <c r="C25" i="2"/>
  <c r="D18" i="2"/>
  <c r="D24" i="2"/>
  <c r="E18" i="2"/>
  <c r="E24" i="2"/>
  <c r="C18" i="2"/>
  <c r="I17" i="2"/>
  <c r="F15" i="2"/>
  <c r="F17" i="2"/>
  <c r="F18" i="2" l="1"/>
</calcChain>
</file>

<file path=xl/sharedStrings.xml><?xml version="1.0" encoding="utf-8"?>
<sst xmlns="http://schemas.openxmlformats.org/spreadsheetml/2006/main" count="45" uniqueCount="28">
  <si>
    <t>Population</t>
  </si>
  <si>
    <t>Sample Data</t>
  </si>
  <si>
    <t>St Dev</t>
  </si>
  <si>
    <t>Var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</si>
  <si>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</si>
  <si>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</si>
  <si>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</si>
  <si>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</si>
  <si>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</si>
  <si>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</si>
  <si>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</si>
  <si>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</si>
  <si>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</si>
  <si>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Average:</t>
  </si>
  <si>
    <t>Observed Frequencies</t>
  </si>
  <si>
    <t>Slow Service</t>
  </si>
  <si>
    <t>Cold Food</t>
  </si>
  <si>
    <t>Rude Staff</t>
  </si>
  <si>
    <t>Total</t>
  </si>
  <si>
    <t>Day</t>
  </si>
  <si>
    <t>Evening</t>
  </si>
  <si>
    <t>Weekend</t>
  </si>
  <si>
    <t>Chi-Squared Statistic</t>
  </si>
  <si>
    <r>
      <t>p</t>
    </r>
    <r>
      <rPr>
        <sz val="11"/>
        <color theme="1"/>
        <rFont val="Aptos Narrow"/>
        <family val="2"/>
        <scheme val="minor"/>
      </rPr>
      <t>-value</t>
    </r>
  </si>
  <si>
    <t>Expected Frequencies</t>
  </si>
  <si>
    <t>p-value</t>
  </si>
  <si>
    <t>Chi-Squared</t>
  </si>
  <si>
    <t xml:space="preserve">df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</si>
</sst>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" fillId="0" borderId="10" xfId="0" applyFont="1" applyBorder="1"/>
    <xf numFmtId="0" fontId="0" fillId="0" borderId="1" xfId="0" applyBorder="1"/>
    <xf numFmtId="0" fontId="0" fillId="0" borderId="11" xfId="0" applyBorder="1"/>
    <xf numFmtId="0" fontId="0" fillId="0" borderId="10" xfId="0" applyBorder="1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E6E5-5427-4A7E-BA36-AA28820A2924}">
  <dimension ref="A2:H13"/>
  <sheetViews>
    <sheetView workbookViewId="0">
      <selection activeCell="D40" sqref="D39:D40"/>
    </sheetView>
  </sheetViews>
  <sheetFormatPr baseColWidth="10" defaultColWidth="8.83203125" defaultRowHeight="15" x14ac:dyDescent="0.2"/>
  <cols>
    <col min="3" max="3" width="13.6640625" customWidth="1"/>
    <col min="4" max="4" width="12.6640625" bestFit="1" customWidth="1"/>
    <col min="6" max="6" width="10.6640625" bestFit="1" customWidth="1"/>
  </cols>
  <sheetData>
    <row r="2" spans="1:8" x14ac:dyDescent="0.2">
      <c r="B2" t="s">
        <v>0</v>
      </c>
      <c r="D2" s="18" t="s">
        <v>1</v>
      </c>
      <c r="E2" s="18"/>
      <c r="F2" s="18"/>
      <c r="G2" s="1" t="s">
        <v>2</v>
      </c>
      <c r="H2" s="1" t="s">
        <v>3</v>
      </c>
    </row>
    <row r="3" spans="1:8" ht="16" x14ac:dyDescent="0.2">
      <c r="B3" s="2">
        <v>10</v>
      </c>
      <c r="D3" s="3" t="s">
        <v>4</v>
      </c>
      <c r="E3" s="4">
        <v>10</v>
      </c>
      <c r="F3" s="5">
        <v>10</v>
      </c>
      <c r="G3" s="6">
        <f t="shared" ref="G3:G11" si="0">_xlfn.STDEV.S(E3:F3)</f>
        <v>0</v>
      </c>
      <c r="H3" s="5">
        <f t="shared" ref="H3:H11" si="1">_xlfn.VAR.S(E3:F3)</f>
        <v>0</v>
      </c>
    </row>
    <row r="4" spans="1:8" ht="16" x14ac:dyDescent="0.2">
      <c r="B4" s="7">
        <v>11</v>
      </c>
      <c r="D4" s="8" t="s">
        <v>5</v>
      </c>
      <c r="E4">
        <v>10</v>
      </c>
      <c r="F4" s="9">
        <v>11</v>
      </c>
      <c r="G4" s="10">
        <f t="shared" si="0"/>
        <v>0.70710678118654757</v>
      </c>
      <c r="H4" s="9">
        <f t="shared" si="1"/>
        <v>0.5</v>
      </c>
    </row>
    <row r="5" spans="1:8" ht="16" x14ac:dyDescent="0.2">
      <c r="B5" s="11">
        <v>12</v>
      </c>
      <c r="D5" s="8" t="s">
        <v>6</v>
      </c>
      <c r="E5">
        <v>10</v>
      </c>
      <c r="F5" s="9">
        <v>12</v>
      </c>
      <c r="G5" s="10">
        <f t="shared" si="0"/>
        <v>1.4142135623730951</v>
      </c>
      <c r="H5" s="9">
        <f t="shared" si="1"/>
        <v>2</v>
      </c>
    </row>
    <row r="6" spans="1:8" ht="16" x14ac:dyDescent="0.2">
      <c r="A6" t="s">
        <v>3</v>
      </c>
      <c r="B6">
        <f>_xlfn.VAR.P(B3:B5)</f>
        <v>0.66666666666666663</v>
      </c>
      <c r="D6" s="8" t="s">
        <v>7</v>
      </c>
      <c r="E6">
        <v>11</v>
      </c>
      <c r="F6" s="9">
        <v>10</v>
      </c>
      <c r="G6" s="10">
        <f t="shared" si="0"/>
        <v>0.70710678118654757</v>
      </c>
      <c r="H6" s="9">
        <f t="shared" si="1"/>
        <v>0.5</v>
      </c>
    </row>
    <row r="7" spans="1:8" ht="16" x14ac:dyDescent="0.2">
      <c r="A7" t="s">
        <v>2</v>
      </c>
      <c r="B7">
        <f>_xlfn.STDEV.S(B3:B5)</f>
        <v>1</v>
      </c>
      <c r="D7" s="8" t="s">
        <v>8</v>
      </c>
      <c r="E7">
        <v>11</v>
      </c>
      <c r="F7" s="9">
        <v>11</v>
      </c>
      <c r="G7" s="10">
        <f t="shared" si="0"/>
        <v>0</v>
      </c>
      <c r="H7" s="9">
        <f t="shared" si="1"/>
        <v>0</v>
      </c>
    </row>
    <row r="8" spans="1:8" ht="16" x14ac:dyDescent="0.2">
      <c r="D8" s="8" t="s">
        <v>9</v>
      </c>
      <c r="E8">
        <v>11</v>
      </c>
      <c r="F8" s="9">
        <v>12</v>
      </c>
      <c r="G8" s="10">
        <f t="shared" si="0"/>
        <v>0.70710678118654757</v>
      </c>
      <c r="H8" s="9">
        <f t="shared" si="1"/>
        <v>0.5</v>
      </c>
    </row>
    <row r="9" spans="1:8" ht="16" x14ac:dyDescent="0.2">
      <c r="D9" s="8" t="s">
        <v>10</v>
      </c>
      <c r="E9">
        <v>12</v>
      </c>
      <c r="F9" s="9">
        <v>12</v>
      </c>
      <c r="G9" s="10">
        <f t="shared" si="0"/>
        <v>0</v>
      </c>
      <c r="H9" s="9">
        <f t="shared" si="1"/>
        <v>0</v>
      </c>
    </row>
    <row r="10" spans="1:8" ht="16" x14ac:dyDescent="0.2">
      <c r="D10" s="8" t="s">
        <v>11</v>
      </c>
      <c r="E10">
        <v>12</v>
      </c>
      <c r="F10" s="9">
        <v>10</v>
      </c>
      <c r="G10" s="10">
        <f t="shared" si="0"/>
        <v>1.4142135623730951</v>
      </c>
      <c r="H10" s="9">
        <f t="shared" si="1"/>
        <v>2</v>
      </c>
    </row>
    <row r="11" spans="1:8" ht="16" x14ac:dyDescent="0.2">
      <c r="D11" s="12" t="s">
        <v>12</v>
      </c>
      <c r="E11" s="13">
        <v>12</v>
      </c>
      <c r="F11" s="14">
        <v>11</v>
      </c>
      <c r="G11" s="15">
        <f t="shared" si="0"/>
        <v>0.70710678118654757</v>
      </c>
      <c r="H11" s="14">
        <f t="shared" si="1"/>
        <v>0.5</v>
      </c>
    </row>
    <row r="13" spans="1:8" x14ac:dyDescent="0.2">
      <c r="F13" t="s">
        <v>13</v>
      </c>
      <c r="G13">
        <f>AVERAGE(G3:G11)</f>
        <v>0.62853936105470898</v>
      </c>
      <c r="H13">
        <f>AVERAGE(H3:H11)</f>
        <v>0.66666666666666663</v>
      </c>
    </row>
  </sheetData>
  <mergeCells count="1"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3C20-47C0-44AA-BAFD-5A3018989E30}">
  <dimension ref="B3:L26"/>
  <sheetViews>
    <sheetView tabSelected="1" workbookViewId="0">
      <selection activeCell="L13" sqref="L13"/>
    </sheetView>
  </sheetViews>
  <sheetFormatPr baseColWidth="10" defaultColWidth="8.83203125" defaultRowHeight="15" x14ac:dyDescent="0.2"/>
  <sheetData>
    <row r="3" spans="2:12" ht="16" x14ac:dyDescent="0.2">
      <c r="B3" s="16" t="s">
        <v>14</v>
      </c>
    </row>
    <row r="5" spans="2:12" ht="16" x14ac:dyDescent="0.2">
      <c r="C5" s="17" t="s">
        <v>15</v>
      </c>
      <c r="D5" s="17" t="s">
        <v>16</v>
      </c>
      <c r="E5" s="17" t="s">
        <v>17</v>
      </c>
      <c r="F5" t="s">
        <v>18</v>
      </c>
    </row>
    <row r="6" spans="2:12" ht="16" x14ac:dyDescent="0.2">
      <c r="B6" s="17" t="s">
        <v>19</v>
      </c>
      <c r="C6" s="6">
        <v>12</v>
      </c>
      <c r="D6" s="4">
        <v>4</v>
      </c>
      <c r="E6" s="5">
        <v>16</v>
      </c>
      <c r="F6">
        <f>SUM(C6:E6)</f>
        <v>32</v>
      </c>
    </row>
    <row r="7" spans="2:12" ht="16" x14ac:dyDescent="0.2">
      <c r="B7" s="17" t="s">
        <v>20</v>
      </c>
      <c r="C7" s="10">
        <v>8</v>
      </c>
      <c r="D7">
        <v>8</v>
      </c>
      <c r="E7" s="9">
        <v>10</v>
      </c>
      <c r="F7">
        <f>SUM(C7:E7)</f>
        <v>26</v>
      </c>
    </row>
    <row r="8" spans="2:12" ht="16" x14ac:dyDescent="0.2">
      <c r="B8" s="17" t="s">
        <v>21</v>
      </c>
      <c r="C8" s="15">
        <v>18</v>
      </c>
      <c r="D8" s="13">
        <v>2</v>
      </c>
      <c r="E8" s="14">
        <v>22</v>
      </c>
      <c r="F8">
        <f>SUM(C8:E8)</f>
        <v>42</v>
      </c>
    </row>
    <row r="9" spans="2:12" x14ac:dyDescent="0.2">
      <c r="B9" t="s">
        <v>18</v>
      </c>
      <c r="C9">
        <f>SUM(C6:C8)</f>
        <v>38</v>
      </c>
      <c r="D9">
        <f>SUM(D6:D8)</f>
        <v>14</v>
      </c>
      <c r="E9">
        <f>SUM(E6:E8)</f>
        <v>48</v>
      </c>
      <c r="F9">
        <f>SUM(F6:F8)</f>
        <v>100</v>
      </c>
    </row>
    <row r="11" spans="2:12" ht="16" x14ac:dyDescent="0.2">
      <c r="I11" s="16" t="s">
        <v>22</v>
      </c>
      <c r="L11" s="16" t="s">
        <v>23</v>
      </c>
    </row>
    <row r="12" spans="2:12" ht="16" x14ac:dyDescent="0.2">
      <c r="B12" s="16" t="s">
        <v>24</v>
      </c>
      <c r="I12">
        <f>SUM(C24:E26)</f>
        <v>9.1421318864927876</v>
      </c>
      <c r="L12">
        <f>_xlfn.CHISQ.DIST.RT(I12,I13)</f>
        <v>5.7643399272299188E-2</v>
      </c>
    </row>
    <row r="13" spans="2:12" x14ac:dyDescent="0.2">
      <c r="H13" t="s">
        <v>27</v>
      </c>
      <c r="I13">
        <f>(3-1)*(3-1)</f>
        <v>4</v>
      </c>
    </row>
    <row r="14" spans="2:12" ht="16" x14ac:dyDescent="0.2">
      <c r="C14" s="17" t="s">
        <v>15</v>
      </c>
      <c r="D14" s="17" t="s">
        <v>16</v>
      </c>
      <c r="E14" s="17" t="s">
        <v>17</v>
      </c>
      <c r="F14" t="s">
        <v>18</v>
      </c>
    </row>
    <row r="15" spans="2:12" ht="16" x14ac:dyDescent="0.2">
      <c r="B15" s="17" t="s">
        <v>19</v>
      </c>
      <c r="C15" s="6">
        <f>F6*$C$9/$F$9</f>
        <v>12.16</v>
      </c>
      <c r="D15" s="4">
        <f>F6*$D$9/$F$9</f>
        <v>4.4800000000000004</v>
      </c>
      <c r="E15" s="5">
        <f>F6*$E$9/$F$9</f>
        <v>15.36</v>
      </c>
      <c r="F15">
        <f>SUM(C15:E15)</f>
        <v>32</v>
      </c>
    </row>
    <row r="16" spans="2:12" ht="16" x14ac:dyDescent="0.2">
      <c r="B16" s="17" t="s">
        <v>20</v>
      </c>
      <c r="C16" s="10">
        <f>F7*$C$9/$F$9</f>
        <v>9.8800000000000008</v>
      </c>
      <c r="D16">
        <f>F7*$D$9/$F$9</f>
        <v>3.64</v>
      </c>
      <c r="E16" s="9">
        <f>F7*$E$9/$F$9</f>
        <v>12.48</v>
      </c>
      <c r="F16">
        <f>SUM(C16:E16)</f>
        <v>26</v>
      </c>
      <c r="I16" s="16" t="s">
        <v>25</v>
      </c>
    </row>
    <row r="17" spans="2:9" ht="16" x14ac:dyDescent="0.2">
      <c r="B17" s="17" t="s">
        <v>21</v>
      </c>
      <c r="C17" s="15">
        <f>F8*$C$9/$F$9</f>
        <v>15.96</v>
      </c>
      <c r="D17" s="13">
        <f>F8*$D$9/$F$9</f>
        <v>5.88</v>
      </c>
      <c r="E17" s="14">
        <f>F8*$E$9/$F$9</f>
        <v>20.16</v>
      </c>
      <c r="F17">
        <f>SUM(C17:E17)</f>
        <v>42</v>
      </c>
      <c r="I17" s="16">
        <f>_xlfn.CHISQ.TEST(Observed,Expected)</f>
        <v>5.7643399272299188E-2</v>
      </c>
    </row>
    <row r="18" spans="2:9" x14ac:dyDescent="0.2">
      <c r="B18" t="s">
        <v>18</v>
      </c>
      <c r="C18">
        <f>SUM(C15:C17)</f>
        <v>38</v>
      </c>
      <c r="D18">
        <f>SUM(D15:D17)</f>
        <v>14</v>
      </c>
      <c r="E18">
        <f>SUM(E15:E17)</f>
        <v>48</v>
      </c>
      <c r="F18">
        <f>SUM(F15:F17)</f>
        <v>100</v>
      </c>
    </row>
    <row r="20" spans="2:9" ht="16" x14ac:dyDescent="0.2">
      <c r="I20" s="16"/>
    </row>
    <row r="21" spans="2:9" ht="16" x14ac:dyDescent="0.2">
      <c r="B21" s="16" t="s">
        <v>26</v>
      </c>
      <c r="I21" s="16"/>
    </row>
    <row r="23" spans="2:9" ht="16" x14ac:dyDescent="0.2">
      <c r="C23" s="17" t="s">
        <v>15</v>
      </c>
      <c r="D23" s="17" t="s">
        <v>16</v>
      </c>
      <c r="E23" s="17" t="s">
        <v>17</v>
      </c>
    </row>
    <row r="24" spans="2:9" ht="16" x14ac:dyDescent="0.2">
      <c r="B24" s="17" t="s">
        <v>19</v>
      </c>
      <c r="C24" s="6">
        <f>(C6-C15)^2/C15</f>
        <v>2.1052631578947407E-3</v>
      </c>
      <c r="D24" s="4">
        <f t="shared" ref="C24:E26" si="0">(D6-D15)^2/D15</f>
        <v>5.1428571428571518E-2</v>
      </c>
      <c r="E24" s="5">
        <f t="shared" si="0"/>
        <v>2.6666666666666717E-2</v>
      </c>
    </row>
    <row r="25" spans="2:9" ht="16" x14ac:dyDescent="0.2">
      <c r="B25" s="17" t="s">
        <v>20</v>
      </c>
      <c r="C25" s="10">
        <f t="shared" si="0"/>
        <v>0.35773279352226744</v>
      </c>
      <c r="D25">
        <f t="shared" si="0"/>
        <v>5.2224175824175809</v>
      </c>
      <c r="E25" s="9">
        <f t="shared" si="0"/>
        <v>0.49282051282051298</v>
      </c>
    </row>
    <row r="26" spans="2:9" ht="16" x14ac:dyDescent="0.2">
      <c r="B26" s="17" t="s">
        <v>21</v>
      </c>
      <c r="C26" s="15">
        <f t="shared" si="0"/>
        <v>0.2607518796992479</v>
      </c>
      <c r="D26" s="13">
        <f t="shared" si="0"/>
        <v>2.5602721088435372</v>
      </c>
      <c r="E26" s="14">
        <f t="shared" si="0"/>
        <v>0.16793650793650791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Biased Estimator</vt:lpstr>
      <vt:lpstr>Chi-Squared Example</vt:lpstr>
      <vt:lpstr>Expected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Pond</dc:creator>
  <cp:lastModifiedBy>Anthony Ramelo</cp:lastModifiedBy>
  <dcterms:created xsi:type="dcterms:W3CDTF">2024-05-08T00:00:28Z</dcterms:created>
  <dcterms:modified xsi:type="dcterms:W3CDTF">2024-08-28T23:14:29Z</dcterms:modified>
</cp:coreProperties>
</file>