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861Analytical Decision Making/Assignment3/"/>
    </mc:Choice>
  </mc:AlternateContent>
  <xr:revisionPtr revIDLastSave="3" documentId="8_{7C0F9FC5-0A3A-6840-9BD3-D85699075A64}" xr6:coauthVersionLast="45" xr6:coauthVersionMax="47" xr10:uidLastSave="{09C5F952-304B-41F2-9034-2E437C093FE2}"/>
  <bookViews>
    <workbookView xWindow="-120" yWindow="450" windowWidth="22905" windowHeight="13680" xr2:uid="{00000000-000D-0000-FFFF-FFFF00000000}"/>
  </bookViews>
  <sheets>
    <sheet name="Sheet1" sheetId="1" r:id="rId1"/>
    <sheet name="treeCalc_1" sheetId="4" state="hidden" r:id="rId2"/>
  </sheets>
  <definedNames>
    <definedName name="_AMO_UniqueIdentifier" hidden="1">"'ff1884ed-55da-4f3b-9970-e39c2dbfaf0d'"</definedName>
    <definedName name="PTree_SensitivityAnalysis_AnalysisType" hidden="1">0</definedName>
    <definedName name="PTree_SensitivityAnalysis_GraphsDisplayPercentageChange" hidden="1">FALSE</definedName>
    <definedName name="PTree_SensitivityAnalysis_IncludeSensitivityGraph" hidden="1">TRUE</definedName>
    <definedName name="PTree_SensitivityAnalysis_IncludeSpiderGraph" hidden="1">TRUE</definedName>
    <definedName name="PTree_SensitivityAnalysis_IncludeStrategyRegion" hidden="1">TRUE</definedName>
    <definedName name="PTree_SensitivityAnalysis_IncludeTornadoGraph" hidden="1">TRUE</definedName>
    <definedName name="PTree_SensitivityAnalysis_Inputs_1_AlternateCellLabel" hidden="1">""</definedName>
    <definedName name="PTree_SensitivityAnalysis_Inputs_1_BaseValueIsAutomatic" hidden="1">TRUE</definedName>
    <definedName name="PTree_SensitivityAnalysis_Inputs_1_MaintainProbabilityNormalization" hidden="1">FALSE</definedName>
    <definedName name="PTree_SensitivityAnalysis_Inputs_1_ManualBaseValue" hidden="1">0</definedName>
    <definedName name="PTree_SensitivityAnalysis_Inputs_1_Maximum" hidden="1">25</definedName>
    <definedName name="PTree_SensitivityAnalysis_Inputs_1_Minimum" hidden="1">-100</definedName>
    <definedName name="PTree_SensitivityAnalysis_Inputs_1_OneWayAnalysis" hidden="1">1</definedName>
    <definedName name="PTree_SensitivityAnalysis_Inputs_1_Steps" hidden="1">11</definedName>
    <definedName name="PTree_SensitivityAnalysis_Inputs_1_TwoWayAnalysis" hidden="1">0</definedName>
    <definedName name="PTree_SensitivityAnalysis_Inputs_1_VariationMethod" hidden="1">0</definedName>
    <definedName name="PTree_SensitivityAnalysis_Inputs_1_VaryCell" hidden="1">Sheet1!$B$7</definedName>
    <definedName name="PTree_SensitivityAnalysis_Inputs_2_AlternateCellLabel" hidden="1">""</definedName>
    <definedName name="PTree_SensitivityAnalysis_Inputs_2_BaseValueIsAutomatic" hidden="1">TRUE</definedName>
    <definedName name="PTree_SensitivityAnalysis_Inputs_2_MaintainProbabilityNormalization" hidden="1">FALSE</definedName>
    <definedName name="PTree_SensitivityAnalysis_Inputs_2_ManualBaseValue" hidden="1">0</definedName>
    <definedName name="PTree_SensitivityAnalysis_Inputs_2_Maximum" hidden="1">25</definedName>
    <definedName name="PTree_SensitivityAnalysis_Inputs_2_Minimum" hidden="1">-100</definedName>
    <definedName name="PTree_SensitivityAnalysis_Inputs_2_OneWayAnalysis" hidden="1">0</definedName>
    <definedName name="PTree_SensitivityAnalysis_Inputs_2_Steps" hidden="1">11</definedName>
    <definedName name="PTree_SensitivityAnalysis_Inputs_2_TwoWayAnalysis" hidden="1">0</definedName>
    <definedName name="PTree_SensitivityAnalysis_Inputs_2_VariationMethod" hidden="1">0</definedName>
    <definedName name="PTree_SensitivityAnalysis_Inputs_2_VaryCell" hidden="1">Sheet1!$B$3</definedName>
    <definedName name="PTree_SensitivityAnalysis_Inputs_3_AlternateCellLabel" hidden="1">""</definedName>
    <definedName name="PTree_SensitivityAnalysis_Inputs_3_BaseValueIsAutomatic" hidden="1">TRUE</definedName>
    <definedName name="PTree_SensitivityAnalysis_Inputs_3_MaintainProbabilityNormalization" hidden="1">FALSE</definedName>
    <definedName name="PTree_SensitivityAnalysis_Inputs_3_ManualBaseValue" hidden="1">0</definedName>
    <definedName name="PTree_SensitivityAnalysis_Inputs_3_Maximum" hidden="1">100</definedName>
    <definedName name="PTree_SensitivityAnalysis_Inputs_3_Minimum" hidden="1">-100</definedName>
    <definedName name="PTree_SensitivityAnalysis_Inputs_3_OneWayAnalysis" hidden="1">0</definedName>
    <definedName name="PTree_SensitivityAnalysis_Inputs_3_Steps" hidden="1">11</definedName>
    <definedName name="PTree_SensitivityAnalysis_Inputs_3_TwoWayAnalysis" hidden="1">0</definedName>
    <definedName name="PTree_SensitivityAnalysis_Inputs_3_VariationMethod" hidden="1">0</definedName>
    <definedName name="PTree_SensitivityAnalysis_Inputs_3_VaryCell" hidden="1">Sheet1!$B$5</definedName>
    <definedName name="PTree_SensitivityAnalysis_Inputs_4_AlternateCellLabel" hidden="1">""</definedName>
    <definedName name="PTree_SensitivityAnalysis_Inputs_4_BaseValueIsAutomatic" hidden="1">TRUE</definedName>
    <definedName name="PTree_SensitivityAnalysis_Inputs_4_MaintainProbabilityNormalization" hidden="1">FALSE</definedName>
    <definedName name="PTree_SensitivityAnalysis_Inputs_4_ManualBaseValue" hidden="1">0</definedName>
    <definedName name="PTree_SensitivityAnalysis_Inputs_4_Maximum" hidden="1">50</definedName>
    <definedName name="PTree_SensitivityAnalysis_Inputs_4_Minimum" hidden="1">-50</definedName>
    <definedName name="PTree_SensitivityAnalysis_Inputs_4_OneWayAnalysis" hidden="1">0</definedName>
    <definedName name="PTree_SensitivityAnalysis_Inputs_4_Steps" hidden="1">11</definedName>
    <definedName name="PTree_SensitivityAnalysis_Inputs_4_TwoWayAnalysis" hidden="1">0</definedName>
    <definedName name="PTree_SensitivityAnalysis_Inputs_4_VariationMethod" hidden="1">0</definedName>
    <definedName name="PTree_SensitivityAnalysis_Inputs_4_VaryCell" hidden="1">Sheet1!$B$10</definedName>
    <definedName name="PTree_SensitivityAnalysis_Inputs_5_AlternateCellLabel" hidden="1">""</definedName>
    <definedName name="PTree_SensitivityAnalysis_Inputs_5_BaseValueIsAutomatic" hidden="1">TRUE</definedName>
    <definedName name="PTree_SensitivityAnalysis_Inputs_5_MaintainProbabilityNormalization" hidden="1">FALSE</definedName>
    <definedName name="PTree_SensitivityAnalysis_Inputs_5_ManualBaseValue" hidden="1">0</definedName>
    <definedName name="PTree_SensitivityAnalysis_Inputs_5_Maximum" hidden="1">100</definedName>
    <definedName name="PTree_SensitivityAnalysis_Inputs_5_Minimum" hidden="1">-100</definedName>
    <definedName name="PTree_SensitivityAnalysis_Inputs_5_OneWayAnalysis" hidden="1">0</definedName>
    <definedName name="PTree_SensitivityAnalysis_Inputs_5_Steps" hidden="1">11</definedName>
    <definedName name="PTree_SensitivityAnalysis_Inputs_5_TwoWayAnalysis" hidden="1">0</definedName>
    <definedName name="PTree_SensitivityAnalysis_Inputs_5_VariationMethod" hidden="1">0</definedName>
    <definedName name="PTree_SensitivityAnalysis_Inputs_5_VaryCell" hidden="1">Sheet1!$B$11</definedName>
    <definedName name="PTree_SensitivityAnalysis_Inputs_Count" hidden="1">5</definedName>
    <definedName name="PTree_SensitivityAnalysis_Output_AlternateCellLabel" hidden="1">""</definedName>
    <definedName name="PTree_SensitivityAnalysis_Output_Model" hidden="1">PTreeObjectReference(PTDecisionTree_1,treeCalc_1!$A$1)</definedName>
    <definedName name="PTree_SensitivityAnalysis_Output_OutputType" hidden="1">1</definedName>
    <definedName name="PTree_SensitivityAnalysis_Output_StartingNode" hidden="1">PTreeObjectReference(NULL,NULL)</definedName>
    <definedName name="PTree_SensitivityAnalysis_ReportPlacement" hidden="1">1</definedName>
    <definedName name="PTree_SensitivityAnalysis_UpdateDisplay" hidden="1">FALSE</definedName>
    <definedName name="treeList" hidden="1">"10000000000000000000000000000000000000000000000000000000000000000000000000000000000000000000000000000000000000000000000000000000000000000000000000000000000000000000000000000000000000000000000000000000"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D55" i="1" l="1"/>
  <c r="D37" i="1"/>
  <c r="B13" i="1"/>
  <c r="B12" i="1"/>
  <c r="E19" i="1" s="1"/>
  <c r="G27" i="1" s="1"/>
  <c r="G35" i="1" s="1"/>
  <c r="G43" i="1" s="1"/>
  <c r="E15" i="1"/>
  <c r="G23" i="1" s="1"/>
  <c r="G31" i="1" s="1"/>
  <c r="G39" i="1" s="1"/>
  <c r="G47" i="1" s="1"/>
  <c r="B3" i="1"/>
  <c r="B6" i="1"/>
  <c r="E14" i="1"/>
  <c r="G51" i="1" l="1"/>
  <c r="E57" i="1" s="1"/>
  <c r="E53" i="1"/>
  <c r="J31" i="4" s="1"/>
  <c r="E18" i="1"/>
  <c r="K32" i="4"/>
  <c r="J32" i="4"/>
  <c r="K31" i="4"/>
  <c r="J22" i="4"/>
  <c r="O22" i="4"/>
  <c r="J29" i="4"/>
  <c r="J21" i="4"/>
  <c r="O21" i="4"/>
  <c r="J28" i="4"/>
  <c r="J27" i="4"/>
  <c r="J20" i="4"/>
  <c r="O20" i="4"/>
  <c r="K17" i="4"/>
  <c r="J17" i="4"/>
  <c r="O17" i="4"/>
  <c r="J26" i="4"/>
  <c r="J25" i="4"/>
  <c r="J19" i="4"/>
  <c r="O19" i="4"/>
  <c r="J24" i="4"/>
  <c r="J23" i="4"/>
  <c r="J18" i="4"/>
  <c r="O18" i="4"/>
  <c r="K16" i="4"/>
  <c r="J16" i="4"/>
  <c r="O16" i="4"/>
  <c r="J30" i="4" l="1"/>
  <c r="F4" i="1"/>
  <c r="F7" i="1" s="1"/>
  <c r="F3" i="1"/>
  <c r="F6" i="1" s="1"/>
  <c r="G26" i="1" s="1"/>
  <c r="J13" i="4"/>
  <c r="O13" i="4"/>
  <c r="J15" i="4"/>
  <c r="K15" i="4"/>
  <c r="K14" i="4"/>
  <c r="J14" i="4"/>
  <c r="J12" i="4"/>
  <c r="O12" i="4"/>
  <c r="K11" i="4"/>
  <c r="J11" i="4"/>
  <c r="O11" i="4"/>
  <c r="B11" i="4"/>
  <c r="B2" i="4"/>
  <c r="F8" i="1" l="1"/>
  <c r="G42" i="1" s="1"/>
  <c r="G38" i="1"/>
  <c r="G34" i="1"/>
  <c r="K26" i="4" s="1"/>
  <c r="K24" i="4"/>
  <c r="F5" i="1"/>
  <c r="G22" i="1" s="1"/>
  <c r="G30" i="1" l="1"/>
  <c r="K25" i="4" s="1"/>
  <c r="K23" i="4"/>
  <c r="G50" i="1"/>
  <c r="K30" i="4" s="1"/>
  <c r="K28" i="4"/>
  <c r="G46" i="1"/>
  <c r="K29" i="4" s="1"/>
  <c r="K27" i="4"/>
  <c r="F2" i="4"/>
  <c r="F32" i="1"/>
  <c r="F18" i="1"/>
  <c r="H46" i="1"/>
  <c r="H38" i="1"/>
  <c r="F45" i="1"/>
  <c r="E17" i="1"/>
  <c r="F48" i="1"/>
  <c r="E37" i="1"/>
  <c r="F52" i="1"/>
  <c r="H22" i="1"/>
  <c r="F14" i="1"/>
  <c r="F57" i="1"/>
  <c r="H30" i="1"/>
  <c r="H50" i="1"/>
  <c r="H27" i="1"/>
  <c r="F15" i="1"/>
  <c r="F40" i="1"/>
  <c r="F56" i="1"/>
  <c r="D16" i="1"/>
  <c r="H35" i="1"/>
  <c r="H23" i="1"/>
  <c r="H43" i="1"/>
  <c r="H26" i="1"/>
  <c r="G41" i="1"/>
  <c r="F19" i="1"/>
  <c r="D36" i="1"/>
  <c r="D54" i="1"/>
  <c r="H47" i="1"/>
  <c r="D21" i="1"/>
  <c r="G33" i="1"/>
  <c r="H51" i="1"/>
  <c r="F29" i="1"/>
  <c r="H39" i="1"/>
  <c r="G49" i="1"/>
  <c r="H34" i="1"/>
  <c r="F24" i="1"/>
  <c r="H42" i="1"/>
  <c r="F53" i="1"/>
  <c r="E55" i="1"/>
  <c r="H31" i="1"/>
  <c r="G25" i="1"/>
  <c r="A18" i="4"/>
  <c r="A22" i="4"/>
  <c r="A21" i="4"/>
  <c r="A16" i="4"/>
  <c r="A19" i="4"/>
  <c r="A29" i="4"/>
  <c r="A20" i="4"/>
  <c r="A23" i="4"/>
  <c r="A14" i="4"/>
  <c r="A32" i="4"/>
  <c r="A12" i="4"/>
  <c r="A25" i="4"/>
  <c r="A31" i="4"/>
  <c r="A27" i="4"/>
  <c r="A30" i="4"/>
  <c r="A11" i="4"/>
  <c r="A15" i="4"/>
  <c r="A28" i="4"/>
  <c r="A26" i="4"/>
  <c r="A13" i="4"/>
  <c r="A17" i="4"/>
  <c r="A24" i="4"/>
</calcChain>
</file>

<file path=xl/sharedStrings.xml><?xml version="1.0" encoding="utf-8"?>
<sst xmlns="http://schemas.openxmlformats.org/spreadsheetml/2006/main" count="184" uniqueCount="104">
  <si>
    <t>F340A7</t>
  </si>
  <si>
    <t>Name</t>
  </si>
  <si>
    <t>SheetRef</t>
  </si>
  <si>
    <t>GenInfo</t>
  </si>
  <si>
    <t>Def. Link</t>
  </si>
  <si>
    <t>EXT REFS</t>
  </si>
  <si>
    <t>Def. Form</t>
  </si>
  <si>
    <t>Calc Macro</t>
  </si>
  <si>
    <t>Highest#</t>
  </si>
  <si>
    <t>Ptree1 Compatibility</t>
  </si>
  <si>
    <t>Model GUID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</si>
  <si>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</si>
  <si>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</si>
  <si>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</si>
  <si>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</si>
  <si>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</si>
  <si>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</si>
  <si>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</si>
  <si>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</si>
  <si>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</si>
  <si>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</si>
  <si>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</si>
  <si>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</si>
  <si>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</si>
  <si>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</si>
  <si>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</si>
  <si>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</si>
  <si>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</si>
  <si>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</si>
  <si>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</si>
  <si>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</si>
  <si>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</si>
  <si>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</si>
  <si>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</si>
  <si>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</si>
  <si>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</si>
  <si>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</si>
  <si>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=</t>
  </si>
  <si>
    <t>7.0.1</t>
  </si>
  <si>
    <t>5.0.0</t>
  </si>
  <si>
    <t>&lt;NF&gt;</t>
  </si>
  <si>
    <t>Automatic</t>
  </si>
  <si>
    <t/>
  </si>
  <si>
    <t>DEFAULT</t>
  </si>
  <si>
    <t>0</t>
  </si>
  <si>
    <t>0,1,1,0,0,Exponential, 0,0,-1,0,-1,-1,.0001</t>
  </si>
  <si>
    <t>Defect Problem</t>
  </si>
  <si>
    <t>Decision</t>
  </si>
  <si>
    <t>test</t>
  </si>
  <si>
    <t>good/defect</t>
  </si>
  <si>
    <t>4,0,0,0,2,0,0</t>
  </si>
  <si>
    <t>1,0,0,2,4,5,1,0,0</t>
  </si>
  <si>
    <t>good</t>
  </si>
  <si>
    <t>defect</t>
  </si>
  <si>
    <t>1,0,0,2,6,7,1,0,0</t>
  </si>
  <si>
    <t>test result</t>
  </si>
  <si>
    <t>actual</t>
  </si>
  <si>
    <t>pass</t>
  </si>
  <si>
    <t>fail</t>
  </si>
  <si>
    <t>P(pass|bad)</t>
  </si>
  <si>
    <t>P(fail|good)</t>
  </si>
  <si>
    <t>P(bad)</t>
  </si>
  <si>
    <t>P(good)</t>
  </si>
  <si>
    <t>→</t>
  </si>
  <si>
    <t>P(pass)=</t>
  </si>
  <si>
    <t>P(pass|bad)*P(bad)+P(pass|good)*P(good)</t>
  </si>
  <si>
    <t>P(fail|bad)</t>
  </si>
  <si>
    <t>P(pass|good)</t>
  </si>
  <si>
    <t>P(fail)=</t>
  </si>
  <si>
    <t>P(fail|bad)*P(bad) + P(fail|good)*P(good)</t>
  </si>
  <si>
    <t>P(good|pass)=</t>
  </si>
  <si>
    <t>P(bad|pass)=</t>
  </si>
  <si>
    <t>P(good|fail)=</t>
  </si>
  <si>
    <t>P(fail|good)*P(good)/P(fail)</t>
  </si>
  <si>
    <t>P(pass|good)*P(good)/P(pass)</t>
  </si>
  <si>
    <t>P(pass|bad)*P(bad)/P(pass)</t>
  </si>
  <si>
    <t>P(bad|fail)=</t>
  </si>
  <si>
    <t>P(fail|bad)*P(bad)/P(fail)</t>
  </si>
  <si>
    <t>Install</t>
  </si>
  <si>
    <t>2,0,0,3,2,3,12,0,0,0</t>
  </si>
  <si>
    <t>Rework before Install</t>
  </si>
  <si>
    <t>2,0,0,2,8,9,3,0,0</t>
  </si>
  <si>
    <t>Rework</t>
  </si>
  <si>
    <t>Chance</t>
  </si>
  <si>
    <t>4,0,0,0,8,0,0</t>
  </si>
  <si>
    <t>1,0,0,2,13,14,6,0,0</t>
  </si>
  <si>
    <t>Good</t>
  </si>
  <si>
    <t>Defect</t>
  </si>
  <si>
    <t>4,0,0,0,9,0,0</t>
  </si>
  <si>
    <t>1,0,0,2,15,16,6,0,0</t>
  </si>
  <si>
    <t>2,0,0,2,10,11,3,0,0</t>
  </si>
  <si>
    <t>4,0,0,0,10,0,0</t>
  </si>
  <si>
    <t>1,0,0,2,17,18,7,0,0</t>
  </si>
  <si>
    <t>4,0,0,0,11,0,0</t>
  </si>
  <si>
    <t>1,0,0,2,19,20,7,0,0</t>
  </si>
  <si>
    <t>4,0,0,0,12,0,0</t>
  </si>
  <si>
    <t>1,0,0,2,21,22,1,0,0</t>
  </si>
  <si>
    <t>Revenue</t>
  </si>
  <si>
    <t>Cost of Rework After Installation</t>
  </si>
  <si>
    <t>Cost of Rework Before Instsallation</t>
  </si>
  <si>
    <t>Profit of Rework After Installation</t>
  </si>
  <si>
    <t>Profit of Rework Before Instsallation</t>
  </si>
  <si>
    <t>cost of test</t>
  </si>
  <si>
    <t>8.0.1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</si>
</sst>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gt;0.00001]0.0###%;[=0]0.0%;0.00E+00"/>
    <numFmt numFmtId="165" formatCode="0.0000"/>
    <numFmt numFmtId="166" formatCode="0.000000%"/>
  </numFmts>
  <fonts count="8" x14ac:knownFonts="1">
    <font>
      <sz val="11"/>
      <color theme="1"/>
      <name val="Calibri"/>
      <family val="2"/>
      <scheme val="minor"/>
    </font>
    <font>
      <b/>
      <sz val="8"/>
      <color rgb="FF00008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8000"/>
      <name val="Calibri"/>
      <family val="2"/>
      <scheme val="minor"/>
    </font>
    <font>
      <sz val="8"/>
      <color rgb="FF008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sz val="8"/>
      <color rgb="FF8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166" fontId="0" fillId="0" borderId="0" xfId="0" applyNumberFormat="1"/>
    <xf numFmtId="10" fontId="0" fillId="0" borderId="0" xfId="0" applyNumberFormat="1"/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242697</xdr:colOff>
      <xdr:row>55</xdr:row>
      <xdr:rowOff>185420</xdr:rowOff>
    </xdr:from>
    <xdr:to>
      <xdr:col>5</xdr:col>
      <xdr:colOff>127</xdr:colOff>
      <xdr:row>55</xdr:row>
      <xdr:rowOff>185420</xdr:rowOff>
    </xdr:to>
    <xdr:cxnSp macro="_xll.PtreeEvent_ObjectClick">
      <xdr:nvCxnSpPr>
        <xdr:cNvPr id="127" name="PTObj_DBranchHLine_1_2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/>
      </xdr:nvCxnSpPr>
      <xdr:spPr>
        <a:xfrm>
          <a:off x="4938522" y="10662920"/>
          <a:ext cx="24053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53</xdr:row>
      <xdr:rowOff>180339</xdr:rowOff>
    </xdr:from>
    <xdr:to>
      <xdr:col>4</xdr:col>
      <xdr:colOff>242697</xdr:colOff>
      <xdr:row>55</xdr:row>
      <xdr:rowOff>185420</xdr:rowOff>
    </xdr:to>
    <xdr:cxnSp macro="_xll.PtreeEvent_ObjectClick">
      <xdr:nvCxnSpPr>
        <xdr:cNvPr id="126" name="PTObj_DBranchDLine_1_2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>
          <a:off x="4786122" y="10276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51</xdr:row>
      <xdr:rowOff>185420</xdr:rowOff>
    </xdr:from>
    <xdr:to>
      <xdr:col>5</xdr:col>
      <xdr:colOff>127</xdr:colOff>
      <xdr:row>51</xdr:row>
      <xdr:rowOff>185420</xdr:rowOff>
    </xdr:to>
    <xdr:cxnSp macro="_xll.PtreeEvent_ObjectClick">
      <xdr:nvCxnSpPr>
        <xdr:cNvPr id="123" name="PTObj_DBranchHLine_1_2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/>
      </xdr:nvCxnSpPr>
      <xdr:spPr>
        <a:xfrm>
          <a:off x="4938522" y="9900920"/>
          <a:ext cx="24053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51</xdr:row>
      <xdr:rowOff>185420</xdr:rowOff>
    </xdr:from>
    <xdr:to>
      <xdr:col>4</xdr:col>
      <xdr:colOff>242697</xdr:colOff>
      <xdr:row>53</xdr:row>
      <xdr:rowOff>180339</xdr:rowOff>
    </xdr:to>
    <xdr:cxnSp macro="_xll.PtreeEvent_ObjectClick">
      <xdr:nvCxnSpPr>
        <xdr:cNvPr id="122" name="PTObj_DBranchDLine_1_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/>
      </xdr:nvCxnSpPr>
      <xdr:spPr>
        <a:xfrm flipV="1">
          <a:off x="4786122" y="9900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53</xdr:row>
      <xdr:rowOff>185420</xdr:rowOff>
    </xdr:from>
    <xdr:to>
      <xdr:col>4</xdr:col>
      <xdr:colOff>127</xdr:colOff>
      <xdr:row>53</xdr:row>
      <xdr:rowOff>185420</xdr:rowOff>
    </xdr:to>
    <xdr:cxnSp macro="_xll.PtreeEvent_ObjectClick">
      <xdr:nvCxnSpPr>
        <xdr:cNvPr id="119" name="PTObj_DBranchHLine_1_12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/>
      </xdr:nvCxnSpPr>
      <xdr:spPr>
        <a:xfrm>
          <a:off x="3147822" y="9900920"/>
          <a:ext cx="15386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19</xdr:row>
      <xdr:rowOff>180340</xdr:rowOff>
    </xdr:from>
    <xdr:to>
      <xdr:col>3</xdr:col>
      <xdr:colOff>242697</xdr:colOff>
      <xdr:row>53</xdr:row>
      <xdr:rowOff>185420</xdr:rowOff>
    </xdr:to>
    <xdr:cxnSp macro="_xll.PtreeEvent_ObjectClick">
      <xdr:nvCxnSpPr>
        <xdr:cNvPr id="118" name="PTObj_DBranchDLine_1_12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>
          <a:off x="2995422" y="3799840"/>
          <a:ext cx="152400" cy="6101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49</xdr:row>
      <xdr:rowOff>185420</xdr:rowOff>
    </xdr:from>
    <xdr:to>
      <xdr:col>7</xdr:col>
      <xdr:colOff>127</xdr:colOff>
      <xdr:row>49</xdr:row>
      <xdr:rowOff>185420</xdr:rowOff>
    </xdr:to>
    <xdr:cxnSp macro="_xll.PtreeEvent_ObjectClick">
      <xdr:nvCxnSpPr>
        <xdr:cNvPr id="115" name="PTObj_DBranchHLine_1_20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>
          <a:off x="9119997" y="9519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47</xdr:row>
      <xdr:rowOff>180339</xdr:rowOff>
    </xdr:from>
    <xdr:to>
      <xdr:col>6</xdr:col>
      <xdr:colOff>242697</xdr:colOff>
      <xdr:row>49</xdr:row>
      <xdr:rowOff>185420</xdr:rowOff>
    </xdr:to>
    <xdr:cxnSp macro="_xll.PtreeEvent_ObjectClick">
      <xdr:nvCxnSpPr>
        <xdr:cNvPr id="114" name="PTObj_DBranchDLine_1_20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8967597" y="9133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45</xdr:row>
      <xdr:rowOff>185420</xdr:rowOff>
    </xdr:from>
    <xdr:to>
      <xdr:col>7</xdr:col>
      <xdr:colOff>127</xdr:colOff>
      <xdr:row>45</xdr:row>
      <xdr:rowOff>185420</xdr:rowOff>
    </xdr:to>
    <xdr:cxnSp macro="_xll.PtreeEvent_ObjectClick">
      <xdr:nvCxnSpPr>
        <xdr:cNvPr id="111" name="PTObj_DBranchHLine_1_19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>
          <a:off x="9119997" y="8757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45</xdr:row>
      <xdr:rowOff>185420</xdr:rowOff>
    </xdr:from>
    <xdr:to>
      <xdr:col>6</xdr:col>
      <xdr:colOff>242697</xdr:colOff>
      <xdr:row>47</xdr:row>
      <xdr:rowOff>180339</xdr:rowOff>
    </xdr:to>
    <xdr:cxnSp macro="_xll.PtreeEvent_ObjectClick">
      <xdr:nvCxnSpPr>
        <xdr:cNvPr id="110" name="PTObj_DBranchDLine_1_1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 flipV="1">
          <a:off x="8967597" y="8757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47</xdr:row>
      <xdr:rowOff>185420</xdr:rowOff>
    </xdr:from>
    <xdr:to>
      <xdr:col>6</xdr:col>
      <xdr:colOff>127</xdr:colOff>
      <xdr:row>47</xdr:row>
      <xdr:rowOff>185420</xdr:rowOff>
    </xdr:to>
    <xdr:cxnSp macro="_xll.PtreeEvent_ObjectClick">
      <xdr:nvCxnSpPr>
        <xdr:cNvPr id="107" name="PTObj_DBranchHLine_1_1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>
          <a:off x="7576947" y="8757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43</xdr:row>
      <xdr:rowOff>180339</xdr:rowOff>
    </xdr:from>
    <xdr:to>
      <xdr:col>5</xdr:col>
      <xdr:colOff>242697</xdr:colOff>
      <xdr:row>47</xdr:row>
      <xdr:rowOff>185420</xdr:rowOff>
    </xdr:to>
    <xdr:cxnSp macro="_xll.PtreeEvent_ObjectClick">
      <xdr:nvCxnSpPr>
        <xdr:cNvPr id="106" name="PTObj_DBranchDLine_1_1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/>
      </xdr:nvCxnSpPr>
      <xdr:spPr>
        <a:xfrm>
          <a:off x="7424547" y="8371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41</xdr:row>
      <xdr:rowOff>185420</xdr:rowOff>
    </xdr:from>
    <xdr:to>
      <xdr:col>7</xdr:col>
      <xdr:colOff>127</xdr:colOff>
      <xdr:row>41</xdr:row>
      <xdr:rowOff>185420</xdr:rowOff>
    </xdr:to>
    <xdr:cxnSp macro="_xll.PtreeEvent_ObjectClick">
      <xdr:nvCxnSpPr>
        <xdr:cNvPr id="103" name="PTObj_DBranchHLine_1_1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/>
      </xdr:nvCxnSpPr>
      <xdr:spPr>
        <a:xfrm>
          <a:off x="9119997" y="7995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39</xdr:row>
      <xdr:rowOff>180339</xdr:rowOff>
    </xdr:from>
    <xdr:to>
      <xdr:col>6</xdr:col>
      <xdr:colOff>242697</xdr:colOff>
      <xdr:row>41</xdr:row>
      <xdr:rowOff>185420</xdr:rowOff>
    </xdr:to>
    <xdr:cxnSp macro="_xll.PtreeEvent_ObjectClick">
      <xdr:nvCxnSpPr>
        <xdr:cNvPr id="102" name="PTObj_DBranchDLine_1_1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>
          <a:off x="8967597" y="7609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37</xdr:row>
      <xdr:rowOff>185420</xdr:rowOff>
    </xdr:from>
    <xdr:to>
      <xdr:col>7</xdr:col>
      <xdr:colOff>127</xdr:colOff>
      <xdr:row>37</xdr:row>
      <xdr:rowOff>185420</xdr:rowOff>
    </xdr:to>
    <xdr:cxnSp macro="_xll.PtreeEvent_ObjectClick">
      <xdr:nvCxnSpPr>
        <xdr:cNvPr id="99" name="PTObj_DBranchHLine_1_17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xfrm>
          <a:off x="9119997" y="7233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37</xdr:row>
      <xdr:rowOff>185420</xdr:rowOff>
    </xdr:from>
    <xdr:to>
      <xdr:col>6</xdr:col>
      <xdr:colOff>242697</xdr:colOff>
      <xdr:row>39</xdr:row>
      <xdr:rowOff>180339</xdr:rowOff>
    </xdr:to>
    <xdr:cxnSp macro="_xll.PtreeEvent_ObjectClick">
      <xdr:nvCxnSpPr>
        <xdr:cNvPr id="98" name="PTObj_DBranchDLine_1_1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 flipV="1">
          <a:off x="8967597" y="7233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39</xdr:row>
      <xdr:rowOff>185420</xdr:rowOff>
    </xdr:from>
    <xdr:to>
      <xdr:col>6</xdr:col>
      <xdr:colOff>127</xdr:colOff>
      <xdr:row>39</xdr:row>
      <xdr:rowOff>185420</xdr:rowOff>
    </xdr:to>
    <xdr:cxnSp macro="_xll.PtreeEvent_ObjectClick">
      <xdr:nvCxnSpPr>
        <xdr:cNvPr id="95" name="PTObj_DBranchHLine_1_10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>
          <a:off x="7576947" y="7233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39</xdr:row>
      <xdr:rowOff>185420</xdr:rowOff>
    </xdr:from>
    <xdr:to>
      <xdr:col>5</xdr:col>
      <xdr:colOff>242697</xdr:colOff>
      <xdr:row>43</xdr:row>
      <xdr:rowOff>180339</xdr:rowOff>
    </xdr:to>
    <xdr:cxnSp macro="_xll.PtreeEvent_ObjectClick">
      <xdr:nvCxnSpPr>
        <xdr:cNvPr id="94" name="PTObj_DBranchDLine_1_10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 flipV="1">
          <a:off x="7424547" y="7233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43</xdr:row>
      <xdr:rowOff>185420</xdr:rowOff>
    </xdr:from>
    <xdr:to>
      <xdr:col>5</xdr:col>
      <xdr:colOff>127</xdr:colOff>
      <xdr:row>43</xdr:row>
      <xdr:rowOff>185420</xdr:rowOff>
    </xdr:to>
    <xdr:cxnSp macro="_xll.PtreeEvent_ObjectClick">
      <xdr:nvCxnSpPr>
        <xdr:cNvPr id="85" name="PTObj_DBranchHLine_1_7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>
          <a:off x="4928997" y="7614920"/>
          <a:ext cx="24053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35</xdr:row>
      <xdr:rowOff>180339</xdr:rowOff>
    </xdr:from>
    <xdr:to>
      <xdr:col>4</xdr:col>
      <xdr:colOff>242697</xdr:colOff>
      <xdr:row>43</xdr:row>
      <xdr:rowOff>185420</xdr:rowOff>
    </xdr:to>
    <xdr:cxnSp macro="_xll.PtreeEvent_ObjectClick">
      <xdr:nvCxnSpPr>
        <xdr:cNvPr id="84" name="PTObj_DBranchDLine_1_7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>
          <a:off x="4776597" y="6847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33</xdr:row>
      <xdr:rowOff>185420</xdr:rowOff>
    </xdr:from>
    <xdr:to>
      <xdr:col>7</xdr:col>
      <xdr:colOff>127</xdr:colOff>
      <xdr:row>33</xdr:row>
      <xdr:rowOff>185420</xdr:rowOff>
    </xdr:to>
    <xdr:cxnSp macro="_xll.PtreeEvent_ObjectClick">
      <xdr:nvCxnSpPr>
        <xdr:cNvPr id="81" name="PTObj_DBranchHLine_1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9119997" y="6471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31</xdr:row>
      <xdr:rowOff>180340</xdr:rowOff>
    </xdr:from>
    <xdr:to>
      <xdr:col>6</xdr:col>
      <xdr:colOff>242697</xdr:colOff>
      <xdr:row>33</xdr:row>
      <xdr:rowOff>185420</xdr:rowOff>
    </xdr:to>
    <xdr:cxnSp macro="_xll.PtreeEvent_ObjectClick">
      <xdr:nvCxnSpPr>
        <xdr:cNvPr id="80" name="PTObj_DBranchDLine_1_16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>
          <a:off x="8967597" y="6085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29</xdr:row>
      <xdr:rowOff>185420</xdr:rowOff>
    </xdr:from>
    <xdr:to>
      <xdr:col>7</xdr:col>
      <xdr:colOff>127</xdr:colOff>
      <xdr:row>29</xdr:row>
      <xdr:rowOff>185420</xdr:rowOff>
    </xdr:to>
    <xdr:cxnSp macro="_xll.PtreeEvent_ObjectClick">
      <xdr:nvCxnSpPr>
        <xdr:cNvPr id="77" name="PTObj_DBranchHLine_1_15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>
          <a:off x="9119997" y="5709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29</xdr:row>
      <xdr:rowOff>185420</xdr:rowOff>
    </xdr:from>
    <xdr:to>
      <xdr:col>6</xdr:col>
      <xdr:colOff>242697</xdr:colOff>
      <xdr:row>31</xdr:row>
      <xdr:rowOff>180340</xdr:rowOff>
    </xdr:to>
    <xdr:cxnSp macro="_xll.PtreeEvent_ObjectClick">
      <xdr:nvCxnSpPr>
        <xdr:cNvPr id="76" name="PTObj_DBranchDLine_1_1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 flipV="1">
          <a:off x="8967597" y="5709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31</xdr:row>
      <xdr:rowOff>185420</xdr:rowOff>
    </xdr:from>
    <xdr:to>
      <xdr:col>6</xdr:col>
      <xdr:colOff>127</xdr:colOff>
      <xdr:row>31</xdr:row>
      <xdr:rowOff>185420</xdr:rowOff>
    </xdr:to>
    <xdr:cxnSp macro="_xll.PtreeEvent_ObjectClick">
      <xdr:nvCxnSpPr>
        <xdr:cNvPr id="73" name="PTObj_DBranchHLine_1_9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7576947" y="5709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27</xdr:row>
      <xdr:rowOff>180340</xdr:rowOff>
    </xdr:from>
    <xdr:to>
      <xdr:col>5</xdr:col>
      <xdr:colOff>242697</xdr:colOff>
      <xdr:row>31</xdr:row>
      <xdr:rowOff>185420</xdr:rowOff>
    </xdr:to>
    <xdr:cxnSp macro="_xll.PtreeEvent_ObjectClick">
      <xdr:nvCxnSpPr>
        <xdr:cNvPr id="72" name="PTObj_DBranchDLine_1_9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>
          <a:off x="7424547" y="5323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25</xdr:row>
      <xdr:rowOff>185420</xdr:rowOff>
    </xdr:from>
    <xdr:to>
      <xdr:col>7</xdr:col>
      <xdr:colOff>127</xdr:colOff>
      <xdr:row>25</xdr:row>
      <xdr:rowOff>185420</xdr:rowOff>
    </xdr:to>
    <xdr:cxnSp macro="_xll.PtreeEvent_ObjectClick">
      <xdr:nvCxnSpPr>
        <xdr:cNvPr id="69" name="PTObj_DBranchHLine_1_1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>
          <a:off x="9119997" y="4947920"/>
          <a:ext cx="11576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23</xdr:row>
      <xdr:rowOff>180340</xdr:rowOff>
    </xdr:from>
    <xdr:to>
      <xdr:col>6</xdr:col>
      <xdr:colOff>242697</xdr:colOff>
      <xdr:row>25</xdr:row>
      <xdr:rowOff>185420</xdr:rowOff>
    </xdr:to>
    <xdr:cxnSp macro="_xll.PtreeEvent_ObjectClick">
      <xdr:nvCxnSpPr>
        <xdr:cNvPr id="68" name="PTObj_DBranchDLine_1_14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>
          <a:off x="8967597" y="4561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21</xdr:row>
      <xdr:rowOff>185420</xdr:rowOff>
    </xdr:from>
    <xdr:to>
      <xdr:col>7</xdr:col>
      <xdr:colOff>127</xdr:colOff>
      <xdr:row>21</xdr:row>
      <xdr:rowOff>185420</xdr:rowOff>
    </xdr:to>
    <xdr:cxnSp macro="_xll.PtreeEvent_ObjectClick">
      <xdr:nvCxnSpPr>
        <xdr:cNvPr id="65" name="PTObj_DBranchHLine_1_1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9119997" y="4185920"/>
          <a:ext cx="10242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21</xdr:row>
      <xdr:rowOff>185420</xdr:rowOff>
    </xdr:from>
    <xdr:to>
      <xdr:col>6</xdr:col>
      <xdr:colOff>242697</xdr:colOff>
      <xdr:row>23</xdr:row>
      <xdr:rowOff>180340</xdr:rowOff>
    </xdr:to>
    <xdr:cxnSp macro="_xll.PtreeEvent_ObjectClick">
      <xdr:nvCxnSpPr>
        <xdr:cNvPr id="64" name="PTObj_DBranchDLine_1_1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 flipV="1">
          <a:off x="8967597" y="4185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23</xdr:row>
      <xdr:rowOff>185420</xdr:rowOff>
    </xdr:from>
    <xdr:to>
      <xdr:col>6</xdr:col>
      <xdr:colOff>127</xdr:colOff>
      <xdr:row>23</xdr:row>
      <xdr:rowOff>185420</xdr:rowOff>
    </xdr:to>
    <xdr:cxnSp macro="_xll.PtreeEvent_ObjectClick">
      <xdr:nvCxnSpPr>
        <xdr:cNvPr id="37" name="PTObj_DBranchHLine_1_8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7576947" y="4185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23</xdr:row>
      <xdr:rowOff>185420</xdr:rowOff>
    </xdr:from>
    <xdr:to>
      <xdr:col>5</xdr:col>
      <xdr:colOff>242697</xdr:colOff>
      <xdr:row>27</xdr:row>
      <xdr:rowOff>180340</xdr:rowOff>
    </xdr:to>
    <xdr:cxnSp macro="_xll.PtreeEvent_ObjectClick">
      <xdr:nvCxnSpPr>
        <xdr:cNvPr id="36" name="PTObj_DBranchDLine_1_8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7424547" y="4185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27</xdr:row>
      <xdr:rowOff>185420</xdr:rowOff>
    </xdr:from>
    <xdr:to>
      <xdr:col>5</xdr:col>
      <xdr:colOff>127</xdr:colOff>
      <xdr:row>27</xdr:row>
      <xdr:rowOff>185420</xdr:rowOff>
    </xdr:to>
    <xdr:cxnSp macro="_xll.PtreeEvent_ObjectClick">
      <xdr:nvCxnSpPr>
        <xdr:cNvPr id="11" name="PTObj_DBranchHLine_1_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928997" y="4566920"/>
          <a:ext cx="24053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27</xdr:row>
      <xdr:rowOff>185420</xdr:rowOff>
    </xdr:from>
    <xdr:to>
      <xdr:col>4</xdr:col>
      <xdr:colOff>242697</xdr:colOff>
      <xdr:row>35</xdr:row>
      <xdr:rowOff>180340</xdr:rowOff>
    </xdr:to>
    <xdr:cxnSp macro="_xll.PtreeEvent_ObjectClick">
      <xdr:nvCxnSpPr>
        <xdr:cNvPr id="10" name="PTObj_DBranchDLine_1_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4776597" y="4566920"/>
          <a:ext cx="152400" cy="756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35</xdr:row>
      <xdr:rowOff>185420</xdr:rowOff>
    </xdr:from>
    <xdr:to>
      <xdr:col>4</xdr:col>
      <xdr:colOff>127</xdr:colOff>
      <xdr:row>35</xdr:row>
      <xdr:rowOff>185420</xdr:rowOff>
    </xdr:to>
    <xdr:cxnSp macro="_xll.PtreeEvent_ObjectClick">
      <xdr:nvCxnSpPr>
        <xdr:cNvPr id="30" name="PTObj_DBranchHLine_1_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2966847" y="4185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19</xdr:row>
      <xdr:rowOff>180340</xdr:rowOff>
    </xdr:from>
    <xdr:to>
      <xdr:col>3</xdr:col>
      <xdr:colOff>242697</xdr:colOff>
      <xdr:row>35</xdr:row>
      <xdr:rowOff>185420</xdr:rowOff>
    </xdr:to>
    <xdr:cxnSp macro="_xll.PtreeEvent_ObjectClick">
      <xdr:nvCxnSpPr>
        <xdr:cNvPr id="29" name="PTObj_DBranchDLine_1_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2814447" y="3799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17</xdr:row>
      <xdr:rowOff>185420</xdr:rowOff>
    </xdr:from>
    <xdr:to>
      <xdr:col>5</xdr:col>
      <xdr:colOff>127</xdr:colOff>
      <xdr:row>17</xdr:row>
      <xdr:rowOff>185420</xdr:rowOff>
    </xdr:to>
    <xdr:cxnSp macro="_xll.PtreeEvent_ObjectClick">
      <xdr:nvCxnSpPr>
        <xdr:cNvPr id="26" name="PTObj_DBranchHLine_1_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4500372" y="3423920"/>
          <a:ext cx="11576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15</xdr:row>
      <xdr:rowOff>180340</xdr:rowOff>
    </xdr:from>
    <xdr:to>
      <xdr:col>4</xdr:col>
      <xdr:colOff>242697</xdr:colOff>
      <xdr:row>17</xdr:row>
      <xdr:rowOff>185420</xdr:rowOff>
    </xdr:to>
    <xdr:cxnSp macro="_xll.PtreeEvent_ObjectClick">
      <xdr:nvCxnSpPr>
        <xdr:cNvPr id="25" name="PTObj_DBranchDLine_1_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4347972" y="3037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13</xdr:row>
      <xdr:rowOff>185420</xdr:rowOff>
    </xdr:from>
    <xdr:to>
      <xdr:col>5</xdr:col>
      <xdr:colOff>127</xdr:colOff>
      <xdr:row>13</xdr:row>
      <xdr:rowOff>185420</xdr:rowOff>
    </xdr:to>
    <xdr:cxnSp macro="_xll.PtreeEvent_ObjectClick">
      <xdr:nvCxnSpPr>
        <xdr:cNvPr id="22" name="PTObj_DBranchHLine_1_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4500372" y="2661920"/>
          <a:ext cx="10242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13</xdr:row>
      <xdr:rowOff>185420</xdr:rowOff>
    </xdr:from>
    <xdr:to>
      <xdr:col>4</xdr:col>
      <xdr:colOff>242697</xdr:colOff>
      <xdr:row>15</xdr:row>
      <xdr:rowOff>180340</xdr:rowOff>
    </xdr:to>
    <xdr:cxnSp macro="_xll.PtreeEvent_ObjectClick">
      <xdr:nvCxnSpPr>
        <xdr:cNvPr id="21" name="PTObj_DBranchDLine_1_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4347972" y="2661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15</xdr:row>
      <xdr:rowOff>185420</xdr:rowOff>
    </xdr:from>
    <xdr:to>
      <xdr:col>4</xdr:col>
      <xdr:colOff>127</xdr:colOff>
      <xdr:row>15</xdr:row>
      <xdr:rowOff>185420</xdr:rowOff>
    </xdr:to>
    <xdr:cxnSp macro="_xll.PtreeEvent_ObjectClick">
      <xdr:nvCxnSpPr>
        <xdr:cNvPr id="18" name="PTObj_DBranchHLine_1_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2966847" y="2661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15</xdr:row>
      <xdr:rowOff>185420</xdr:rowOff>
    </xdr:from>
    <xdr:to>
      <xdr:col>3</xdr:col>
      <xdr:colOff>242697</xdr:colOff>
      <xdr:row>19</xdr:row>
      <xdr:rowOff>180340</xdr:rowOff>
    </xdr:to>
    <xdr:cxnSp macro="_xll.PtreeEvent_ObjectClick">
      <xdr:nvCxnSpPr>
        <xdr:cNvPr id="17" name="PTObj_DBranchDLine_1_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2814447" y="2661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</xdr:colOff>
      <xdr:row>19</xdr:row>
      <xdr:rowOff>185420</xdr:rowOff>
    </xdr:from>
    <xdr:to>
      <xdr:col>3</xdr:col>
      <xdr:colOff>127</xdr:colOff>
      <xdr:row>19</xdr:row>
      <xdr:rowOff>185420</xdr:rowOff>
    </xdr:to>
    <xdr:cxnSp macro="_xll.PtreeEvent_ObjectClick">
      <xdr:nvCxnSpPr>
        <xdr:cNvPr id="6" name="PTObj_DBranchHLine_1_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549400" y="2661920"/>
          <a:ext cx="117487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127</xdr:colOff>
      <xdr:row>19</xdr:row>
      <xdr:rowOff>90170</xdr:rowOff>
    </xdr:from>
    <xdr:to>
      <xdr:col>3</xdr:col>
      <xdr:colOff>190627</xdr:colOff>
      <xdr:row>20</xdr:row>
      <xdr:rowOff>90170</xdr:rowOff>
    </xdr:to>
    <xdr:sp macro="_xll.PtreeEvent_ObjectClick" textlink="">
      <xdr:nvSpPr>
        <xdr:cNvPr id="5" name="PTObj_DNode_1_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724277" y="2566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2</xdr:col>
      <xdr:colOff>215900</xdr:colOff>
      <xdr:row>19</xdr:row>
      <xdr:rowOff>95107</xdr:rowOff>
    </xdr:from>
    <xdr:ext cx="706219" cy="180627"/>
    <xdr:sp macro="_xll.PtreeEvent_ObjectClick" textlink="">
      <xdr:nvSpPr>
        <xdr:cNvPr id="7" name="PTObj_DBranchName_1_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587500" y="2571607"/>
          <a:ext cx="7062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Defect Problem</a:t>
          </a:r>
        </a:p>
      </xdr:txBody>
    </xdr:sp>
    <xdr:clientData/>
  </xdr:oneCellAnchor>
  <xdr:twoCellAnchor editAs="oneCell">
    <xdr:from>
      <xdr:col>4</xdr:col>
      <xdr:colOff>127</xdr:colOff>
      <xdr:row>15</xdr:row>
      <xdr:rowOff>90170</xdr:rowOff>
    </xdr:from>
    <xdr:to>
      <xdr:col>4</xdr:col>
      <xdr:colOff>190627</xdr:colOff>
      <xdr:row>16</xdr:row>
      <xdr:rowOff>90170</xdr:rowOff>
    </xdr:to>
    <xdr:sp macro="_xll.PtreeEvent_ObjectClick" textlink="">
      <xdr:nvSpPr>
        <xdr:cNvPr id="16" name="PTObj_DNode_1_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257802" y="2566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3</xdr:col>
      <xdr:colOff>280797</xdr:colOff>
      <xdr:row>15</xdr:row>
      <xdr:rowOff>95107</xdr:rowOff>
    </xdr:from>
    <xdr:ext cx="305853" cy="180627"/>
    <xdr:sp macro="_xll.PtreeEvent_ObjectClick" textlink="">
      <xdr:nvSpPr>
        <xdr:cNvPr id="19" name="PTObj_DBranchName_1_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3185922" y="2952607"/>
          <a:ext cx="3058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Install</a:t>
          </a:r>
        </a:p>
      </xdr:txBody>
    </xdr:sp>
    <xdr:clientData/>
  </xdr:oneCellAnchor>
  <xdr:twoCellAnchor editAs="oneCell">
    <xdr:from>
      <xdr:col>5</xdr:col>
      <xdr:colOff>127</xdr:colOff>
      <xdr:row>13</xdr:row>
      <xdr:rowOff>90170</xdr:rowOff>
    </xdr:from>
    <xdr:to>
      <xdr:col>5</xdr:col>
      <xdr:colOff>190627</xdr:colOff>
      <xdr:row>14</xdr:row>
      <xdr:rowOff>90170</xdr:rowOff>
    </xdr:to>
    <xdr:sp macro="_xll.PtreeEvent_ObjectClick" textlink="">
      <xdr:nvSpPr>
        <xdr:cNvPr id="20" name="PTObj_DNode_1_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rot="-5400000">
          <a:off x="5524627" y="256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280797</xdr:colOff>
      <xdr:row>13</xdr:row>
      <xdr:rowOff>95107</xdr:rowOff>
    </xdr:from>
    <xdr:ext cx="265842" cy="180627"/>
    <xdr:sp macro="_xll.PtreeEvent_ObjectClick" textlink="">
      <xdr:nvSpPr>
        <xdr:cNvPr id="23" name="PTObj_DBranchName_1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538472" y="2571607"/>
          <a:ext cx="26584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good</a:t>
          </a:r>
        </a:p>
      </xdr:txBody>
    </xdr:sp>
    <xdr:clientData/>
  </xdr:oneCellAnchor>
  <xdr:twoCellAnchor editAs="oneCell">
    <xdr:from>
      <xdr:col>5</xdr:col>
      <xdr:colOff>127</xdr:colOff>
      <xdr:row>17</xdr:row>
      <xdr:rowOff>90170</xdr:rowOff>
    </xdr:from>
    <xdr:to>
      <xdr:col>5</xdr:col>
      <xdr:colOff>190627</xdr:colOff>
      <xdr:row>18</xdr:row>
      <xdr:rowOff>90170</xdr:rowOff>
    </xdr:to>
    <xdr:sp macro="_xll.PtreeEvent_ObjectClick" textlink="">
      <xdr:nvSpPr>
        <xdr:cNvPr id="24" name="PTObj_DNode_1_5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 rot="-5400000">
          <a:off x="5657977" y="332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280797</xdr:colOff>
      <xdr:row>17</xdr:row>
      <xdr:rowOff>95107</xdr:rowOff>
    </xdr:from>
    <xdr:ext cx="320472" cy="180627"/>
    <xdr:sp macro="_xll.PtreeEvent_ObjectClick" textlink="">
      <xdr:nvSpPr>
        <xdr:cNvPr id="27" name="PTObj_DBranchName_1_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4538472" y="3333607"/>
          <a:ext cx="320472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defect</a:t>
          </a:r>
        </a:p>
      </xdr:txBody>
    </xdr:sp>
    <xdr:clientData/>
  </xdr:oneCellAnchor>
  <xdr:twoCellAnchor editAs="oneCell">
    <xdr:from>
      <xdr:col>4</xdr:col>
      <xdr:colOff>127</xdr:colOff>
      <xdr:row>35</xdr:row>
      <xdr:rowOff>90170</xdr:rowOff>
    </xdr:from>
    <xdr:to>
      <xdr:col>4</xdr:col>
      <xdr:colOff>190627</xdr:colOff>
      <xdr:row>36</xdr:row>
      <xdr:rowOff>90170</xdr:rowOff>
    </xdr:to>
    <xdr:sp macro="_xll.PtreeEvent_ObjectClick" textlink="">
      <xdr:nvSpPr>
        <xdr:cNvPr id="28" name="PTObj_DNode_1_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4257802" y="4090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3</xdr:col>
      <xdr:colOff>280797</xdr:colOff>
      <xdr:row>35</xdr:row>
      <xdr:rowOff>95107</xdr:rowOff>
    </xdr:from>
    <xdr:ext cx="215315" cy="180627"/>
    <xdr:sp macro="_xll.PtreeEvent_ObjectClick" textlink="">
      <xdr:nvSpPr>
        <xdr:cNvPr id="31" name="PTObj_DBranchName_1_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3004947" y="4095607"/>
          <a:ext cx="21531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test</a:t>
          </a:r>
        </a:p>
      </xdr:txBody>
    </xdr:sp>
    <xdr:clientData/>
  </xdr:oneCellAnchor>
  <xdr:twoCellAnchor editAs="oneCell">
    <xdr:from>
      <xdr:col>5</xdr:col>
      <xdr:colOff>127</xdr:colOff>
      <xdr:row>27</xdr:row>
      <xdr:rowOff>90170</xdr:rowOff>
    </xdr:from>
    <xdr:to>
      <xdr:col>5</xdr:col>
      <xdr:colOff>190627</xdr:colOff>
      <xdr:row>28</xdr:row>
      <xdr:rowOff>90170</xdr:rowOff>
    </xdr:to>
    <xdr:sp macro="_xll.PtreeEvent_ObjectClick" textlink="">
      <xdr:nvSpPr>
        <xdr:cNvPr id="9" name="PTObj_DNode_1_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334377" y="4471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280797</xdr:colOff>
      <xdr:row>27</xdr:row>
      <xdr:rowOff>95107</xdr:rowOff>
    </xdr:from>
    <xdr:ext cx="238720" cy="180627"/>
    <xdr:sp macro="_xll.PtreeEvent_ObjectClick" textlink="">
      <xdr:nvSpPr>
        <xdr:cNvPr id="12" name="PTObj_DBranchName_1_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967097" y="4476607"/>
          <a:ext cx="23872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pass</a:t>
          </a:r>
        </a:p>
      </xdr:txBody>
    </xdr:sp>
    <xdr:clientData/>
  </xdr:oneCellAnchor>
  <xdr:twoCellAnchor editAs="oneCell">
    <xdr:from>
      <xdr:col>6</xdr:col>
      <xdr:colOff>127</xdr:colOff>
      <xdr:row>23</xdr:row>
      <xdr:rowOff>90170</xdr:rowOff>
    </xdr:from>
    <xdr:to>
      <xdr:col>6</xdr:col>
      <xdr:colOff>190627</xdr:colOff>
      <xdr:row>24</xdr:row>
      <xdr:rowOff>90170</xdr:rowOff>
    </xdr:to>
    <xdr:sp macro="_xll.PtreeEvent_ObjectClick" textlink="">
      <xdr:nvSpPr>
        <xdr:cNvPr id="35" name="PTObj_DNode_1_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8877427" y="4090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280797</xdr:colOff>
      <xdr:row>23</xdr:row>
      <xdr:rowOff>95107</xdr:rowOff>
    </xdr:from>
    <xdr:ext cx="305853" cy="180627"/>
    <xdr:sp macro="_xll.PtreeEvent_ObjectClick" textlink="">
      <xdr:nvSpPr>
        <xdr:cNvPr id="38" name="PTObj_DBranchName_1_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615047" y="4095607"/>
          <a:ext cx="3058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Install</a:t>
          </a:r>
        </a:p>
      </xdr:txBody>
    </xdr:sp>
    <xdr:clientData/>
  </xdr:oneCellAnchor>
  <xdr:twoCellAnchor editAs="oneCell">
    <xdr:from>
      <xdr:col>7</xdr:col>
      <xdr:colOff>127</xdr:colOff>
      <xdr:row>21</xdr:row>
      <xdr:rowOff>90170</xdr:rowOff>
    </xdr:from>
    <xdr:to>
      <xdr:col>7</xdr:col>
      <xdr:colOff>190627</xdr:colOff>
      <xdr:row>22</xdr:row>
      <xdr:rowOff>90170</xdr:rowOff>
    </xdr:to>
    <xdr:sp macro="_xll.PtreeEvent_ObjectClick" textlink="">
      <xdr:nvSpPr>
        <xdr:cNvPr id="39" name="PTObj_DNode_1_1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 rot="-5400000">
          <a:off x="10144252" y="4090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280797</xdr:colOff>
      <xdr:row>21</xdr:row>
      <xdr:rowOff>95107</xdr:rowOff>
    </xdr:from>
    <xdr:ext cx="282257" cy="180627"/>
    <xdr:sp macro="_xll.PtreeEvent_ObjectClick" textlink="">
      <xdr:nvSpPr>
        <xdr:cNvPr id="66" name="PTObj_DBranchName_1_13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8097" y="4095607"/>
          <a:ext cx="2822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Good</a:t>
          </a:r>
        </a:p>
      </xdr:txBody>
    </xdr:sp>
    <xdr:clientData/>
  </xdr:oneCellAnchor>
  <xdr:twoCellAnchor editAs="oneCell">
    <xdr:from>
      <xdr:col>7</xdr:col>
      <xdr:colOff>127</xdr:colOff>
      <xdr:row>25</xdr:row>
      <xdr:rowOff>90170</xdr:rowOff>
    </xdr:from>
    <xdr:to>
      <xdr:col>7</xdr:col>
      <xdr:colOff>190627</xdr:colOff>
      <xdr:row>26</xdr:row>
      <xdr:rowOff>90170</xdr:rowOff>
    </xdr:to>
    <xdr:sp macro="_xll.PtreeEvent_ObjectClick" textlink="">
      <xdr:nvSpPr>
        <xdr:cNvPr id="67" name="PTObj_DNode_1_14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 rot="-5400000">
          <a:off x="10277602" y="485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280797</xdr:colOff>
      <xdr:row>25</xdr:row>
      <xdr:rowOff>95107</xdr:rowOff>
    </xdr:from>
    <xdr:ext cx="329641" cy="180627"/>
    <xdr:sp macro="_xll.PtreeEvent_ObjectClick" textlink="">
      <xdr:nvSpPr>
        <xdr:cNvPr id="70" name="PTObj_DBranchName_1_14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9158097" y="4857607"/>
          <a:ext cx="32964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Defect</a:t>
          </a:r>
        </a:p>
      </xdr:txBody>
    </xdr:sp>
    <xdr:clientData/>
  </xdr:oneCellAnchor>
  <xdr:twoCellAnchor editAs="oneCell">
    <xdr:from>
      <xdr:col>6</xdr:col>
      <xdr:colOff>127</xdr:colOff>
      <xdr:row>31</xdr:row>
      <xdr:rowOff>90170</xdr:rowOff>
    </xdr:from>
    <xdr:to>
      <xdr:col>6</xdr:col>
      <xdr:colOff>190627</xdr:colOff>
      <xdr:row>32</xdr:row>
      <xdr:rowOff>90170</xdr:rowOff>
    </xdr:to>
    <xdr:sp macro="_xll.PtreeEvent_ObjectClick" textlink="">
      <xdr:nvSpPr>
        <xdr:cNvPr id="71" name="PTObj_DNode_1_9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8877427" y="5614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280797</xdr:colOff>
      <xdr:row>31</xdr:row>
      <xdr:rowOff>95107</xdr:rowOff>
    </xdr:from>
    <xdr:ext cx="372025" cy="180627"/>
    <xdr:sp macro="_xll.PtreeEvent_ObjectClick" textlink="">
      <xdr:nvSpPr>
        <xdr:cNvPr id="74" name="PTObj_DBranchName_1_9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7615047" y="5619607"/>
          <a:ext cx="3720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Rework</a:t>
          </a:r>
        </a:p>
      </xdr:txBody>
    </xdr:sp>
    <xdr:clientData/>
  </xdr:oneCellAnchor>
  <xdr:twoCellAnchor editAs="oneCell">
    <xdr:from>
      <xdr:col>7</xdr:col>
      <xdr:colOff>127</xdr:colOff>
      <xdr:row>29</xdr:row>
      <xdr:rowOff>90170</xdr:rowOff>
    </xdr:from>
    <xdr:to>
      <xdr:col>7</xdr:col>
      <xdr:colOff>190627</xdr:colOff>
      <xdr:row>30</xdr:row>
      <xdr:rowOff>90170</xdr:rowOff>
    </xdr:to>
    <xdr:sp macro="_xll.PtreeEvent_ObjectClick" textlink="">
      <xdr:nvSpPr>
        <xdr:cNvPr id="75" name="PTObj_DNode_1_1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 rot="-5400000">
          <a:off x="10410952" y="561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280797</xdr:colOff>
      <xdr:row>29</xdr:row>
      <xdr:rowOff>95107</xdr:rowOff>
    </xdr:from>
    <xdr:ext cx="282257" cy="180627"/>
    <xdr:sp macro="_xll.PtreeEvent_ObjectClick" textlink="">
      <xdr:nvSpPr>
        <xdr:cNvPr id="78" name="PTObj_DBranchName_1_15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9158097" y="5619607"/>
          <a:ext cx="282257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Good</a:t>
          </a:r>
        </a:p>
      </xdr:txBody>
    </xdr:sp>
    <xdr:clientData/>
  </xdr:oneCellAnchor>
  <xdr:twoCellAnchor editAs="oneCell">
    <xdr:from>
      <xdr:col>7</xdr:col>
      <xdr:colOff>127</xdr:colOff>
      <xdr:row>33</xdr:row>
      <xdr:rowOff>90170</xdr:rowOff>
    </xdr:from>
    <xdr:to>
      <xdr:col>7</xdr:col>
      <xdr:colOff>190627</xdr:colOff>
      <xdr:row>34</xdr:row>
      <xdr:rowOff>90170</xdr:rowOff>
    </xdr:to>
    <xdr:sp macro="_xll.PtreeEvent_ObjectClick" textlink="">
      <xdr:nvSpPr>
        <xdr:cNvPr id="79" name="PTObj_DNode_1_16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 rot="-5400000">
          <a:off x="10410952" y="637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280797</xdr:colOff>
      <xdr:row>33</xdr:row>
      <xdr:rowOff>95107</xdr:rowOff>
    </xdr:from>
    <xdr:ext cx="329641" cy="180627"/>
    <xdr:sp macro="_xll.PtreeEvent_ObjectClick" textlink="">
      <xdr:nvSpPr>
        <xdr:cNvPr id="82" name="PTObj_DBranchName_1_16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9158097" y="6381607"/>
          <a:ext cx="32964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Defect</a:t>
          </a:r>
        </a:p>
      </xdr:txBody>
    </xdr:sp>
    <xdr:clientData/>
  </xdr:oneCellAnchor>
  <xdr:twoCellAnchor editAs="oneCell">
    <xdr:from>
      <xdr:col>5</xdr:col>
      <xdr:colOff>127</xdr:colOff>
      <xdr:row>43</xdr:row>
      <xdr:rowOff>90170</xdr:rowOff>
    </xdr:from>
    <xdr:to>
      <xdr:col>5</xdr:col>
      <xdr:colOff>190627</xdr:colOff>
      <xdr:row>44</xdr:row>
      <xdr:rowOff>90170</xdr:rowOff>
    </xdr:to>
    <xdr:sp macro="_xll.PtreeEvent_ObjectClick" textlink="">
      <xdr:nvSpPr>
        <xdr:cNvPr id="83" name="PTObj_DNode_1_7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334377" y="7519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280797</xdr:colOff>
      <xdr:row>43</xdr:row>
      <xdr:rowOff>95107</xdr:rowOff>
    </xdr:from>
    <xdr:ext cx="182871" cy="180627"/>
    <xdr:sp macro="_xll.PtreeEvent_ObjectClick" textlink="">
      <xdr:nvSpPr>
        <xdr:cNvPr id="86" name="PTObj_DBranchName_1_7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4967097" y="7524607"/>
          <a:ext cx="18287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fail</a:t>
          </a:r>
        </a:p>
      </xdr:txBody>
    </xdr:sp>
    <xdr:clientData/>
  </xdr:oneCellAnchor>
  <xdr:twoCellAnchor editAs="oneCell">
    <xdr:from>
      <xdr:col>6</xdr:col>
      <xdr:colOff>127</xdr:colOff>
      <xdr:row>39</xdr:row>
      <xdr:rowOff>90170</xdr:rowOff>
    </xdr:from>
    <xdr:to>
      <xdr:col>6</xdr:col>
      <xdr:colOff>190627</xdr:colOff>
      <xdr:row>40</xdr:row>
      <xdr:rowOff>90170</xdr:rowOff>
    </xdr:to>
    <xdr:sp macro="_xll.PtreeEvent_ObjectClick" textlink="">
      <xdr:nvSpPr>
        <xdr:cNvPr id="93" name="PTObj_DNode_1_10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8877427" y="7138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280797</xdr:colOff>
      <xdr:row>39</xdr:row>
      <xdr:rowOff>95107</xdr:rowOff>
    </xdr:from>
    <xdr:ext cx="305853" cy="180627"/>
    <xdr:sp macro="_xll.PtreeEvent_ObjectClick" textlink="">
      <xdr:nvSpPr>
        <xdr:cNvPr id="96" name="PTObj_DBranchName_1_10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7615047" y="7143607"/>
          <a:ext cx="3058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Install</a:t>
          </a:r>
        </a:p>
      </xdr:txBody>
    </xdr:sp>
    <xdr:clientData/>
  </xdr:oneCellAnchor>
  <xdr:twoCellAnchor editAs="oneCell">
    <xdr:from>
      <xdr:col>7</xdr:col>
      <xdr:colOff>127</xdr:colOff>
      <xdr:row>37</xdr:row>
      <xdr:rowOff>90170</xdr:rowOff>
    </xdr:from>
    <xdr:to>
      <xdr:col>7</xdr:col>
      <xdr:colOff>190627</xdr:colOff>
      <xdr:row>38</xdr:row>
      <xdr:rowOff>90170</xdr:rowOff>
    </xdr:to>
    <xdr:sp macro="_xll.PtreeEvent_ObjectClick" textlink="">
      <xdr:nvSpPr>
        <xdr:cNvPr id="97" name="PTObj_DNode_1_1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 rot="-5400000">
          <a:off x="10420477" y="713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280797</xdr:colOff>
      <xdr:row>37</xdr:row>
      <xdr:rowOff>95107</xdr:rowOff>
    </xdr:from>
    <xdr:ext cx="282257" cy="180627"/>
    <xdr:sp macro="_xll.PtreeEvent_ObjectClick" textlink="">
      <xdr:nvSpPr>
        <xdr:cNvPr id="100" name="PTObj_DBranchName_1_17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9158097" y="7143607"/>
          <a:ext cx="282257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Good</a:t>
          </a:r>
        </a:p>
      </xdr:txBody>
    </xdr:sp>
    <xdr:clientData/>
  </xdr:oneCellAnchor>
  <xdr:twoCellAnchor editAs="oneCell">
    <xdr:from>
      <xdr:col>7</xdr:col>
      <xdr:colOff>127</xdr:colOff>
      <xdr:row>41</xdr:row>
      <xdr:rowOff>90170</xdr:rowOff>
    </xdr:from>
    <xdr:to>
      <xdr:col>7</xdr:col>
      <xdr:colOff>190627</xdr:colOff>
      <xdr:row>42</xdr:row>
      <xdr:rowOff>90170</xdr:rowOff>
    </xdr:to>
    <xdr:sp macro="_xll.PtreeEvent_ObjectClick" textlink="">
      <xdr:nvSpPr>
        <xdr:cNvPr id="101" name="PTObj_DNode_1_1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 rot="-5400000">
          <a:off x="10420477" y="7900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280797</xdr:colOff>
      <xdr:row>41</xdr:row>
      <xdr:rowOff>95107</xdr:rowOff>
    </xdr:from>
    <xdr:ext cx="329641" cy="180627"/>
    <xdr:sp macro="_xll.PtreeEvent_ObjectClick" textlink="">
      <xdr:nvSpPr>
        <xdr:cNvPr id="104" name="PTObj_DBranchName_1_1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9158097" y="7905607"/>
          <a:ext cx="32964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Defect</a:t>
          </a:r>
        </a:p>
      </xdr:txBody>
    </xdr:sp>
    <xdr:clientData/>
  </xdr:oneCellAnchor>
  <xdr:twoCellAnchor editAs="oneCell">
    <xdr:from>
      <xdr:col>6</xdr:col>
      <xdr:colOff>127</xdr:colOff>
      <xdr:row>47</xdr:row>
      <xdr:rowOff>90170</xdr:rowOff>
    </xdr:from>
    <xdr:to>
      <xdr:col>6</xdr:col>
      <xdr:colOff>190627</xdr:colOff>
      <xdr:row>48</xdr:row>
      <xdr:rowOff>90170</xdr:rowOff>
    </xdr:to>
    <xdr:sp macro="_xll.PtreeEvent_ObjectClick" textlink="">
      <xdr:nvSpPr>
        <xdr:cNvPr id="105" name="PTObj_DNode_1_1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8877427" y="8662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280797</xdr:colOff>
      <xdr:row>47</xdr:row>
      <xdr:rowOff>95107</xdr:rowOff>
    </xdr:from>
    <xdr:ext cx="372026" cy="180627"/>
    <xdr:sp macro="_xll.PtreeEvent_ObjectClick" textlink="">
      <xdr:nvSpPr>
        <xdr:cNvPr id="108" name="PTObj_DBranchName_1_1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7615047" y="9048607"/>
          <a:ext cx="37202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Rework</a:t>
          </a:r>
        </a:p>
      </xdr:txBody>
    </xdr:sp>
    <xdr:clientData/>
  </xdr:oneCellAnchor>
  <xdr:twoCellAnchor editAs="oneCell">
    <xdr:from>
      <xdr:col>7</xdr:col>
      <xdr:colOff>127</xdr:colOff>
      <xdr:row>45</xdr:row>
      <xdr:rowOff>90170</xdr:rowOff>
    </xdr:from>
    <xdr:to>
      <xdr:col>7</xdr:col>
      <xdr:colOff>190627</xdr:colOff>
      <xdr:row>46</xdr:row>
      <xdr:rowOff>90170</xdr:rowOff>
    </xdr:to>
    <xdr:sp macro="_xll.PtreeEvent_ObjectClick" textlink="">
      <xdr:nvSpPr>
        <xdr:cNvPr id="109" name="PTObj_DNode_1_1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 rot="-5400000">
          <a:off x="10420477" y="866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280797</xdr:colOff>
      <xdr:row>45</xdr:row>
      <xdr:rowOff>95107</xdr:rowOff>
    </xdr:from>
    <xdr:ext cx="282257" cy="180627"/>
    <xdr:sp macro="_xll.PtreeEvent_ObjectClick" textlink="">
      <xdr:nvSpPr>
        <xdr:cNvPr id="112" name="PTObj_DBranchName_1_19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9158097" y="8667607"/>
          <a:ext cx="2822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Good</a:t>
          </a:r>
        </a:p>
      </xdr:txBody>
    </xdr:sp>
    <xdr:clientData/>
  </xdr:oneCellAnchor>
  <xdr:twoCellAnchor editAs="oneCell">
    <xdr:from>
      <xdr:col>7</xdr:col>
      <xdr:colOff>127</xdr:colOff>
      <xdr:row>49</xdr:row>
      <xdr:rowOff>90170</xdr:rowOff>
    </xdr:from>
    <xdr:to>
      <xdr:col>7</xdr:col>
      <xdr:colOff>190627</xdr:colOff>
      <xdr:row>50</xdr:row>
      <xdr:rowOff>90170</xdr:rowOff>
    </xdr:to>
    <xdr:sp macro="_xll.PtreeEvent_ObjectClick" textlink="">
      <xdr:nvSpPr>
        <xdr:cNvPr id="113" name="PTObj_DNode_1_20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 rot="-5400000">
          <a:off x="10420477" y="942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280797</xdr:colOff>
      <xdr:row>49</xdr:row>
      <xdr:rowOff>95107</xdr:rowOff>
    </xdr:from>
    <xdr:ext cx="329641" cy="180627"/>
    <xdr:sp macro="_xll.PtreeEvent_ObjectClick" textlink="">
      <xdr:nvSpPr>
        <xdr:cNvPr id="116" name="PTObj_DBranchName_1_20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9158097" y="9429607"/>
          <a:ext cx="32964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Defect</a:t>
          </a:r>
        </a:p>
      </xdr:txBody>
    </xdr:sp>
    <xdr:clientData/>
  </xdr:oneCellAnchor>
  <xdr:twoCellAnchor editAs="oneCell">
    <xdr:from>
      <xdr:col>4</xdr:col>
      <xdr:colOff>127</xdr:colOff>
      <xdr:row>53</xdr:row>
      <xdr:rowOff>90170</xdr:rowOff>
    </xdr:from>
    <xdr:to>
      <xdr:col>4</xdr:col>
      <xdr:colOff>190627</xdr:colOff>
      <xdr:row>54</xdr:row>
      <xdr:rowOff>90170</xdr:rowOff>
    </xdr:to>
    <xdr:sp macro="_xll.PtreeEvent_ObjectClick" textlink="">
      <xdr:nvSpPr>
        <xdr:cNvPr id="117" name="PTObj_DNode_1_12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4686427" y="9805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3</xdr:col>
      <xdr:colOff>280797</xdr:colOff>
      <xdr:row>53</xdr:row>
      <xdr:rowOff>95107</xdr:rowOff>
    </xdr:from>
    <xdr:ext cx="946093" cy="180627"/>
    <xdr:sp macro="_xll.PtreeEvent_ObjectClick" textlink="">
      <xdr:nvSpPr>
        <xdr:cNvPr id="120" name="PTObj_DBranchName_1_12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3185922" y="9810607"/>
          <a:ext cx="94609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Rework before Install</a:t>
          </a:r>
        </a:p>
      </xdr:txBody>
    </xdr:sp>
    <xdr:clientData/>
  </xdr:oneCellAnchor>
  <xdr:twoCellAnchor editAs="oneCell">
    <xdr:from>
      <xdr:col>5</xdr:col>
      <xdr:colOff>127</xdr:colOff>
      <xdr:row>51</xdr:row>
      <xdr:rowOff>90170</xdr:rowOff>
    </xdr:from>
    <xdr:to>
      <xdr:col>5</xdr:col>
      <xdr:colOff>190627</xdr:colOff>
      <xdr:row>52</xdr:row>
      <xdr:rowOff>90170</xdr:rowOff>
    </xdr:to>
    <xdr:sp macro="_xll.PtreeEvent_ObjectClick" textlink="">
      <xdr:nvSpPr>
        <xdr:cNvPr id="121" name="PTObj_DNode_1_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 rot="-5400000">
          <a:off x="7343902" y="9805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280797</xdr:colOff>
      <xdr:row>51</xdr:row>
      <xdr:rowOff>95107</xdr:rowOff>
    </xdr:from>
    <xdr:ext cx="282257" cy="180627"/>
    <xdr:sp macro="_xll.PtreeEvent_ObjectClick" textlink="">
      <xdr:nvSpPr>
        <xdr:cNvPr id="124" name="PTObj_DBranchName_1_21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4976622" y="9810607"/>
          <a:ext cx="2822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Good</a:t>
          </a:r>
        </a:p>
      </xdr:txBody>
    </xdr:sp>
    <xdr:clientData/>
  </xdr:oneCellAnchor>
  <xdr:twoCellAnchor editAs="oneCell">
    <xdr:from>
      <xdr:col>5</xdr:col>
      <xdr:colOff>127</xdr:colOff>
      <xdr:row>55</xdr:row>
      <xdr:rowOff>90170</xdr:rowOff>
    </xdr:from>
    <xdr:to>
      <xdr:col>5</xdr:col>
      <xdr:colOff>190627</xdr:colOff>
      <xdr:row>56</xdr:row>
      <xdr:rowOff>90170</xdr:rowOff>
    </xdr:to>
    <xdr:sp macro="_xll.PtreeEvent_ObjectClick" textlink="">
      <xdr:nvSpPr>
        <xdr:cNvPr id="125" name="PTObj_DNode_1_22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 rot="-5400000">
          <a:off x="7343902" y="10567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280797</xdr:colOff>
      <xdr:row>55</xdr:row>
      <xdr:rowOff>95107</xdr:rowOff>
    </xdr:from>
    <xdr:ext cx="329641" cy="180627"/>
    <xdr:sp macro="_xll.PtreeEvent_ObjectClick" textlink="">
      <xdr:nvSpPr>
        <xdr:cNvPr id="128" name="PTObj_DBranchName_1_2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4976622" y="10572607"/>
          <a:ext cx="32964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Defect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57"/>
  <sheetViews>
    <sheetView tabSelected="1" topLeftCell="A10" workbookViewId="0">
      <selection activeCell="J58" sqref="J58"/>
    </sheetView>
  </sheetViews>
  <sheetFormatPr defaultColWidth="8.85546875" defaultRowHeight="15" x14ac:dyDescent="0.25"/>
  <cols>
    <col min="1" max="1" width="27.7109375" bestFit="1" customWidth="1"/>
    <col min="3" max="3" width="17.7109375" customWidth="1"/>
    <col min="4" max="4" width="23.42578125" customWidth="1"/>
    <col min="5" max="5" width="38.85546875" customWidth="1"/>
    <col min="6" max="7" width="20.28515625" customWidth="1"/>
    <col min="8" max="8" width="16.42578125" customWidth="1"/>
  </cols>
  <sheetData>
    <row r="2" spans="1:6" x14ac:dyDescent="0.25">
      <c r="A2" s="15" t="s">
        <v>59</v>
      </c>
      <c r="B2" s="15">
        <v>0.1</v>
      </c>
    </row>
    <row r="3" spans="1:6" x14ac:dyDescent="0.25">
      <c r="A3" s="15" t="s">
        <v>66</v>
      </c>
      <c r="B3" s="15">
        <f>1-B2</f>
        <v>0.9</v>
      </c>
      <c r="D3" s="15" t="s">
        <v>64</v>
      </c>
      <c r="E3" s="15" t="s">
        <v>65</v>
      </c>
      <c r="F3" s="15">
        <f>B2*B6+B5*B7</f>
        <v>0.73000000000000009</v>
      </c>
    </row>
    <row r="4" spans="1:6" x14ac:dyDescent="0.25">
      <c r="A4" s="15" t="s">
        <v>60</v>
      </c>
      <c r="B4" s="15">
        <v>0.2</v>
      </c>
      <c r="C4" s="12" t="s">
        <v>63</v>
      </c>
      <c r="D4" s="15" t="s">
        <v>68</v>
      </c>
      <c r="E4" s="15" t="s">
        <v>69</v>
      </c>
      <c r="F4" s="15">
        <f>B3*B6+B4*B7</f>
        <v>0.27</v>
      </c>
    </row>
    <row r="5" spans="1:6" x14ac:dyDescent="0.25">
      <c r="A5" s="15" t="s">
        <v>67</v>
      </c>
      <c r="B5" s="15">
        <f>1-B4</f>
        <v>0.8</v>
      </c>
      <c r="D5" s="15" t="s">
        <v>70</v>
      </c>
      <c r="E5" s="15" t="s">
        <v>74</v>
      </c>
      <c r="F5" s="16">
        <f>B5*B7/F3</f>
        <v>0.98630136986301364</v>
      </c>
    </row>
    <row r="6" spans="1:6" x14ac:dyDescent="0.25">
      <c r="A6" s="15" t="s">
        <v>61</v>
      </c>
      <c r="B6" s="15">
        <f>1-B7</f>
        <v>9.9999999999999978E-2</v>
      </c>
      <c r="D6" s="15" t="s">
        <v>71</v>
      </c>
      <c r="E6" s="15" t="s">
        <v>75</v>
      </c>
      <c r="F6" s="16">
        <f>B2*B6/F3</f>
        <v>1.3698630136986297E-2</v>
      </c>
    </row>
    <row r="7" spans="1:6" x14ac:dyDescent="0.25">
      <c r="A7" s="15" t="s">
        <v>62</v>
      </c>
      <c r="B7" s="15">
        <v>0.9</v>
      </c>
      <c r="D7" s="15" t="s">
        <v>72</v>
      </c>
      <c r="E7" s="15" t="s">
        <v>73</v>
      </c>
      <c r="F7" s="16">
        <f>B4*B7/F4</f>
        <v>0.66666666666666674</v>
      </c>
    </row>
    <row r="8" spans="1:6" x14ac:dyDescent="0.25">
      <c r="D8" s="15" t="s">
        <v>76</v>
      </c>
      <c r="E8" s="15" t="s">
        <v>77</v>
      </c>
      <c r="F8" s="16">
        <f>1-F7</f>
        <v>0.33333333333333326</v>
      </c>
    </row>
    <row r="9" spans="1:6" x14ac:dyDescent="0.25">
      <c r="A9" s="15" t="s">
        <v>97</v>
      </c>
      <c r="B9" s="15">
        <v>300</v>
      </c>
    </row>
    <row r="10" spans="1:6" x14ac:dyDescent="0.25">
      <c r="A10" s="15" t="s">
        <v>98</v>
      </c>
      <c r="B10" s="15">
        <v>200</v>
      </c>
    </row>
    <row r="11" spans="1:6" x14ac:dyDescent="0.25">
      <c r="A11" s="15" t="s">
        <v>99</v>
      </c>
      <c r="B11" s="15">
        <v>100</v>
      </c>
    </row>
    <row r="12" spans="1:6" x14ac:dyDescent="0.25">
      <c r="A12" s="15" t="s">
        <v>100</v>
      </c>
      <c r="B12" s="15">
        <f>B9-B10</f>
        <v>100</v>
      </c>
    </row>
    <row r="13" spans="1:6" x14ac:dyDescent="0.25">
      <c r="A13" s="15" t="s">
        <v>101</v>
      </c>
      <c r="B13" s="15">
        <f>B9-B11</f>
        <v>200</v>
      </c>
    </row>
    <row r="14" spans="1:6" ht="15" customHeight="1" x14ac:dyDescent="0.25">
      <c r="A14" s="15" t="s">
        <v>102</v>
      </c>
      <c r="B14" s="15">
        <v>25</v>
      </c>
      <c r="E14" s="11">
        <f>B7</f>
        <v>0.9</v>
      </c>
      <c r="F14" s="4">
        <f>_xll.PTreeNodeProbability(treeCalc_1!$F$2,4)</f>
        <v>0.9</v>
      </c>
    </row>
    <row r="15" spans="1:6" ht="15" customHeight="1" x14ac:dyDescent="0.25">
      <c r="E15" s="5">
        <f>B9</f>
        <v>300</v>
      </c>
      <c r="F15" s="3">
        <f>_xll.PTreeNodeValue(treeCalc_1!$F$2,4)</f>
        <v>300</v>
      </c>
    </row>
    <row r="16" spans="1:6" ht="15" customHeight="1" x14ac:dyDescent="0.25">
      <c r="D16" s="8" t="b">
        <f>_xll.PTreeNodeDecision(treeCalc_1!$F$2,2)</f>
        <v>1</v>
      </c>
      <c r="E16" s="9" t="s">
        <v>49</v>
      </c>
    </row>
    <row r="17" spans="3:8" ht="15" customHeight="1" x14ac:dyDescent="0.25">
      <c r="D17" s="5">
        <v>0</v>
      </c>
      <c r="E17" s="10">
        <f>_xll.PTreeNodeValue(treeCalc_1!$F$2,2)</f>
        <v>280</v>
      </c>
    </row>
    <row r="18" spans="3:8" ht="15" customHeight="1" x14ac:dyDescent="0.25">
      <c r="E18" s="11">
        <f>B6</f>
        <v>9.9999999999999978E-2</v>
      </c>
      <c r="F18" s="4">
        <f>_xll.PTreeNodeProbability(treeCalc_1!$F$2,5)</f>
        <v>9.9999999999999978E-2</v>
      </c>
    </row>
    <row r="19" spans="3:8" ht="15" customHeight="1" x14ac:dyDescent="0.25">
      <c r="E19" s="5">
        <f>B12</f>
        <v>100</v>
      </c>
      <c r="F19" s="3">
        <f>_xll.PTreeNodeValue(treeCalc_1!$F$2,5)</f>
        <v>100</v>
      </c>
    </row>
    <row r="20" spans="3:8" ht="15" customHeight="1" x14ac:dyDescent="0.25">
      <c r="C20" s="5"/>
      <c r="D20" s="6" t="s">
        <v>47</v>
      </c>
    </row>
    <row r="21" spans="3:8" ht="15" customHeight="1" x14ac:dyDescent="0.25">
      <c r="C21" s="5"/>
      <c r="D21" s="7">
        <f>_xll.PTreeNodeValue(treeCalc_1!$F$2,1)</f>
        <v>280</v>
      </c>
      <c r="H21" s="14"/>
    </row>
    <row r="22" spans="3:8" ht="15" customHeight="1" x14ac:dyDescent="0.25">
      <c r="G22" s="11">
        <f>F5</f>
        <v>0.98630136986301364</v>
      </c>
      <c r="H22" s="4">
        <f>_xll.PTreeNodeProbability(treeCalc_1!$F$2,13)</f>
        <v>0</v>
      </c>
    </row>
    <row r="23" spans="3:8" ht="15" customHeight="1" x14ac:dyDescent="0.25">
      <c r="G23" s="5">
        <f>E15</f>
        <v>300</v>
      </c>
      <c r="H23" s="3">
        <f>_xll.PTreeNodeValue(treeCalc_1!$F$2,13)</f>
        <v>275</v>
      </c>
    </row>
    <row r="24" spans="3:8" ht="15" customHeight="1" x14ac:dyDescent="0.25">
      <c r="F24" s="8" t="b">
        <f>_xll.PTreeNodeDecision(treeCalc_1!$F$2,8)</f>
        <v>1</v>
      </c>
      <c r="G24" s="9" t="s">
        <v>83</v>
      </c>
    </row>
    <row r="25" spans="3:8" ht="15" customHeight="1" x14ac:dyDescent="0.25">
      <c r="F25" s="5"/>
      <c r="G25" s="10">
        <f>_xll.PTreeNodeValue(treeCalc_1!$F$2,8)</f>
        <v>272.26027397260276</v>
      </c>
    </row>
    <row r="26" spans="3:8" ht="15" customHeight="1" x14ac:dyDescent="0.25">
      <c r="G26" s="11">
        <f>F6</f>
        <v>1.3698630136986297E-2</v>
      </c>
      <c r="H26" s="4">
        <f>_xll.PTreeNodeProbability(treeCalc_1!$F$2,14)</f>
        <v>0</v>
      </c>
    </row>
    <row r="27" spans="3:8" ht="15" customHeight="1" x14ac:dyDescent="0.25">
      <c r="G27" s="5">
        <f>E19</f>
        <v>100</v>
      </c>
      <c r="H27" s="3">
        <f>_xll.PTreeNodeValue(treeCalc_1!$F$2,14)</f>
        <v>75</v>
      </c>
    </row>
    <row r="28" spans="3:8" ht="15" customHeight="1" x14ac:dyDescent="0.25">
      <c r="E28" s="11">
        <v>0.73</v>
      </c>
      <c r="F28" s="6" t="s">
        <v>56</v>
      </c>
    </row>
    <row r="29" spans="3:8" ht="15" customHeight="1" x14ac:dyDescent="0.25">
      <c r="E29" s="5">
        <v>0</v>
      </c>
      <c r="F29" s="7">
        <f>_xll.PTreeNodeValue(treeCalc_1!$F$2,6)</f>
        <v>272.26027397260276</v>
      </c>
    </row>
    <row r="30" spans="3:8" ht="15" customHeight="1" x14ac:dyDescent="0.25">
      <c r="G30" s="11">
        <f>G22</f>
        <v>0.98630136986301364</v>
      </c>
      <c r="H30" s="4">
        <f>_xll.PTreeNodeProbability(treeCalc_1!$F$2,15)</f>
        <v>0</v>
      </c>
    </row>
    <row r="31" spans="3:8" ht="15" customHeight="1" x14ac:dyDescent="0.25">
      <c r="G31" s="5">
        <f>G23</f>
        <v>300</v>
      </c>
      <c r="H31" s="3">
        <f>_xll.PTreeNodeValue(treeCalc_1!$F$2,15)</f>
        <v>175</v>
      </c>
    </row>
    <row r="32" spans="3:8" ht="15" customHeight="1" x14ac:dyDescent="0.25">
      <c r="F32" s="8" t="b">
        <f>_xll.PTreeNodeDecision(treeCalc_1!$F$2,9)</f>
        <v>0</v>
      </c>
      <c r="G32" s="9" t="s">
        <v>83</v>
      </c>
      <c r="H32" s="14"/>
    </row>
    <row r="33" spans="4:8" ht="15" customHeight="1" x14ac:dyDescent="0.25">
      <c r="F33" s="5">
        <v>-100</v>
      </c>
      <c r="G33" s="10">
        <f>_xll.PTreeNodeValue(treeCalc_1!$F$2,9)</f>
        <v>172.26027397260279</v>
      </c>
    </row>
    <row r="34" spans="4:8" ht="15" customHeight="1" x14ac:dyDescent="0.25">
      <c r="G34" s="11">
        <f>G26</f>
        <v>1.3698630136986297E-2</v>
      </c>
      <c r="H34" s="4">
        <f>_xll.PTreeNodeProbability(treeCalc_1!$F$2,16)</f>
        <v>0</v>
      </c>
    </row>
    <row r="35" spans="4:8" ht="15" customHeight="1" x14ac:dyDescent="0.25">
      <c r="G35" s="5">
        <f>G27</f>
        <v>100</v>
      </c>
      <c r="H35" s="3">
        <f>_xll.PTreeNodeValue(treeCalc_1!$F$2,16)</f>
        <v>-25</v>
      </c>
    </row>
    <row r="36" spans="4:8" ht="15" customHeight="1" x14ac:dyDescent="0.25">
      <c r="D36" s="8" t="b">
        <f>_xll.PTreeNodeDecision(treeCalc_1!$F$2,3)</f>
        <v>0</v>
      </c>
      <c r="E36" s="9" t="s">
        <v>55</v>
      </c>
    </row>
    <row r="37" spans="4:8" ht="15" customHeight="1" x14ac:dyDescent="0.25">
      <c r="D37" s="5">
        <f>-B14</f>
        <v>-25</v>
      </c>
      <c r="E37" s="10">
        <f>_xll.PTreeNodeValue(treeCalc_1!$F$2,3)</f>
        <v>255</v>
      </c>
    </row>
    <row r="38" spans="4:8" ht="15" customHeight="1" x14ac:dyDescent="0.25">
      <c r="G38" s="11">
        <f>F7</f>
        <v>0.66666666666666674</v>
      </c>
      <c r="H38" s="4">
        <f>_xll.PTreeNodeProbability(treeCalc_1!$F$2,17)</f>
        <v>0</v>
      </c>
    </row>
    <row r="39" spans="4:8" ht="15" customHeight="1" x14ac:dyDescent="0.25">
      <c r="G39" s="5">
        <f>G31</f>
        <v>300</v>
      </c>
      <c r="H39" s="3">
        <f>_xll.PTreeNodeValue(treeCalc_1!$F$2,17)</f>
        <v>275</v>
      </c>
    </row>
    <row r="40" spans="4:8" ht="15" customHeight="1" x14ac:dyDescent="0.25">
      <c r="F40" s="8" t="b">
        <f>_xll.PTreeNodeDecision(treeCalc_1!$F$2,10)</f>
        <v>1</v>
      </c>
      <c r="G40" s="9" t="s">
        <v>83</v>
      </c>
      <c r="H40" s="14"/>
    </row>
    <row r="41" spans="4:8" ht="15" customHeight="1" x14ac:dyDescent="0.25">
      <c r="F41" s="5"/>
      <c r="G41" s="10">
        <f>_xll.PTreeNodeValue(treeCalc_1!$F$2,10)</f>
        <v>208.33333333333334</v>
      </c>
    </row>
    <row r="42" spans="4:8" ht="15" customHeight="1" x14ac:dyDescent="0.25">
      <c r="G42" s="11">
        <f>F8</f>
        <v>0.33333333333333326</v>
      </c>
      <c r="H42" s="4">
        <f>_xll.PTreeNodeProbability(treeCalc_1!$F$2,18)</f>
        <v>0</v>
      </c>
    </row>
    <row r="43" spans="4:8" ht="15" customHeight="1" x14ac:dyDescent="0.25">
      <c r="G43" s="5">
        <f>G35</f>
        <v>100</v>
      </c>
      <c r="H43" s="3">
        <f>_xll.PTreeNodeValue(treeCalc_1!$F$2,18)</f>
        <v>75</v>
      </c>
    </row>
    <row r="44" spans="4:8" ht="15" customHeight="1" x14ac:dyDescent="0.25">
      <c r="E44" s="11">
        <v>0.27</v>
      </c>
      <c r="F44" s="6" t="s">
        <v>56</v>
      </c>
    </row>
    <row r="45" spans="4:8" ht="15" customHeight="1" x14ac:dyDescent="0.25">
      <c r="E45" s="5">
        <v>0</v>
      </c>
      <c r="F45" s="7">
        <f>_xll.PTreeNodeValue(treeCalc_1!$F$2,7)</f>
        <v>208.33333333333334</v>
      </c>
    </row>
    <row r="46" spans="4:8" ht="15" customHeight="1" x14ac:dyDescent="0.25">
      <c r="G46" s="11">
        <f>G38</f>
        <v>0.66666666666666674</v>
      </c>
      <c r="H46" s="4">
        <f>_xll.PTreeNodeProbability(treeCalc_1!$F$2,19)</f>
        <v>0</v>
      </c>
    </row>
    <row r="47" spans="4:8" ht="15" customHeight="1" x14ac:dyDescent="0.25">
      <c r="G47" s="5">
        <f>G39</f>
        <v>300</v>
      </c>
      <c r="H47" s="3">
        <f>_xll.PTreeNodeValue(treeCalc_1!$F$2,19)</f>
        <v>175</v>
      </c>
    </row>
    <row r="48" spans="4:8" ht="15" customHeight="1" x14ac:dyDescent="0.25">
      <c r="F48" s="8" t="b">
        <f>_xll.PTreeNodeDecision(treeCalc_1!$F$2,11)</f>
        <v>0</v>
      </c>
      <c r="G48" s="9" t="s">
        <v>83</v>
      </c>
      <c r="H48" s="14"/>
    </row>
    <row r="49" spans="4:8" ht="15" customHeight="1" x14ac:dyDescent="0.25">
      <c r="E49" s="13"/>
      <c r="F49" s="5">
        <v>-100</v>
      </c>
      <c r="G49" s="10">
        <f>_xll.PTreeNodeValue(treeCalc_1!$F$2,11)</f>
        <v>175</v>
      </c>
    </row>
    <row r="50" spans="4:8" ht="15" customHeight="1" x14ac:dyDescent="0.25">
      <c r="G50" s="11">
        <f>G42</f>
        <v>0.33333333333333326</v>
      </c>
      <c r="H50" s="4">
        <f>_xll.PTreeNodeProbability(treeCalc_1!$F$2,20)</f>
        <v>0</v>
      </c>
    </row>
    <row r="51" spans="4:8" ht="15" customHeight="1" x14ac:dyDescent="0.25">
      <c r="G51" s="5">
        <f>G47</f>
        <v>300</v>
      </c>
      <c r="H51" s="3">
        <f>_xll.PTreeNodeValue(treeCalc_1!$F$2,20)</f>
        <v>175</v>
      </c>
    </row>
    <row r="52" spans="4:8" ht="15" customHeight="1" x14ac:dyDescent="0.25">
      <c r="E52" s="11">
        <v>1</v>
      </c>
      <c r="F52" s="4">
        <f>_xll.PTreeNodeProbability(treeCalc_1!$F$2,21)</f>
        <v>0</v>
      </c>
    </row>
    <row r="53" spans="4:8" ht="15" customHeight="1" x14ac:dyDescent="0.25">
      <c r="E53" s="5">
        <f>G47</f>
        <v>300</v>
      </c>
      <c r="F53" s="3">
        <f>_xll.PTreeNodeValue(treeCalc_1!$F$2,21)</f>
        <v>200</v>
      </c>
    </row>
    <row r="54" spans="4:8" ht="15" customHeight="1" x14ac:dyDescent="0.25">
      <c r="D54" s="8" t="b">
        <f>_xll.PTreeNodeDecision(treeCalc_1!$F$2,12)</f>
        <v>0</v>
      </c>
      <c r="E54" s="9" t="s">
        <v>83</v>
      </c>
    </row>
    <row r="55" spans="4:8" ht="15" customHeight="1" x14ac:dyDescent="0.25">
      <c r="D55" s="5">
        <f>-B11</f>
        <v>-100</v>
      </c>
      <c r="E55" s="10">
        <f>_xll.PTreeNodeValue(treeCalc_1!$F$2,12)</f>
        <v>200</v>
      </c>
    </row>
    <row r="56" spans="4:8" ht="15" customHeight="1" x14ac:dyDescent="0.25">
      <c r="E56" s="11">
        <v>0</v>
      </c>
      <c r="F56" s="4">
        <f>_xll.PTreeNodeProbability(treeCalc_1!$F$2,22)</f>
        <v>0</v>
      </c>
    </row>
    <row r="57" spans="4:8" ht="15" customHeight="1" x14ac:dyDescent="0.25">
      <c r="E57" s="5">
        <f>G51</f>
        <v>300</v>
      </c>
      <c r="F57" s="3">
        <f>_xll.PTreeNodeValue(treeCalc_1!$F$2,22)</f>
        <v>200</v>
      </c>
    </row>
  </sheetData>
  <pageMargins left="0.70866141732283472" right="0.70866141732283472" top="0.74803149606299213" bottom="0.74803149606299213" header="0.31496062992125984" footer="0.31496062992125984"/>
  <pageSetup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2"/>
  <sheetViews>
    <sheetView workbookViewId="0"/>
  </sheetViews>
  <sheetFormatPr defaultColWidth="15.42578125" defaultRowHeight="15" x14ac:dyDescent="0.25"/>
  <cols>
    <col min="1" max="16384" width="15.42578125" style="2"/>
  </cols>
  <sheetData>
    <row r="1" spans="1:16" x14ac:dyDescent="0.25">
      <c r="A1" s="2" t="s">
        <v>1</v>
      </c>
      <c r="B1" s="1" t="s">
        <v>46</v>
      </c>
      <c r="E1" s="2" t="s">
        <v>9</v>
      </c>
      <c r="F1" s="2">
        <v>3</v>
      </c>
      <c r="H1" s="2" t="s">
        <v>16</v>
      </c>
      <c r="I1" s="1" t="s">
        <v>42</v>
      </c>
      <c r="K1" s="2" t="s">
        <v>21</v>
      </c>
      <c r="L1" s="2">
        <v>100</v>
      </c>
    </row>
    <row r="2" spans="1:16" x14ac:dyDescent="0.25">
      <c r="A2" s="2" t="s">
        <v>2</v>
      </c>
      <c r="B2" s="2" t="e">
        <f>Sheet1!#REF!</f>
        <v>#REF!</v>
      </c>
      <c r="E2" s="2" t="s">
        <v>11</v>
      </c>
      <c r="F2" s="2">
        <f>_xll.PTreeEvaluate5(B3,$L$11:$L$32,$J$11:$J$32,$K$11:$K$32,$N$11:$N$32,$G$11:$G$32,,L1)</f>
        <v>205825</v>
      </c>
    </row>
    <row r="3" spans="1:16" x14ac:dyDescent="0.25">
      <c r="A3" s="2" t="s">
        <v>3</v>
      </c>
      <c r="B3" s="2" t="s">
        <v>45</v>
      </c>
      <c r="E3" s="2" t="s">
        <v>12</v>
      </c>
      <c r="F3" s="1" t="s">
        <v>38</v>
      </c>
      <c r="H3" s="2" t="s">
        <v>17</v>
      </c>
      <c r="I3" s="2" t="s">
        <v>40</v>
      </c>
    </row>
    <row r="4" spans="1:16" x14ac:dyDescent="0.25">
      <c r="A4" s="2" t="s">
        <v>4</v>
      </c>
      <c r="B4" s="2" t="s">
        <v>37</v>
      </c>
      <c r="E4" s="2" t="s">
        <v>13</v>
      </c>
      <c r="F4" s="1" t="s">
        <v>39</v>
      </c>
      <c r="H4" s="2" t="s">
        <v>18</v>
      </c>
      <c r="I4" s="1" t="s">
        <v>41</v>
      </c>
    </row>
    <row r="5" spans="1:16" x14ac:dyDescent="0.25">
      <c r="A5" s="2" t="s">
        <v>5</v>
      </c>
      <c r="B5" s="2">
        <v>0</v>
      </c>
      <c r="E5" s="2" t="s">
        <v>14</v>
      </c>
      <c r="F5" s="1" t="s">
        <v>39</v>
      </c>
      <c r="H5" s="2" t="s">
        <v>19</v>
      </c>
      <c r="I5" s="2" t="s">
        <v>40</v>
      </c>
    </row>
    <row r="6" spans="1:16" x14ac:dyDescent="0.25">
      <c r="A6" s="2" t="s">
        <v>6</v>
      </c>
      <c r="E6" s="2" t="s">
        <v>15</v>
      </c>
      <c r="F6" s="1" t="s">
        <v>103</v>
      </c>
      <c r="H6" s="2" t="s">
        <v>20</v>
      </c>
      <c r="I6" s="1" t="s">
        <v>41</v>
      </c>
    </row>
    <row r="7" spans="1:16" x14ac:dyDescent="0.25">
      <c r="A7" s="2" t="s">
        <v>7</v>
      </c>
      <c r="E7" s="2" t="s">
        <v>10</v>
      </c>
      <c r="F7" s="1" t="s">
        <v>0</v>
      </c>
    </row>
    <row r="8" spans="1:16" x14ac:dyDescent="0.25">
      <c r="A8" s="2" t="s">
        <v>8</v>
      </c>
      <c r="B8" s="2">
        <v>22</v>
      </c>
    </row>
    <row r="10" spans="1:16" x14ac:dyDescent="0.25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32</v>
      </c>
      <c r="L10" s="2" t="s">
        <v>3</v>
      </c>
      <c r="M10" s="2" t="s">
        <v>33</v>
      </c>
      <c r="N10" s="2" t="s">
        <v>34</v>
      </c>
      <c r="O10" s="2" t="s">
        <v>35</v>
      </c>
      <c r="P10" s="2" t="s">
        <v>36</v>
      </c>
    </row>
    <row r="11" spans="1:16" x14ac:dyDescent="0.25">
      <c r="A11" s="2">
        <f>Sheet1!$D$21</f>
        <v>280</v>
      </c>
      <c r="B11" s="2" t="str">
        <f>B1</f>
        <v>Defect Problem</v>
      </c>
      <c r="C11" s="2">
        <v>0</v>
      </c>
      <c r="I11" s="2" t="s">
        <v>43</v>
      </c>
      <c r="J11" s="2">
        <f>Sheet1!$C$21</f>
        <v>0</v>
      </c>
      <c r="K11" s="2">
        <f>Sheet1!$C$20</f>
        <v>0</v>
      </c>
      <c r="L11" s="2" t="s">
        <v>79</v>
      </c>
      <c r="M11" s="1" t="s">
        <v>44</v>
      </c>
      <c r="O11" s="2" t="str">
        <f>Sheet1!$D$20</f>
        <v>Decision</v>
      </c>
      <c r="P11" s="2" t="b">
        <v>0</v>
      </c>
    </row>
    <row r="12" spans="1:16" x14ac:dyDescent="0.25">
      <c r="A12" s="2">
        <f>Sheet1!$E$17</f>
        <v>280</v>
      </c>
      <c r="B12" s="1" t="s">
        <v>78</v>
      </c>
      <c r="C12" s="2">
        <v>0</v>
      </c>
      <c r="I12" s="2" t="s">
        <v>43</v>
      </c>
      <c r="J12" s="2">
        <f>Sheet1!$D$17</f>
        <v>0</v>
      </c>
      <c r="L12" s="2" t="s">
        <v>51</v>
      </c>
      <c r="M12" s="1" t="s">
        <v>44</v>
      </c>
      <c r="O12" s="2" t="str">
        <f>Sheet1!$E$16</f>
        <v>good/defect</v>
      </c>
      <c r="P12" s="2" t="b">
        <v>0</v>
      </c>
    </row>
    <row r="13" spans="1:16" x14ac:dyDescent="0.25">
      <c r="A13" s="2">
        <f>Sheet1!$E$37</f>
        <v>255</v>
      </c>
      <c r="B13" s="1" t="s">
        <v>48</v>
      </c>
      <c r="C13" s="2">
        <v>0</v>
      </c>
      <c r="I13" s="2" t="s">
        <v>43</v>
      </c>
      <c r="J13" s="2">
        <f>Sheet1!$D$37</f>
        <v>-25</v>
      </c>
      <c r="L13" s="2" t="s">
        <v>54</v>
      </c>
      <c r="M13" s="1" t="s">
        <v>44</v>
      </c>
      <c r="O13" s="2" t="str">
        <f>Sheet1!$E$36</f>
        <v>test result</v>
      </c>
      <c r="P13" s="2" t="b">
        <v>0</v>
      </c>
    </row>
    <row r="14" spans="1:16" x14ac:dyDescent="0.25">
      <c r="A14" s="2">
        <f>Sheet1!$F$15</f>
        <v>300</v>
      </c>
      <c r="B14" s="1" t="s">
        <v>52</v>
      </c>
      <c r="C14" s="2">
        <v>0</v>
      </c>
      <c r="H14" s="2" t="s">
        <v>43</v>
      </c>
      <c r="I14" s="2" t="s">
        <v>43</v>
      </c>
      <c r="J14" s="2">
        <f>Sheet1!$E$15</f>
        <v>300</v>
      </c>
      <c r="K14" s="2">
        <f>Sheet1!$E$14</f>
        <v>0.9</v>
      </c>
      <c r="L14" s="2" t="s">
        <v>50</v>
      </c>
      <c r="M14" s="1" t="s">
        <v>44</v>
      </c>
      <c r="P14" s="2" t="b">
        <v>0</v>
      </c>
    </row>
    <row r="15" spans="1:16" x14ac:dyDescent="0.25">
      <c r="A15" s="2">
        <f>Sheet1!$F$19</f>
        <v>100</v>
      </c>
      <c r="B15" s="1" t="s">
        <v>53</v>
      </c>
      <c r="C15" s="2">
        <v>0</v>
      </c>
      <c r="H15" s="2" t="s">
        <v>43</v>
      </c>
      <c r="I15" s="2" t="s">
        <v>43</v>
      </c>
      <c r="J15" s="2">
        <f>Sheet1!$E$19</f>
        <v>100</v>
      </c>
      <c r="K15" s="2">
        <f>Sheet1!$E$18</f>
        <v>9.9999999999999978E-2</v>
      </c>
      <c r="L15" s="2" t="s">
        <v>50</v>
      </c>
      <c r="M15" s="1" t="s">
        <v>44</v>
      </c>
      <c r="P15" s="2" t="b">
        <v>0</v>
      </c>
    </row>
    <row r="16" spans="1:16" x14ac:dyDescent="0.25">
      <c r="A16" s="2">
        <f>Sheet1!$F$29</f>
        <v>272.26027397260276</v>
      </c>
      <c r="B16" s="1" t="s">
        <v>57</v>
      </c>
      <c r="C16" s="2">
        <v>0</v>
      </c>
      <c r="I16" s="2" t="s">
        <v>43</v>
      </c>
      <c r="J16" s="2">
        <f>Sheet1!$E$29</f>
        <v>0</v>
      </c>
      <c r="K16" s="2">
        <f>Sheet1!$E$28</f>
        <v>0.73</v>
      </c>
      <c r="L16" s="2" t="s">
        <v>81</v>
      </c>
      <c r="M16" s="1" t="s">
        <v>44</v>
      </c>
      <c r="O16" s="2" t="str">
        <f>Sheet1!$F$28</f>
        <v>actual</v>
      </c>
      <c r="P16" s="2" t="b">
        <v>0</v>
      </c>
    </row>
    <row r="17" spans="1:16" x14ac:dyDescent="0.25">
      <c r="A17" s="2">
        <f>Sheet1!$F$45</f>
        <v>208.33333333333334</v>
      </c>
      <c r="B17" s="1" t="s">
        <v>58</v>
      </c>
      <c r="C17" s="2">
        <v>0</v>
      </c>
      <c r="I17" s="2" t="s">
        <v>43</v>
      </c>
      <c r="J17" s="2">
        <f>Sheet1!$E$45</f>
        <v>0</v>
      </c>
      <c r="K17" s="2">
        <f>Sheet1!$E$44</f>
        <v>0.27</v>
      </c>
      <c r="L17" s="2" t="s">
        <v>90</v>
      </c>
      <c r="M17" s="1" t="s">
        <v>44</v>
      </c>
      <c r="O17" s="2" t="str">
        <f>Sheet1!$F$44</f>
        <v>actual</v>
      </c>
      <c r="P17" s="2" t="b">
        <v>0</v>
      </c>
    </row>
    <row r="18" spans="1:16" x14ac:dyDescent="0.25">
      <c r="A18" s="2">
        <f>Sheet1!$G$25</f>
        <v>272.26027397260276</v>
      </c>
      <c r="B18" s="1" t="s">
        <v>78</v>
      </c>
      <c r="C18" s="2">
        <v>0</v>
      </c>
      <c r="I18" s="2" t="s">
        <v>43</v>
      </c>
      <c r="J18" s="2">
        <f>Sheet1!$F$25</f>
        <v>0</v>
      </c>
      <c r="L18" s="2" t="s">
        <v>85</v>
      </c>
      <c r="M18" s="1" t="s">
        <v>44</v>
      </c>
      <c r="O18" s="2" t="str">
        <f>Sheet1!$G$24</f>
        <v>Chance</v>
      </c>
      <c r="P18" s="2" t="b">
        <v>0</v>
      </c>
    </row>
    <row r="19" spans="1:16" x14ac:dyDescent="0.25">
      <c r="A19" s="2">
        <f>Sheet1!$G$33</f>
        <v>172.26027397260279</v>
      </c>
      <c r="B19" s="1" t="s">
        <v>82</v>
      </c>
      <c r="C19" s="2">
        <v>0</v>
      </c>
      <c r="I19" s="2" t="s">
        <v>43</v>
      </c>
      <c r="J19" s="2">
        <f>Sheet1!$F$33</f>
        <v>-100</v>
      </c>
      <c r="L19" s="2" t="s">
        <v>89</v>
      </c>
      <c r="M19" s="1" t="s">
        <v>44</v>
      </c>
      <c r="O19" s="2" t="str">
        <f>Sheet1!$G$32</f>
        <v>Chance</v>
      </c>
      <c r="P19" s="2" t="b">
        <v>0</v>
      </c>
    </row>
    <row r="20" spans="1:16" x14ac:dyDescent="0.25">
      <c r="A20" s="2">
        <f>Sheet1!$G$41</f>
        <v>208.33333333333334</v>
      </c>
      <c r="B20" s="1" t="s">
        <v>78</v>
      </c>
      <c r="C20" s="2">
        <v>0</v>
      </c>
      <c r="I20" s="2" t="s">
        <v>43</v>
      </c>
      <c r="J20" s="2">
        <f>Sheet1!$F$41</f>
        <v>0</v>
      </c>
      <c r="L20" s="2" t="s">
        <v>92</v>
      </c>
      <c r="M20" s="1" t="s">
        <v>44</v>
      </c>
      <c r="O20" s="2" t="str">
        <f>Sheet1!$G$40</f>
        <v>Chance</v>
      </c>
      <c r="P20" s="2" t="b">
        <v>0</v>
      </c>
    </row>
    <row r="21" spans="1:16" x14ac:dyDescent="0.25">
      <c r="A21" s="2">
        <f>Sheet1!$G$49</f>
        <v>175</v>
      </c>
      <c r="B21" s="1" t="s">
        <v>82</v>
      </c>
      <c r="C21" s="2">
        <v>0</v>
      </c>
      <c r="I21" s="2" t="s">
        <v>43</v>
      </c>
      <c r="J21" s="2">
        <f>Sheet1!$F$49</f>
        <v>-100</v>
      </c>
      <c r="L21" s="2" t="s">
        <v>94</v>
      </c>
      <c r="M21" s="1" t="s">
        <v>44</v>
      </c>
      <c r="O21" s="2" t="str">
        <f>Sheet1!$G$48</f>
        <v>Chance</v>
      </c>
      <c r="P21" s="2" t="b">
        <v>0</v>
      </c>
    </row>
    <row r="22" spans="1:16" x14ac:dyDescent="0.25">
      <c r="A22" s="2">
        <f>Sheet1!$E$55</f>
        <v>200</v>
      </c>
      <c r="B22" s="1" t="s">
        <v>80</v>
      </c>
      <c r="C22" s="2">
        <v>0</v>
      </c>
      <c r="I22" s="2" t="s">
        <v>43</v>
      </c>
      <c r="J22" s="2">
        <f>Sheet1!$D$55</f>
        <v>-100</v>
      </c>
      <c r="L22" s="2" t="s">
        <v>96</v>
      </c>
      <c r="M22" s="1" t="s">
        <v>44</v>
      </c>
      <c r="O22" s="2" t="str">
        <f>Sheet1!$E$54</f>
        <v>Chance</v>
      </c>
      <c r="P22" s="2" t="b">
        <v>0</v>
      </c>
    </row>
    <row r="23" spans="1:16" x14ac:dyDescent="0.25">
      <c r="A23" s="2">
        <f>Sheet1!$H$23</f>
        <v>275</v>
      </c>
      <c r="B23" s="1" t="s">
        <v>86</v>
      </c>
      <c r="C23" s="2">
        <v>0</v>
      </c>
      <c r="H23" s="2" t="s">
        <v>43</v>
      </c>
      <c r="I23" s="2" t="s">
        <v>43</v>
      </c>
      <c r="J23" s="2">
        <f>Sheet1!$G$23</f>
        <v>300</v>
      </c>
      <c r="K23" s="2">
        <f>Sheet1!$G$22</f>
        <v>0.98630136986301364</v>
      </c>
      <c r="L23" s="2" t="s">
        <v>84</v>
      </c>
      <c r="M23" s="1" t="s">
        <v>44</v>
      </c>
      <c r="P23" s="2" t="b">
        <v>0</v>
      </c>
    </row>
    <row r="24" spans="1:16" x14ac:dyDescent="0.25">
      <c r="A24" s="2">
        <f>Sheet1!$H$27</f>
        <v>75</v>
      </c>
      <c r="B24" s="1" t="s">
        <v>87</v>
      </c>
      <c r="C24" s="2">
        <v>0</v>
      </c>
      <c r="H24" s="2" t="s">
        <v>43</v>
      </c>
      <c r="I24" s="2" t="s">
        <v>43</v>
      </c>
      <c r="J24" s="2">
        <f>Sheet1!$G$27</f>
        <v>100</v>
      </c>
      <c r="K24" s="2">
        <f>Sheet1!$G$26</f>
        <v>1.3698630136986297E-2</v>
      </c>
      <c r="L24" s="2" t="s">
        <v>84</v>
      </c>
      <c r="M24" s="1" t="s">
        <v>44</v>
      </c>
      <c r="P24" s="2" t="b">
        <v>0</v>
      </c>
    </row>
    <row r="25" spans="1:16" x14ac:dyDescent="0.25">
      <c r="A25" s="2">
        <f>Sheet1!$H$31</f>
        <v>175</v>
      </c>
      <c r="B25" s="1" t="s">
        <v>86</v>
      </c>
      <c r="C25" s="2">
        <v>0</v>
      </c>
      <c r="H25" s="2" t="s">
        <v>43</v>
      </c>
      <c r="I25" s="2" t="s">
        <v>43</v>
      </c>
      <c r="J25" s="2">
        <f>Sheet1!$G$31</f>
        <v>300</v>
      </c>
      <c r="K25" s="2">
        <f>Sheet1!$G$30</f>
        <v>0.98630136986301364</v>
      </c>
      <c r="L25" s="2" t="s">
        <v>88</v>
      </c>
      <c r="M25" s="1" t="s">
        <v>44</v>
      </c>
      <c r="P25" s="2" t="b">
        <v>0</v>
      </c>
    </row>
    <row r="26" spans="1:16" x14ac:dyDescent="0.25">
      <c r="A26" s="2">
        <f>Sheet1!$H$35</f>
        <v>-25</v>
      </c>
      <c r="B26" s="1" t="s">
        <v>87</v>
      </c>
      <c r="C26" s="2">
        <v>0</v>
      </c>
      <c r="H26" s="2" t="s">
        <v>43</v>
      </c>
      <c r="I26" s="2" t="s">
        <v>43</v>
      </c>
      <c r="J26" s="2">
        <f>Sheet1!$G$35</f>
        <v>100</v>
      </c>
      <c r="K26" s="2">
        <f>Sheet1!$G$34</f>
        <v>1.3698630136986297E-2</v>
      </c>
      <c r="L26" s="2" t="s">
        <v>88</v>
      </c>
      <c r="M26" s="1" t="s">
        <v>44</v>
      </c>
      <c r="P26" s="2" t="b">
        <v>0</v>
      </c>
    </row>
    <row r="27" spans="1:16" x14ac:dyDescent="0.25">
      <c r="A27" s="2">
        <f>Sheet1!$H$39</f>
        <v>275</v>
      </c>
      <c r="B27" s="1" t="s">
        <v>86</v>
      </c>
      <c r="C27" s="2">
        <v>0</v>
      </c>
      <c r="H27" s="2" t="s">
        <v>43</v>
      </c>
      <c r="I27" s="2" t="s">
        <v>43</v>
      </c>
      <c r="J27" s="2">
        <f>Sheet1!$G$39</f>
        <v>300</v>
      </c>
      <c r="K27" s="2">
        <f>Sheet1!$G$38</f>
        <v>0.66666666666666674</v>
      </c>
      <c r="L27" s="2" t="s">
        <v>91</v>
      </c>
      <c r="M27" s="1" t="s">
        <v>44</v>
      </c>
      <c r="P27" s="2" t="b">
        <v>0</v>
      </c>
    </row>
    <row r="28" spans="1:16" x14ac:dyDescent="0.25">
      <c r="A28" s="2">
        <f>Sheet1!$H$43</f>
        <v>75</v>
      </c>
      <c r="B28" s="1" t="s">
        <v>87</v>
      </c>
      <c r="C28" s="2">
        <v>0</v>
      </c>
      <c r="H28" s="2" t="s">
        <v>43</v>
      </c>
      <c r="I28" s="2" t="s">
        <v>43</v>
      </c>
      <c r="J28" s="2">
        <f>Sheet1!$G$43</f>
        <v>100</v>
      </c>
      <c r="K28" s="2">
        <f>Sheet1!$G$42</f>
        <v>0.33333333333333326</v>
      </c>
      <c r="L28" s="2" t="s">
        <v>91</v>
      </c>
      <c r="M28" s="1" t="s">
        <v>44</v>
      </c>
      <c r="P28" s="2" t="b">
        <v>0</v>
      </c>
    </row>
    <row r="29" spans="1:16" x14ac:dyDescent="0.25">
      <c r="A29" s="2">
        <f>Sheet1!$H$47</f>
        <v>175</v>
      </c>
      <c r="B29" s="1" t="s">
        <v>86</v>
      </c>
      <c r="C29" s="2">
        <v>0</v>
      </c>
      <c r="H29" s="2" t="s">
        <v>43</v>
      </c>
      <c r="I29" s="2" t="s">
        <v>43</v>
      </c>
      <c r="J29" s="2">
        <f>Sheet1!$G$47</f>
        <v>300</v>
      </c>
      <c r="K29" s="2">
        <f>Sheet1!$G$46</f>
        <v>0.66666666666666674</v>
      </c>
      <c r="L29" s="2" t="s">
        <v>93</v>
      </c>
      <c r="M29" s="1" t="s">
        <v>44</v>
      </c>
      <c r="P29" s="2" t="b">
        <v>0</v>
      </c>
    </row>
    <row r="30" spans="1:16" x14ac:dyDescent="0.25">
      <c r="A30" s="2">
        <f>Sheet1!$H$51</f>
        <v>175</v>
      </c>
      <c r="B30" s="1" t="s">
        <v>87</v>
      </c>
      <c r="C30" s="2">
        <v>0</v>
      </c>
      <c r="H30" s="2" t="s">
        <v>43</v>
      </c>
      <c r="I30" s="2" t="s">
        <v>43</v>
      </c>
      <c r="J30" s="2">
        <f>Sheet1!$G$51</f>
        <v>300</v>
      </c>
      <c r="K30" s="2">
        <f>Sheet1!$G$50</f>
        <v>0.33333333333333326</v>
      </c>
      <c r="L30" s="2" t="s">
        <v>93</v>
      </c>
      <c r="M30" s="1" t="s">
        <v>44</v>
      </c>
      <c r="P30" s="2" t="b">
        <v>0</v>
      </c>
    </row>
    <row r="31" spans="1:16" x14ac:dyDescent="0.25">
      <c r="A31" s="2">
        <f>Sheet1!$F$53</f>
        <v>200</v>
      </c>
      <c r="B31" s="1" t="s">
        <v>86</v>
      </c>
      <c r="C31" s="2">
        <v>0</v>
      </c>
      <c r="H31" s="2" t="s">
        <v>43</v>
      </c>
      <c r="I31" s="2" t="s">
        <v>43</v>
      </c>
      <c r="J31" s="2">
        <f>Sheet1!$E$53</f>
        <v>300</v>
      </c>
      <c r="K31" s="2">
        <f>Sheet1!$E$52</f>
        <v>1</v>
      </c>
      <c r="L31" s="2" t="s">
        <v>95</v>
      </c>
      <c r="M31" s="1" t="s">
        <v>44</v>
      </c>
      <c r="P31" s="2" t="b">
        <v>0</v>
      </c>
    </row>
    <row r="32" spans="1:16" x14ac:dyDescent="0.25">
      <c r="A32" s="2">
        <f>Sheet1!$F$57</f>
        <v>200</v>
      </c>
      <c r="B32" s="1" t="s">
        <v>87</v>
      </c>
      <c r="C32" s="2">
        <v>0</v>
      </c>
      <c r="H32" s="2" t="s">
        <v>43</v>
      </c>
      <c r="I32" s="2" t="s">
        <v>43</v>
      </c>
      <c r="J32" s="2">
        <f>Sheet1!$E$57</f>
        <v>300</v>
      </c>
      <c r="K32" s="2">
        <f>Sheet1!$E$56</f>
        <v>0</v>
      </c>
      <c r="L32" s="2" t="s">
        <v>95</v>
      </c>
      <c r="M32" s="1" t="s">
        <v>44</v>
      </c>
      <c r="P32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treeCalc_1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Anthony</cp:lastModifiedBy>
  <cp:lastPrinted>2016-10-21T14:32:05Z</cp:lastPrinted>
  <dcterms:created xsi:type="dcterms:W3CDTF">2016-10-15T15:08:21Z</dcterms:created>
  <dcterms:modified xsi:type="dcterms:W3CDTF">2024-07-17T00:27:34Z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