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861Analytical Decision Making/S5/"/>
    </mc:Choice>
  </mc:AlternateContent>
  <xr:revisionPtr revIDLastSave="67" documentId="11_F256B69D44C4EA19C492A55ECC805D09C76F0692" xr6:coauthVersionLast="45" xr6:coauthVersionMax="45" xr10:uidLastSave="{AC6254BE-8AE0-4595-8E3A-AFF9CD7D8223}"/>
  <bookViews>
    <workbookView xWindow="-120" yWindow="450" windowWidth="22905" windowHeight="13680" xr2:uid="{00000000-000D-0000-FFFF-FFFF00000000}"/>
  </bookViews>
  <sheets>
    <sheet name="Model" sheetId="1" r:id="rId1"/>
    <sheet name="Set-up" sheetId="5" r:id="rId2"/>
    <sheet name="treeCalc_2" sheetId="6" state="hidden" r:id="rId3"/>
    <sheet name="treeCalc_1" sheetId="4" state="hidden" r:id="rId4"/>
  </sheets>
  <definedNames>
    <definedName name="treeList" hidden="1">"11000000000000000000000000000000000000000000000000000000000000000000000000000000000000000000000000000000000000000000000000000000000000000000000000000000000000000000000000000000000000000000000000000000"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4" i="1"/>
  <c r="G6" i="1" s="1"/>
  <c r="K19" i="6" l="1"/>
  <c r="J19" i="6"/>
  <c r="K18" i="6"/>
  <c r="J18" i="6"/>
  <c r="K17" i="6"/>
  <c r="J17" i="6"/>
  <c r="K16" i="6"/>
  <c r="J16" i="6"/>
  <c r="K15" i="6"/>
  <c r="J15" i="6"/>
  <c r="K14" i="6"/>
  <c r="J14" i="6"/>
  <c r="O13" i="6"/>
  <c r="J13" i="6"/>
  <c r="O12" i="6"/>
  <c r="J12" i="6"/>
  <c r="O11" i="6"/>
  <c r="K11" i="6"/>
  <c r="J11" i="6"/>
  <c r="B11" i="6"/>
  <c r="B2" i="6"/>
  <c r="K38" i="4"/>
  <c r="J38" i="4"/>
  <c r="K37" i="4"/>
  <c r="J37" i="4"/>
  <c r="K36" i="4"/>
  <c r="J36" i="4"/>
  <c r="J35" i="4"/>
  <c r="O35" i="4"/>
  <c r="K34" i="4"/>
  <c r="J34" i="4"/>
  <c r="K33" i="4"/>
  <c r="J33" i="4"/>
  <c r="K32" i="4"/>
  <c r="J32" i="4"/>
  <c r="J31" i="4"/>
  <c r="O31" i="4"/>
  <c r="K22" i="4"/>
  <c r="J22" i="4"/>
  <c r="O22" i="4"/>
  <c r="K30" i="4"/>
  <c r="J30" i="4"/>
  <c r="K29" i="4"/>
  <c r="J29" i="4"/>
  <c r="K28" i="4"/>
  <c r="J28" i="4"/>
  <c r="J27" i="4"/>
  <c r="O27" i="4"/>
  <c r="K26" i="4"/>
  <c r="J26" i="4"/>
  <c r="K25" i="4"/>
  <c r="J25" i="4"/>
  <c r="K24" i="4"/>
  <c r="J24" i="4"/>
  <c r="J23" i="4"/>
  <c r="O23" i="4"/>
  <c r="K21" i="4"/>
  <c r="J21" i="4"/>
  <c r="O21" i="4"/>
  <c r="J20" i="4"/>
  <c r="O20" i="4"/>
  <c r="K19" i="4"/>
  <c r="J19" i="4"/>
  <c r="K18" i="4"/>
  <c r="J18" i="4"/>
  <c r="K17" i="4"/>
  <c r="J17" i="4"/>
  <c r="J13" i="4"/>
  <c r="O13" i="4"/>
  <c r="K16" i="4"/>
  <c r="J16" i="4"/>
  <c r="K15" i="4"/>
  <c r="J15" i="4"/>
  <c r="K14" i="4"/>
  <c r="J14" i="4"/>
  <c r="J12" i="4"/>
  <c r="O12" i="4"/>
  <c r="K11" i="4"/>
  <c r="J11" i="4"/>
  <c r="O11" i="4"/>
  <c r="B11" i="4"/>
  <c r="B2" i="4"/>
  <c r="F2" i="6"/>
  <c r="D16" i="5"/>
  <c r="D2" i="5"/>
  <c r="D6" i="5"/>
  <c r="D11" i="5"/>
  <c r="D1" i="5"/>
  <c r="D5" i="5"/>
  <c r="B10" i="5"/>
  <c r="D18" i="5"/>
  <c r="C4" i="5"/>
  <c r="D8" i="5"/>
  <c r="B13" i="5"/>
  <c r="D15" i="5"/>
  <c r="D17" i="5"/>
  <c r="B3" i="5"/>
  <c r="D7" i="5"/>
  <c r="D12" i="5"/>
  <c r="C14" i="5"/>
  <c r="A13" i="6" l="1"/>
  <c r="A17" i="6"/>
  <c r="A11" i="6"/>
  <c r="A16" i="6"/>
  <c r="A15" i="6"/>
  <c r="A12" i="6"/>
  <c r="A14" i="6"/>
  <c r="A19" i="6"/>
  <c r="A18" i="6"/>
  <c r="F2" i="4"/>
  <c r="F46" i="1"/>
  <c r="C14" i="1"/>
  <c r="F50" i="1"/>
  <c r="D16" i="1"/>
  <c r="B13" i="1"/>
  <c r="E52" i="1"/>
  <c r="F30" i="1"/>
  <c r="F39" i="1"/>
  <c r="D15" i="1"/>
  <c r="F19" i="1"/>
  <c r="B3" i="1"/>
  <c r="F26" i="1"/>
  <c r="D7" i="1"/>
  <c r="E42" i="1"/>
  <c r="F45" i="1"/>
  <c r="C38" i="1"/>
  <c r="F55" i="1"/>
  <c r="E22" i="1"/>
  <c r="D5" i="1"/>
  <c r="F33" i="1"/>
  <c r="D28" i="1"/>
  <c r="F53" i="1"/>
  <c r="F24" i="1"/>
  <c r="D41" i="1"/>
  <c r="D1" i="1"/>
  <c r="D17" i="1"/>
  <c r="F43" i="1"/>
  <c r="F36" i="1"/>
  <c r="E32" i="1"/>
  <c r="F34" i="1"/>
  <c r="D2" i="1"/>
  <c r="D31" i="1"/>
  <c r="D12" i="1"/>
  <c r="D51" i="1"/>
  <c r="F23" i="1"/>
  <c r="F56" i="1"/>
  <c r="D11" i="1"/>
  <c r="D8" i="1"/>
  <c r="F44" i="1"/>
  <c r="D21" i="1"/>
  <c r="F29" i="1"/>
  <c r="D48" i="1"/>
  <c r="C4" i="1"/>
  <c r="B37" i="1"/>
  <c r="F49" i="1"/>
  <c r="F35" i="1"/>
  <c r="F40" i="1"/>
  <c r="D6" i="1"/>
  <c r="F20" i="1"/>
  <c r="B10" i="1"/>
  <c r="F25" i="1"/>
  <c r="D18" i="1"/>
  <c r="F54" i="1"/>
  <c r="A37" i="4"/>
  <c r="A30" i="4"/>
  <c r="A33" i="4"/>
  <c r="A16" i="4"/>
  <c r="A24" i="4"/>
  <c r="A15" i="4"/>
  <c r="A32" i="4"/>
  <c r="A21" i="4"/>
  <c r="A35" i="4"/>
  <c r="A12" i="4"/>
  <c r="A23" i="4"/>
  <c r="A22" i="4"/>
  <c r="A20" i="4"/>
  <c r="A34" i="4"/>
  <c r="A31" i="4"/>
  <c r="A19" i="4"/>
  <c r="A26" i="4"/>
  <c r="A11" i="4"/>
  <c r="A38" i="4"/>
  <c r="A25" i="4"/>
  <c r="A28" i="4"/>
  <c r="A17" i="4"/>
  <c r="A14" i="4"/>
  <c r="A18" i="4"/>
  <c r="A29" i="4"/>
  <c r="A36" i="4"/>
  <c r="A13" i="4"/>
  <c r="A27" i="4"/>
</calcChain>
</file>

<file path=xl/sharedStrings.xml><?xml version="1.0" encoding="utf-8"?>
<sst xmlns="http://schemas.openxmlformats.org/spreadsheetml/2006/main" count="292" uniqueCount="89">
  <si>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</si>
  <si>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</si>
  <si>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</si>
  <si>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</si>
  <si>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</si>
  <si>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</si>
  <si>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</si>
  <si>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</si>
  <si>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</si>
  <si>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</si>
  <si>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</si>
  <si>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</si>
  <si>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</si>
  <si>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</si>
  <si>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</si>
  <si>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</si>
  <si>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</si>
  <si>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</si>
  <si>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</si>
  <si>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</si>
  <si>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</si>
  <si>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</si>
  <si>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</si>
  <si>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</si>
  <si>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</si>
  <si>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</si>
  <si>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</si>
  <si>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</si>
  <si>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</si>
  <si>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</si>
  <si>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</si>
  <si>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</si>
  <si>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</si>
  <si>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</si>
  <si>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</si>
  <si>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</si>
  <si>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5.7.0</t>
  </si>
  <si>
    <t>5.0.0</t>
  </si>
  <si>
    <t>&lt;NF&gt;</t>
  </si>
  <si>
    <t>Automatic</t>
  </si>
  <si>
    <t/>
  </si>
  <si>
    <t>DEFAULT</t>
  </si>
  <si>
    <t>0</t>
  </si>
  <si>
    <t>What to do?</t>
  </si>
  <si>
    <t>2,0,0,2,2,3,0,0,0</t>
  </si>
  <si>
    <t>Fee</t>
  </si>
  <si>
    <t>Commis</t>
  </si>
  <si>
    <t>Chance</t>
  </si>
  <si>
    <t>4,0,0,0,2,0,0</t>
  </si>
  <si>
    <t>1,0,0,3,4,5,6,1,0,0</t>
  </si>
  <si>
    <t>High</t>
  </si>
  <si>
    <t>Med</t>
  </si>
  <si>
    <t>Low</t>
  </si>
  <si>
    <t>0,1,1,0,0,Exponential, 0,0,-1,0,-1,0,.0001</t>
  </si>
  <si>
    <t>1,0,0,3,7,8,9,1,0,0</t>
  </si>
  <si>
    <t>4,0,0,0,3,0,0</t>
  </si>
  <si>
    <t>2,0,0,3,2,3,10,0,0,0</t>
  </si>
  <si>
    <t>Survey</t>
  </si>
  <si>
    <t>Survey Result</t>
  </si>
  <si>
    <t>1,0,0,2,11,12,1,0,0</t>
  </si>
  <si>
    <t>Good</t>
  </si>
  <si>
    <t>Unpromis</t>
  </si>
  <si>
    <t>1,0,0,3,14,15,16,11,0,0</t>
  </si>
  <si>
    <t>4,0,0,0,13,0,0</t>
  </si>
  <si>
    <t>1,0,0,3,18,19,20,11,0,0</t>
  </si>
  <si>
    <t>4,0,0,0,17,0,0</t>
  </si>
  <si>
    <t>4,0,0,0,21,0,0</t>
  </si>
  <si>
    <t>2,0,0,2,13,17,10,0,0</t>
  </si>
  <si>
    <t>2,0,0,2,21,25,10,0,0</t>
  </si>
  <si>
    <t>1,0,0,3,22,23,24,12,0,0</t>
  </si>
  <si>
    <t>1,0,0,3,26,27,28,12,0,0</t>
  </si>
  <si>
    <t>4,0,0,0,25,0,0</t>
  </si>
  <si>
    <t>0,2,1,0,0,Exponential, 0,0,-1,0,-1,0,.0001</t>
  </si>
  <si>
    <t xml:space="preserve">Book Sales </t>
  </si>
  <si>
    <t>Book Sales_complete</t>
  </si>
  <si>
    <t>14423F42</t>
  </si>
  <si>
    <t>B7F8E53</t>
  </si>
  <si>
    <t>8.0.1</t>
  </si>
  <si>
    <t>Expected Profit</t>
  </si>
  <si>
    <t>P(G) = P(G|M) * P (H) + P(G|M) * P(M) + P(G|L) * P(L)</t>
  </si>
  <si>
    <t>.8 * .8 + .5 *.2+ 1.5 = .39</t>
  </si>
  <si>
    <t>P(U) = 1-.39 = .61</t>
  </si>
  <si>
    <t>.8 * .3 / .39 = 62%</t>
  </si>
  <si>
    <t>P(H|U) = P(U|H) * p(H) / P(U)</t>
  </si>
  <si>
    <t>.2 * .3 / 6.1 = 10%</t>
  </si>
  <si>
    <t>2. P(H|G) = P(G|H) * P(H) / (P(G)</t>
  </si>
  <si>
    <t xml:space="preserve">Only get the best outcomes for H/M/L </t>
  </si>
  <si>
    <t>In a perfect scenario where all options for commissions has a high %</t>
  </si>
  <si>
    <t>How much should we pay for this survey = 43.266 - 37 = 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</si>
</sst>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&gt;0.00001]0.0###%;[=0]0.0%;0.00E+00"/>
  </numFmts>
  <fonts count="8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242697</xdr:colOff>
      <xdr:row>54</xdr:row>
      <xdr:rowOff>185420</xdr:rowOff>
    </xdr:from>
    <xdr:to>
      <xdr:col>5</xdr:col>
      <xdr:colOff>127</xdr:colOff>
      <xdr:row>54</xdr:row>
      <xdr:rowOff>185420</xdr:rowOff>
    </xdr:to>
    <xdr:cxnSp macro="_xll.PtreeEvent_ObjectClick">
      <xdr:nvCxnSpPr>
        <xdr:cNvPr id="158" name="PTObj_DBranchHLine_1_28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CxnSpPr/>
      </xdr:nvCxnSpPr>
      <xdr:spPr>
        <a:xfrm>
          <a:off x="6005322" y="1047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50</xdr:row>
      <xdr:rowOff>180339</xdr:rowOff>
    </xdr:from>
    <xdr:to>
      <xdr:col>4</xdr:col>
      <xdr:colOff>242697</xdr:colOff>
      <xdr:row>54</xdr:row>
      <xdr:rowOff>185420</xdr:rowOff>
    </xdr:to>
    <xdr:cxnSp macro="_xll.PtreeEvent_ObjectClick">
      <xdr:nvCxnSpPr>
        <xdr:cNvPr id="157" name="PTObj_DBranchDLine_1_28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/>
      </xdr:nvCxnSpPr>
      <xdr:spPr>
        <a:xfrm>
          <a:off x="5852922" y="9705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52</xdr:row>
      <xdr:rowOff>185420</xdr:rowOff>
    </xdr:from>
    <xdr:to>
      <xdr:col>5</xdr:col>
      <xdr:colOff>127</xdr:colOff>
      <xdr:row>52</xdr:row>
      <xdr:rowOff>185420</xdr:rowOff>
    </xdr:to>
    <xdr:cxnSp macro="_xll.PtreeEvent_ObjectClick">
      <xdr:nvCxnSpPr>
        <xdr:cNvPr id="154" name="PTObj_DBranchHLine_1_27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CxnSpPr/>
      </xdr:nvCxnSpPr>
      <xdr:spPr>
        <a:xfrm>
          <a:off x="6005322" y="10091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50</xdr:row>
      <xdr:rowOff>180339</xdr:rowOff>
    </xdr:from>
    <xdr:to>
      <xdr:col>4</xdr:col>
      <xdr:colOff>242697</xdr:colOff>
      <xdr:row>52</xdr:row>
      <xdr:rowOff>185420</xdr:rowOff>
    </xdr:to>
    <xdr:cxnSp macro="_xll.PtreeEvent_ObjectClick">
      <xdr:nvCxnSpPr>
        <xdr:cNvPr id="153" name="PTObj_DBranchDLine_1_27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CxnSpPr/>
      </xdr:nvCxnSpPr>
      <xdr:spPr>
        <a:xfrm>
          <a:off x="5852922" y="9705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48</xdr:row>
      <xdr:rowOff>185420</xdr:rowOff>
    </xdr:from>
    <xdr:to>
      <xdr:col>5</xdr:col>
      <xdr:colOff>127</xdr:colOff>
      <xdr:row>48</xdr:row>
      <xdr:rowOff>185420</xdr:rowOff>
    </xdr:to>
    <xdr:cxnSp macro="_xll.PtreeEvent_ObjectClick">
      <xdr:nvCxnSpPr>
        <xdr:cNvPr id="150" name="PTObj_DBranchHLine_1_26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CxnSpPr/>
      </xdr:nvCxnSpPr>
      <xdr:spPr>
        <a:xfrm>
          <a:off x="6005322" y="932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48</xdr:row>
      <xdr:rowOff>185420</xdr:rowOff>
    </xdr:from>
    <xdr:to>
      <xdr:col>4</xdr:col>
      <xdr:colOff>242697</xdr:colOff>
      <xdr:row>50</xdr:row>
      <xdr:rowOff>180339</xdr:rowOff>
    </xdr:to>
    <xdr:cxnSp macro="_xll.PtreeEvent_ObjectClick">
      <xdr:nvCxnSpPr>
        <xdr:cNvPr id="149" name="PTObj_DBranchDLine_1_26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CxnSpPr/>
      </xdr:nvCxnSpPr>
      <xdr:spPr>
        <a:xfrm flipV="1">
          <a:off x="5852922" y="9329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50</xdr:row>
      <xdr:rowOff>185420</xdr:rowOff>
    </xdr:from>
    <xdr:to>
      <xdr:col>4</xdr:col>
      <xdr:colOff>127</xdr:colOff>
      <xdr:row>50</xdr:row>
      <xdr:rowOff>185420</xdr:rowOff>
    </xdr:to>
    <xdr:cxnSp macro="_xll.PtreeEvent_ObjectClick">
      <xdr:nvCxnSpPr>
        <xdr:cNvPr id="146" name="PTObj_DBranchHLine_1_2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CxnSpPr/>
      </xdr:nvCxnSpPr>
      <xdr:spPr>
        <a:xfrm>
          <a:off x="4471797" y="9710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46</xdr:row>
      <xdr:rowOff>180339</xdr:rowOff>
    </xdr:from>
    <xdr:to>
      <xdr:col>3</xdr:col>
      <xdr:colOff>242697</xdr:colOff>
      <xdr:row>50</xdr:row>
      <xdr:rowOff>185420</xdr:rowOff>
    </xdr:to>
    <xdr:cxnSp macro="_xll.PtreeEvent_ObjectClick">
      <xdr:nvCxnSpPr>
        <xdr:cNvPr id="145" name="PTObj_DBranchDLine_1_25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CxnSpPr/>
      </xdr:nvCxnSpPr>
      <xdr:spPr>
        <a:xfrm>
          <a:off x="4319397" y="8943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44</xdr:row>
      <xdr:rowOff>185420</xdr:rowOff>
    </xdr:from>
    <xdr:to>
      <xdr:col>5</xdr:col>
      <xdr:colOff>127</xdr:colOff>
      <xdr:row>44</xdr:row>
      <xdr:rowOff>185420</xdr:rowOff>
    </xdr:to>
    <xdr:cxnSp macro="_xll.PtreeEvent_ObjectClick">
      <xdr:nvCxnSpPr>
        <xdr:cNvPr id="142" name="PTObj_DBranchHLine_1_24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/>
      </xdr:nvCxnSpPr>
      <xdr:spPr>
        <a:xfrm>
          <a:off x="6005322" y="8567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40</xdr:row>
      <xdr:rowOff>180339</xdr:rowOff>
    </xdr:from>
    <xdr:to>
      <xdr:col>4</xdr:col>
      <xdr:colOff>242697</xdr:colOff>
      <xdr:row>44</xdr:row>
      <xdr:rowOff>185420</xdr:rowOff>
    </xdr:to>
    <xdr:cxnSp macro="_xll.PtreeEvent_ObjectClick">
      <xdr:nvCxnSpPr>
        <xdr:cNvPr id="141" name="PTObj_DBranchDLine_1_24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/>
      </xdr:nvCxnSpPr>
      <xdr:spPr>
        <a:xfrm>
          <a:off x="5852922" y="78003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42</xdr:row>
      <xdr:rowOff>185420</xdr:rowOff>
    </xdr:from>
    <xdr:to>
      <xdr:col>5</xdr:col>
      <xdr:colOff>127</xdr:colOff>
      <xdr:row>42</xdr:row>
      <xdr:rowOff>185420</xdr:rowOff>
    </xdr:to>
    <xdr:cxnSp macro="_xll.PtreeEvent_ObjectClick">
      <xdr:nvCxnSpPr>
        <xdr:cNvPr id="138" name="PTObj_DBranchHLine_1_23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/>
      </xdr:nvCxnSpPr>
      <xdr:spPr>
        <a:xfrm>
          <a:off x="6005322" y="818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40</xdr:row>
      <xdr:rowOff>180339</xdr:rowOff>
    </xdr:from>
    <xdr:to>
      <xdr:col>4</xdr:col>
      <xdr:colOff>242697</xdr:colOff>
      <xdr:row>42</xdr:row>
      <xdr:rowOff>185420</xdr:rowOff>
    </xdr:to>
    <xdr:cxnSp macro="_xll.PtreeEvent_ObjectClick">
      <xdr:nvCxnSpPr>
        <xdr:cNvPr id="137" name="PTObj_DBranchDLine_1_23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CxnSpPr/>
      </xdr:nvCxnSpPr>
      <xdr:spPr>
        <a:xfrm>
          <a:off x="5852922" y="7800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38</xdr:row>
      <xdr:rowOff>185420</xdr:rowOff>
    </xdr:from>
    <xdr:to>
      <xdr:col>5</xdr:col>
      <xdr:colOff>127</xdr:colOff>
      <xdr:row>38</xdr:row>
      <xdr:rowOff>185420</xdr:rowOff>
    </xdr:to>
    <xdr:cxnSp macro="_xll.PtreeEvent_ObjectClick">
      <xdr:nvCxnSpPr>
        <xdr:cNvPr id="134" name="PTObj_DBranchHLine_1_22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CxnSpPr/>
      </xdr:nvCxnSpPr>
      <xdr:spPr>
        <a:xfrm>
          <a:off x="6005322" y="742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38</xdr:row>
      <xdr:rowOff>185420</xdr:rowOff>
    </xdr:from>
    <xdr:to>
      <xdr:col>4</xdr:col>
      <xdr:colOff>242697</xdr:colOff>
      <xdr:row>40</xdr:row>
      <xdr:rowOff>180339</xdr:rowOff>
    </xdr:to>
    <xdr:cxnSp macro="_xll.PtreeEvent_ObjectClick">
      <xdr:nvCxnSpPr>
        <xdr:cNvPr id="133" name="PTObj_DBranchDLine_1_2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CxnSpPr/>
      </xdr:nvCxnSpPr>
      <xdr:spPr>
        <a:xfrm flipV="1">
          <a:off x="5852922" y="7424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40</xdr:row>
      <xdr:rowOff>185420</xdr:rowOff>
    </xdr:from>
    <xdr:to>
      <xdr:col>4</xdr:col>
      <xdr:colOff>127</xdr:colOff>
      <xdr:row>40</xdr:row>
      <xdr:rowOff>185420</xdr:rowOff>
    </xdr:to>
    <xdr:cxnSp macro="_xll.PtreeEvent_ObjectClick">
      <xdr:nvCxnSpPr>
        <xdr:cNvPr id="130" name="PTObj_DBranchHLine_1_2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/>
      </xdr:nvCxnSpPr>
      <xdr:spPr>
        <a:xfrm>
          <a:off x="4471797" y="7805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40</xdr:row>
      <xdr:rowOff>185420</xdr:rowOff>
    </xdr:from>
    <xdr:to>
      <xdr:col>3</xdr:col>
      <xdr:colOff>242697</xdr:colOff>
      <xdr:row>46</xdr:row>
      <xdr:rowOff>180339</xdr:rowOff>
    </xdr:to>
    <xdr:cxnSp macro="_xll.PtreeEvent_ObjectClick">
      <xdr:nvCxnSpPr>
        <xdr:cNvPr id="129" name="PTObj_DBranchDLine_1_2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CxnSpPr/>
      </xdr:nvCxnSpPr>
      <xdr:spPr>
        <a:xfrm flipV="1">
          <a:off x="4319397" y="7805420"/>
          <a:ext cx="152400" cy="1137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46</xdr:row>
      <xdr:rowOff>185420</xdr:rowOff>
    </xdr:from>
    <xdr:to>
      <xdr:col>3</xdr:col>
      <xdr:colOff>127</xdr:colOff>
      <xdr:row>46</xdr:row>
      <xdr:rowOff>185420</xdr:rowOff>
    </xdr:to>
    <xdr:cxnSp macro="_xll.PtreeEvent_ObjectClick">
      <xdr:nvCxnSpPr>
        <xdr:cNvPr id="126" name="PTObj_DBranchHLine_1_12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CxnSpPr/>
      </xdr:nvCxnSpPr>
      <xdr:spPr>
        <a:xfrm>
          <a:off x="2928747" y="894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36</xdr:row>
      <xdr:rowOff>180339</xdr:rowOff>
    </xdr:from>
    <xdr:to>
      <xdr:col>2</xdr:col>
      <xdr:colOff>242697</xdr:colOff>
      <xdr:row>46</xdr:row>
      <xdr:rowOff>185420</xdr:rowOff>
    </xdr:to>
    <xdr:cxnSp macro="_xll.PtreeEvent_ObjectClick">
      <xdr:nvCxnSpPr>
        <xdr:cNvPr id="125" name="PTObj_DBranchDLine_1_12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CxnSpPr/>
      </xdr:nvCxnSpPr>
      <xdr:spPr>
        <a:xfrm>
          <a:off x="2776347" y="7038339"/>
          <a:ext cx="152400" cy="1910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34</xdr:row>
      <xdr:rowOff>185420</xdr:rowOff>
    </xdr:from>
    <xdr:to>
      <xdr:col>5</xdr:col>
      <xdr:colOff>127</xdr:colOff>
      <xdr:row>34</xdr:row>
      <xdr:rowOff>185420</xdr:rowOff>
    </xdr:to>
    <xdr:cxnSp macro="_xll.PtreeEvent_ObjectClick">
      <xdr:nvCxnSpPr>
        <xdr:cNvPr id="106" name="PTObj_DBranchHLine_1_20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>
          <a:off x="6005322" y="666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30</xdr:row>
      <xdr:rowOff>180340</xdr:rowOff>
    </xdr:from>
    <xdr:to>
      <xdr:col>4</xdr:col>
      <xdr:colOff>242697</xdr:colOff>
      <xdr:row>34</xdr:row>
      <xdr:rowOff>185420</xdr:rowOff>
    </xdr:to>
    <xdr:cxnSp macro="_xll.PtreeEvent_ObjectClick">
      <xdr:nvCxnSpPr>
        <xdr:cNvPr id="105" name="PTObj_DBranchDLine_1_20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CxnSpPr/>
      </xdr:nvCxnSpPr>
      <xdr:spPr>
        <a:xfrm>
          <a:off x="5852922" y="5895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32</xdr:row>
      <xdr:rowOff>185420</xdr:rowOff>
    </xdr:from>
    <xdr:to>
      <xdr:col>5</xdr:col>
      <xdr:colOff>127</xdr:colOff>
      <xdr:row>32</xdr:row>
      <xdr:rowOff>185420</xdr:rowOff>
    </xdr:to>
    <xdr:cxnSp macro="_xll.PtreeEvent_ObjectClick">
      <xdr:nvCxnSpPr>
        <xdr:cNvPr id="102" name="PTObj_DBranchHLine_1_19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CxnSpPr/>
      </xdr:nvCxnSpPr>
      <xdr:spPr>
        <a:xfrm>
          <a:off x="6005322" y="6281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30</xdr:row>
      <xdr:rowOff>180340</xdr:rowOff>
    </xdr:from>
    <xdr:to>
      <xdr:col>4</xdr:col>
      <xdr:colOff>242697</xdr:colOff>
      <xdr:row>32</xdr:row>
      <xdr:rowOff>185420</xdr:rowOff>
    </xdr:to>
    <xdr:cxnSp macro="_xll.PtreeEvent_ObjectClick">
      <xdr:nvCxnSpPr>
        <xdr:cNvPr id="101" name="PTObj_DBranchDLine_1_19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/>
      </xdr:nvCxnSpPr>
      <xdr:spPr>
        <a:xfrm>
          <a:off x="5852922" y="5895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28</xdr:row>
      <xdr:rowOff>185420</xdr:rowOff>
    </xdr:from>
    <xdr:to>
      <xdr:col>5</xdr:col>
      <xdr:colOff>127</xdr:colOff>
      <xdr:row>28</xdr:row>
      <xdr:rowOff>185420</xdr:rowOff>
    </xdr:to>
    <xdr:cxnSp macro="_xll.PtreeEvent_ObjectClick">
      <xdr:nvCxnSpPr>
        <xdr:cNvPr id="98" name="PTObj_DBranchHLine_1_18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6005322" y="551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28</xdr:row>
      <xdr:rowOff>185420</xdr:rowOff>
    </xdr:from>
    <xdr:to>
      <xdr:col>4</xdr:col>
      <xdr:colOff>242697</xdr:colOff>
      <xdr:row>30</xdr:row>
      <xdr:rowOff>180340</xdr:rowOff>
    </xdr:to>
    <xdr:cxnSp macro="_xll.PtreeEvent_ObjectClick">
      <xdr:nvCxnSpPr>
        <xdr:cNvPr id="97" name="PTObj_DBranchDLine_1_18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 flipV="1">
          <a:off x="5852922" y="5519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30</xdr:row>
      <xdr:rowOff>185420</xdr:rowOff>
    </xdr:from>
    <xdr:to>
      <xdr:col>4</xdr:col>
      <xdr:colOff>127</xdr:colOff>
      <xdr:row>30</xdr:row>
      <xdr:rowOff>185420</xdr:rowOff>
    </xdr:to>
    <xdr:cxnSp macro="_xll.PtreeEvent_ObjectClick">
      <xdr:nvCxnSpPr>
        <xdr:cNvPr id="94" name="PTObj_DBranchHLine_1_17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/>
      </xdr:nvCxnSpPr>
      <xdr:spPr>
        <a:xfrm>
          <a:off x="4471797" y="5900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26</xdr:row>
      <xdr:rowOff>180340</xdr:rowOff>
    </xdr:from>
    <xdr:to>
      <xdr:col>3</xdr:col>
      <xdr:colOff>242697</xdr:colOff>
      <xdr:row>30</xdr:row>
      <xdr:rowOff>185420</xdr:rowOff>
    </xdr:to>
    <xdr:cxnSp macro="_xll.PtreeEvent_ObjectClick">
      <xdr:nvCxnSpPr>
        <xdr:cNvPr id="93" name="PTObj_DBranchDLine_1_17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>
          <a:off x="4319397" y="5133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24</xdr:row>
      <xdr:rowOff>185420</xdr:rowOff>
    </xdr:from>
    <xdr:to>
      <xdr:col>5</xdr:col>
      <xdr:colOff>127</xdr:colOff>
      <xdr:row>24</xdr:row>
      <xdr:rowOff>185420</xdr:rowOff>
    </xdr:to>
    <xdr:cxnSp macro="_xll.PtreeEvent_ObjectClick">
      <xdr:nvCxnSpPr>
        <xdr:cNvPr id="90" name="PTObj_DBranchHLine_1_1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>
          <a:off x="6005322" y="4757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20</xdr:row>
      <xdr:rowOff>180340</xdr:rowOff>
    </xdr:from>
    <xdr:to>
      <xdr:col>4</xdr:col>
      <xdr:colOff>242697</xdr:colOff>
      <xdr:row>24</xdr:row>
      <xdr:rowOff>185420</xdr:rowOff>
    </xdr:to>
    <xdr:cxnSp macro="_xll.PtreeEvent_ObjectClick">
      <xdr:nvCxnSpPr>
        <xdr:cNvPr id="89" name="PTObj_DBranchDLine_1_16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>
          <a:off x="5852922" y="3990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22</xdr:row>
      <xdr:rowOff>185420</xdr:rowOff>
    </xdr:from>
    <xdr:to>
      <xdr:col>5</xdr:col>
      <xdr:colOff>127</xdr:colOff>
      <xdr:row>22</xdr:row>
      <xdr:rowOff>185420</xdr:rowOff>
    </xdr:to>
    <xdr:cxnSp macro="_xll.PtreeEvent_ObjectClick">
      <xdr:nvCxnSpPr>
        <xdr:cNvPr id="86" name="PTObj_DBranchHLine_1_1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>
          <a:off x="6005322" y="437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20</xdr:row>
      <xdr:rowOff>180340</xdr:rowOff>
    </xdr:from>
    <xdr:to>
      <xdr:col>4</xdr:col>
      <xdr:colOff>242697</xdr:colOff>
      <xdr:row>22</xdr:row>
      <xdr:rowOff>185420</xdr:rowOff>
    </xdr:to>
    <xdr:cxnSp macro="_xll.PtreeEvent_ObjectClick">
      <xdr:nvCxnSpPr>
        <xdr:cNvPr id="85" name="PTObj_DBranchDLine_1_15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>
          <a:off x="5852922" y="3990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18</xdr:row>
      <xdr:rowOff>185420</xdr:rowOff>
    </xdr:from>
    <xdr:to>
      <xdr:col>5</xdr:col>
      <xdr:colOff>127</xdr:colOff>
      <xdr:row>18</xdr:row>
      <xdr:rowOff>185420</xdr:rowOff>
    </xdr:to>
    <xdr:cxnSp macro="_xll.PtreeEvent_ObjectClick">
      <xdr:nvCxnSpPr>
        <xdr:cNvPr id="82" name="PTObj_DBranchHLine_1_14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/>
      </xdr:nvCxnSpPr>
      <xdr:spPr>
        <a:xfrm>
          <a:off x="6005322" y="3614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18</xdr:row>
      <xdr:rowOff>185420</xdr:rowOff>
    </xdr:from>
    <xdr:to>
      <xdr:col>4</xdr:col>
      <xdr:colOff>242697</xdr:colOff>
      <xdr:row>20</xdr:row>
      <xdr:rowOff>180340</xdr:rowOff>
    </xdr:to>
    <xdr:cxnSp macro="_xll.PtreeEvent_ObjectClick">
      <xdr:nvCxnSpPr>
        <xdr:cNvPr id="81" name="PTObj_DBranchDLine_1_14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 flipV="1">
          <a:off x="5852922" y="3614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20</xdr:row>
      <xdr:rowOff>185420</xdr:rowOff>
    </xdr:from>
    <xdr:to>
      <xdr:col>4</xdr:col>
      <xdr:colOff>127</xdr:colOff>
      <xdr:row>20</xdr:row>
      <xdr:rowOff>185420</xdr:rowOff>
    </xdr:to>
    <xdr:cxnSp macro="_xll.PtreeEvent_ObjectClick">
      <xdr:nvCxnSpPr>
        <xdr:cNvPr id="78" name="PTObj_DBranchHLine_1_13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4471797" y="3995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20</xdr:row>
      <xdr:rowOff>185420</xdr:rowOff>
    </xdr:from>
    <xdr:to>
      <xdr:col>3</xdr:col>
      <xdr:colOff>242697</xdr:colOff>
      <xdr:row>26</xdr:row>
      <xdr:rowOff>180340</xdr:rowOff>
    </xdr:to>
    <xdr:cxnSp macro="_xll.PtreeEvent_ObjectClick">
      <xdr:nvCxnSpPr>
        <xdr:cNvPr id="77" name="PTObj_DBranchDLine_1_1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 flipV="1">
          <a:off x="4319397" y="3995420"/>
          <a:ext cx="152400" cy="1137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26</xdr:row>
      <xdr:rowOff>185420</xdr:rowOff>
    </xdr:from>
    <xdr:to>
      <xdr:col>3</xdr:col>
      <xdr:colOff>127</xdr:colOff>
      <xdr:row>26</xdr:row>
      <xdr:rowOff>185420</xdr:rowOff>
    </xdr:to>
    <xdr:cxnSp macro="_xll.PtreeEvent_ObjectClick">
      <xdr:nvCxnSpPr>
        <xdr:cNvPr id="74" name="PTObj_DBranchHLine_1_1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>
          <a:off x="2928747" y="513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26</xdr:row>
      <xdr:rowOff>185420</xdr:rowOff>
    </xdr:from>
    <xdr:to>
      <xdr:col>2</xdr:col>
      <xdr:colOff>242697</xdr:colOff>
      <xdr:row>36</xdr:row>
      <xdr:rowOff>180339</xdr:rowOff>
    </xdr:to>
    <xdr:cxnSp macro="_xll.PtreeEvent_ObjectClick">
      <xdr:nvCxnSpPr>
        <xdr:cNvPr id="73" name="PTObj_DBranchDLine_1_1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 flipV="1">
          <a:off x="2776347" y="5138420"/>
          <a:ext cx="152400" cy="3042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36</xdr:row>
      <xdr:rowOff>185420</xdr:rowOff>
    </xdr:from>
    <xdr:to>
      <xdr:col>2</xdr:col>
      <xdr:colOff>127</xdr:colOff>
      <xdr:row>36</xdr:row>
      <xdr:rowOff>185420</xdr:rowOff>
    </xdr:to>
    <xdr:cxnSp macro="_xll.PtreeEvent_ObjectClick">
      <xdr:nvCxnSpPr>
        <xdr:cNvPr id="58" name="PTObj_DBranchHLine_1_1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/>
      </xdr:nvCxnSpPr>
      <xdr:spPr>
        <a:xfrm>
          <a:off x="1395222" y="3614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8</xdr:row>
      <xdr:rowOff>180340</xdr:rowOff>
    </xdr:from>
    <xdr:to>
      <xdr:col>1</xdr:col>
      <xdr:colOff>242697</xdr:colOff>
      <xdr:row>36</xdr:row>
      <xdr:rowOff>185420</xdr:rowOff>
    </xdr:to>
    <xdr:cxnSp macro="_xll.PtreeEvent_ObjectClick">
      <xdr:nvCxnSpPr>
        <xdr:cNvPr id="57" name="PTObj_DBranchDLine_1_10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>
          <a:off x="1242822" y="1704340"/>
          <a:ext cx="152400" cy="1910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16</xdr:row>
      <xdr:rowOff>185420</xdr:rowOff>
    </xdr:from>
    <xdr:to>
      <xdr:col>3</xdr:col>
      <xdr:colOff>127</xdr:colOff>
      <xdr:row>16</xdr:row>
      <xdr:rowOff>185420</xdr:rowOff>
    </xdr:to>
    <xdr:cxnSp macro="_xll.PtreeEvent_ObjectClick">
      <xdr:nvCxnSpPr>
        <xdr:cNvPr id="50" name="PTObj_DBranchHLine_1_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2928747" y="323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12</xdr:row>
      <xdr:rowOff>180340</xdr:rowOff>
    </xdr:from>
    <xdr:to>
      <xdr:col>2</xdr:col>
      <xdr:colOff>242697</xdr:colOff>
      <xdr:row>16</xdr:row>
      <xdr:rowOff>185420</xdr:rowOff>
    </xdr:to>
    <xdr:cxnSp macro="_xll.PtreeEvent_ObjectClick">
      <xdr:nvCxnSpPr>
        <xdr:cNvPr id="49" name="PTObj_DBranchDLine_1_9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2776347" y="2466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14</xdr:row>
      <xdr:rowOff>185420</xdr:rowOff>
    </xdr:from>
    <xdr:to>
      <xdr:col>3</xdr:col>
      <xdr:colOff>127</xdr:colOff>
      <xdr:row>14</xdr:row>
      <xdr:rowOff>185420</xdr:rowOff>
    </xdr:to>
    <xdr:cxnSp macro="_xll.PtreeEvent_ObjectClick">
      <xdr:nvCxnSpPr>
        <xdr:cNvPr id="46" name="PTObj_DBranchHLine_1_8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2928747" y="285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12</xdr:row>
      <xdr:rowOff>180340</xdr:rowOff>
    </xdr:from>
    <xdr:to>
      <xdr:col>2</xdr:col>
      <xdr:colOff>242697</xdr:colOff>
      <xdr:row>14</xdr:row>
      <xdr:rowOff>185420</xdr:rowOff>
    </xdr:to>
    <xdr:cxnSp macro="_xll.PtreeEvent_ObjectClick">
      <xdr:nvCxnSpPr>
        <xdr:cNvPr id="45" name="PTObj_DBranchDLine_1_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2776347" y="2466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10</xdr:row>
      <xdr:rowOff>185420</xdr:rowOff>
    </xdr:from>
    <xdr:to>
      <xdr:col>3</xdr:col>
      <xdr:colOff>127</xdr:colOff>
      <xdr:row>10</xdr:row>
      <xdr:rowOff>185420</xdr:rowOff>
    </xdr:to>
    <xdr:cxnSp macro="_xll.PtreeEvent_ObjectClick">
      <xdr:nvCxnSpPr>
        <xdr:cNvPr id="42" name="PTObj_DBranchHLine_1_7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2928747" y="209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10</xdr:row>
      <xdr:rowOff>185420</xdr:rowOff>
    </xdr:from>
    <xdr:to>
      <xdr:col>2</xdr:col>
      <xdr:colOff>242697</xdr:colOff>
      <xdr:row>12</xdr:row>
      <xdr:rowOff>180340</xdr:rowOff>
    </xdr:to>
    <xdr:cxnSp macro="_xll.PtreeEvent_ObjectClick">
      <xdr:nvCxnSpPr>
        <xdr:cNvPr id="41" name="PTObj_DBranchDLine_1_7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 flipV="1">
          <a:off x="2776347" y="2090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12</xdr:row>
      <xdr:rowOff>185420</xdr:rowOff>
    </xdr:from>
    <xdr:to>
      <xdr:col>2</xdr:col>
      <xdr:colOff>127</xdr:colOff>
      <xdr:row>12</xdr:row>
      <xdr:rowOff>185420</xdr:rowOff>
    </xdr:to>
    <xdr:cxnSp macro="_xll.PtreeEvent_ObjectClick">
      <xdr:nvCxnSpPr>
        <xdr:cNvPr id="38" name="PTObj_DBranchHLine_1_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1395222" y="2471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8</xdr:row>
      <xdr:rowOff>180340</xdr:rowOff>
    </xdr:from>
    <xdr:to>
      <xdr:col>1</xdr:col>
      <xdr:colOff>242697</xdr:colOff>
      <xdr:row>12</xdr:row>
      <xdr:rowOff>185420</xdr:rowOff>
    </xdr:to>
    <xdr:cxnSp macro="_xll.PtreeEvent_ObjectClick">
      <xdr:nvCxnSpPr>
        <xdr:cNvPr id="37" name="PTObj_DBranchDLine_1_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1242822" y="1704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6</xdr:row>
      <xdr:rowOff>185420</xdr:rowOff>
    </xdr:from>
    <xdr:to>
      <xdr:col>3</xdr:col>
      <xdr:colOff>127</xdr:colOff>
      <xdr:row>6</xdr:row>
      <xdr:rowOff>185420</xdr:rowOff>
    </xdr:to>
    <xdr:cxnSp macro="_xll.PtreeEvent_ObjectClick">
      <xdr:nvCxnSpPr>
        <xdr:cNvPr id="30" name="PTObj_DBranchHLine_1_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2928747" y="1328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</xdr:row>
      <xdr:rowOff>180340</xdr:rowOff>
    </xdr:from>
    <xdr:to>
      <xdr:col>2</xdr:col>
      <xdr:colOff>242697</xdr:colOff>
      <xdr:row>6</xdr:row>
      <xdr:rowOff>185420</xdr:rowOff>
    </xdr:to>
    <xdr:cxnSp macro="_xll.PtreeEvent_ObjectClick">
      <xdr:nvCxnSpPr>
        <xdr:cNvPr id="29" name="PTObj_DBranchDLine_1_6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2776347" y="561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4</xdr:row>
      <xdr:rowOff>185420</xdr:rowOff>
    </xdr:from>
    <xdr:to>
      <xdr:col>3</xdr:col>
      <xdr:colOff>127</xdr:colOff>
      <xdr:row>4</xdr:row>
      <xdr:rowOff>185420</xdr:rowOff>
    </xdr:to>
    <xdr:cxnSp macro="_xll.PtreeEvent_ObjectClick">
      <xdr:nvCxnSpPr>
        <xdr:cNvPr id="26" name="PTObj_DBranchHLine_1_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2928747" y="947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</xdr:row>
      <xdr:rowOff>180340</xdr:rowOff>
    </xdr:from>
    <xdr:to>
      <xdr:col>2</xdr:col>
      <xdr:colOff>242697</xdr:colOff>
      <xdr:row>4</xdr:row>
      <xdr:rowOff>185420</xdr:rowOff>
    </xdr:to>
    <xdr:cxnSp macro="_xll.PtreeEvent_ObjectClick">
      <xdr:nvCxnSpPr>
        <xdr:cNvPr id="25" name="PTObj_DBranchDLine_1_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2776347" y="561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0</xdr:row>
      <xdr:rowOff>185420</xdr:rowOff>
    </xdr:from>
    <xdr:to>
      <xdr:col>3</xdr:col>
      <xdr:colOff>127</xdr:colOff>
      <xdr:row>0</xdr:row>
      <xdr:rowOff>185420</xdr:rowOff>
    </xdr:to>
    <xdr:cxnSp macro="_xll.PtreeEvent_ObjectClick">
      <xdr:nvCxnSpPr>
        <xdr:cNvPr id="22" name="PTObj_DBranchHLine_1_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2928747" y="1854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0</xdr:row>
      <xdr:rowOff>185420</xdr:rowOff>
    </xdr:from>
    <xdr:to>
      <xdr:col>2</xdr:col>
      <xdr:colOff>242697</xdr:colOff>
      <xdr:row>2</xdr:row>
      <xdr:rowOff>180340</xdr:rowOff>
    </xdr:to>
    <xdr:cxnSp macro="_xll.PtreeEvent_ObjectClick">
      <xdr:nvCxnSpPr>
        <xdr:cNvPr id="21" name="PTObj_DBranchDLine_1_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2776347" y="185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2</xdr:row>
      <xdr:rowOff>185420</xdr:rowOff>
    </xdr:from>
    <xdr:to>
      <xdr:col>2</xdr:col>
      <xdr:colOff>127</xdr:colOff>
      <xdr:row>2</xdr:row>
      <xdr:rowOff>185420</xdr:rowOff>
    </xdr:to>
    <xdr:cxnSp macro="_xll.PtreeEvent_ObjectClick">
      <xdr:nvCxnSpPr>
        <xdr:cNvPr id="18" name="PTObj_DBranchHLine_1_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95222" y="185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2</xdr:row>
      <xdr:rowOff>185420</xdr:rowOff>
    </xdr:from>
    <xdr:to>
      <xdr:col>1</xdr:col>
      <xdr:colOff>242697</xdr:colOff>
      <xdr:row>8</xdr:row>
      <xdr:rowOff>180340</xdr:rowOff>
    </xdr:to>
    <xdr:cxnSp macro="_xll.PtreeEvent_ObjectClick">
      <xdr:nvCxnSpPr>
        <xdr:cNvPr id="17" name="PTObj_DBranchDLine_1_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V="1">
          <a:off x="1242822" y="185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8</xdr:row>
      <xdr:rowOff>185420</xdr:rowOff>
    </xdr:from>
    <xdr:to>
      <xdr:col>1</xdr:col>
      <xdr:colOff>127</xdr:colOff>
      <xdr:row>8</xdr:row>
      <xdr:rowOff>185420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77800" y="185420"/>
          <a:ext cx="9653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8</xdr:row>
      <xdr:rowOff>90170</xdr:rowOff>
    </xdr:from>
    <xdr:to>
      <xdr:col>1</xdr:col>
      <xdr:colOff>190627</xdr:colOff>
      <xdr:row>9</xdr:row>
      <xdr:rowOff>90170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43127" y="90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0</xdr:col>
      <xdr:colOff>215900</xdr:colOff>
      <xdr:row>8</xdr:row>
      <xdr:rowOff>95107</xdr:rowOff>
    </xdr:from>
    <xdr:ext cx="944682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5900" y="1619107"/>
          <a:ext cx="94468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Book Sales_complete</a:t>
          </a:r>
        </a:p>
      </xdr:txBody>
    </xdr:sp>
    <xdr:clientData/>
  </xdr:oneCellAnchor>
  <xdr:twoCellAnchor editAs="oneCell">
    <xdr:from>
      <xdr:col>2</xdr:col>
      <xdr:colOff>127</xdr:colOff>
      <xdr:row>2</xdr:row>
      <xdr:rowOff>90170</xdr:rowOff>
    </xdr:from>
    <xdr:to>
      <xdr:col>2</xdr:col>
      <xdr:colOff>190627</xdr:colOff>
      <xdr:row>3</xdr:row>
      <xdr:rowOff>90170</xdr:rowOff>
    </xdr:to>
    <xdr:sp macro="_xll.PtreeEvent_ObjectClick" textlink="">
      <xdr:nvSpPr>
        <xdr:cNvPr id="16" name="PTObj_DNode_1_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686177" y="9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</xdr:col>
      <xdr:colOff>280797</xdr:colOff>
      <xdr:row>2</xdr:row>
      <xdr:rowOff>95107</xdr:rowOff>
    </xdr:from>
    <xdr:ext cx="204608" cy="180627"/>
    <xdr:sp macro="_xll.PtreeEvent_ObjectClick" textlink="">
      <xdr:nvSpPr>
        <xdr:cNvPr id="19" name="PTObj_DBranchName_1_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433322" y="95107"/>
          <a:ext cx="2046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Fee</a:t>
          </a:r>
        </a:p>
      </xdr:txBody>
    </xdr:sp>
    <xdr:clientData/>
  </xdr:oneCellAnchor>
  <xdr:twoCellAnchor editAs="oneCell">
    <xdr:from>
      <xdr:col>3</xdr:col>
      <xdr:colOff>127</xdr:colOff>
      <xdr:row>0</xdr:row>
      <xdr:rowOff>90170</xdr:rowOff>
    </xdr:from>
    <xdr:to>
      <xdr:col>3</xdr:col>
      <xdr:colOff>190627</xdr:colOff>
      <xdr:row>1</xdr:row>
      <xdr:rowOff>90170</xdr:rowOff>
    </xdr:to>
    <xdr:sp macro="_xll.PtreeEvent_ObjectClick" textlink="">
      <xdr:nvSpPr>
        <xdr:cNvPr id="20" name="PTObj_DNode_1_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 rot="-5400000">
          <a:off x="3800602" y="9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280797</xdr:colOff>
      <xdr:row>0</xdr:row>
      <xdr:rowOff>95107</xdr:rowOff>
    </xdr:from>
    <xdr:ext cx="245067" cy="180627"/>
    <xdr:sp macro="_xll.PtreeEvent_ObjectClick" textlink="">
      <xdr:nvSpPr>
        <xdr:cNvPr id="23" name="PTObj_DBranchName_1_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2966847" y="95107"/>
          <a:ext cx="24506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3</xdr:col>
      <xdr:colOff>127</xdr:colOff>
      <xdr:row>4</xdr:row>
      <xdr:rowOff>90170</xdr:rowOff>
    </xdr:from>
    <xdr:to>
      <xdr:col>3</xdr:col>
      <xdr:colOff>190627</xdr:colOff>
      <xdr:row>5</xdr:row>
      <xdr:rowOff>90170</xdr:rowOff>
    </xdr:to>
    <xdr:sp macro="_xll.PtreeEvent_ObjectClick" textlink="">
      <xdr:nvSpPr>
        <xdr:cNvPr id="24" name="PTObj_DNode_1_5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 rot="-5400000">
          <a:off x="4076827" y="85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280797</xdr:colOff>
      <xdr:row>4</xdr:row>
      <xdr:rowOff>95107</xdr:rowOff>
    </xdr:from>
    <xdr:ext cx="248080" cy="180627"/>
    <xdr:sp macro="_xll.PtreeEvent_ObjectClick" textlink="">
      <xdr:nvSpPr>
        <xdr:cNvPr id="27" name="PTObj_DBranchName_1_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2966847" y="857107"/>
          <a:ext cx="24808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Med</a:t>
          </a:r>
        </a:p>
      </xdr:txBody>
    </xdr:sp>
    <xdr:clientData/>
  </xdr:oneCellAnchor>
  <xdr:twoCellAnchor editAs="oneCell">
    <xdr:from>
      <xdr:col>3</xdr:col>
      <xdr:colOff>127</xdr:colOff>
      <xdr:row>6</xdr:row>
      <xdr:rowOff>90170</xdr:rowOff>
    </xdr:from>
    <xdr:to>
      <xdr:col>3</xdr:col>
      <xdr:colOff>190627</xdr:colOff>
      <xdr:row>7</xdr:row>
      <xdr:rowOff>90170</xdr:rowOff>
    </xdr:to>
    <xdr:sp macro="_xll.PtreeEvent_ObjectClick" textlink="">
      <xdr:nvSpPr>
        <xdr:cNvPr id="28" name="PTObj_DNode_1_6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 rot="-5400000">
          <a:off x="4219702" y="123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280797</xdr:colOff>
      <xdr:row>6</xdr:row>
      <xdr:rowOff>95107</xdr:rowOff>
    </xdr:from>
    <xdr:ext cx="226023" cy="180627"/>
    <xdr:sp macro="_xll.PtreeEvent_ObjectClick" textlink="">
      <xdr:nvSpPr>
        <xdr:cNvPr id="31" name="PTObj_DBranchName_1_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966847" y="1238107"/>
          <a:ext cx="22602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  <xdr:twoCellAnchor editAs="oneCell">
    <xdr:from>
      <xdr:col>2</xdr:col>
      <xdr:colOff>127</xdr:colOff>
      <xdr:row>12</xdr:row>
      <xdr:rowOff>90170</xdr:rowOff>
    </xdr:from>
    <xdr:to>
      <xdr:col>2</xdr:col>
      <xdr:colOff>190627</xdr:colOff>
      <xdr:row>13</xdr:row>
      <xdr:rowOff>90170</xdr:rowOff>
    </xdr:to>
    <xdr:sp macro="_xll.PtreeEvent_ObjectClick" textlink="">
      <xdr:nvSpPr>
        <xdr:cNvPr id="36" name="PTObj_DNode_1_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2686177" y="2376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</xdr:col>
      <xdr:colOff>280797</xdr:colOff>
      <xdr:row>12</xdr:row>
      <xdr:rowOff>95107</xdr:rowOff>
    </xdr:from>
    <xdr:ext cx="391774" cy="180627"/>
    <xdr:sp macro="_xll.PtreeEvent_ObjectClick" textlink="">
      <xdr:nvSpPr>
        <xdr:cNvPr id="39" name="PTObj_DBranchName_1_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433322" y="2381107"/>
          <a:ext cx="3917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Commis</a:t>
          </a:r>
        </a:p>
      </xdr:txBody>
    </xdr:sp>
    <xdr:clientData/>
  </xdr:oneCellAnchor>
  <xdr:twoCellAnchor editAs="oneCell">
    <xdr:from>
      <xdr:col>3</xdr:col>
      <xdr:colOff>127</xdr:colOff>
      <xdr:row>10</xdr:row>
      <xdr:rowOff>90170</xdr:rowOff>
    </xdr:from>
    <xdr:to>
      <xdr:col>3</xdr:col>
      <xdr:colOff>190627</xdr:colOff>
      <xdr:row>11</xdr:row>
      <xdr:rowOff>90170</xdr:rowOff>
    </xdr:to>
    <xdr:sp macro="_xll.PtreeEvent_ObjectClick" textlink="">
      <xdr:nvSpPr>
        <xdr:cNvPr id="40" name="PTObj_DNode_1_7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 rot="-5400000">
          <a:off x="4229227" y="199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280797</xdr:colOff>
      <xdr:row>10</xdr:row>
      <xdr:rowOff>95107</xdr:rowOff>
    </xdr:from>
    <xdr:ext cx="245067" cy="180627"/>
    <xdr:sp macro="_xll.PtreeEvent_ObjectClick" textlink="">
      <xdr:nvSpPr>
        <xdr:cNvPr id="43" name="PTObj_DBranchName_1_7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2966847" y="20001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3</xdr:col>
      <xdr:colOff>127</xdr:colOff>
      <xdr:row>14</xdr:row>
      <xdr:rowOff>90170</xdr:rowOff>
    </xdr:from>
    <xdr:to>
      <xdr:col>3</xdr:col>
      <xdr:colOff>190627</xdr:colOff>
      <xdr:row>15</xdr:row>
      <xdr:rowOff>90170</xdr:rowOff>
    </xdr:to>
    <xdr:sp macro="_xll.PtreeEvent_ObjectClick" textlink="">
      <xdr:nvSpPr>
        <xdr:cNvPr id="44" name="PTObj_DNode_1_8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 rot="-5400000">
          <a:off x="4229227" y="275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280797</xdr:colOff>
      <xdr:row>14</xdr:row>
      <xdr:rowOff>95107</xdr:rowOff>
    </xdr:from>
    <xdr:ext cx="248080" cy="180627"/>
    <xdr:sp macro="_xll.PtreeEvent_ObjectClick" textlink="">
      <xdr:nvSpPr>
        <xdr:cNvPr id="47" name="PTObj_DBranchName_1_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2966847" y="2762107"/>
          <a:ext cx="2480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Med</a:t>
          </a:r>
        </a:p>
      </xdr:txBody>
    </xdr:sp>
    <xdr:clientData/>
  </xdr:oneCellAnchor>
  <xdr:twoCellAnchor editAs="oneCell">
    <xdr:from>
      <xdr:col>3</xdr:col>
      <xdr:colOff>127</xdr:colOff>
      <xdr:row>16</xdr:row>
      <xdr:rowOff>90170</xdr:rowOff>
    </xdr:from>
    <xdr:to>
      <xdr:col>3</xdr:col>
      <xdr:colOff>190627</xdr:colOff>
      <xdr:row>17</xdr:row>
      <xdr:rowOff>90170</xdr:rowOff>
    </xdr:to>
    <xdr:sp macro="_xll.PtreeEvent_ObjectClick" textlink="">
      <xdr:nvSpPr>
        <xdr:cNvPr id="48" name="PTObj_DNode_1_9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 rot="-5400000">
          <a:off x="4229227" y="313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280797</xdr:colOff>
      <xdr:row>16</xdr:row>
      <xdr:rowOff>95107</xdr:rowOff>
    </xdr:from>
    <xdr:ext cx="226023" cy="180627"/>
    <xdr:sp macro="_xll.PtreeEvent_ObjectClick" textlink="">
      <xdr:nvSpPr>
        <xdr:cNvPr id="51" name="PTObj_DBranchName_1_9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2966847" y="314310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  <xdr:twoCellAnchor editAs="oneCell">
    <xdr:from>
      <xdr:col>2</xdr:col>
      <xdr:colOff>127</xdr:colOff>
      <xdr:row>36</xdr:row>
      <xdr:rowOff>90170</xdr:rowOff>
    </xdr:from>
    <xdr:to>
      <xdr:col>2</xdr:col>
      <xdr:colOff>190627</xdr:colOff>
      <xdr:row>37</xdr:row>
      <xdr:rowOff>90170</xdr:rowOff>
    </xdr:to>
    <xdr:sp macro="_xll.PtreeEvent_ObjectClick" textlink="">
      <xdr:nvSpPr>
        <xdr:cNvPr id="56" name="PTObj_DNode_1_10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2686177" y="3519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</xdr:col>
      <xdr:colOff>280797</xdr:colOff>
      <xdr:row>36</xdr:row>
      <xdr:rowOff>95107</xdr:rowOff>
    </xdr:from>
    <xdr:ext cx="336053" cy="180627"/>
    <xdr:sp macro="_xll.PtreeEvent_ObjectClick" textlink="">
      <xdr:nvSpPr>
        <xdr:cNvPr id="59" name="PTObj_DBranchName_1_1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433322" y="3524107"/>
          <a:ext cx="3360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Survey</a:t>
          </a:r>
        </a:p>
      </xdr:txBody>
    </xdr:sp>
    <xdr:clientData/>
  </xdr:oneCellAnchor>
  <xdr:twoCellAnchor editAs="oneCell">
    <xdr:from>
      <xdr:col>3</xdr:col>
      <xdr:colOff>127</xdr:colOff>
      <xdr:row>26</xdr:row>
      <xdr:rowOff>90170</xdr:rowOff>
    </xdr:from>
    <xdr:to>
      <xdr:col>3</xdr:col>
      <xdr:colOff>190627</xdr:colOff>
      <xdr:row>27</xdr:row>
      <xdr:rowOff>90170</xdr:rowOff>
    </xdr:to>
    <xdr:sp macro="_xll.PtreeEvent_ObjectClick" textlink="">
      <xdr:nvSpPr>
        <xdr:cNvPr id="72" name="PTObj_DNode_1_1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4229227" y="5043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280797</xdr:colOff>
      <xdr:row>26</xdr:row>
      <xdr:rowOff>95107</xdr:rowOff>
    </xdr:from>
    <xdr:ext cx="282257" cy="180627"/>
    <xdr:sp macro="_xll.PtreeEvent_ObjectClick" textlink="">
      <xdr:nvSpPr>
        <xdr:cNvPr id="75" name="PTObj_DBranchName_1_1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2966847" y="5048107"/>
          <a:ext cx="28225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Good</a:t>
          </a:r>
        </a:p>
      </xdr:txBody>
    </xdr:sp>
    <xdr:clientData/>
  </xdr:oneCellAnchor>
  <xdr:twoCellAnchor editAs="oneCell">
    <xdr:from>
      <xdr:col>4</xdr:col>
      <xdr:colOff>127</xdr:colOff>
      <xdr:row>20</xdr:row>
      <xdr:rowOff>90170</xdr:rowOff>
    </xdr:from>
    <xdr:to>
      <xdr:col>4</xdr:col>
      <xdr:colOff>190627</xdr:colOff>
      <xdr:row>21</xdr:row>
      <xdr:rowOff>90170</xdr:rowOff>
    </xdr:to>
    <xdr:sp macro="_xll.PtreeEvent_ObjectClick" textlink="">
      <xdr:nvSpPr>
        <xdr:cNvPr id="76" name="PTObj_DNode_1_13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5762752" y="390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280797</xdr:colOff>
      <xdr:row>20</xdr:row>
      <xdr:rowOff>95107</xdr:rowOff>
    </xdr:from>
    <xdr:ext cx="204608" cy="180627"/>
    <xdr:sp macro="_xll.PtreeEvent_ObjectClick" textlink="">
      <xdr:nvSpPr>
        <xdr:cNvPr id="79" name="PTObj_DBranchName_1_13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4509897" y="3905107"/>
          <a:ext cx="2046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Fee</a:t>
          </a:r>
        </a:p>
      </xdr:txBody>
    </xdr:sp>
    <xdr:clientData/>
  </xdr:oneCellAnchor>
  <xdr:twoCellAnchor editAs="oneCell">
    <xdr:from>
      <xdr:col>5</xdr:col>
      <xdr:colOff>127</xdr:colOff>
      <xdr:row>18</xdr:row>
      <xdr:rowOff>90170</xdr:rowOff>
    </xdr:from>
    <xdr:to>
      <xdr:col>5</xdr:col>
      <xdr:colOff>190627</xdr:colOff>
      <xdr:row>19</xdr:row>
      <xdr:rowOff>90170</xdr:rowOff>
    </xdr:to>
    <xdr:sp macro="_xll.PtreeEvent_ObjectClick" textlink="">
      <xdr:nvSpPr>
        <xdr:cNvPr id="80" name="PTObj_DNode_1_14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 rot="-5400000">
          <a:off x="7305802" y="351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280797</xdr:colOff>
      <xdr:row>18</xdr:row>
      <xdr:rowOff>95107</xdr:rowOff>
    </xdr:from>
    <xdr:ext cx="245067" cy="180627"/>
    <xdr:sp macro="_xll.PtreeEvent_ObjectClick" textlink="">
      <xdr:nvSpPr>
        <xdr:cNvPr id="83" name="PTObj_DBranchName_1_14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6043422" y="35241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5</xdr:col>
      <xdr:colOff>127</xdr:colOff>
      <xdr:row>22</xdr:row>
      <xdr:rowOff>90170</xdr:rowOff>
    </xdr:from>
    <xdr:to>
      <xdr:col>5</xdr:col>
      <xdr:colOff>190627</xdr:colOff>
      <xdr:row>23</xdr:row>
      <xdr:rowOff>90170</xdr:rowOff>
    </xdr:to>
    <xdr:sp macro="_xll.PtreeEvent_ObjectClick" textlink="">
      <xdr:nvSpPr>
        <xdr:cNvPr id="84" name="PTObj_DNode_1_1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 rot="-5400000">
          <a:off x="7305802" y="428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280797</xdr:colOff>
      <xdr:row>22</xdr:row>
      <xdr:rowOff>95107</xdr:rowOff>
    </xdr:from>
    <xdr:ext cx="248080" cy="180627"/>
    <xdr:sp macro="_xll.PtreeEvent_ObjectClick" textlink="">
      <xdr:nvSpPr>
        <xdr:cNvPr id="87" name="PTObj_DBranchName_1_15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6043422" y="4286107"/>
          <a:ext cx="2480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Med</a:t>
          </a:r>
        </a:p>
      </xdr:txBody>
    </xdr:sp>
    <xdr:clientData/>
  </xdr:oneCellAnchor>
  <xdr:twoCellAnchor editAs="oneCell">
    <xdr:from>
      <xdr:col>5</xdr:col>
      <xdr:colOff>127</xdr:colOff>
      <xdr:row>24</xdr:row>
      <xdr:rowOff>90170</xdr:rowOff>
    </xdr:from>
    <xdr:to>
      <xdr:col>5</xdr:col>
      <xdr:colOff>190627</xdr:colOff>
      <xdr:row>25</xdr:row>
      <xdr:rowOff>90170</xdr:rowOff>
    </xdr:to>
    <xdr:sp macro="_xll.PtreeEvent_ObjectClick" textlink="">
      <xdr:nvSpPr>
        <xdr:cNvPr id="88" name="PTObj_DNode_1_1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 rot="-5400000">
          <a:off x="7305802" y="466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280797</xdr:colOff>
      <xdr:row>24</xdr:row>
      <xdr:rowOff>95107</xdr:rowOff>
    </xdr:from>
    <xdr:ext cx="226023" cy="180627"/>
    <xdr:sp macro="_xll.PtreeEvent_ObjectClick" textlink="">
      <xdr:nvSpPr>
        <xdr:cNvPr id="91" name="PTObj_DBranchName_1_16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6043422" y="466710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  <xdr:twoCellAnchor editAs="oneCell">
    <xdr:from>
      <xdr:col>4</xdr:col>
      <xdr:colOff>127</xdr:colOff>
      <xdr:row>30</xdr:row>
      <xdr:rowOff>90170</xdr:rowOff>
    </xdr:from>
    <xdr:to>
      <xdr:col>4</xdr:col>
      <xdr:colOff>190627</xdr:colOff>
      <xdr:row>31</xdr:row>
      <xdr:rowOff>90170</xdr:rowOff>
    </xdr:to>
    <xdr:sp macro="_xll.PtreeEvent_ObjectClick" textlink="">
      <xdr:nvSpPr>
        <xdr:cNvPr id="92" name="PTObj_DNode_1_17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5762752" y="5805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280797</xdr:colOff>
      <xdr:row>30</xdr:row>
      <xdr:rowOff>95107</xdr:rowOff>
    </xdr:from>
    <xdr:ext cx="391774" cy="180627"/>
    <xdr:sp macro="_xll.PtreeEvent_ObjectClick" textlink="">
      <xdr:nvSpPr>
        <xdr:cNvPr id="95" name="PTObj_DBranchName_1_17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4509897" y="5810107"/>
          <a:ext cx="3917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Commis</a:t>
          </a:r>
        </a:p>
      </xdr:txBody>
    </xdr:sp>
    <xdr:clientData/>
  </xdr:oneCellAnchor>
  <xdr:twoCellAnchor editAs="oneCell">
    <xdr:from>
      <xdr:col>5</xdr:col>
      <xdr:colOff>127</xdr:colOff>
      <xdr:row>28</xdr:row>
      <xdr:rowOff>90170</xdr:rowOff>
    </xdr:from>
    <xdr:to>
      <xdr:col>5</xdr:col>
      <xdr:colOff>190627</xdr:colOff>
      <xdr:row>29</xdr:row>
      <xdr:rowOff>90170</xdr:rowOff>
    </xdr:to>
    <xdr:sp macro="_xll.PtreeEvent_ObjectClick" textlink="">
      <xdr:nvSpPr>
        <xdr:cNvPr id="96" name="PTObj_DNode_1_18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 rot="-5400000">
          <a:off x="7305802" y="542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280797</xdr:colOff>
      <xdr:row>28</xdr:row>
      <xdr:rowOff>95107</xdr:rowOff>
    </xdr:from>
    <xdr:ext cx="245067" cy="180627"/>
    <xdr:sp macro="_xll.PtreeEvent_ObjectClick" textlink="">
      <xdr:nvSpPr>
        <xdr:cNvPr id="99" name="PTObj_DBranchName_1_1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6043422" y="54291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5</xdr:col>
      <xdr:colOff>127</xdr:colOff>
      <xdr:row>32</xdr:row>
      <xdr:rowOff>90170</xdr:rowOff>
    </xdr:from>
    <xdr:to>
      <xdr:col>5</xdr:col>
      <xdr:colOff>190627</xdr:colOff>
      <xdr:row>33</xdr:row>
      <xdr:rowOff>90170</xdr:rowOff>
    </xdr:to>
    <xdr:sp macro="_xll.PtreeEvent_ObjectClick" textlink="">
      <xdr:nvSpPr>
        <xdr:cNvPr id="100" name="PTObj_DNode_1_1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 rot="-5400000">
          <a:off x="7305802" y="618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280797</xdr:colOff>
      <xdr:row>32</xdr:row>
      <xdr:rowOff>95107</xdr:rowOff>
    </xdr:from>
    <xdr:ext cx="248080" cy="180627"/>
    <xdr:sp macro="_xll.PtreeEvent_ObjectClick" textlink="">
      <xdr:nvSpPr>
        <xdr:cNvPr id="103" name="PTObj_DBranchName_1_19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6043422" y="6191107"/>
          <a:ext cx="2480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Med</a:t>
          </a:r>
        </a:p>
      </xdr:txBody>
    </xdr:sp>
    <xdr:clientData/>
  </xdr:oneCellAnchor>
  <xdr:twoCellAnchor editAs="oneCell">
    <xdr:from>
      <xdr:col>5</xdr:col>
      <xdr:colOff>127</xdr:colOff>
      <xdr:row>34</xdr:row>
      <xdr:rowOff>90170</xdr:rowOff>
    </xdr:from>
    <xdr:to>
      <xdr:col>5</xdr:col>
      <xdr:colOff>190627</xdr:colOff>
      <xdr:row>35</xdr:row>
      <xdr:rowOff>90170</xdr:rowOff>
    </xdr:to>
    <xdr:sp macro="_xll.PtreeEvent_ObjectClick" textlink="">
      <xdr:nvSpPr>
        <xdr:cNvPr id="104" name="PTObj_DNode_1_20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 rot="-5400000">
          <a:off x="7305802" y="656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280797</xdr:colOff>
      <xdr:row>34</xdr:row>
      <xdr:rowOff>95107</xdr:rowOff>
    </xdr:from>
    <xdr:ext cx="226023" cy="180627"/>
    <xdr:sp macro="_xll.PtreeEvent_ObjectClick" textlink="">
      <xdr:nvSpPr>
        <xdr:cNvPr id="107" name="PTObj_DBranchName_1_20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6043422" y="657210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  <xdr:twoCellAnchor editAs="oneCell">
    <xdr:from>
      <xdr:col>3</xdr:col>
      <xdr:colOff>127</xdr:colOff>
      <xdr:row>46</xdr:row>
      <xdr:rowOff>90170</xdr:rowOff>
    </xdr:from>
    <xdr:to>
      <xdr:col>3</xdr:col>
      <xdr:colOff>190627</xdr:colOff>
      <xdr:row>47</xdr:row>
      <xdr:rowOff>90170</xdr:rowOff>
    </xdr:to>
    <xdr:sp macro="_xll.PtreeEvent_ObjectClick" textlink="">
      <xdr:nvSpPr>
        <xdr:cNvPr id="124" name="PTObj_DNode_1_12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4229227" y="8853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280797</xdr:colOff>
      <xdr:row>46</xdr:row>
      <xdr:rowOff>95107</xdr:rowOff>
    </xdr:from>
    <xdr:ext cx="464614" cy="180627"/>
    <xdr:sp macro="_xll.PtreeEvent_ObjectClick" textlink="">
      <xdr:nvSpPr>
        <xdr:cNvPr id="127" name="PTObj_DBranchName_1_12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2966847" y="8858107"/>
          <a:ext cx="46461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Unpromis</a:t>
          </a:r>
        </a:p>
      </xdr:txBody>
    </xdr:sp>
    <xdr:clientData/>
  </xdr:oneCellAnchor>
  <xdr:twoCellAnchor editAs="oneCell">
    <xdr:from>
      <xdr:col>4</xdr:col>
      <xdr:colOff>127</xdr:colOff>
      <xdr:row>40</xdr:row>
      <xdr:rowOff>90170</xdr:rowOff>
    </xdr:from>
    <xdr:to>
      <xdr:col>4</xdr:col>
      <xdr:colOff>190627</xdr:colOff>
      <xdr:row>41</xdr:row>
      <xdr:rowOff>90170</xdr:rowOff>
    </xdr:to>
    <xdr:sp macro="_xll.PtreeEvent_ObjectClick" textlink="">
      <xdr:nvSpPr>
        <xdr:cNvPr id="128" name="PTObj_DNode_1_2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5762752" y="771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280797</xdr:colOff>
      <xdr:row>40</xdr:row>
      <xdr:rowOff>95107</xdr:rowOff>
    </xdr:from>
    <xdr:ext cx="204608" cy="180627"/>
    <xdr:sp macro="_xll.PtreeEvent_ObjectClick" textlink="">
      <xdr:nvSpPr>
        <xdr:cNvPr id="131" name="PTObj_DBranchName_1_2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4509897" y="7715107"/>
          <a:ext cx="2046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Fee</a:t>
          </a:r>
        </a:p>
      </xdr:txBody>
    </xdr:sp>
    <xdr:clientData/>
  </xdr:oneCellAnchor>
  <xdr:twoCellAnchor editAs="oneCell">
    <xdr:from>
      <xdr:col>5</xdr:col>
      <xdr:colOff>127</xdr:colOff>
      <xdr:row>38</xdr:row>
      <xdr:rowOff>90170</xdr:rowOff>
    </xdr:from>
    <xdr:to>
      <xdr:col>5</xdr:col>
      <xdr:colOff>190627</xdr:colOff>
      <xdr:row>39</xdr:row>
      <xdr:rowOff>90170</xdr:rowOff>
    </xdr:to>
    <xdr:sp macro="_xll.PtreeEvent_ObjectClick" textlink="">
      <xdr:nvSpPr>
        <xdr:cNvPr id="132" name="PTObj_DNode_1_2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 rot="-5400000">
          <a:off x="7305802" y="732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280797</xdr:colOff>
      <xdr:row>38</xdr:row>
      <xdr:rowOff>95107</xdr:rowOff>
    </xdr:from>
    <xdr:ext cx="245067" cy="180627"/>
    <xdr:sp macro="_xll.PtreeEvent_ObjectClick" textlink="">
      <xdr:nvSpPr>
        <xdr:cNvPr id="135" name="PTObj_DBranchName_1_22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6043422" y="73341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5</xdr:col>
      <xdr:colOff>127</xdr:colOff>
      <xdr:row>42</xdr:row>
      <xdr:rowOff>90170</xdr:rowOff>
    </xdr:from>
    <xdr:to>
      <xdr:col>5</xdr:col>
      <xdr:colOff>190627</xdr:colOff>
      <xdr:row>43</xdr:row>
      <xdr:rowOff>90170</xdr:rowOff>
    </xdr:to>
    <xdr:sp macro="_xll.PtreeEvent_ObjectClick" textlink="">
      <xdr:nvSpPr>
        <xdr:cNvPr id="136" name="PTObj_DNode_1_23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 rot="-5400000">
          <a:off x="7305802" y="809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280797</xdr:colOff>
      <xdr:row>42</xdr:row>
      <xdr:rowOff>95107</xdr:rowOff>
    </xdr:from>
    <xdr:ext cx="248080" cy="180627"/>
    <xdr:sp macro="_xll.PtreeEvent_ObjectClick" textlink="">
      <xdr:nvSpPr>
        <xdr:cNvPr id="139" name="PTObj_DBranchName_1_23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6043422" y="8096107"/>
          <a:ext cx="2480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Med</a:t>
          </a:r>
        </a:p>
      </xdr:txBody>
    </xdr:sp>
    <xdr:clientData/>
  </xdr:oneCellAnchor>
  <xdr:twoCellAnchor editAs="oneCell">
    <xdr:from>
      <xdr:col>5</xdr:col>
      <xdr:colOff>127</xdr:colOff>
      <xdr:row>44</xdr:row>
      <xdr:rowOff>90170</xdr:rowOff>
    </xdr:from>
    <xdr:to>
      <xdr:col>5</xdr:col>
      <xdr:colOff>190627</xdr:colOff>
      <xdr:row>45</xdr:row>
      <xdr:rowOff>90170</xdr:rowOff>
    </xdr:to>
    <xdr:sp macro="_xll.PtreeEvent_ObjectClick" textlink="">
      <xdr:nvSpPr>
        <xdr:cNvPr id="140" name="PTObj_DNode_1_24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 rot="-5400000">
          <a:off x="7305802" y="847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280797</xdr:colOff>
      <xdr:row>44</xdr:row>
      <xdr:rowOff>95107</xdr:rowOff>
    </xdr:from>
    <xdr:ext cx="226023" cy="180627"/>
    <xdr:sp macro="_xll.PtreeEvent_ObjectClick" textlink="">
      <xdr:nvSpPr>
        <xdr:cNvPr id="143" name="PTObj_DBranchName_1_24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6043422" y="847710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  <xdr:twoCellAnchor editAs="oneCell">
    <xdr:from>
      <xdr:col>4</xdr:col>
      <xdr:colOff>127</xdr:colOff>
      <xdr:row>50</xdr:row>
      <xdr:rowOff>90170</xdr:rowOff>
    </xdr:from>
    <xdr:to>
      <xdr:col>4</xdr:col>
      <xdr:colOff>190627</xdr:colOff>
      <xdr:row>51</xdr:row>
      <xdr:rowOff>90170</xdr:rowOff>
    </xdr:to>
    <xdr:sp macro="_xll.PtreeEvent_ObjectClick" textlink="">
      <xdr:nvSpPr>
        <xdr:cNvPr id="144" name="PTObj_DNode_1_25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5762752" y="9615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3</xdr:col>
      <xdr:colOff>280797</xdr:colOff>
      <xdr:row>50</xdr:row>
      <xdr:rowOff>95107</xdr:rowOff>
    </xdr:from>
    <xdr:ext cx="391774" cy="180627"/>
    <xdr:sp macro="_xll.PtreeEvent_ObjectClick" textlink="">
      <xdr:nvSpPr>
        <xdr:cNvPr id="147" name="PTObj_DBranchName_1_25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4509897" y="9620107"/>
          <a:ext cx="3917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Commis</a:t>
          </a:r>
        </a:p>
      </xdr:txBody>
    </xdr:sp>
    <xdr:clientData/>
  </xdr:oneCellAnchor>
  <xdr:twoCellAnchor editAs="oneCell">
    <xdr:from>
      <xdr:col>5</xdr:col>
      <xdr:colOff>127</xdr:colOff>
      <xdr:row>48</xdr:row>
      <xdr:rowOff>90170</xdr:rowOff>
    </xdr:from>
    <xdr:to>
      <xdr:col>5</xdr:col>
      <xdr:colOff>190627</xdr:colOff>
      <xdr:row>49</xdr:row>
      <xdr:rowOff>90170</xdr:rowOff>
    </xdr:to>
    <xdr:sp macro="_xll.PtreeEvent_ObjectClick" textlink="">
      <xdr:nvSpPr>
        <xdr:cNvPr id="148" name="PTObj_DNode_1_26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 rot="-5400000">
          <a:off x="7305802" y="923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280797</xdr:colOff>
      <xdr:row>48</xdr:row>
      <xdr:rowOff>95107</xdr:rowOff>
    </xdr:from>
    <xdr:ext cx="245067" cy="180627"/>
    <xdr:sp macro="_xll.PtreeEvent_ObjectClick" textlink="">
      <xdr:nvSpPr>
        <xdr:cNvPr id="151" name="PTObj_DBranchName_1_26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6043422" y="92391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5</xdr:col>
      <xdr:colOff>127</xdr:colOff>
      <xdr:row>52</xdr:row>
      <xdr:rowOff>90170</xdr:rowOff>
    </xdr:from>
    <xdr:to>
      <xdr:col>5</xdr:col>
      <xdr:colOff>190627</xdr:colOff>
      <xdr:row>53</xdr:row>
      <xdr:rowOff>90170</xdr:rowOff>
    </xdr:to>
    <xdr:sp macro="_xll.PtreeEvent_ObjectClick" textlink="">
      <xdr:nvSpPr>
        <xdr:cNvPr id="152" name="PTObj_DNode_1_27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 rot="-5400000">
          <a:off x="7305802" y="999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280797</xdr:colOff>
      <xdr:row>52</xdr:row>
      <xdr:rowOff>95107</xdr:rowOff>
    </xdr:from>
    <xdr:ext cx="248080" cy="180627"/>
    <xdr:sp macro="_xll.PtreeEvent_ObjectClick" textlink="">
      <xdr:nvSpPr>
        <xdr:cNvPr id="155" name="PTObj_DBranchName_1_27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6043422" y="10001107"/>
          <a:ext cx="2480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Med</a:t>
          </a:r>
        </a:p>
      </xdr:txBody>
    </xdr:sp>
    <xdr:clientData/>
  </xdr:oneCellAnchor>
  <xdr:twoCellAnchor editAs="oneCell">
    <xdr:from>
      <xdr:col>5</xdr:col>
      <xdr:colOff>127</xdr:colOff>
      <xdr:row>54</xdr:row>
      <xdr:rowOff>90170</xdr:rowOff>
    </xdr:from>
    <xdr:to>
      <xdr:col>5</xdr:col>
      <xdr:colOff>190627</xdr:colOff>
      <xdr:row>55</xdr:row>
      <xdr:rowOff>90170</xdr:rowOff>
    </xdr:to>
    <xdr:sp macro="_xll.PtreeEvent_ObjectClick" textlink="">
      <xdr:nvSpPr>
        <xdr:cNvPr id="156" name="PTObj_DNode_1_28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 rot="-5400000">
          <a:off x="7305802" y="1037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4</xdr:col>
      <xdr:colOff>280797</xdr:colOff>
      <xdr:row>54</xdr:row>
      <xdr:rowOff>95107</xdr:rowOff>
    </xdr:from>
    <xdr:ext cx="226023" cy="180627"/>
    <xdr:sp macro="_xll.PtreeEvent_ObjectClick" textlink="">
      <xdr:nvSpPr>
        <xdr:cNvPr id="159" name="PTObj_DBranchName_1_2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6043422" y="1038210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242697</xdr:colOff>
      <xdr:row>16</xdr:row>
      <xdr:rowOff>185420</xdr:rowOff>
    </xdr:from>
    <xdr:to>
      <xdr:col>3</xdr:col>
      <xdr:colOff>127</xdr:colOff>
      <xdr:row>16</xdr:row>
      <xdr:rowOff>185420</xdr:rowOff>
    </xdr:to>
    <xdr:cxnSp macro="_xll.PtreeEvent_ObjectClick">
      <xdr:nvCxnSpPr>
        <xdr:cNvPr id="40" name="PTObj_DBranchHLine_2_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2928747" y="3233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12</xdr:row>
      <xdr:rowOff>180340</xdr:rowOff>
    </xdr:from>
    <xdr:to>
      <xdr:col>2</xdr:col>
      <xdr:colOff>242697</xdr:colOff>
      <xdr:row>16</xdr:row>
      <xdr:rowOff>185420</xdr:rowOff>
    </xdr:to>
    <xdr:cxnSp macro="_xll.PtreeEvent_ObjectClick">
      <xdr:nvCxnSpPr>
        <xdr:cNvPr id="41" name="PTObj_DBranchDLine_2_9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>
          <a:off x="2776347" y="2466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14</xdr:row>
      <xdr:rowOff>185420</xdr:rowOff>
    </xdr:from>
    <xdr:to>
      <xdr:col>3</xdr:col>
      <xdr:colOff>127</xdr:colOff>
      <xdr:row>14</xdr:row>
      <xdr:rowOff>185420</xdr:rowOff>
    </xdr:to>
    <xdr:cxnSp macro="_xll.PtreeEvent_ObjectClick">
      <xdr:nvCxnSpPr>
        <xdr:cNvPr id="42" name="PTObj_DBranchHLine_2_8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>
          <a:off x="2928747" y="285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12</xdr:row>
      <xdr:rowOff>180340</xdr:rowOff>
    </xdr:from>
    <xdr:to>
      <xdr:col>2</xdr:col>
      <xdr:colOff>242697</xdr:colOff>
      <xdr:row>14</xdr:row>
      <xdr:rowOff>185420</xdr:rowOff>
    </xdr:to>
    <xdr:cxnSp macro="_xll.PtreeEvent_ObjectClick">
      <xdr:nvCxnSpPr>
        <xdr:cNvPr id="43" name="PTObj_DBranchDLine_2_8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>
          <a:off x="2776347" y="2466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10</xdr:row>
      <xdr:rowOff>185420</xdr:rowOff>
    </xdr:from>
    <xdr:to>
      <xdr:col>3</xdr:col>
      <xdr:colOff>127</xdr:colOff>
      <xdr:row>10</xdr:row>
      <xdr:rowOff>185420</xdr:rowOff>
    </xdr:to>
    <xdr:cxnSp macro="_xll.PtreeEvent_ObjectClick">
      <xdr:nvCxnSpPr>
        <xdr:cNvPr id="44" name="PTObj_DBranchHLine_2_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>
          <a:off x="2928747" y="209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10</xdr:row>
      <xdr:rowOff>185420</xdr:rowOff>
    </xdr:from>
    <xdr:to>
      <xdr:col>2</xdr:col>
      <xdr:colOff>242697</xdr:colOff>
      <xdr:row>12</xdr:row>
      <xdr:rowOff>180340</xdr:rowOff>
    </xdr:to>
    <xdr:cxnSp macro="_xll.PtreeEvent_ObjectClick">
      <xdr:nvCxnSpPr>
        <xdr:cNvPr id="45" name="PTObj_DBranchDLine_2_7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 flipV="1">
          <a:off x="2776347" y="2090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12</xdr:row>
      <xdr:rowOff>185420</xdr:rowOff>
    </xdr:from>
    <xdr:to>
      <xdr:col>2</xdr:col>
      <xdr:colOff>127</xdr:colOff>
      <xdr:row>12</xdr:row>
      <xdr:rowOff>185420</xdr:rowOff>
    </xdr:to>
    <xdr:cxnSp macro="_xll.PtreeEvent_ObjectClick">
      <xdr:nvCxnSpPr>
        <xdr:cNvPr id="46" name="PTObj_DBranchHLine_2_3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>
          <a:off x="1395222" y="2471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8</xdr:row>
      <xdr:rowOff>180340</xdr:rowOff>
    </xdr:from>
    <xdr:to>
      <xdr:col>1</xdr:col>
      <xdr:colOff>242697</xdr:colOff>
      <xdr:row>12</xdr:row>
      <xdr:rowOff>185420</xdr:rowOff>
    </xdr:to>
    <xdr:cxnSp macro="_xll.PtreeEvent_ObjectClick">
      <xdr:nvCxnSpPr>
        <xdr:cNvPr id="47" name="PTObj_DBranchDLine_2_3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>
          <a:off x="1242822" y="1704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6</xdr:row>
      <xdr:rowOff>185420</xdr:rowOff>
    </xdr:from>
    <xdr:to>
      <xdr:col>3</xdr:col>
      <xdr:colOff>127</xdr:colOff>
      <xdr:row>6</xdr:row>
      <xdr:rowOff>185420</xdr:rowOff>
    </xdr:to>
    <xdr:cxnSp macro="_xll.PtreeEvent_ObjectClick">
      <xdr:nvCxnSpPr>
        <xdr:cNvPr id="48" name="PTObj_DBranchHLine_2_6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2928747" y="132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</xdr:row>
      <xdr:rowOff>180340</xdr:rowOff>
    </xdr:from>
    <xdr:to>
      <xdr:col>2</xdr:col>
      <xdr:colOff>242697</xdr:colOff>
      <xdr:row>6</xdr:row>
      <xdr:rowOff>185420</xdr:rowOff>
    </xdr:to>
    <xdr:cxnSp macro="_xll.PtreeEvent_ObjectClick">
      <xdr:nvCxnSpPr>
        <xdr:cNvPr id="49" name="PTObj_DBranchDLine_2_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>
          <a:off x="2776347" y="561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4</xdr:row>
      <xdr:rowOff>185420</xdr:rowOff>
    </xdr:from>
    <xdr:to>
      <xdr:col>3</xdr:col>
      <xdr:colOff>127</xdr:colOff>
      <xdr:row>4</xdr:row>
      <xdr:rowOff>185420</xdr:rowOff>
    </xdr:to>
    <xdr:cxnSp macro="_xll.PtreeEvent_ObjectClick">
      <xdr:nvCxnSpPr>
        <xdr:cNvPr id="50" name="PTObj_DBranchHLine_2_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2928747" y="947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</xdr:row>
      <xdr:rowOff>180340</xdr:rowOff>
    </xdr:from>
    <xdr:to>
      <xdr:col>2</xdr:col>
      <xdr:colOff>242697</xdr:colOff>
      <xdr:row>4</xdr:row>
      <xdr:rowOff>185420</xdr:rowOff>
    </xdr:to>
    <xdr:cxnSp macro="_xll.PtreeEvent_ObjectClick">
      <xdr:nvCxnSpPr>
        <xdr:cNvPr id="51" name="PTObj_DBranchDLine_2_5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2776347" y="561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0</xdr:row>
      <xdr:rowOff>185420</xdr:rowOff>
    </xdr:from>
    <xdr:to>
      <xdr:col>3</xdr:col>
      <xdr:colOff>127</xdr:colOff>
      <xdr:row>0</xdr:row>
      <xdr:rowOff>185420</xdr:rowOff>
    </xdr:to>
    <xdr:cxnSp macro="_xll.PtreeEvent_ObjectClick">
      <xdr:nvCxnSpPr>
        <xdr:cNvPr id="52" name="PTObj_DBranchHLine_2_4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2928747" y="185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0</xdr:row>
      <xdr:rowOff>185420</xdr:rowOff>
    </xdr:from>
    <xdr:to>
      <xdr:col>2</xdr:col>
      <xdr:colOff>242697</xdr:colOff>
      <xdr:row>2</xdr:row>
      <xdr:rowOff>180340</xdr:rowOff>
    </xdr:to>
    <xdr:cxnSp macro="_xll.PtreeEvent_ObjectClick">
      <xdr:nvCxnSpPr>
        <xdr:cNvPr id="53" name="PTObj_DBranchDLine_2_4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 flipV="1">
          <a:off x="2776347" y="185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2</xdr:row>
      <xdr:rowOff>185420</xdr:rowOff>
    </xdr:from>
    <xdr:to>
      <xdr:col>2</xdr:col>
      <xdr:colOff>127</xdr:colOff>
      <xdr:row>2</xdr:row>
      <xdr:rowOff>185420</xdr:rowOff>
    </xdr:to>
    <xdr:cxnSp macro="_xll.PtreeEvent_ObjectClick">
      <xdr:nvCxnSpPr>
        <xdr:cNvPr id="54" name="PTObj_DBranchHLine_2_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1395222" y="566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2</xdr:row>
      <xdr:rowOff>185420</xdr:rowOff>
    </xdr:from>
    <xdr:to>
      <xdr:col>1</xdr:col>
      <xdr:colOff>242697</xdr:colOff>
      <xdr:row>8</xdr:row>
      <xdr:rowOff>180340</xdr:rowOff>
    </xdr:to>
    <xdr:cxnSp macro="_xll.PtreeEvent_ObjectClick">
      <xdr:nvCxnSpPr>
        <xdr:cNvPr id="55" name="PTObj_DBranchDLine_2_2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 flipV="1">
          <a:off x="1242822" y="566420"/>
          <a:ext cx="152400" cy="1137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8</xdr:row>
      <xdr:rowOff>185420</xdr:rowOff>
    </xdr:from>
    <xdr:to>
      <xdr:col>1</xdr:col>
      <xdr:colOff>127</xdr:colOff>
      <xdr:row>8</xdr:row>
      <xdr:rowOff>185420</xdr:rowOff>
    </xdr:to>
    <xdr:cxnSp macro="_xll.PtreeEvent_ObjectClick">
      <xdr:nvCxnSpPr>
        <xdr:cNvPr id="56" name="PTObj_DBranchHLine_2_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>
          <a:off x="177800" y="1709420"/>
          <a:ext cx="97485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8</xdr:row>
      <xdr:rowOff>90170</xdr:rowOff>
    </xdr:from>
    <xdr:to>
      <xdr:col>1</xdr:col>
      <xdr:colOff>190627</xdr:colOff>
      <xdr:row>9</xdr:row>
      <xdr:rowOff>90170</xdr:rowOff>
    </xdr:to>
    <xdr:sp macro="_xll.PtreeEvent_ObjectClick" textlink="">
      <xdr:nvSpPr>
        <xdr:cNvPr id="57" name="PTObj_DNode_2_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1152652" y="1614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0</xdr:col>
      <xdr:colOff>215900</xdr:colOff>
      <xdr:row>8</xdr:row>
      <xdr:rowOff>95107</xdr:rowOff>
    </xdr:from>
    <xdr:ext cx="523413" cy="180627"/>
    <xdr:sp macro="_xll.PtreeEvent_ObjectClick" textlink="">
      <xdr:nvSpPr>
        <xdr:cNvPr id="58" name="PTObj_DBranchName_2_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215900" y="1619107"/>
          <a:ext cx="52341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Book Sales </a:t>
          </a:r>
        </a:p>
      </xdr:txBody>
    </xdr:sp>
    <xdr:clientData/>
  </xdr:oneCellAnchor>
  <xdr:twoCellAnchor editAs="oneCell">
    <xdr:from>
      <xdr:col>2</xdr:col>
      <xdr:colOff>127</xdr:colOff>
      <xdr:row>2</xdr:row>
      <xdr:rowOff>90170</xdr:rowOff>
    </xdr:from>
    <xdr:to>
      <xdr:col>2</xdr:col>
      <xdr:colOff>190627</xdr:colOff>
      <xdr:row>3</xdr:row>
      <xdr:rowOff>90170</xdr:rowOff>
    </xdr:to>
    <xdr:sp macro="_xll.PtreeEvent_ObjectClick" textlink="">
      <xdr:nvSpPr>
        <xdr:cNvPr id="59" name="PTObj_DNode_2_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2686177" y="471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</xdr:col>
      <xdr:colOff>280797</xdr:colOff>
      <xdr:row>2</xdr:row>
      <xdr:rowOff>95107</xdr:rowOff>
    </xdr:from>
    <xdr:ext cx="204608" cy="180627"/>
    <xdr:sp macro="_xll.PtreeEvent_ObjectClick" textlink="">
      <xdr:nvSpPr>
        <xdr:cNvPr id="60" name="PTObj_DBranchName_2_2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1433322" y="476107"/>
          <a:ext cx="20460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Fee</a:t>
          </a:r>
        </a:p>
      </xdr:txBody>
    </xdr:sp>
    <xdr:clientData/>
  </xdr:oneCellAnchor>
  <xdr:twoCellAnchor editAs="oneCell">
    <xdr:from>
      <xdr:col>3</xdr:col>
      <xdr:colOff>127</xdr:colOff>
      <xdr:row>0</xdr:row>
      <xdr:rowOff>90170</xdr:rowOff>
    </xdr:from>
    <xdr:to>
      <xdr:col>3</xdr:col>
      <xdr:colOff>190627</xdr:colOff>
      <xdr:row>1</xdr:row>
      <xdr:rowOff>90170</xdr:rowOff>
    </xdr:to>
    <xdr:sp macro="_xll.PtreeEvent_ObjectClick" textlink="">
      <xdr:nvSpPr>
        <xdr:cNvPr id="61" name="PTObj_DNode_2_4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 rot="-5400000">
          <a:off x="4229227" y="9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280797</xdr:colOff>
      <xdr:row>0</xdr:row>
      <xdr:rowOff>95107</xdr:rowOff>
    </xdr:from>
    <xdr:ext cx="245067" cy="180627"/>
    <xdr:sp macro="_xll.PtreeEvent_ObjectClick" textlink="">
      <xdr:nvSpPr>
        <xdr:cNvPr id="62" name="PTObj_DBranchName_2_4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966847" y="95107"/>
          <a:ext cx="24506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3</xdr:col>
      <xdr:colOff>127</xdr:colOff>
      <xdr:row>4</xdr:row>
      <xdr:rowOff>90170</xdr:rowOff>
    </xdr:from>
    <xdr:to>
      <xdr:col>3</xdr:col>
      <xdr:colOff>190627</xdr:colOff>
      <xdr:row>5</xdr:row>
      <xdr:rowOff>90170</xdr:rowOff>
    </xdr:to>
    <xdr:sp macro="_xll.PtreeEvent_ObjectClick" textlink="">
      <xdr:nvSpPr>
        <xdr:cNvPr id="63" name="PTObj_DNode_2_5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 rot="-5400000">
          <a:off x="4229227" y="85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280797</xdr:colOff>
      <xdr:row>4</xdr:row>
      <xdr:rowOff>95107</xdr:rowOff>
    </xdr:from>
    <xdr:ext cx="248080" cy="180627"/>
    <xdr:sp macro="_xll.PtreeEvent_ObjectClick" textlink="">
      <xdr:nvSpPr>
        <xdr:cNvPr id="64" name="PTObj_DBranchName_2_5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2966847" y="857107"/>
          <a:ext cx="24808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Med</a:t>
          </a:r>
        </a:p>
      </xdr:txBody>
    </xdr:sp>
    <xdr:clientData/>
  </xdr:oneCellAnchor>
  <xdr:twoCellAnchor editAs="oneCell">
    <xdr:from>
      <xdr:col>3</xdr:col>
      <xdr:colOff>127</xdr:colOff>
      <xdr:row>6</xdr:row>
      <xdr:rowOff>90170</xdr:rowOff>
    </xdr:from>
    <xdr:to>
      <xdr:col>3</xdr:col>
      <xdr:colOff>190627</xdr:colOff>
      <xdr:row>7</xdr:row>
      <xdr:rowOff>90170</xdr:rowOff>
    </xdr:to>
    <xdr:sp macro="_xll.PtreeEvent_ObjectClick" textlink="">
      <xdr:nvSpPr>
        <xdr:cNvPr id="65" name="PTObj_DNode_2_6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 rot="-5400000">
          <a:off x="4229227" y="123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280797</xdr:colOff>
      <xdr:row>6</xdr:row>
      <xdr:rowOff>95107</xdr:rowOff>
    </xdr:from>
    <xdr:ext cx="226023" cy="180627"/>
    <xdr:sp macro="_xll.PtreeEvent_ObjectClick" textlink="">
      <xdr:nvSpPr>
        <xdr:cNvPr id="66" name="PTObj_DBranchName_2_6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2966847" y="1238107"/>
          <a:ext cx="22602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  <xdr:twoCellAnchor editAs="oneCell">
    <xdr:from>
      <xdr:col>2</xdr:col>
      <xdr:colOff>127</xdr:colOff>
      <xdr:row>12</xdr:row>
      <xdr:rowOff>90170</xdr:rowOff>
    </xdr:from>
    <xdr:to>
      <xdr:col>2</xdr:col>
      <xdr:colOff>190627</xdr:colOff>
      <xdr:row>13</xdr:row>
      <xdr:rowOff>90170</xdr:rowOff>
    </xdr:to>
    <xdr:sp macro="_xll.PtreeEvent_ObjectClick" textlink="">
      <xdr:nvSpPr>
        <xdr:cNvPr id="67" name="PTObj_DNode_2_3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2686177" y="2376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1</xdr:col>
      <xdr:colOff>280797</xdr:colOff>
      <xdr:row>12</xdr:row>
      <xdr:rowOff>95107</xdr:rowOff>
    </xdr:from>
    <xdr:ext cx="391774" cy="180627"/>
    <xdr:sp macro="_xll.PtreeEvent_ObjectClick" textlink="">
      <xdr:nvSpPr>
        <xdr:cNvPr id="68" name="PTObj_DBranchName_2_3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1433322" y="2381107"/>
          <a:ext cx="3917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Commis</a:t>
          </a:r>
        </a:p>
      </xdr:txBody>
    </xdr:sp>
    <xdr:clientData/>
  </xdr:oneCellAnchor>
  <xdr:twoCellAnchor editAs="oneCell">
    <xdr:from>
      <xdr:col>3</xdr:col>
      <xdr:colOff>127</xdr:colOff>
      <xdr:row>10</xdr:row>
      <xdr:rowOff>90170</xdr:rowOff>
    </xdr:from>
    <xdr:to>
      <xdr:col>3</xdr:col>
      <xdr:colOff>190627</xdr:colOff>
      <xdr:row>11</xdr:row>
      <xdr:rowOff>90170</xdr:rowOff>
    </xdr:to>
    <xdr:sp macro="_xll.PtreeEvent_ObjectClick" textlink="">
      <xdr:nvSpPr>
        <xdr:cNvPr id="69" name="PTObj_DNode_2_7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 rot="-5400000">
          <a:off x="4229227" y="199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280797</xdr:colOff>
      <xdr:row>10</xdr:row>
      <xdr:rowOff>95107</xdr:rowOff>
    </xdr:from>
    <xdr:ext cx="245067" cy="180627"/>
    <xdr:sp macro="_xll.PtreeEvent_ObjectClick" textlink="">
      <xdr:nvSpPr>
        <xdr:cNvPr id="70" name="PTObj_DBranchName_2_7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2966847" y="2000107"/>
          <a:ext cx="2450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High</a:t>
          </a:r>
        </a:p>
      </xdr:txBody>
    </xdr:sp>
    <xdr:clientData/>
  </xdr:oneCellAnchor>
  <xdr:twoCellAnchor editAs="oneCell">
    <xdr:from>
      <xdr:col>3</xdr:col>
      <xdr:colOff>127</xdr:colOff>
      <xdr:row>14</xdr:row>
      <xdr:rowOff>90170</xdr:rowOff>
    </xdr:from>
    <xdr:to>
      <xdr:col>3</xdr:col>
      <xdr:colOff>190627</xdr:colOff>
      <xdr:row>15</xdr:row>
      <xdr:rowOff>90170</xdr:rowOff>
    </xdr:to>
    <xdr:sp macro="_xll.PtreeEvent_ObjectClick" textlink="">
      <xdr:nvSpPr>
        <xdr:cNvPr id="71" name="PTObj_DNode_2_8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 rot="-5400000">
          <a:off x="4229227" y="275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280797</xdr:colOff>
      <xdr:row>14</xdr:row>
      <xdr:rowOff>95107</xdr:rowOff>
    </xdr:from>
    <xdr:ext cx="248080" cy="180627"/>
    <xdr:sp macro="_xll.PtreeEvent_ObjectClick" textlink="">
      <xdr:nvSpPr>
        <xdr:cNvPr id="72" name="PTObj_DBranchName_2_8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2966847" y="2762107"/>
          <a:ext cx="2480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Med</a:t>
          </a:r>
        </a:p>
      </xdr:txBody>
    </xdr:sp>
    <xdr:clientData/>
  </xdr:oneCellAnchor>
  <xdr:twoCellAnchor editAs="oneCell">
    <xdr:from>
      <xdr:col>3</xdr:col>
      <xdr:colOff>127</xdr:colOff>
      <xdr:row>16</xdr:row>
      <xdr:rowOff>90170</xdr:rowOff>
    </xdr:from>
    <xdr:to>
      <xdr:col>3</xdr:col>
      <xdr:colOff>190627</xdr:colOff>
      <xdr:row>17</xdr:row>
      <xdr:rowOff>90170</xdr:rowOff>
    </xdr:to>
    <xdr:sp macro="_xll.PtreeEvent_ObjectClick" textlink="">
      <xdr:nvSpPr>
        <xdr:cNvPr id="73" name="PTObj_DNode_2_9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 rot="-5400000">
          <a:off x="4229227" y="313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2</xdr:col>
      <xdr:colOff>280797</xdr:colOff>
      <xdr:row>16</xdr:row>
      <xdr:rowOff>95107</xdr:rowOff>
    </xdr:from>
    <xdr:ext cx="226023" cy="180627"/>
    <xdr:sp macro="_xll.PtreeEvent_ObjectClick" textlink="">
      <xdr:nvSpPr>
        <xdr:cNvPr id="74" name="PTObj_DBranchName_2_9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2966847" y="3143107"/>
          <a:ext cx="22602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CA" sz="800"/>
            <a:t>Low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6"/>
  <sheetViews>
    <sheetView tabSelected="1" topLeftCell="B1" zoomScaleNormal="100" workbookViewId="0">
      <selection activeCell="G18" sqref="G18"/>
    </sheetView>
  </sheetViews>
  <sheetFormatPr defaultRowHeight="15" x14ac:dyDescent="0.25"/>
  <cols>
    <col min="1" max="1" width="23.5703125" customWidth="1"/>
    <col min="2" max="2" width="23" customWidth="1"/>
    <col min="3" max="3" width="23.140625" customWidth="1"/>
    <col min="4" max="4" width="23" customWidth="1"/>
    <col min="5" max="5" width="23.140625" customWidth="1"/>
    <col min="6" max="6" width="62.42578125" bestFit="1" customWidth="1"/>
    <col min="7" max="7" width="10.5703125" bestFit="1" customWidth="1"/>
  </cols>
  <sheetData>
    <row r="1" spans="1:7" ht="15" customHeight="1" x14ac:dyDescent="0.25">
      <c r="C1" s="12">
        <v>0.3</v>
      </c>
      <c r="D1" s="5">
        <f>_xll.PTreeNodeProbability(treeCalc_1!$F$2,4)</f>
        <v>0</v>
      </c>
    </row>
    <row r="2" spans="1:7" ht="15" customHeight="1" x14ac:dyDescent="0.25">
      <c r="C2" s="6">
        <v>40</v>
      </c>
      <c r="D2" s="4">
        <f>_xll.PTreeNodeValue(treeCalc_1!$F$2,4)</f>
        <v>40</v>
      </c>
    </row>
    <row r="3" spans="1:7" ht="15" customHeight="1" x14ac:dyDescent="0.25">
      <c r="B3" s="9" t="b">
        <f>_xll.PTreeNodeDecision(treeCalc_1!$F$2,2)</f>
        <v>0</v>
      </c>
      <c r="C3" s="10" t="s">
        <v>47</v>
      </c>
    </row>
    <row r="4" spans="1:7" ht="15" customHeight="1" x14ac:dyDescent="0.25">
      <c r="B4" s="6">
        <v>0</v>
      </c>
      <c r="C4" s="11">
        <f>_xll.PTreeNodeValue(treeCalc_1!$F$2,2)</f>
        <v>34</v>
      </c>
      <c r="F4" t="s">
        <v>87</v>
      </c>
      <c r="G4" s="13">
        <f>(C12*C11)+(C16*C15)+(C7*C8)</f>
        <v>47</v>
      </c>
    </row>
    <row r="5" spans="1:7" ht="15" customHeight="1" x14ac:dyDescent="0.25">
      <c r="C5" s="12">
        <v>0.2</v>
      </c>
      <c r="D5" s="5">
        <f>_xll.PTreeNodeProbability(treeCalc_1!$F$2,5)</f>
        <v>0</v>
      </c>
      <c r="F5" t="s">
        <v>86</v>
      </c>
      <c r="G5" s="13">
        <f>(C12*C11)+(C16*C15)+(C17*C18)</f>
        <v>37</v>
      </c>
    </row>
    <row r="6" spans="1:7" ht="15" customHeight="1" x14ac:dyDescent="0.25">
      <c r="C6" s="6">
        <v>35</v>
      </c>
      <c r="D6" s="4">
        <f>_xll.PTreeNodeValue(treeCalc_1!$F$2,5)</f>
        <v>35</v>
      </c>
      <c r="F6" t="s">
        <v>78</v>
      </c>
      <c r="G6" s="14">
        <f>G4-G5</f>
        <v>10</v>
      </c>
    </row>
    <row r="7" spans="1:7" ht="15" customHeight="1" x14ac:dyDescent="0.25">
      <c r="C7" s="12">
        <v>0.5</v>
      </c>
      <c r="D7" s="5">
        <f>_xll.PTreeNodeProbability(treeCalc_1!$F$2,6)</f>
        <v>0</v>
      </c>
    </row>
    <row r="8" spans="1:7" ht="15" customHeight="1" x14ac:dyDescent="0.25">
      <c r="C8" s="6">
        <v>30</v>
      </c>
      <c r="D8" s="4">
        <f>_xll.PTreeNodeValue(treeCalc_1!$F$2,6)</f>
        <v>30</v>
      </c>
      <c r="F8" t="s">
        <v>79</v>
      </c>
    </row>
    <row r="9" spans="1:7" ht="15" customHeight="1" x14ac:dyDescent="0.25">
      <c r="A9" s="6"/>
      <c r="B9" s="7" t="s">
        <v>43</v>
      </c>
      <c r="F9" t="s">
        <v>80</v>
      </c>
    </row>
    <row r="10" spans="1:7" ht="15" customHeight="1" x14ac:dyDescent="0.25">
      <c r="A10" s="6"/>
      <c r="B10" s="8">
        <f>_xll.PTreeNodeValue(treeCalc_1!$F$2,1)</f>
        <v>43.266000000000005</v>
      </c>
    </row>
    <row r="11" spans="1:7" ht="15" customHeight="1" x14ac:dyDescent="0.25">
      <c r="C11" s="12">
        <v>0.3</v>
      </c>
      <c r="D11" s="5">
        <f>_xll.PTreeNodeProbability(treeCalc_1!$F$2,7)</f>
        <v>0</v>
      </c>
      <c r="F11" t="s">
        <v>81</v>
      </c>
    </row>
    <row r="12" spans="1:7" ht="15" customHeight="1" x14ac:dyDescent="0.25">
      <c r="C12" s="6">
        <v>80</v>
      </c>
      <c r="D12" s="4">
        <f>_xll.PTreeNodeValue(treeCalc_1!$F$2,7)</f>
        <v>80</v>
      </c>
    </row>
    <row r="13" spans="1:7" ht="15" customHeight="1" x14ac:dyDescent="0.25">
      <c r="B13" s="9" t="b">
        <f>_xll.PTreeNodeDecision(treeCalc_1!$F$2,3)</f>
        <v>0</v>
      </c>
      <c r="C13" s="10" t="s">
        <v>47</v>
      </c>
      <c r="F13" t="s">
        <v>85</v>
      </c>
    </row>
    <row r="14" spans="1:7" ht="15" customHeight="1" x14ac:dyDescent="0.25">
      <c r="B14" s="6">
        <v>0</v>
      </c>
      <c r="C14" s="11">
        <f>_xll.PTreeNodeValue(treeCalc_1!$F$2,3)</f>
        <v>37</v>
      </c>
      <c r="F14" t="s">
        <v>82</v>
      </c>
    </row>
    <row r="15" spans="1:7" ht="15" customHeight="1" x14ac:dyDescent="0.25">
      <c r="C15" s="12">
        <v>0.2</v>
      </c>
      <c r="D15" s="5">
        <f>_xll.PTreeNodeProbability(treeCalc_1!$F$2,8)</f>
        <v>0</v>
      </c>
      <c r="G15" t="s">
        <v>88</v>
      </c>
    </row>
    <row r="16" spans="1:7" ht="15" customHeight="1" x14ac:dyDescent="0.25">
      <c r="C16" s="6">
        <v>40</v>
      </c>
      <c r="D16" s="4">
        <f>_xll.PTreeNodeValue(treeCalc_1!$F$2,8)</f>
        <v>40</v>
      </c>
      <c r="F16" t="s">
        <v>83</v>
      </c>
    </row>
    <row r="17" spans="3:6" ht="15" customHeight="1" x14ac:dyDescent="0.25">
      <c r="C17" s="12">
        <v>0.5</v>
      </c>
      <c r="D17" s="5">
        <f>_xll.PTreeNodeProbability(treeCalc_1!$F$2,9)</f>
        <v>0</v>
      </c>
      <c r="F17" t="s">
        <v>84</v>
      </c>
    </row>
    <row r="18" spans="3:6" ht="15" customHeight="1" x14ac:dyDescent="0.25">
      <c r="C18" s="6">
        <v>10</v>
      </c>
      <c r="D18" s="4">
        <f>_xll.PTreeNodeValue(treeCalc_1!$F$2,9)</f>
        <v>10</v>
      </c>
    </row>
    <row r="19" spans="3:6" ht="15" customHeight="1" x14ac:dyDescent="0.25">
      <c r="E19" s="12">
        <v>0.62</v>
      </c>
      <c r="F19" s="5">
        <f>_xll.PTreeNodeProbability(treeCalc_1!$F$2,14)</f>
        <v>0</v>
      </c>
    </row>
    <row r="20" spans="3:6" ht="15" customHeight="1" x14ac:dyDescent="0.25">
      <c r="E20" s="6">
        <v>40</v>
      </c>
      <c r="F20" s="4">
        <f>_xll.PTreeNodeValue(treeCalc_1!$F$2,14)</f>
        <v>40</v>
      </c>
    </row>
    <row r="21" spans="3:6" ht="15" customHeight="1" x14ac:dyDescent="0.25">
      <c r="D21" s="9" t="b">
        <f>_xll.PTreeNodeDecision(treeCalc_1!$F$2,13)</f>
        <v>0</v>
      </c>
      <c r="E21" s="10" t="s">
        <v>47</v>
      </c>
    </row>
    <row r="22" spans="3:6" ht="15" customHeight="1" x14ac:dyDescent="0.25">
      <c r="D22" s="6">
        <v>0</v>
      </c>
      <c r="E22" s="11">
        <f>_xll.PTreeNodeValue(treeCalc_1!$F$2,13)</f>
        <v>37.5</v>
      </c>
    </row>
    <row r="23" spans="3:6" ht="15" customHeight="1" x14ac:dyDescent="0.25">
      <c r="E23" s="12">
        <v>0.26</v>
      </c>
      <c r="F23" s="5">
        <f>_xll.PTreeNodeProbability(treeCalc_1!$F$2,15)</f>
        <v>0</v>
      </c>
    </row>
    <row r="24" spans="3:6" ht="15" customHeight="1" x14ac:dyDescent="0.25">
      <c r="E24" s="6">
        <v>35</v>
      </c>
      <c r="F24" s="4">
        <f>_xll.PTreeNodeValue(treeCalc_1!$F$2,15)</f>
        <v>35</v>
      </c>
    </row>
    <row r="25" spans="3:6" ht="15" customHeight="1" x14ac:dyDescent="0.25">
      <c r="E25" s="12">
        <v>0.12</v>
      </c>
      <c r="F25" s="5">
        <f>_xll.PTreeNodeProbability(treeCalc_1!$F$2,16)</f>
        <v>0</v>
      </c>
    </row>
    <row r="26" spans="3:6" ht="15" customHeight="1" x14ac:dyDescent="0.25">
      <c r="E26" s="6">
        <v>30</v>
      </c>
      <c r="F26" s="4">
        <f>_xll.PTreeNodeValue(treeCalc_1!$F$2,16)</f>
        <v>30</v>
      </c>
    </row>
    <row r="27" spans="3:6" ht="15" customHeight="1" x14ac:dyDescent="0.25">
      <c r="C27" s="12">
        <v>0.39</v>
      </c>
      <c r="D27" s="7" t="s">
        <v>43</v>
      </c>
    </row>
    <row r="28" spans="3:6" ht="15" customHeight="1" x14ac:dyDescent="0.25">
      <c r="C28" s="6">
        <v>0</v>
      </c>
      <c r="D28" s="8">
        <f>_xll.PTreeNodeValue(treeCalc_1!$F$2,11)</f>
        <v>61.2</v>
      </c>
    </row>
    <row r="29" spans="3:6" ht="15" customHeight="1" x14ac:dyDescent="0.25">
      <c r="E29" s="12">
        <v>0.62</v>
      </c>
      <c r="F29" s="5">
        <f>_xll.PTreeNodeProbability(treeCalc_1!$F$2,18)</f>
        <v>0.24180000000000001</v>
      </c>
    </row>
    <row r="30" spans="3:6" ht="15" customHeight="1" x14ac:dyDescent="0.25">
      <c r="E30" s="6">
        <v>80</v>
      </c>
      <c r="F30" s="4">
        <f>_xll.PTreeNodeValue(treeCalc_1!$F$2,18)</f>
        <v>80</v>
      </c>
    </row>
    <row r="31" spans="3:6" ht="15" customHeight="1" x14ac:dyDescent="0.25">
      <c r="D31" s="9" t="b">
        <f>_xll.PTreeNodeDecision(treeCalc_1!$F$2,17)</f>
        <v>1</v>
      </c>
      <c r="E31" s="10" t="s">
        <v>47</v>
      </c>
    </row>
    <row r="32" spans="3:6" ht="15" customHeight="1" x14ac:dyDescent="0.25">
      <c r="D32" s="6">
        <v>0</v>
      </c>
      <c r="E32" s="11">
        <f>_xll.PTreeNodeValue(treeCalc_1!$F$2,17)</f>
        <v>61.2</v>
      </c>
    </row>
    <row r="33" spans="2:6" ht="15" customHeight="1" x14ac:dyDescent="0.25">
      <c r="E33" s="12">
        <v>0.26</v>
      </c>
      <c r="F33" s="5">
        <f>_xll.PTreeNodeProbability(treeCalc_1!$F$2,19)</f>
        <v>0.1014</v>
      </c>
    </row>
    <row r="34" spans="2:6" ht="15" customHeight="1" x14ac:dyDescent="0.25">
      <c r="E34" s="6">
        <v>40</v>
      </c>
      <c r="F34" s="4">
        <f>_xll.PTreeNodeValue(treeCalc_1!$F$2,19)</f>
        <v>40</v>
      </c>
    </row>
    <row r="35" spans="2:6" ht="15" customHeight="1" x14ac:dyDescent="0.25">
      <c r="E35" s="12">
        <v>0.12</v>
      </c>
      <c r="F35" s="5">
        <f>_xll.PTreeNodeProbability(treeCalc_1!$F$2,20)</f>
        <v>4.6800000000000001E-2</v>
      </c>
    </row>
    <row r="36" spans="2:6" ht="15" customHeight="1" x14ac:dyDescent="0.25">
      <c r="E36" s="6">
        <v>10</v>
      </c>
      <c r="F36" s="4">
        <f>_xll.PTreeNodeValue(treeCalc_1!$F$2,20)</f>
        <v>10</v>
      </c>
    </row>
    <row r="37" spans="2:6" ht="15" customHeight="1" x14ac:dyDescent="0.25">
      <c r="B37" s="9" t="b">
        <f>_xll.PTreeNodeDecision(treeCalc_1!$F$2,10)</f>
        <v>1</v>
      </c>
      <c r="C37" s="10" t="s">
        <v>58</v>
      </c>
    </row>
    <row r="38" spans="2:6" ht="15" customHeight="1" x14ac:dyDescent="0.25">
      <c r="B38" s="6">
        <v>0</v>
      </c>
      <c r="C38" s="11">
        <f>_xll.PTreeNodeValue(treeCalc_1!$F$2,10)</f>
        <v>43.266000000000005</v>
      </c>
    </row>
    <row r="39" spans="2:6" ht="15" customHeight="1" x14ac:dyDescent="0.25">
      <c r="E39" s="12">
        <v>0.1</v>
      </c>
      <c r="F39" s="5">
        <f>_xll.PTreeNodeProbability(treeCalc_1!$F$2,22)</f>
        <v>6.0999999999999999E-2</v>
      </c>
    </row>
    <row r="40" spans="2:6" ht="15" customHeight="1" x14ac:dyDescent="0.25">
      <c r="E40" s="6">
        <v>40</v>
      </c>
      <c r="F40" s="4">
        <f>_xll.PTreeNodeValue(treeCalc_1!$F$2,22)</f>
        <v>40</v>
      </c>
    </row>
    <row r="41" spans="2:6" ht="15" customHeight="1" x14ac:dyDescent="0.25">
      <c r="D41" s="9" t="b">
        <f>_xll.PTreeNodeDecision(treeCalc_1!$F$2,21)</f>
        <v>1</v>
      </c>
      <c r="E41" s="10" t="s">
        <v>47</v>
      </c>
    </row>
    <row r="42" spans="2:6" ht="15" customHeight="1" x14ac:dyDescent="0.25">
      <c r="D42" s="6">
        <v>0</v>
      </c>
      <c r="E42" s="11">
        <f>_xll.PTreeNodeValue(treeCalc_1!$F$2,21)</f>
        <v>31.8</v>
      </c>
    </row>
    <row r="43" spans="2:6" ht="15" customHeight="1" x14ac:dyDescent="0.25">
      <c r="E43" s="12">
        <v>0.16</v>
      </c>
      <c r="F43" s="5">
        <f>_xll.PTreeNodeProbability(treeCalc_1!$F$2,23)</f>
        <v>9.7600000000000006E-2</v>
      </c>
    </row>
    <row r="44" spans="2:6" ht="15" customHeight="1" x14ac:dyDescent="0.25">
      <c r="E44" s="6">
        <v>35</v>
      </c>
      <c r="F44" s="4">
        <f>_xll.PTreeNodeValue(treeCalc_1!$F$2,23)</f>
        <v>35</v>
      </c>
    </row>
    <row r="45" spans="2:6" ht="15" customHeight="1" x14ac:dyDescent="0.25">
      <c r="E45" s="12">
        <v>0.74</v>
      </c>
      <c r="F45" s="5">
        <f>_xll.PTreeNodeProbability(treeCalc_1!$F$2,24)</f>
        <v>0.45139999999999997</v>
      </c>
    </row>
    <row r="46" spans="2:6" ht="15" customHeight="1" x14ac:dyDescent="0.25">
      <c r="E46" s="6">
        <v>30</v>
      </c>
      <c r="F46" s="4">
        <f>_xll.PTreeNodeValue(treeCalc_1!$F$2,24)</f>
        <v>30</v>
      </c>
    </row>
    <row r="47" spans="2:6" ht="15" customHeight="1" x14ac:dyDescent="0.25">
      <c r="C47" s="12">
        <v>0.61</v>
      </c>
      <c r="D47" s="7" t="s">
        <v>43</v>
      </c>
    </row>
    <row r="48" spans="2:6" ht="15" customHeight="1" x14ac:dyDescent="0.25">
      <c r="C48" s="6">
        <v>0</v>
      </c>
      <c r="D48" s="8">
        <f>_xll.PTreeNodeValue(treeCalc_1!$F$2,12)</f>
        <v>31.8</v>
      </c>
    </row>
    <row r="49" spans="4:6" ht="15" customHeight="1" x14ac:dyDescent="0.25">
      <c r="E49" s="12">
        <v>0.1</v>
      </c>
      <c r="F49" s="5">
        <f>_xll.PTreeNodeProbability(treeCalc_1!$F$2,26)</f>
        <v>0</v>
      </c>
    </row>
    <row r="50" spans="4:6" ht="15" customHeight="1" x14ac:dyDescent="0.25">
      <c r="E50" s="6">
        <v>80</v>
      </c>
      <c r="F50" s="4">
        <f>_xll.PTreeNodeValue(treeCalc_1!$F$2,26)</f>
        <v>80</v>
      </c>
    </row>
    <row r="51" spans="4:6" ht="15" customHeight="1" x14ac:dyDescent="0.25">
      <c r="D51" s="9" t="b">
        <f>_xll.PTreeNodeDecision(treeCalc_1!$F$2,25)</f>
        <v>0</v>
      </c>
      <c r="E51" s="10" t="s">
        <v>47</v>
      </c>
    </row>
    <row r="52" spans="4:6" ht="15" customHeight="1" x14ac:dyDescent="0.25">
      <c r="D52" s="6">
        <v>0</v>
      </c>
      <c r="E52" s="11">
        <f>_xll.PTreeNodeValue(treeCalc_1!$F$2,25)</f>
        <v>21.8</v>
      </c>
    </row>
    <row r="53" spans="4:6" ht="15" customHeight="1" x14ac:dyDescent="0.25">
      <c r="E53" s="12">
        <v>0.16</v>
      </c>
      <c r="F53" s="5">
        <f>_xll.PTreeNodeProbability(treeCalc_1!$F$2,27)</f>
        <v>0</v>
      </c>
    </row>
    <row r="54" spans="4:6" ht="15" customHeight="1" x14ac:dyDescent="0.25">
      <c r="E54" s="6">
        <v>40</v>
      </c>
      <c r="F54" s="4">
        <f>_xll.PTreeNodeValue(treeCalc_1!$F$2,27)</f>
        <v>40</v>
      </c>
    </row>
    <row r="55" spans="4:6" ht="15" customHeight="1" x14ac:dyDescent="0.25">
      <c r="E55" s="12">
        <v>0.74</v>
      </c>
      <c r="F55" s="5">
        <f>_xll.PTreeNodeProbability(treeCalc_1!$F$2,28)</f>
        <v>0</v>
      </c>
    </row>
    <row r="56" spans="4:6" ht="15" customHeight="1" x14ac:dyDescent="0.25">
      <c r="E56" s="6">
        <v>10</v>
      </c>
      <c r="F56" s="4">
        <f>_xll.PTreeNodeValue(treeCalc_1!$F$2,28)</f>
        <v>10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scale="6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zoomScaleNormal="100" workbookViewId="0">
      <selection activeCell="B21" sqref="B21"/>
    </sheetView>
  </sheetViews>
  <sheetFormatPr defaultRowHeight="15" x14ac:dyDescent="0.25"/>
  <cols>
    <col min="1" max="1" width="19.140625" customWidth="1"/>
    <col min="2" max="2" width="23" customWidth="1"/>
    <col min="3" max="3" width="23.140625" customWidth="1"/>
    <col min="4" max="4" width="23" customWidth="1"/>
    <col min="5" max="5" width="23.140625" customWidth="1"/>
    <col min="6" max="6" width="16.7109375" customWidth="1"/>
  </cols>
  <sheetData>
    <row r="1" spans="1:4" ht="15" customHeight="1" x14ac:dyDescent="0.25">
      <c r="C1" s="12">
        <v>0.3</v>
      </c>
      <c r="D1" s="5">
        <f>_xll.PTreeNodeProbability(treeCalc_2!$F$2,4)</f>
        <v>0</v>
      </c>
    </row>
    <row r="2" spans="1:4" ht="15" customHeight="1" x14ac:dyDescent="0.25">
      <c r="C2" s="6">
        <v>40</v>
      </c>
      <c r="D2" s="4">
        <f>_xll.PTreeNodeValue(treeCalc_2!$F$2,4)</f>
        <v>40</v>
      </c>
    </row>
    <row r="3" spans="1:4" ht="15" customHeight="1" x14ac:dyDescent="0.25">
      <c r="B3" s="9" t="b">
        <f>_xll.PTreeNodeDecision(treeCalc_2!$F$2,2)</f>
        <v>0</v>
      </c>
      <c r="C3" s="10" t="s">
        <v>47</v>
      </c>
    </row>
    <row r="4" spans="1:4" ht="15" customHeight="1" x14ac:dyDescent="0.25">
      <c r="B4" s="6">
        <v>0</v>
      </c>
      <c r="C4" s="11">
        <f>_xll.PTreeNodeValue(treeCalc_2!$F$2,2)</f>
        <v>34</v>
      </c>
    </row>
    <row r="5" spans="1:4" ht="15" customHeight="1" x14ac:dyDescent="0.25">
      <c r="C5" s="12">
        <v>0.2</v>
      </c>
      <c r="D5" s="5">
        <f>_xll.PTreeNodeProbability(treeCalc_2!$F$2,5)</f>
        <v>0</v>
      </c>
    </row>
    <row r="6" spans="1:4" ht="15" customHeight="1" x14ac:dyDescent="0.25">
      <c r="C6" s="6">
        <v>35</v>
      </c>
      <c r="D6" s="4">
        <f>_xll.PTreeNodeValue(treeCalc_2!$F$2,5)</f>
        <v>35</v>
      </c>
    </row>
    <row r="7" spans="1:4" ht="15" customHeight="1" x14ac:dyDescent="0.25">
      <c r="C7" s="12">
        <v>0.5</v>
      </c>
      <c r="D7" s="5">
        <f>_xll.PTreeNodeProbability(treeCalc_2!$F$2,6)</f>
        <v>0</v>
      </c>
    </row>
    <row r="8" spans="1:4" ht="15" customHeight="1" x14ac:dyDescent="0.25">
      <c r="C8" s="6">
        <v>30</v>
      </c>
      <c r="D8" s="4">
        <f>_xll.PTreeNodeValue(treeCalc_2!$F$2,6)</f>
        <v>30</v>
      </c>
    </row>
    <row r="9" spans="1:4" ht="15" customHeight="1" x14ac:dyDescent="0.25">
      <c r="A9" s="6"/>
      <c r="B9" s="7" t="s">
        <v>43</v>
      </c>
    </row>
    <row r="10" spans="1:4" ht="15" customHeight="1" x14ac:dyDescent="0.25">
      <c r="A10" s="6"/>
      <c r="B10" s="8">
        <f>_xll.PTreeNodeValue(treeCalc_2!$F$2,1)</f>
        <v>37</v>
      </c>
    </row>
    <row r="11" spans="1:4" ht="15" customHeight="1" x14ac:dyDescent="0.25">
      <c r="C11" s="12">
        <v>0.3</v>
      </c>
      <c r="D11" s="5">
        <f>_xll.PTreeNodeProbability(treeCalc_2!$F$2,7)</f>
        <v>0.3</v>
      </c>
    </row>
    <row r="12" spans="1:4" ht="15" customHeight="1" x14ac:dyDescent="0.25">
      <c r="C12" s="6">
        <v>80</v>
      </c>
      <c r="D12" s="4">
        <f>_xll.PTreeNodeValue(treeCalc_2!$F$2,7)</f>
        <v>80</v>
      </c>
    </row>
    <row r="13" spans="1:4" ht="15" customHeight="1" x14ac:dyDescent="0.25">
      <c r="B13" s="9" t="b">
        <f>_xll.PTreeNodeDecision(treeCalc_2!$F$2,3)</f>
        <v>1</v>
      </c>
      <c r="C13" s="10" t="s">
        <v>47</v>
      </c>
    </row>
    <row r="14" spans="1:4" ht="15" customHeight="1" x14ac:dyDescent="0.25">
      <c r="B14" s="6">
        <v>0</v>
      </c>
      <c r="C14" s="11">
        <f>_xll.PTreeNodeValue(treeCalc_2!$F$2,3)</f>
        <v>37</v>
      </c>
    </row>
    <row r="15" spans="1:4" ht="15" customHeight="1" x14ac:dyDescent="0.25">
      <c r="C15" s="12">
        <v>0.2</v>
      </c>
      <c r="D15" s="5">
        <f>_xll.PTreeNodeProbability(treeCalc_2!$F$2,8)</f>
        <v>0.2</v>
      </c>
    </row>
    <row r="16" spans="1:4" ht="15" customHeight="1" x14ac:dyDescent="0.25">
      <c r="C16" s="6">
        <v>40</v>
      </c>
      <c r="D16" s="4">
        <f>_xll.PTreeNodeValue(treeCalc_2!$F$2,8)</f>
        <v>40</v>
      </c>
    </row>
    <row r="17" spans="3:4" ht="15" customHeight="1" x14ac:dyDescent="0.25">
      <c r="C17" s="12">
        <v>0.5</v>
      </c>
      <c r="D17" s="5">
        <f>_xll.PTreeNodeProbability(treeCalc_2!$F$2,9)</f>
        <v>0.5</v>
      </c>
    </row>
    <row r="18" spans="3:4" ht="15" customHeight="1" x14ac:dyDescent="0.25">
      <c r="C18" s="6">
        <v>10</v>
      </c>
      <c r="D18" s="4">
        <f>_xll.PTreeNodeValue(treeCalc_2!$F$2,9)</f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8"/>
  <sheetViews>
    <sheetView workbookViewId="0">
      <selection activeCell="E58" sqref="E58"/>
    </sheetView>
  </sheetViews>
  <sheetFormatPr defaultColWidth="15.7109375" defaultRowHeight="15" x14ac:dyDescent="0.25"/>
  <cols>
    <col min="1" max="16384" width="15.7109375" style="1"/>
  </cols>
  <sheetData>
    <row r="1" spans="1:16" x14ac:dyDescent="0.25">
      <c r="A1" s="1" t="s">
        <v>0</v>
      </c>
      <c r="B1" s="2" t="s">
        <v>73</v>
      </c>
      <c r="E1" s="1" t="s">
        <v>8</v>
      </c>
      <c r="F1" s="1">
        <v>3</v>
      </c>
      <c r="H1" s="1" t="s">
        <v>14</v>
      </c>
      <c r="I1" s="2" t="s">
        <v>40</v>
      </c>
      <c r="K1" s="1" t="s">
        <v>19</v>
      </c>
      <c r="L1" s="1">
        <v>100</v>
      </c>
    </row>
    <row r="2" spans="1:16" x14ac:dyDescent="0.25">
      <c r="A2" s="1" t="s">
        <v>1</v>
      </c>
      <c r="B2" s="1" t="e">
        <f>'Set-up'!#REF!</f>
        <v>#REF!</v>
      </c>
      <c r="E2" s="1" t="s">
        <v>9</v>
      </c>
      <c r="F2" s="1">
        <f>_xll.PTreeEvaluate5(B3,$L$11:$L$38,$J$11:$J$38,$K$11:$K$38,$N$11:$N$38,$G$11:$G$38,,L1)</f>
        <v>77186</v>
      </c>
    </row>
    <row r="3" spans="1:16" x14ac:dyDescent="0.25">
      <c r="A3" s="1" t="s">
        <v>2</v>
      </c>
      <c r="B3" s="1" t="s">
        <v>72</v>
      </c>
      <c r="E3" s="1" t="s">
        <v>10</v>
      </c>
      <c r="F3" s="2" t="s">
        <v>36</v>
      </c>
      <c r="H3" s="1" t="s">
        <v>15</v>
      </c>
      <c r="I3" s="3" t="s">
        <v>38</v>
      </c>
    </row>
    <row r="4" spans="1:16" x14ac:dyDescent="0.25">
      <c r="A4" s="1" t="s">
        <v>3</v>
      </c>
      <c r="B4" s="1" t="s">
        <v>35</v>
      </c>
      <c r="E4" s="1" t="s">
        <v>11</v>
      </c>
      <c r="F4" s="2" t="s">
        <v>37</v>
      </c>
      <c r="H4" s="1" t="s">
        <v>16</v>
      </c>
      <c r="I4" s="2" t="s">
        <v>39</v>
      </c>
    </row>
    <row r="5" spans="1:16" x14ac:dyDescent="0.25">
      <c r="A5" s="1" t="s">
        <v>4</v>
      </c>
      <c r="B5" s="1">
        <v>0</v>
      </c>
      <c r="D5" s="1">
        <v>0</v>
      </c>
      <c r="E5" s="1" t="s">
        <v>12</v>
      </c>
      <c r="F5" s="2" t="s">
        <v>37</v>
      </c>
      <c r="H5" s="1" t="s">
        <v>17</v>
      </c>
      <c r="I5" s="3" t="s">
        <v>38</v>
      </c>
    </row>
    <row r="6" spans="1:16" x14ac:dyDescent="0.25">
      <c r="A6" s="1" t="s">
        <v>5</v>
      </c>
      <c r="E6" s="1" t="s">
        <v>13</v>
      </c>
      <c r="F6" s="2" t="s">
        <v>77</v>
      </c>
      <c r="H6" s="1" t="s">
        <v>18</v>
      </c>
      <c r="I6" s="2" t="s">
        <v>39</v>
      </c>
    </row>
    <row r="7" spans="1:16" x14ac:dyDescent="0.25">
      <c r="A7" s="1" t="s">
        <v>6</v>
      </c>
      <c r="F7" s="2" t="s">
        <v>76</v>
      </c>
    </row>
    <row r="8" spans="1:16" x14ac:dyDescent="0.25">
      <c r="A8" s="1" t="s">
        <v>7</v>
      </c>
      <c r="B8" s="1">
        <v>28</v>
      </c>
    </row>
    <row r="10" spans="1:16" x14ac:dyDescent="0.25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30</v>
      </c>
      <c r="L10" s="1" t="s">
        <v>2</v>
      </c>
      <c r="M10" s="1" t="s">
        <v>31</v>
      </c>
      <c r="N10" s="1" t="s">
        <v>32</v>
      </c>
      <c r="O10" s="1" t="s">
        <v>33</v>
      </c>
      <c r="P10" s="1" t="s">
        <v>34</v>
      </c>
    </row>
    <row r="11" spans="1:16" x14ac:dyDescent="0.25">
      <c r="A11" s="1">
        <f>'Set-up'!$B$10</f>
        <v>37</v>
      </c>
      <c r="B11" s="1" t="str">
        <f>B1</f>
        <v xml:space="preserve">Book Sales </v>
      </c>
      <c r="C11" s="1">
        <v>0</v>
      </c>
      <c r="I11" s="1" t="s">
        <v>41</v>
      </c>
      <c r="J11" s="1">
        <f>'Set-up'!$A$10</f>
        <v>0</v>
      </c>
      <c r="K11" s="1">
        <f>'Set-up'!$A$9</f>
        <v>0</v>
      </c>
      <c r="L11" s="1" t="s">
        <v>44</v>
      </c>
      <c r="M11" s="2" t="s">
        <v>42</v>
      </c>
      <c r="O11" s="1" t="str">
        <f>'Set-up'!$B$9</f>
        <v>What to do?</v>
      </c>
      <c r="P11" s="1" t="b">
        <v>0</v>
      </c>
    </row>
    <row r="12" spans="1:16" x14ac:dyDescent="0.25">
      <c r="A12" s="1">
        <f>'Set-up'!$C$4</f>
        <v>34</v>
      </c>
      <c r="B12" s="2" t="s">
        <v>45</v>
      </c>
      <c r="C12" s="1">
        <v>0</v>
      </c>
      <c r="I12" s="1" t="s">
        <v>41</v>
      </c>
      <c r="J12" s="1">
        <f>'Set-up'!$B$4</f>
        <v>0</v>
      </c>
      <c r="L12" s="1" t="s">
        <v>49</v>
      </c>
      <c r="M12" s="2" t="s">
        <v>42</v>
      </c>
      <c r="O12" s="1" t="str">
        <f>'Set-up'!$C$3</f>
        <v>Chance</v>
      </c>
      <c r="P12" s="1" t="b">
        <v>0</v>
      </c>
    </row>
    <row r="13" spans="1:16" x14ac:dyDescent="0.25">
      <c r="A13" s="1">
        <f>'Set-up'!$C$14</f>
        <v>37</v>
      </c>
      <c r="B13" s="2" t="s">
        <v>46</v>
      </c>
      <c r="C13" s="1">
        <v>0</v>
      </c>
      <c r="I13" s="1" t="s">
        <v>41</v>
      </c>
      <c r="J13" s="1">
        <f>'Set-up'!$B$14</f>
        <v>0</v>
      </c>
      <c r="L13" s="1" t="s">
        <v>54</v>
      </c>
      <c r="M13" s="2" t="s">
        <v>42</v>
      </c>
      <c r="O13" s="1" t="str">
        <f>'Set-up'!$C$13</f>
        <v>Chance</v>
      </c>
      <c r="P13" s="1" t="b">
        <v>0</v>
      </c>
    </row>
    <row r="14" spans="1:16" x14ac:dyDescent="0.25">
      <c r="A14" s="1">
        <f>'Set-up'!$D$2</f>
        <v>40</v>
      </c>
      <c r="B14" s="2" t="s">
        <v>50</v>
      </c>
      <c r="C14" s="1">
        <v>0</v>
      </c>
      <c r="H14" s="1" t="s">
        <v>41</v>
      </c>
      <c r="I14" s="1" t="s">
        <v>41</v>
      </c>
      <c r="J14" s="1">
        <f>'Set-up'!$C$2</f>
        <v>40</v>
      </c>
      <c r="K14" s="1">
        <f>'Set-up'!$C$1</f>
        <v>0.3</v>
      </c>
      <c r="L14" s="1" t="s">
        <v>48</v>
      </c>
      <c r="M14" s="2" t="s">
        <v>42</v>
      </c>
      <c r="P14" s="1" t="b">
        <v>0</v>
      </c>
    </row>
    <row r="15" spans="1:16" x14ac:dyDescent="0.25">
      <c r="A15" s="1">
        <f>'Set-up'!$D$6</f>
        <v>35</v>
      </c>
      <c r="B15" s="2" t="s">
        <v>51</v>
      </c>
      <c r="C15" s="1">
        <v>0</v>
      </c>
      <c r="H15" s="1" t="s">
        <v>41</v>
      </c>
      <c r="I15" s="1" t="s">
        <v>41</v>
      </c>
      <c r="J15" s="1">
        <f>'Set-up'!$C$6</f>
        <v>35</v>
      </c>
      <c r="K15" s="1">
        <f>'Set-up'!$C$5</f>
        <v>0.2</v>
      </c>
      <c r="L15" s="1" t="s">
        <v>48</v>
      </c>
      <c r="M15" s="2" t="s">
        <v>42</v>
      </c>
      <c r="P15" s="1" t="b">
        <v>0</v>
      </c>
    </row>
    <row r="16" spans="1:16" x14ac:dyDescent="0.25">
      <c r="A16" s="1">
        <f>'Set-up'!$D$8</f>
        <v>30</v>
      </c>
      <c r="B16" s="2" t="s">
        <v>52</v>
      </c>
      <c r="C16" s="1">
        <v>0</v>
      </c>
      <c r="H16" s="1" t="s">
        <v>41</v>
      </c>
      <c r="I16" s="1" t="s">
        <v>41</v>
      </c>
      <c r="J16" s="1">
        <f>'Set-up'!$C$8</f>
        <v>30</v>
      </c>
      <c r="K16" s="1">
        <f>'Set-up'!$C$7</f>
        <v>0.5</v>
      </c>
      <c r="L16" s="1" t="s">
        <v>48</v>
      </c>
      <c r="M16" s="2" t="s">
        <v>42</v>
      </c>
      <c r="P16" s="1" t="b">
        <v>0</v>
      </c>
    </row>
    <row r="17" spans="1:16" x14ac:dyDescent="0.25">
      <c r="A17" s="1">
        <f>'Set-up'!$D$12</f>
        <v>80</v>
      </c>
      <c r="B17" s="2" t="s">
        <v>50</v>
      </c>
      <c r="C17" s="1">
        <v>0</v>
      </c>
      <c r="H17" s="1" t="s">
        <v>41</v>
      </c>
      <c r="I17" s="1" t="s">
        <v>41</v>
      </c>
      <c r="J17" s="1">
        <f>'Set-up'!$C$12</f>
        <v>80</v>
      </c>
      <c r="K17" s="1">
        <f>'Set-up'!$C$11</f>
        <v>0.3</v>
      </c>
      <c r="L17" s="1" t="s">
        <v>55</v>
      </c>
      <c r="M17" s="2" t="s">
        <v>42</v>
      </c>
      <c r="P17" s="1" t="b">
        <v>0</v>
      </c>
    </row>
    <row r="18" spans="1:16" x14ac:dyDescent="0.25">
      <c r="A18" s="1">
        <f>'Set-up'!$D$16</f>
        <v>40</v>
      </c>
      <c r="B18" s="2" t="s">
        <v>51</v>
      </c>
      <c r="C18" s="1">
        <v>0</v>
      </c>
      <c r="H18" s="1" t="s">
        <v>41</v>
      </c>
      <c r="I18" s="1" t="s">
        <v>41</v>
      </c>
      <c r="J18" s="1">
        <f>'Set-up'!$C$16</f>
        <v>40</v>
      </c>
      <c r="K18" s="1">
        <f>'Set-up'!$C$15</f>
        <v>0.2</v>
      </c>
      <c r="L18" s="1" t="s">
        <v>55</v>
      </c>
      <c r="M18" s="2" t="s">
        <v>42</v>
      </c>
      <c r="P18" s="1" t="b">
        <v>0</v>
      </c>
    </row>
    <row r="19" spans="1:16" x14ac:dyDescent="0.25">
      <c r="A19" s="1">
        <f>'Set-up'!$D$18</f>
        <v>10</v>
      </c>
      <c r="B19" s="2" t="s">
        <v>52</v>
      </c>
      <c r="C19" s="1">
        <v>0</v>
      </c>
      <c r="H19" s="1" t="s">
        <v>41</v>
      </c>
      <c r="I19" s="1" t="s">
        <v>41</v>
      </c>
      <c r="J19" s="1">
        <f>'Set-up'!$C$18</f>
        <v>10</v>
      </c>
      <c r="K19" s="1">
        <f>'Set-up'!$C$17</f>
        <v>0.5</v>
      </c>
      <c r="L19" s="1" t="s">
        <v>55</v>
      </c>
      <c r="M19" s="2" t="s">
        <v>42</v>
      </c>
      <c r="P19" s="1" t="b">
        <v>0</v>
      </c>
    </row>
    <row r="20" spans="1:16" x14ac:dyDescent="0.25">
      <c r="B20" s="2"/>
      <c r="M20" s="2"/>
    </row>
    <row r="21" spans="1:16" x14ac:dyDescent="0.25">
      <c r="B21" s="2"/>
      <c r="M21" s="2"/>
    </row>
    <row r="22" spans="1:16" x14ac:dyDescent="0.25">
      <c r="B22" s="2"/>
      <c r="M22" s="2"/>
    </row>
    <row r="23" spans="1:16" x14ac:dyDescent="0.25">
      <c r="B23" s="2"/>
      <c r="M23" s="2"/>
    </row>
    <row r="24" spans="1:16" x14ac:dyDescent="0.25">
      <c r="B24" s="2"/>
      <c r="M24" s="2"/>
    </row>
    <row r="25" spans="1:16" x14ac:dyDescent="0.25">
      <c r="B25" s="2"/>
      <c r="M25" s="2"/>
    </row>
    <row r="26" spans="1:16" x14ac:dyDescent="0.25">
      <c r="B26" s="2"/>
      <c r="M26" s="2"/>
    </row>
    <row r="27" spans="1:16" x14ac:dyDescent="0.25">
      <c r="B27" s="2"/>
      <c r="M27" s="2"/>
    </row>
    <row r="28" spans="1:16" x14ac:dyDescent="0.25">
      <c r="B28" s="2"/>
      <c r="M28" s="2"/>
    </row>
    <row r="29" spans="1:16" x14ac:dyDescent="0.25">
      <c r="B29" s="2"/>
      <c r="M29" s="2"/>
    </row>
    <row r="30" spans="1:16" x14ac:dyDescent="0.25">
      <c r="B30" s="2"/>
      <c r="M30" s="2"/>
    </row>
    <row r="31" spans="1:16" x14ac:dyDescent="0.25">
      <c r="B31" s="2"/>
      <c r="M31" s="2"/>
    </row>
    <row r="32" spans="1:16" x14ac:dyDescent="0.25">
      <c r="B32" s="2"/>
      <c r="M32" s="2"/>
    </row>
    <row r="33" spans="2:13" x14ac:dyDescent="0.25">
      <c r="B33" s="2"/>
      <c r="M33" s="2"/>
    </row>
    <row r="34" spans="2:13" x14ac:dyDescent="0.25">
      <c r="B34" s="2"/>
      <c r="M34" s="2"/>
    </row>
    <row r="35" spans="2:13" x14ac:dyDescent="0.25">
      <c r="B35" s="2"/>
      <c r="M35" s="2"/>
    </row>
    <row r="36" spans="2:13" x14ac:dyDescent="0.25">
      <c r="B36" s="2"/>
      <c r="M36" s="2"/>
    </row>
    <row r="37" spans="2:13" x14ac:dyDescent="0.25">
      <c r="B37" s="2"/>
      <c r="M37" s="2"/>
    </row>
    <row r="38" spans="2:13" x14ac:dyDescent="0.25">
      <c r="B38" s="2"/>
      <c r="M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8"/>
  <sheetViews>
    <sheetView topLeftCell="J1" workbookViewId="0">
      <selection activeCell="A22" sqref="A22"/>
    </sheetView>
  </sheetViews>
  <sheetFormatPr defaultColWidth="15.7109375" defaultRowHeight="15" x14ac:dyDescent="0.25"/>
  <cols>
    <col min="1" max="16384" width="15.7109375" style="1"/>
  </cols>
  <sheetData>
    <row r="1" spans="1:16" x14ac:dyDescent="0.25">
      <c r="A1" s="1" t="s">
        <v>0</v>
      </c>
      <c r="B1" s="2" t="s">
        <v>74</v>
      </c>
      <c r="E1" s="1" t="s">
        <v>8</v>
      </c>
      <c r="F1" s="1">
        <v>3</v>
      </c>
      <c r="H1" s="1" t="s">
        <v>14</v>
      </c>
      <c r="I1" s="2" t="s">
        <v>40</v>
      </c>
      <c r="K1" s="1" t="s">
        <v>19</v>
      </c>
      <c r="L1" s="1">
        <v>100</v>
      </c>
    </row>
    <row r="2" spans="1:16" x14ac:dyDescent="0.25">
      <c r="A2" s="1" t="s">
        <v>1</v>
      </c>
      <c r="B2" s="1" t="e">
        <f>Model!#REF!</f>
        <v>#REF!</v>
      </c>
      <c r="E2" s="1" t="s">
        <v>9</v>
      </c>
      <c r="F2" s="1">
        <f>_xll.PTreeEvaluate5(B3,$L$11:$L$38,$J$11:$J$38,$K$11:$K$38,$N$11:$N$38,$G$11:$G$38,,L1)</f>
        <v>231553</v>
      </c>
    </row>
    <row r="3" spans="1:16" x14ac:dyDescent="0.25">
      <c r="A3" s="1" t="s">
        <v>2</v>
      </c>
      <c r="B3" s="1" t="s">
        <v>53</v>
      </c>
      <c r="E3" s="1" t="s">
        <v>10</v>
      </c>
      <c r="F3" s="2" t="s">
        <v>36</v>
      </c>
      <c r="H3" s="1" t="s">
        <v>15</v>
      </c>
      <c r="I3" s="3" t="s">
        <v>38</v>
      </c>
    </row>
    <row r="4" spans="1:16" x14ac:dyDescent="0.25">
      <c r="A4" s="1" t="s">
        <v>3</v>
      </c>
      <c r="B4" s="1" t="s">
        <v>35</v>
      </c>
      <c r="E4" s="1" t="s">
        <v>11</v>
      </c>
      <c r="F4" s="2" t="s">
        <v>37</v>
      </c>
      <c r="H4" s="1" t="s">
        <v>16</v>
      </c>
      <c r="I4" s="2" t="s">
        <v>39</v>
      </c>
    </row>
    <row r="5" spans="1:16" x14ac:dyDescent="0.25">
      <c r="A5" s="1" t="s">
        <v>4</v>
      </c>
      <c r="B5" s="1">
        <v>0</v>
      </c>
      <c r="E5" s="1" t="s">
        <v>12</v>
      </c>
      <c r="F5" s="2" t="s">
        <v>37</v>
      </c>
      <c r="H5" s="1" t="s">
        <v>17</v>
      </c>
      <c r="I5" s="3" t="s">
        <v>38</v>
      </c>
    </row>
    <row r="6" spans="1:16" x14ac:dyDescent="0.25">
      <c r="A6" s="1" t="s">
        <v>5</v>
      </c>
      <c r="E6" s="1" t="s">
        <v>13</v>
      </c>
      <c r="F6" s="2" t="s">
        <v>77</v>
      </c>
      <c r="H6" s="1" t="s">
        <v>18</v>
      </c>
      <c r="I6" s="2" t="s">
        <v>39</v>
      </c>
    </row>
    <row r="7" spans="1:16" x14ac:dyDescent="0.25">
      <c r="A7" s="1" t="s">
        <v>6</v>
      </c>
      <c r="F7" s="2" t="s">
        <v>75</v>
      </c>
    </row>
    <row r="8" spans="1:16" x14ac:dyDescent="0.25">
      <c r="A8" s="1" t="s">
        <v>7</v>
      </c>
      <c r="B8" s="1">
        <v>28</v>
      </c>
    </row>
    <row r="10" spans="1:16" x14ac:dyDescent="0.25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30</v>
      </c>
      <c r="L10" s="1" t="s">
        <v>2</v>
      </c>
      <c r="M10" s="1" t="s">
        <v>31</v>
      </c>
      <c r="N10" s="1" t="s">
        <v>32</v>
      </c>
      <c r="O10" s="1" t="s">
        <v>33</v>
      </c>
      <c r="P10" s="1" t="s">
        <v>34</v>
      </c>
    </row>
    <row r="11" spans="1:16" x14ac:dyDescent="0.25">
      <c r="A11" s="1">
        <f>Model!$B$10</f>
        <v>43.266000000000005</v>
      </c>
      <c r="B11" s="1" t="str">
        <f>B1</f>
        <v>Book Sales_complete</v>
      </c>
      <c r="C11" s="1">
        <v>0</v>
      </c>
      <c r="I11" s="1" t="s">
        <v>41</v>
      </c>
      <c r="J11" s="1">
        <f>Model!$A$10</f>
        <v>0</v>
      </c>
      <c r="K11" s="1">
        <f>Model!$A$9</f>
        <v>0</v>
      </c>
      <c r="L11" s="1" t="s">
        <v>56</v>
      </c>
      <c r="M11" s="2" t="s">
        <v>42</v>
      </c>
      <c r="O11" s="1" t="str">
        <f>Model!$B$9</f>
        <v>What to do?</v>
      </c>
      <c r="P11" s="1" t="b">
        <v>0</v>
      </c>
    </row>
    <row r="12" spans="1:16" x14ac:dyDescent="0.25">
      <c r="A12" s="1">
        <f>Model!$C$4</f>
        <v>34</v>
      </c>
      <c r="B12" s="2" t="s">
        <v>45</v>
      </c>
      <c r="C12" s="1">
        <v>0</v>
      </c>
      <c r="I12" s="1" t="s">
        <v>41</v>
      </c>
      <c r="J12" s="1">
        <f>Model!$B$4</f>
        <v>0</v>
      </c>
      <c r="L12" s="1" t="s">
        <v>49</v>
      </c>
      <c r="M12" s="2" t="s">
        <v>42</v>
      </c>
      <c r="O12" s="1" t="str">
        <f>Model!$C$3</f>
        <v>Chance</v>
      </c>
      <c r="P12" s="1" t="b">
        <v>0</v>
      </c>
    </row>
    <row r="13" spans="1:16" x14ac:dyDescent="0.25">
      <c r="A13" s="1">
        <f>Model!$C$14</f>
        <v>37</v>
      </c>
      <c r="B13" s="2" t="s">
        <v>46</v>
      </c>
      <c r="C13" s="1">
        <v>0</v>
      </c>
      <c r="I13" s="1" t="s">
        <v>41</v>
      </c>
      <c r="J13" s="1">
        <f>Model!$B$14</f>
        <v>0</v>
      </c>
      <c r="L13" s="1" t="s">
        <v>54</v>
      </c>
      <c r="M13" s="2" t="s">
        <v>42</v>
      </c>
      <c r="O13" s="1" t="str">
        <f>Model!$C$13</f>
        <v>Chance</v>
      </c>
      <c r="P13" s="1" t="b">
        <v>0</v>
      </c>
    </row>
    <row r="14" spans="1:16" x14ac:dyDescent="0.25">
      <c r="A14" s="1">
        <f>Model!$D$2</f>
        <v>40</v>
      </c>
      <c r="B14" s="2" t="s">
        <v>50</v>
      </c>
      <c r="C14" s="1">
        <v>0</v>
      </c>
      <c r="H14" s="1" t="s">
        <v>41</v>
      </c>
      <c r="I14" s="1" t="s">
        <v>41</v>
      </c>
      <c r="J14" s="1">
        <f>Model!$C$2</f>
        <v>40</v>
      </c>
      <c r="K14" s="1">
        <f>Model!$C$1</f>
        <v>0.3</v>
      </c>
      <c r="L14" s="1" t="s">
        <v>48</v>
      </c>
      <c r="M14" s="2" t="s">
        <v>42</v>
      </c>
      <c r="P14" s="1" t="b">
        <v>0</v>
      </c>
    </row>
    <row r="15" spans="1:16" x14ac:dyDescent="0.25">
      <c r="A15" s="1">
        <f>Model!$D$6</f>
        <v>35</v>
      </c>
      <c r="B15" s="2" t="s">
        <v>51</v>
      </c>
      <c r="C15" s="1">
        <v>0</v>
      </c>
      <c r="H15" s="1" t="s">
        <v>41</v>
      </c>
      <c r="I15" s="1" t="s">
        <v>41</v>
      </c>
      <c r="J15" s="1">
        <f>Model!$C$6</f>
        <v>35</v>
      </c>
      <c r="K15" s="1">
        <f>Model!$C$5</f>
        <v>0.2</v>
      </c>
      <c r="L15" s="1" t="s">
        <v>48</v>
      </c>
      <c r="M15" s="2" t="s">
        <v>42</v>
      </c>
      <c r="P15" s="1" t="b">
        <v>0</v>
      </c>
    </row>
    <row r="16" spans="1:16" x14ac:dyDescent="0.25">
      <c r="A16" s="1">
        <f>Model!$D$8</f>
        <v>30</v>
      </c>
      <c r="B16" s="2" t="s">
        <v>52</v>
      </c>
      <c r="C16" s="1">
        <v>0</v>
      </c>
      <c r="H16" s="1" t="s">
        <v>41</v>
      </c>
      <c r="I16" s="1" t="s">
        <v>41</v>
      </c>
      <c r="J16" s="1">
        <f>Model!$C$8</f>
        <v>30</v>
      </c>
      <c r="K16" s="1">
        <f>Model!$C$7</f>
        <v>0.5</v>
      </c>
      <c r="L16" s="1" t="s">
        <v>48</v>
      </c>
      <c r="M16" s="2" t="s">
        <v>42</v>
      </c>
      <c r="P16" s="1" t="b">
        <v>0</v>
      </c>
    </row>
    <row r="17" spans="1:16" x14ac:dyDescent="0.25">
      <c r="A17" s="1">
        <f>Model!$D$12</f>
        <v>80</v>
      </c>
      <c r="B17" s="2" t="s">
        <v>50</v>
      </c>
      <c r="C17" s="1">
        <v>0</v>
      </c>
      <c r="H17" s="1" t="s">
        <v>41</v>
      </c>
      <c r="I17" s="1" t="s">
        <v>41</v>
      </c>
      <c r="J17" s="1">
        <f>Model!$C$12</f>
        <v>80</v>
      </c>
      <c r="K17" s="1">
        <f>Model!$C$11</f>
        <v>0.3</v>
      </c>
      <c r="L17" s="1" t="s">
        <v>55</v>
      </c>
      <c r="M17" s="2" t="s">
        <v>42</v>
      </c>
      <c r="P17" s="1" t="b">
        <v>0</v>
      </c>
    </row>
    <row r="18" spans="1:16" x14ac:dyDescent="0.25">
      <c r="A18" s="1">
        <f>Model!$D$16</f>
        <v>40</v>
      </c>
      <c r="B18" s="2" t="s">
        <v>51</v>
      </c>
      <c r="C18" s="1">
        <v>0</v>
      </c>
      <c r="H18" s="1" t="s">
        <v>41</v>
      </c>
      <c r="I18" s="1" t="s">
        <v>41</v>
      </c>
      <c r="J18" s="1">
        <f>Model!$C$16</f>
        <v>40</v>
      </c>
      <c r="K18" s="1">
        <f>Model!$C$15</f>
        <v>0.2</v>
      </c>
      <c r="L18" s="1" t="s">
        <v>55</v>
      </c>
      <c r="M18" s="2" t="s">
        <v>42</v>
      </c>
      <c r="P18" s="1" t="b">
        <v>0</v>
      </c>
    </row>
    <row r="19" spans="1:16" x14ac:dyDescent="0.25">
      <c r="A19" s="1">
        <f>Model!$D$18</f>
        <v>10</v>
      </c>
      <c r="B19" s="2" t="s">
        <v>52</v>
      </c>
      <c r="C19" s="1">
        <v>0</v>
      </c>
      <c r="H19" s="1" t="s">
        <v>41</v>
      </c>
      <c r="I19" s="1" t="s">
        <v>41</v>
      </c>
      <c r="J19" s="1">
        <f>Model!$C$18</f>
        <v>10</v>
      </c>
      <c r="K19" s="1">
        <f>Model!$C$17</f>
        <v>0.5</v>
      </c>
      <c r="L19" s="1" t="s">
        <v>55</v>
      </c>
      <c r="M19" s="2" t="s">
        <v>42</v>
      </c>
      <c r="P19" s="1" t="b">
        <v>0</v>
      </c>
    </row>
    <row r="20" spans="1:16" x14ac:dyDescent="0.25">
      <c r="A20" s="1">
        <f>Model!$C$38</f>
        <v>43.266000000000005</v>
      </c>
      <c r="B20" s="2" t="s">
        <v>57</v>
      </c>
      <c r="C20" s="1">
        <v>0</v>
      </c>
      <c r="I20" s="1" t="s">
        <v>41</v>
      </c>
      <c r="J20" s="1">
        <f>Model!$B$38</f>
        <v>0</v>
      </c>
      <c r="L20" s="1" t="s">
        <v>59</v>
      </c>
      <c r="M20" s="2" t="s">
        <v>42</v>
      </c>
      <c r="O20" s="1" t="str">
        <f>Model!$C$37</f>
        <v>Survey Result</v>
      </c>
      <c r="P20" s="1" t="b">
        <v>0</v>
      </c>
    </row>
    <row r="21" spans="1:16" x14ac:dyDescent="0.25">
      <c r="A21" s="1">
        <f>Model!$D$28</f>
        <v>61.2</v>
      </c>
      <c r="B21" s="2" t="s">
        <v>60</v>
      </c>
      <c r="C21" s="1">
        <v>0</v>
      </c>
      <c r="I21" s="1" t="s">
        <v>41</v>
      </c>
      <c r="J21" s="1">
        <f>Model!$C$28</f>
        <v>0</v>
      </c>
      <c r="K21" s="1">
        <f>Model!$C$27</f>
        <v>0.39</v>
      </c>
      <c r="L21" s="1" t="s">
        <v>67</v>
      </c>
      <c r="M21" s="2" t="s">
        <v>42</v>
      </c>
      <c r="O21" s="1" t="str">
        <f>Model!$D$27</f>
        <v>What to do?</v>
      </c>
      <c r="P21" s="1" t="b">
        <v>0</v>
      </c>
    </row>
    <row r="22" spans="1:16" x14ac:dyDescent="0.25">
      <c r="A22" s="1">
        <f>Model!$D$48</f>
        <v>31.8</v>
      </c>
      <c r="B22" s="2" t="s">
        <v>61</v>
      </c>
      <c r="C22" s="1">
        <v>0</v>
      </c>
      <c r="I22" s="1" t="s">
        <v>41</v>
      </c>
      <c r="J22" s="1">
        <f>Model!$C$48</f>
        <v>0</v>
      </c>
      <c r="K22" s="1">
        <f>Model!$C$47</f>
        <v>0.61</v>
      </c>
      <c r="L22" s="1" t="s">
        <v>68</v>
      </c>
      <c r="M22" s="2" t="s">
        <v>42</v>
      </c>
      <c r="O22" s="1" t="str">
        <f>Model!$D$47</f>
        <v>What to do?</v>
      </c>
      <c r="P22" s="1" t="b">
        <v>0</v>
      </c>
    </row>
    <row r="23" spans="1:16" x14ac:dyDescent="0.25">
      <c r="A23" s="1">
        <f>Model!$E$22</f>
        <v>37.5</v>
      </c>
      <c r="B23" s="2" t="s">
        <v>45</v>
      </c>
      <c r="C23" s="1">
        <v>0</v>
      </c>
      <c r="I23" s="1" t="s">
        <v>41</v>
      </c>
      <c r="J23" s="1">
        <f>Model!$D$22</f>
        <v>0</v>
      </c>
      <c r="L23" s="1" t="s">
        <v>62</v>
      </c>
      <c r="M23" s="2" t="s">
        <v>42</v>
      </c>
      <c r="O23" s="1" t="str">
        <f>Model!$E$21</f>
        <v>Chance</v>
      </c>
      <c r="P23" s="1" t="b">
        <v>0</v>
      </c>
    </row>
    <row r="24" spans="1:16" x14ac:dyDescent="0.25">
      <c r="A24" s="1">
        <f>Model!$F$20</f>
        <v>40</v>
      </c>
      <c r="B24" s="2" t="s">
        <v>50</v>
      </c>
      <c r="C24" s="1">
        <v>0</v>
      </c>
      <c r="H24" s="1" t="s">
        <v>41</v>
      </c>
      <c r="I24" s="1" t="s">
        <v>41</v>
      </c>
      <c r="J24" s="1">
        <f>Model!$E$20</f>
        <v>40</v>
      </c>
      <c r="K24" s="1">
        <f>Model!$E$19</f>
        <v>0.62</v>
      </c>
      <c r="L24" s="1" t="s">
        <v>63</v>
      </c>
      <c r="M24" s="2" t="s">
        <v>42</v>
      </c>
      <c r="P24" s="1" t="b">
        <v>0</v>
      </c>
    </row>
    <row r="25" spans="1:16" x14ac:dyDescent="0.25">
      <c r="A25" s="1">
        <f>Model!$F$24</f>
        <v>35</v>
      </c>
      <c r="B25" s="2" t="s">
        <v>51</v>
      </c>
      <c r="C25" s="1">
        <v>0</v>
      </c>
      <c r="H25" s="1" t="s">
        <v>41</v>
      </c>
      <c r="I25" s="1" t="s">
        <v>41</v>
      </c>
      <c r="J25" s="1">
        <f>Model!$E$24</f>
        <v>35</v>
      </c>
      <c r="K25" s="1">
        <f>Model!$E$23</f>
        <v>0.26</v>
      </c>
      <c r="L25" s="1" t="s">
        <v>63</v>
      </c>
      <c r="M25" s="2" t="s">
        <v>42</v>
      </c>
      <c r="P25" s="1" t="b">
        <v>0</v>
      </c>
    </row>
    <row r="26" spans="1:16" x14ac:dyDescent="0.25">
      <c r="A26" s="1">
        <f>Model!$F$26</f>
        <v>30</v>
      </c>
      <c r="B26" s="2" t="s">
        <v>52</v>
      </c>
      <c r="C26" s="1">
        <v>0</v>
      </c>
      <c r="H26" s="1" t="s">
        <v>41</v>
      </c>
      <c r="I26" s="1" t="s">
        <v>41</v>
      </c>
      <c r="J26" s="1">
        <f>Model!$E$26</f>
        <v>30</v>
      </c>
      <c r="K26" s="1">
        <f>Model!$E$25</f>
        <v>0.12</v>
      </c>
      <c r="L26" s="1" t="s">
        <v>63</v>
      </c>
      <c r="M26" s="2" t="s">
        <v>42</v>
      </c>
      <c r="P26" s="1" t="b">
        <v>0</v>
      </c>
    </row>
    <row r="27" spans="1:16" x14ac:dyDescent="0.25">
      <c r="A27" s="1">
        <f>Model!$E$32</f>
        <v>61.2</v>
      </c>
      <c r="B27" s="2" t="s">
        <v>46</v>
      </c>
      <c r="C27" s="1">
        <v>0</v>
      </c>
      <c r="I27" s="1" t="s">
        <v>41</v>
      </c>
      <c r="J27" s="1">
        <f>Model!$D$32</f>
        <v>0</v>
      </c>
      <c r="L27" s="1" t="s">
        <v>64</v>
      </c>
      <c r="M27" s="2" t="s">
        <v>42</v>
      </c>
      <c r="O27" s="1" t="str">
        <f>Model!$E$31</f>
        <v>Chance</v>
      </c>
      <c r="P27" s="1" t="b">
        <v>0</v>
      </c>
    </row>
    <row r="28" spans="1:16" x14ac:dyDescent="0.25">
      <c r="A28" s="1">
        <f>Model!$F$30</f>
        <v>80</v>
      </c>
      <c r="B28" s="2" t="s">
        <v>50</v>
      </c>
      <c r="C28" s="1">
        <v>0</v>
      </c>
      <c r="H28" s="1" t="s">
        <v>41</v>
      </c>
      <c r="I28" s="1" t="s">
        <v>41</v>
      </c>
      <c r="J28" s="1">
        <f>Model!$E$30</f>
        <v>80</v>
      </c>
      <c r="K28" s="1">
        <f>Model!$E$29</f>
        <v>0.62</v>
      </c>
      <c r="L28" s="1" t="s">
        <v>65</v>
      </c>
      <c r="M28" s="2" t="s">
        <v>42</v>
      </c>
      <c r="P28" s="1" t="b">
        <v>0</v>
      </c>
    </row>
    <row r="29" spans="1:16" x14ac:dyDescent="0.25">
      <c r="A29" s="1">
        <f>Model!$F$34</f>
        <v>40</v>
      </c>
      <c r="B29" s="2" t="s">
        <v>51</v>
      </c>
      <c r="C29" s="1">
        <v>0</v>
      </c>
      <c r="H29" s="1" t="s">
        <v>41</v>
      </c>
      <c r="I29" s="1" t="s">
        <v>41</v>
      </c>
      <c r="J29" s="1">
        <f>Model!$E$34</f>
        <v>40</v>
      </c>
      <c r="K29" s="1">
        <f>Model!$E$33</f>
        <v>0.26</v>
      </c>
      <c r="L29" s="1" t="s">
        <v>65</v>
      </c>
      <c r="M29" s="2" t="s">
        <v>42</v>
      </c>
      <c r="P29" s="1" t="b">
        <v>0</v>
      </c>
    </row>
    <row r="30" spans="1:16" x14ac:dyDescent="0.25">
      <c r="A30" s="1">
        <f>Model!$F$36</f>
        <v>10</v>
      </c>
      <c r="B30" s="2" t="s">
        <v>52</v>
      </c>
      <c r="C30" s="1">
        <v>0</v>
      </c>
      <c r="H30" s="1" t="s">
        <v>41</v>
      </c>
      <c r="I30" s="1" t="s">
        <v>41</v>
      </c>
      <c r="J30" s="1">
        <f>Model!$E$36</f>
        <v>10</v>
      </c>
      <c r="K30" s="1">
        <f>Model!$E$35</f>
        <v>0.12</v>
      </c>
      <c r="L30" s="1" t="s">
        <v>65</v>
      </c>
      <c r="M30" s="2" t="s">
        <v>42</v>
      </c>
      <c r="P30" s="1" t="b">
        <v>0</v>
      </c>
    </row>
    <row r="31" spans="1:16" x14ac:dyDescent="0.25">
      <c r="A31" s="1">
        <f>Model!$E$42</f>
        <v>31.8</v>
      </c>
      <c r="B31" s="2" t="s">
        <v>45</v>
      </c>
      <c r="C31" s="1">
        <v>0</v>
      </c>
      <c r="I31" s="1" t="s">
        <v>41</v>
      </c>
      <c r="J31" s="1">
        <f>Model!$D$42</f>
        <v>0</v>
      </c>
      <c r="L31" s="1" t="s">
        <v>69</v>
      </c>
      <c r="M31" s="2" t="s">
        <v>42</v>
      </c>
      <c r="O31" s="1" t="str">
        <f>Model!$E$41</f>
        <v>Chance</v>
      </c>
      <c r="P31" s="1" t="b">
        <v>0</v>
      </c>
    </row>
    <row r="32" spans="1:16" x14ac:dyDescent="0.25">
      <c r="A32" s="1">
        <f>Model!$F$40</f>
        <v>40</v>
      </c>
      <c r="B32" s="2" t="s">
        <v>50</v>
      </c>
      <c r="C32" s="1">
        <v>0</v>
      </c>
      <c r="H32" s="1" t="s">
        <v>41</v>
      </c>
      <c r="I32" s="1" t="s">
        <v>41</v>
      </c>
      <c r="J32" s="1">
        <f>Model!$E$40</f>
        <v>40</v>
      </c>
      <c r="K32" s="1">
        <f>Model!$E$39</f>
        <v>0.1</v>
      </c>
      <c r="L32" s="1" t="s">
        <v>66</v>
      </c>
      <c r="M32" s="2" t="s">
        <v>42</v>
      </c>
      <c r="P32" s="1" t="b">
        <v>0</v>
      </c>
    </row>
    <row r="33" spans="1:16" x14ac:dyDescent="0.25">
      <c r="A33" s="1">
        <f>Model!$F$44</f>
        <v>35</v>
      </c>
      <c r="B33" s="2" t="s">
        <v>51</v>
      </c>
      <c r="C33" s="1">
        <v>0</v>
      </c>
      <c r="H33" s="1" t="s">
        <v>41</v>
      </c>
      <c r="I33" s="1" t="s">
        <v>41</v>
      </c>
      <c r="J33" s="1">
        <f>Model!$E$44</f>
        <v>35</v>
      </c>
      <c r="K33" s="1">
        <f>Model!$E$43</f>
        <v>0.16</v>
      </c>
      <c r="L33" s="1" t="s">
        <v>66</v>
      </c>
      <c r="M33" s="2" t="s">
        <v>42</v>
      </c>
      <c r="P33" s="1" t="b">
        <v>0</v>
      </c>
    </row>
    <row r="34" spans="1:16" x14ac:dyDescent="0.25">
      <c r="A34" s="1">
        <f>Model!$F$46</f>
        <v>30</v>
      </c>
      <c r="B34" s="2" t="s">
        <v>52</v>
      </c>
      <c r="C34" s="1">
        <v>0</v>
      </c>
      <c r="H34" s="1" t="s">
        <v>41</v>
      </c>
      <c r="I34" s="1" t="s">
        <v>41</v>
      </c>
      <c r="J34" s="1">
        <f>Model!$E$46</f>
        <v>30</v>
      </c>
      <c r="K34" s="1">
        <f>Model!$E$45</f>
        <v>0.74</v>
      </c>
      <c r="L34" s="1" t="s">
        <v>66</v>
      </c>
      <c r="M34" s="2" t="s">
        <v>42</v>
      </c>
      <c r="P34" s="1" t="b">
        <v>0</v>
      </c>
    </row>
    <row r="35" spans="1:16" x14ac:dyDescent="0.25">
      <c r="A35" s="1">
        <f>Model!$E$52</f>
        <v>21.8</v>
      </c>
      <c r="B35" s="2" t="s">
        <v>46</v>
      </c>
      <c r="C35" s="1">
        <v>0</v>
      </c>
      <c r="I35" s="1" t="s">
        <v>41</v>
      </c>
      <c r="J35" s="1">
        <f>Model!$D$52</f>
        <v>0</v>
      </c>
      <c r="L35" s="1" t="s">
        <v>70</v>
      </c>
      <c r="M35" s="2" t="s">
        <v>42</v>
      </c>
      <c r="O35" s="1" t="str">
        <f>Model!$E$51</f>
        <v>Chance</v>
      </c>
      <c r="P35" s="1" t="b">
        <v>0</v>
      </c>
    </row>
    <row r="36" spans="1:16" x14ac:dyDescent="0.25">
      <c r="A36" s="1">
        <f>Model!$F$50</f>
        <v>80</v>
      </c>
      <c r="B36" s="2" t="s">
        <v>50</v>
      </c>
      <c r="C36" s="1">
        <v>0</v>
      </c>
      <c r="H36" s="1" t="s">
        <v>41</v>
      </c>
      <c r="I36" s="1" t="s">
        <v>41</v>
      </c>
      <c r="J36" s="1">
        <f>Model!$E$50</f>
        <v>80</v>
      </c>
      <c r="K36" s="1">
        <f>Model!$E$49</f>
        <v>0.1</v>
      </c>
      <c r="L36" s="1" t="s">
        <v>71</v>
      </c>
      <c r="M36" s="2" t="s">
        <v>42</v>
      </c>
      <c r="P36" s="1" t="b">
        <v>0</v>
      </c>
    </row>
    <row r="37" spans="1:16" x14ac:dyDescent="0.25">
      <c r="A37" s="1">
        <f>Model!$F$54</f>
        <v>40</v>
      </c>
      <c r="B37" s="2" t="s">
        <v>51</v>
      </c>
      <c r="C37" s="1">
        <v>0</v>
      </c>
      <c r="H37" s="1" t="s">
        <v>41</v>
      </c>
      <c r="I37" s="1" t="s">
        <v>41</v>
      </c>
      <c r="J37" s="1">
        <f>Model!$E$54</f>
        <v>40</v>
      </c>
      <c r="K37" s="1">
        <f>Model!$E$53</f>
        <v>0.16</v>
      </c>
      <c r="L37" s="1" t="s">
        <v>71</v>
      </c>
      <c r="M37" s="2" t="s">
        <v>42</v>
      </c>
      <c r="P37" s="1" t="b">
        <v>0</v>
      </c>
    </row>
    <row r="38" spans="1:16" x14ac:dyDescent="0.25">
      <c r="A38" s="1">
        <f>Model!$F$56</f>
        <v>10</v>
      </c>
      <c r="B38" s="2" t="s">
        <v>52</v>
      </c>
      <c r="C38" s="1">
        <v>0</v>
      </c>
      <c r="H38" s="1" t="s">
        <v>41</v>
      </c>
      <c r="I38" s="1" t="s">
        <v>41</v>
      </c>
      <c r="J38" s="1">
        <f>Model!$E$56</f>
        <v>10</v>
      </c>
      <c r="K38" s="1">
        <f>Model!$E$55</f>
        <v>0.74</v>
      </c>
      <c r="L38" s="1" t="s">
        <v>71</v>
      </c>
      <c r="M38" s="2" t="s">
        <v>42</v>
      </c>
      <c r="P38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Set-up</vt:lpstr>
      <vt:lpstr>treeCalc_2</vt:lpstr>
      <vt:lpstr>treeCalc_1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ylevin</dc:creator>
  <cp:lastModifiedBy>Anthony Ramelo</cp:lastModifiedBy>
  <cp:lastPrinted>2012-02-29T16:12:34Z</cp:lastPrinted>
  <dcterms:created xsi:type="dcterms:W3CDTF">2011-09-05T15:45:26Z</dcterms:created>
  <dcterms:modified xsi:type="dcterms:W3CDTF">2024-07-06T17:39:48Z</dcterms:modified>
</cp:coreProperties>
</file>