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5180" windowHeight="7920"/>
  </bookViews>
  <sheets>
    <sheet name="Level1" sheetId="2" r:id="rId1"/>
    <sheet name="Costs" sheetId="4" r:id="rId2"/>
    <sheet name="Performance" sheetId="6" r:id="rId3"/>
    <sheet name="Comfort" sheetId="7" r:id="rId4"/>
    <sheet name="Style" sheetId="3" r:id="rId5"/>
    <sheet name="Choices" sheetId="9" r:id="rId6"/>
    <sheet name="FinalRatings" sheetId="8" r:id="rId7"/>
  </sheets>
  <definedNames>
    <definedName name="Acceleration">#REF!</definedName>
    <definedName name="Braking">#REF!</definedName>
    <definedName name="Controls">#REF!</definedName>
    <definedName name="Front_leg_room">#REF!</definedName>
    <definedName name="Gas">#REF!</definedName>
    <definedName name="Handling">#REF!</definedName>
    <definedName name="Maintenance">#REF!</definedName>
    <definedName name="Price">#REF!</definedName>
    <definedName name="Rear_leg_room">#REF!</definedName>
    <definedName name="Reliability">#REF!</definedName>
    <definedName name="Style">#REF!</definedName>
  </definedNames>
  <calcPr calcId="145621"/>
</workbook>
</file>

<file path=xl/calcChain.xml><?xml version="1.0" encoding="utf-8"?>
<calcChain xmlns="http://schemas.openxmlformats.org/spreadsheetml/2006/main">
  <c r="C6" i="7" l="1"/>
  <c r="D5" i="7" s="1"/>
  <c r="D13" i="8" s="1"/>
  <c r="C7" i="6"/>
  <c r="D6" i="6" s="1"/>
  <c r="D10" i="8" s="1"/>
  <c r="C6" i="4"/>
  <c r="D5" i="4" s="1"/>
  <c r="D6" i="8" s="1"/>
  <c r="D4" i="4"/>
  <c r="D5" i="8" s="1"/>
  <c r="C7" i="2"/>
  <c r="D4" i="2" s="1"/>
  <c r="B7" i="8" s="1"/>
  <c r="D3" i="4" l="1"/>
  <c r="D4" i="8" s="1"/>
  <c r="D3" i="6"/>
  <c r="D7" i="8" s="1"/>
  <c r="D4" i="7"/>
  <c r="D12" i="8" s="1"/>
  <c r="D5" i="6"/>
  <c r="D9" i="8" s="1"/>
  <c r="D4" i="6"/>
  <c r="D8" i="8" s="1"/>
  <c r="E10" i="8"/>
  <c r="G14" i="9"/>
  <c r="G9" i="9"/>
  <c r="G12" i="9"/>
  <c r="D3" i="7"/>
  <c r="D11" i="8" s="1"/>
  <c r="G4" i="9"/>
  <c r="G5" i="9"/>
  <c r="G11" i="9"/>
  <c r="G13" i="9"/>
  <c r="G6" i="9"/>
  <c r="G7" i="9"/>
  <c r="G8" i="9"/>
  <c r="G10" i="9"/>
  <c r="E7" i="8"/>
  <c r="E8" i="8"/>
  <c r="E9" i="8"/>
  <c r="D3" i="2"/>
  <c r="B4" i="8" s="1"/>
  <c r="E6" i="8" s="1"/>
  <c r="D6" i="2"/>
  <c r="B14" i="8" s="1"/>
  <c r="E14" i="8" s="1"/>
  <c r="D5" i="2"/>
  <c r="B11" i="8" s="1"/>
  <c r="E13" i="8" s="1"/>
  <c r="G14" i="8" l="1"/>
  <c r="E11" i="8"/>
  <c r="H11" i="8" s="1"/>
  <c r="E4" i="8"/>
  <c r="G4" i="8" s="1"/>
  <c r="B15" i="8"/>
  <c r="E12" i="8"/>
  <c r="E5" i="8"/>
  <c r="G5" i="8" s="1"/>
  <c r="G12" i="8"/>
  <c r="G6" i="8"/>
  <c r="G10" i="8"/>
  <c r="G7" i="8"/>
  <c r="G8" i="8"/>
  <c r="H7" i="8"/>
  <c r="H10" i="8"/>
  <c r="G11" i="8"/>
  <c r="G9" i="8"/>
  <c r="H9" i="8"/>
  <c r="G13" i="8"/>
  <c r="H13" i="8"/>
  <c r="H14" i="8"/>
  <c r="F14" i="8"/>
  <c r="H8" i="8"/>
  <c r="H12" i="8"/>
  <c r="H6" i="8"/>
  <c r="F12" i="8"/>
  <c r="F9" i="8"/>
  <c r="F10" i="8"/>
  <c r="F7" i="8"/>
  <c r="F5" i="8"/>
  <c r="F13" i="8"/>
  <c r="F11" i="8"/>
  <c r="F8" i="8"/>
  <c r="F6" i="8"/>
  <c r="E15" i="8" l="1"/>
  <c r="H5" i="8"/>
  <c r="F4" i="8"/>
  <c r="H4" i="8"/>
  <c r="I14" i="8"/>
  <c r="I13" i="8"/>
  <c r="I10" i="8"/>
  <c r="I12" i="8"/>
  <c r="F3" i="8"/>
  <c r="I8" i="8"/>
  <c r="G3" i="8"/>
  <c r="I7" i="8"/>
  <c r="I9" i="8"/>
  <c r="I11" i="8"/>
  <c r="I6" i="8"/>
  <c r="I5" i="8"/>
  <c r="I4" i="8" l="1"/>
  <c r="I15" i="8" s="1"/>
  <c r="H3" i="8"/>
  <c r="I3" i="8"/>
</calcChain>
</file>

<file path=xl/sharedStrings.xml><?xml version="1.0" encoding="utf-8"?>
<sst xmlns="http://schemas.openxmlformats.org/spreadsheetml/2006/main" count="54" uniqueCount="20">
  <si>
    <t>Choices</t>
  </si>
  <si>
    <t>Cadillac CTS</t>
  </si>
  <si>
    <t>Performance</t>
  </si>
  <si>
    <t>Comfort</t>
  </si>
  <si>
    <t>Gas</t>
  </si>
  <si>
    <t>Price</t>
  </si>
  <si>
    <t>Maintenance</t>
  </si>
  <si>
    <t>Acceleration</t>
  </si>
  <si>
    <t>Handling</t>
  </si>
  <si>
    <t>Reliability</t>
  </si>
  <si>
    <t>BMW 3 Series</t>
  </si>
  <si>
    <t>Acura TL</t>
  </si>
  <si>
    <t>Front leg room</t>
  </si>
  <si>
    <t>Braking</t>
  </si>
  <si>
    <t>Style</t>
  </si>
  <si>
    <t>Costs</t>
  </si>
  <si>
    <t>No lower levels</t>
  </si>
  <si>
    <t>Controls</t>
  </si>
  <si>
    <t>Wt</t>
  </si>
  <si>
    <t>Rear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</si>
</sst>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0" fontId="3" fillId="2" borderId="1" xfId="0" applyFont="1" applyFill="1" applyBorder="1" applyAlignment="1"/>
    <xf numFmtId="165" fontId="1" fillId="2" borderId="2" xfId="0" applyNumberFormat="1" applyFont="1" applyFill="1" applyBorder="1" applyAlignment="1">
      <alignment horizontal="center"/>
    </xf>
    <xf numFmtId="165" fontId="3" fillId="0" borderId="0" xfId="0" applyNumberFormat="1" applyFont="1" applyAlignment="1"/>
    <xf numFmtId="0" fontId="3" fillId="0" borderId="0" xfId="0" applyFont="1" applyAlignment="1"/>
    <xf numFmtId="0" fontId="3" fillId="2" borderId="3" xfId="0" applyFont="1" applyFill="1" applyBorder="1" applyAlignment="1">
      <alignment horizontal="left" vertical="center" wrapText="1"/>
    </xf>
    <xf numFmtId="165" fontId="3" fillId="2" borderId="3" xfId="0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165" fontId="3" fillId="2" borderId="3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165" fontId="3" fillId="2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5" xfId="0" applyNumberFormat="1" applyFont="1" applyFill="1" applyBorder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Level1!$B$3:$B$6</c:f>
              <c:strCache>
                <c:ptCount val="4"/>
                <c:pt idx="0">
                  <c:v>Costs</c:v>
                </c:pt>
                <c:pt idx="1">
                  <c:v>Performance</c:v>
                </c:pt>
                <c:pt idx="2">
                  <c:v>Comfort</c:v>
                </c:pt>
                <c:pt idx="3">
                  <c:v>Style</c:v>
                </c:pt>
              </c:strCache>
            </c:strRef>
          </c:cat>
          <c:val>
            <c:numRef>
              <c:f>Level1!$D$3:$D$6</c:f>
              <c:numCache>
                <c:formatCode>0.00</c:formatCode>
                <c:ptCount val="4"/>
                <c:pt idx="0">
                  <c:v>0.12903225806451613</c:v>
                </c:pt>
                <c:pt idx="1">
                  <c:v>0.38709677419354838</c:v>
                </c:pt>
                <c:pt idx="2">
                  <c:v>0.32258064516129031</c:v>
                </c:pt>
                <c:pt idx="3">
                  <c:v>0.16129032258064516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66304"/>
        <c:axId val="119350016"/>
      </c:barChart>
      <c:catAx>
        <c:axId val="11926630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19350016"/>
        <c:crosses val="autoZero"/>
        <c:auto val="1"/>
        <c:lblAlgn val="ctr"/>
        <c:lblOffset val="100"/>
        <c:noMultiLvlLbl val="0"/>
      </c:catAx>
      <c:valAx>
        <c:axId val="119350016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1926630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200" b="1"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Costs!$B$3:$B$5</c:f>
              <c:strCache>
                <c:ptCount val="3"/>
                <c:pt idx="0">
                  <c:v>Price</c:v>
                </c:pt>
                <c:pt idx="1">
                  <c:v>Gas</c:v>
                </c:pt>
                <c:pt idx="2">
                  <c:v>Maintenance</c:v>
                </c:pt>
              </c:strCache>
            </c:strRef>
          </c:cat>
          <c:val>
            <c:numRef>
              <c:f>Costs!$D$3:$D$5</c:f>
              <c:numCache>
                <c:formatCode>0.00</c:formatCode>
                <c:ptCount val="3"/>
                <c:pt idx="0">
                  <c:v>0.625</c:v>
                </c:pt>
                <c:pt idx="1">
                  <c:v>0.125</c:v>
                </c:pt>
                <c:pt idx="2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39104"/>
        <c:axId val="126240640"/>
      </c:barChart>
      <c:catAx>
        <c:axId val="12623910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240640"/>
        <c:crosses val="autoZero"/>
        <c:auto val="1"/>
        <c:lblAlgn val="ctr"/>
        <c:lblOffset val="100"/>
        <c:noMultiLvlLbl val="0"/>
      </c:catAx>
      <c:valAx>
        <c:axId val="126240640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2623910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200" b="1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Performance!$B$3:$B$6</c:f>
              <c:strCache>
                <c:ptCount val="4"/>
                <c:pt idx="0">
                  <c:v>Acceleration</c:v>
                </c:pt>
                <c:pt idx="1">
                  <c:v>Braking</c:v>
                </c:pt>
                <c:pt idx="2">
                  <c:v>Handling</c:v>
                </c:pt>
                <c:pt idx="3">
                  <c:v>Reliability</c:v>
                </c:pt>
              </c:strCache>
            </c:strRef>
          </c:cat>
          <c:val>
            <c:numRef>
              <c:f>Performance!$D$3:$D$6</c:f>
              <c:numCache>
                <c:formatCode>General</c:formatCode>
                <c:ptCount val="4"/>
                <c:pt idx="0">
                  <c:v>0.16666666666666666</c:v>
                </c:pt>
                <c:pt idx="1">
                  <c:v>0.33333333333333331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81216"/>
        <c:axId val="126282752"/>
      </c:barChart>
      <c:catAx>
        <c:axId val="12628121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282752"/>
        <c:crosses val="autoZero"/>
        <c:auto val="1"/>
        <c:lblAlgn val="ctr"/>
        <c:lblOffset val="100"/>
        <c:noMultiLvlLbl val="0"/>
      </c:catAx>
      <c:valAx>
        <c:axId val="12628275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26281216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200" b="1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Comfort!$B$3:$B$5</c:f>
              <c:strCache>
                <c:ptCount val="3"/>
                <c:pt idx="0">
                  <c:v>Front leg room</c:v>
                </c:pt>
                <c:pt idx="1">
                  <c:v>Rear room</c:v>
                </c:pt>
                <c:pt idx="2">
                  <c:v>Controls</c:v>
                </c:pt>
              </c:strCache>
            </c:strRef>
          </c:cat>
          <c:val>
            <c:numRef>
              <c:f>Comfort!$D$3:$D$5</c:f>
              <c:numCache>
                <c:formatCode>0.00</c:formatCode>
                <c:ptCount val="3"/>
                <c:pt idx="0">
                  <c:v>0.4</c:v>
                </c:pt>
                <c:pt idx="1">
                  <c:v>0.33333333333333331</c:v>
                </c:pt>
                <c:pt idx="2">
                  <c:v>0.26666666666666666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12736"/>
        <c:axId val="126214528"/>
      </c:barChart>
      <c:catAx>
        <c:axId val="12621273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6214528"/>
        <c:crosses val="autoZero"/>
        <c:auto val="1"/>
        <c:lblAlgn val="ctr"/>
        <c:lblOffset val="100"/>
        <c:noMultiLvlLbl val="0"/>
      </c:catAx>
      <c:valAx>
        <c:axId val="126214528"/>
        <c:scaling>
          <c:orientation val="minMax"/>
        </c:scaling>
        <c:delete val="0"/>
        <c:axPos val="t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0"/>
            </a:pPr>
            <a:endParaRPr lang="en-US"/>
          </a:p>
        </c:txPr>
        <c:crossAx val="126212736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txPr>
    <a:bodyPr/>
    <a:lstStyle/>
    <a:p>
      <a:pPr>
        <a:defRPr sz="1200" b="1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2</xdr:row>
      <xdr:rowOff>9525</xdr:rowOff>
    </xdr:from>
    <xdr:to>
      <xdr:col>10</xdr:col>
      <xdr:colOff>133350</xdr:colOff>
      <xdr:row>12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2</xdr:row>
      <xdr:rowOff>19050</xdr:rowOff>
    </xdr:from>
    <xdr:to>
      <xdr:col>10</xdr:col>
      <xdr:colOff>66675</xdr:colOff>
      <xdr:row>10</xdr:row>
      <xdr:rowOff>197850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0</xdr:rowOff>
    </xdr:from>
    <xdr:to>
      <xdr:col>9</xdr:col>
      <xdr:colOff>409575</xdr:colOff>
      <xdr:row>11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9</xdr:col>
      <xdr:colOff>469350</xdr:colOff>
      <xdr:row>11</xdr:row>
      <xdr:rowOff>175725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tabSelected="1" zoomScale="148" zoomScaleNormal="148" workbookViewId="0">
      <selection activeCell="B16" sqref="B16"/>
    </sheetView>
  </sheetViews>
  <sheetFormatPr defaultRowHeight="14.4" x14ac:dyDescent="0.3"/>
  <cols>
    <col min="2" max="2" width="16" bestFit="1" customWidth="1"/>
    <col min="3" max="3" width="5.5546875" bestFit="1" customWidth="1"/>
    <col min="4" max="4" width="7.6640625" customWidth="1"/>
    <col min="5" max="5" width="6.109375" customWidth="1"/>
    <col min="11" max="11" width="3" customWidth="1"/>
    <col min="13" max="13" width="1.109375" customWidth="1"/>
  </cols>
  <sheetData>
    <row r="2" spans="2:10" ht="6.75" customHeight="1" x14ac:dyDescent="0.3"/>
    <row r="3" spans="2:10" s="3" customFormat="1" ht="20.25" customHeight="1" x14ac:dyDescent="0.3">
      <c r="B3" s="45" t="s">
        <v>15</v>
      </c>
      <c r="C3" s="46">
        <v>100</v>
      </c>
      <c r="D3" s="47">
        <f>C3/$C$7</f>
        <v>0.12903225806451613</v>
      </c>
      <c r="E3" s="2"/>
      <c r="G3" s="2"/>
      <c r="H3" s="2"/>
      <c r="I3" s="2"/>
      <c r="J3" s="2"/>
    </row>
    <row r="4" spans="2:10" s="3" customFormat="1" ht="20.25" customHeight="1" x14ac:dyDescent="0.3">
      <c r="B4" s="45" t="s">
        <v>2</v>
      </c>
      <c r="C4" s="46">
        <v>300</v>
      </c>
      <c r="D4" s="47">
        <f t="shared" ref="D4:D6" si="0">C4/$C$7</f>
        <v>0.38709677419354838</v>
      </c>
    </row>
    <row r="5" spans="2:10" s="3" customFormat="1" ht="20.25" customHeight="1" x14ac:dyDescent="0.3">
      <c r="B5" s="45" t="s">
        <v>3</v>
      </c>
      <c r="C5" s="46">
        <v>250</v>
      </c>
      <c r="D5" s="47">
        <f t="shared" si="0"/>
        <v>0.32258064516129031</v>
      </c>
    </row>
    <row r="6" spans="2:10" s="3" customFormat="1" ht="20.25" customHeight="1" x14ac:dyDescent="0.3">
      <c r="B6" s="45" t="s">
        <v>14</v>
      </c>
      <c r="C6" s="46">
        <v>125</v>
      </c>
      <c r="D6" s="47">
        <f t="shared" si="0"/>
        <v>0.16129032258064516</v>
      </c>
    </row>
    <row r="7" spans="2:10" s="3" customFormat="1" ht="20.25" customHeight="1" x14ac:dyDescent="0.3">
      <c r="B7" s="46"/>
      <c r="C7" s="46">
        <f>SUM(C3:C6)</f>
        <v>775</v>
      </c>
      <c r="D7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zoomScale="170" zoomScaleNormal="170" workbookViewId="0">
      <selection activeCell="P20" sqref="P20"/>
    </sheetView>
  </sheetViews>
  <sheetFormatPr defaultRowHeight="18" x14ac:dyDescent="0.35"/>
  <cols>
    <col min="2" max="2" width="16.44140625" style="49" bestFit="1" customWidth="1"/>
    <col min="3" max="3" width="7" style="49" bestFit="1" customWidth="1"/>
    <col min="4" max="4" width="6.33203125" style="49" bestFit="1" customWidth="1"/>
    <col min="11" max="11" width="3.109375" customWidth="1"/>
  </cols>
  <sheetData>
    <row r="2" spans="2:10" ht="9" customHeight="1" x14ac:dyDescent="0.35"/>
    <row r="3" spans="2:10" s="3" customFormat="1" ht="20.25" customHeight="1" x14ac:dyDescent="0.35">
      <c r="B3" s="48" t="s">
        <v>5</v>
      </c>
      <c r="C3" s="46">
        <v>500</v>
      </c>
      <c r="D3" s="47">
        <f>C3/$C$6</f>
        <v>0.625</v>
      </c>
      <c r="E3" s="2"/>
      <c r="G3" s="2"/>
      <c r="H3" s="2"/>
      <c r="I3" s="2"/>
      <c r="J3" s="2"/>
    </row>
    <row r="4" spans="2:10" s="3" customFormat="1" ht="20.25" customHeight="1" x14ac:dyDescent="0.35">
      <c r="B4" s="48" t="s">
        <v>4</v>
      </c>
      <c r="C4" s="46">
        <v>100</v>
      </c>
      <c r="D4" s="47">
        <f>C4/$C$6</f>
        <v>0.125</v>
      </c>
    </row>
    <row r="5" spans="2:10" s="3" customFormat="1" ht="20.25" customHeight="1" x14ac:dyDescent="0.35">
      <c r="B5" s="48" t="s">
        <v>6</v>
      </c>
      <c r="C5" s="46">
        <v>200</v>
      </c>
      <c r="D5" s="47">
        <f>C5/$C$6</f>
        <v>0.25</v>
      </c>
    </row>
    <row r="6" spans="2:10" s="3" customFormat="1" ht="20.25" customHeight="1" x14ac:dyDescent="0.3">
      <c r="B6" s="46"/>
      <c r="C6" s="46">
        <f>SUM(C3:C5)</f>
        <v>800</v>
      </c>
      <c r="D6" s="46"/>
    </row>
    <row r="13" spans="2:10" ht="8.25" customHeigh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"/>
  <sheetViews>
    <sheetView zoomScale="148" zoomScaleNormal="148" workbookViewId="0">
      <selection activeCell="N21" sqref="N21"/>
    </sheetView>
  </sheetViews>
  <sheetFormatPr defaultRowHeight="18" x14ac:dyDescent="0.35"/>
  <cols>
    <col min="2" max="2" width="15.88671875" style="49" bestFit="1" customWidth="1"/>
    <col min="3" max="3" width="5.5546875" style="49" bestFit="1" customWidth="1"/>
    <col min="4" max="4" width="7" style="49" bestFit="1" customWidth="1"/>
  </cols>
  <sheetData>
    <row r="2" spans="2:10" ht="5.25" customHeight="1" x14ac:dyDescent="0.35"/>
    <row r="3" spans="2:10" s="3" customFormat="1" ht="20.25" customHeight="1" x14ac:dyDescent="0.3">
      <c r="B3" s="45" t="s">
        <v>7</v>
      </c>
      <c r="C3" s="46">
        <v>100</v>
      </c>
      <c r="D3" s="45">
        <f>C3/$C$7</f>
        <v>0.16666666666666666</v>
      </c>
      <c r="E3" s="2"/>
      <c r="G3" s="2"/>
      <c r="H3" s="2"/>
      <c r="I3" s="2"/>
      <c r="J3" s="2"/>
    </row>
    <row r="4" spans="2:10" s="3" customFormat="1" ht="20.25" customHeight="1" x14ac:dyDescent="0.3">
      <c r="B4" s="45" t="s">
        <v>13</v>
      </c>
      <c r="C4" s="46">
        <v>200</v>
      </c>
      <c r="D4" s="45">
        <f t="shared" ref="D4:D6" si="0">C4/$C$7</f>
        <v>0.33333333333333331</v>
      </c>
    </row>
    <row r="5" spans="2:10" s="3" customFormat="1" ht="20.25" customHeight="1" x14ac:dyDescent="0.3">
      <c r="B5" s="45" t="s">
        <v>8</v>
      </c>
      <c r="C5" s="46">
        <v>150</v>
      </c>
      <c r="D5" s="45">
        <f t="shared" si="0"/>
        <v>0.25</v>
      </c>
    </row>
    <row r="6" spans="2:10" s="3" customFormat="1" ht="20.25" customHeight="1" x14ac:dyDescent="0.3">
      <c r="B6" s="45" t="s">
        <v>9</v>
      </c>
      <c r="C6" s="46">
        <v>150</v>
      </c>
      <c r="D6" s="45">
        <f t="shared" si="0"/>
        <v>0.25</v>
      </c>
    </row>
    <row r="7" spans="2:10" s="3" customFormat="1" ht="20.25" customHeight="1" x14ac:dyDescent="0.3">
      <c r="B7" s="46"/>
      <c r="C7" s="46">
        <f>SUM(C3:C6)</f>
        <v>600</v>
      </c>
      <c r="D7" s="4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zoomScale="140" zoomScaleNormal="140" workbookViewId="0"/>
  </sheetViews>
  <sheetFormatPr defaultRowHeight="18" x14ac:dyDescent="0.35"/>
  <cols>
    <col min="2" max="2" width="18.33203125" style="49" bestFit="1" customWidth="1"/>
    <col min="3" max="3" width="5.5546875" style="49" bestFit="1" customWidth="1"/>
    <col min="4" max="4" width="6.33203125" style="49" bestFit="1" customWidth="1"/>
  </cols>
  <sheetData>
    <row r="1" spans="2:10" ht="8.25" customHeight="1" x14ac:dyDescent="0.35"/>
    <row r="2" spans="2:10" ht="8.25" customHeight="1" x14ac:dyDescent="0.35"/>
    <row r="3" spans="2:10" s="3" customFormat="1" ht="20.25" customHeight="1" x14ac:dyDescent="0.35">
      <c r="B3" s="51" t="s">
        <v>12</v>
      </c>
      <c r="C3" s="46">
        <v>150</v>
      </c>
      <c r="D3" s="47">
        <f>C3/$C$6</f>
        <v>0.4</v>
      </c>
      <c r="E3" s="2"/>
      <c r="G3" s="2"/>
      <c r="H3" s="2"/>
      <c r="I3" s="2"/>
      <c r="J3" s="2"/>
    </row>
    <row r="4" spans="2:10" s="3" customFormat="1" ht="20.25" customHeight="1" x14ac:dyDescent="0.35">
      <c r="B4" s="52" t="s">
        <v>19</v>
      </c>
      <c r="C4" s="46">
        <v>125</v>
      </c>
      <c r="D4" s="47">
        <f>C4/$C$6</f>
        <v>0.33333333333333331</v>
      </c>
    </row>
    <row r="5" spans="2:10" s="3" customFormat="1" ht="20.25" customHeight="1" x14ac:dyDescent="0.35">
      <c r="B5" s="51" t="s">
        <v>17</v>
      </c>
      <c r="C5" s="46">
        <v>100</v>
      </c>
      <c r="D5" s="47">
        <f>C5/$C$6</f>
        <v>0.26666666666666666</v>
      </c>
    </row>
    <row r="6" spans="2:10" s="3" customFormat="1" ht="20.25" customHeight="1" x14ac:dyDescent="0.3">
      <c r="B6" s="46"/>
      <c r="C6" s="46">
        <f>SUM(C3:C5)</f>
        <v>375</v>
      </c>
      <c r="D6" s="46"/>
    </row>
    <row r="12" spans="2:10" ht="21.75" customHeigh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4.4" x14ac:dyDescent="0.3"/>
  <sheetData>
    <row r="2" spans="2:2" ht="21" x14ac:dyDescent="0.4">
      <c r="B2" s="4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opLeftCell="B2" zoomScale="140" zoomScaleNormal="140" workbookViewId="0">
      <selection activeCell="I4" sqref="I4"/>
    </sheetView>
  </sheetViews>
  <sheetFormatPr defaultRowHeight="14.4" x14ac:dyDescent="0.3"/>
  <cols>
    <col min="2" max="2" width="12.44140625" bestFit="1" customWidth="1"/>
    <col min="3" max="3" width="14.109375" style="5" bestFit="1" customWidth="1"/>
    <col min="4" max="6" width="14.5546875" customWidth="1"/>
    <col min="7" max="7" width="8.33203125" style="1" customWidth="1"/>
    <col min="8" max="8" width="6.6640625" style="1" customWidth="1"/>
  </cols>
  <sheetData>
    <row r="2" spans="2:9" x14ac:dyDescent="0.3">
      <c r="D2" s="70" t="s">
        <v>0</v>
      </c>
      <c r="E2" s="70"/>
      <c r="F2" s="70"/>
    </row>
    <row r="3" spans="2:9" ht="15" thickBot="1" x14ac:dyDescent="0.35">
      <c r="B3" s="10"/>
      <c r="C3" s="7"/>
      <c r="D3" s="7" t="s">
        <v>1</v>
      </c>
      <c r="E3" s="7" t="s">
        <v>11</v>
      </c>
      <c r="F3" s="7" t="s">
        <v>10</v>
      </c>
      <c r="G3"/>
      <c r="I3" s="1"/>
    </row>
    <row r="4" spans="2:9" s="3" customFormat="1" ht="24" customHeight="1" thickBot="1" x14ac:dyDescent="0.35">
      <c r="B4" s="71" t="s">
        <v>15</v>
      </c>
      <c r="C4" s="62" t="s">
        <v>5</v>
      </c>
      <c r="D4" s="8">
        <v>45</v>
      </c>
      <c r="E4" s="8">
        <v>52</v>
      </c>
      <c r="F4" s="8">
        <v>45</v>
      </c>
      <c r="G4" s="3">
        <f t="shared" ref="G4:G14" si="0">SUM(D4:F4)</f>
        <v>142</v>
      </c>
      <c r="H4" s="2"/>
      <c r="I4" s="2"/>
    </row>
    <row r="5" spans="2:9" s="3" customFormat="1" ht="24" customHeight="1" thickBot="1" x14ac:dyDescent="0.35">
      <c r="B5" s="72"/>
      <c r="C5" s="63" t="s">
        <v>4</v>
      </c>
      <c r="D5" s="50">
        <v>19</v>
      </c>
      <c r="E5" s="50">
        <v>23</v>
      </c>
      <c r="F5" s="50">
        <v>23</v>
      </c>
      <c r="G5" s="3">
        <f t="shared" si="0"/>
        <v>65</v>
      </c>
      <c r="H5" s="2"/>
      <c r="I5" s="2"/>
    </row>
    <row r="6" spans="2:9" s="3" customFormat="1" ht="24" customHeight="1" thickBot="1" x14ac:dyDescent="0.35">
      <c r="B6" s="73"/>
      <c r="C6" s="64" t="s">
        <v>6</v>
      </c>
      <c r="D6" s="50">
        <v>50</v>
      </c>
      <c r="E6" s="50">
        <v>100</v>
      </c>
      <c r="F6" s="50">
        <v>75</v>
      </c>
      <c r="G6" s="3">
        <f t="shared" si="0"/>
        <v>225</v>
      </c>
      <c r="H6" s="2"/>
      <c r="I6" s="2"/>
    </row>
    <row r="7" spans="2:9" s="3" customFormat="1" ht="24" customHeight="1" thickBot="1" x14ac:dyDescent="0.35">
      <c r="B7" s="71" t="s">
        <v>2</v>
      </c>
      <c r="C7" s="62" t="s">
        <v>7</v>
      </c>
      <c r="D7" s="50">
        <v>100</v>
      </c>
      <c r="E7" s="50">
        <v>100</v>
      </c>
      <c r="F7" s="50">
        <v>98</v>
      </c>
      <c r="G7" s="3">
        <f t="shared" si="0"/>
        <v>298</v>
      </c>
      <c r="H7" s="2"/>
      <c r="I7" s="2"/>
    </row>
    <row r="8" spans="2:9" s="3" customFormat="1" ht="24" customHeight="1" thickBot="1" x14ac:dyDescent="0.35">
      <c r="B8" s="72"/>
      <c r="C8" s="63" t="s">
        <v>13</v>
      </c>
      <c r="D8" s="50">
        <v>128</v>
      </c>
      <c r="E8" s="50">
        <v>131</v>
      </c>
      <c r="F8" s="50">
        <v>130</v>
      </c>
      <c r="G8" s="3">
        <f t="shared" si="0"/>
        <v>389</v>
      </c>
      <c r="H8" s="2"/>
      <c r="I8" s="2"/>
    </row>
    <row r="9" spans="2:9" s="3" customFormat="1" ht="24" customHeight="1" thickBot="1" x14ac:dyDescent="0.35">
      <c r="B9" s="72"/>
      <c r="C9" s="63" t="s">
        <v>8</v>
      </c>
      <c r="D9" s="50">
        <v>100</v>
      </c>
      <c r="E9" s="50">
        <v>90</v>
      </c>
      <c r="F9" s="50">
        <v>100</v>
      </c>
      <c r="G9" s="3">
        <f t="shared" si="0"/>
        <v>290</v>
      </c>
      <c r="H9" s="2"/>
      <c r="I9" s="2"/>
    </row>
    <row r="10" spans="2:9" s="3" customFormat="1" ht="24" customHeight="1" thickBot="1" x14ac:dyDescent="0.35">
      <c r="B10" s="73"/>
      <c r="C10" s="64" t="s">
        <v>9</v>
      </c>
      <c r="D10" s="50">
        <v>50</v>
      </c>
      <c r="E10" s="50">
        <v>100</v>
      </c>
      <c r="F10" s="50">
        <v>98</v>
      </c>
      <c r="G10" s="3">
        <f t="shared" si="0"/>
        <v>248</v>
      </c>
      <c r="H10" s="2"/>
      <c r="I10" s="2"/>
    </row>
    <row r="11" spans="2:9" s="3" customFormat="1" ht="24" customHeight="1" thickBot="1" x14ac:dyDescent="0.35">
      <c r="B11" s="71" t="s">
        <v>3</v>
      </c>
      <c r="C11" s="65" t="s">
        <v>12</v>
      </c>
      <c r="D11" s="50">
        <v>44</v>
      </c>
      <c r="E11" s="50">
        <v>42</v>
      </c>
      <c r="F11" s="50">
        <v>40.5</v>
      </c>
      <c r="G11" s="3">
        <f t="shared" si="0"/>
        <v>126.5</v>
      </c>
      <c r="H11" s="2"/>
      <c r="I11" s="2"/>
    </row>
    <row r="12" spans="2:9" s="3" customFormat="1" ht="24" customHeight="1" thickBot="1" x14ac:dyDescent="0.35">
      <c r="B12" s="72"/>
      <c r="C12" s="66" t="s">
        <v>19</v>
      </c>
      <c r="D12" s="50">
        <v>28.5</v>
      </c>
      <c r="E12" s="50">
        <v>28.5</v>
      </c>
      <c r="F12" s="50">
        <v>27.5</v>
      </c>
      <c r="G12" s="3">
        <f t="shared" si="0"/>
        <v>84.5</v>
      </c>
      <c r="H12" s="2"/>
      <c r="I12" s="2"/>
    </row>
    <row r="13" spans="2:9" s="3" customFormat="1" ht="24" customHeight="1" thickBot="1" x14ac:dyDescent="0.35">
      <c r="B13" s="73"/>
      <c r="C13" s="67" t="s">
        <v>17</v>
      </c>
      <c r="D13" s="50">
        <v>100</v>
      </c>
      <c r="E13" s="50">
        <v>100</v>
      </c>
      <c r="F13" s="50">
        <v>85</v>
      </c>
      <c r="G13" s="3">
        <f t="shared" si="0"/>
        <v>285</v>
      </c>
      <c r="H13" s="2"/>
      <c r="I13" s="2"/>
    </row>
    <row r="14" spans="2:9" s="3" customFormat="1" ht="24" customHeight="1" thickBot="1" x14ac:dyDescent="0.35">
      <c r="B14" s="68" t="s">
        <v>14</v>
      </c>
      <c r="C14" s="69"/>
      <c r="D14" s="6">
        <v>90</v>
      </c>
      <c r="E14" s="6">
        <v>80</v>
      </c>
      <c r="F14" s="6">
        <v>100</v>
      </c>
      <c r="G14" s="3">
        <f t="shared" si="0"/>
        <v>270</v>
      </c>
      <c r="H14" s="2"/>
      <c r="I14" s="2"/>
    </row>
    <row r="15" spans="2:9" s="3" customFormat="1" ht="20.100000000000001" customHeight="1" x14ac:dyDescent="0.3">
      <c r="C15" s="9"/>
      <c r="G15" s="2"/>
      <c r="H15" s="2"/>
    </row>
  </sheetData>
  <mergeCells count="4">
    <mergeCell ref="D2:F2"/>
    <mergeCell ref="B4:B6"/>
    <mergeCell ref="B7:B10"/>
    <mergeCell ref="B11:B13"/>
  </mergeCells>
  <conditionalFormatting sqref="D4:F14">
    <cfRule type="dataBar" priority="54">
      <dataBar>
        <cfvo type="min"/>
        <cfvo type="max"/>
        <color rgb="FFD6007B"/>
      </dataBar>
    </cfRule>
  </conditionalFormatting>
  <conditionalFormatting sqref="D4:F4">
    <cfRule type="dataBar" priority="56">
      <dataBar>
        <cfvo type="min"/>
        <cfvo type="max"/>
        <color theme="6" tint="-0.499984740745262"/>
      </dataBar>
    </cfRule>
    <cfRule type="dataBar" priority="57">
      <dataBar>
        <cfvo type="min"/>
        <cfvo type="max"/>
        <color theme="6" tint="-0.249977111117893"/>
      </dataBar>
    </cfRule>
    <cfRule type="dataBar" priority="58">
      <dataBar>
        <cfvo type="min"/>
        <cfvo type="max"/>
        <color rgb="FF63C384"/>
      </dataBar>
    </cfRule>
    <cfRule type="dataBar" priority="45">
      <dataBar>
        <cfvo type="num" val="0"/>
        <cfvo type="max"/>
        <color rgb="FF638EC6"/>
      </dataBar>
    </cfRule>
  </conditionalFormatting>
  <conditionalFormatting sqref="D5:F14">
    <cfRule type="dataBar" priority="62">
      <dataBar>
        <cfvo type="min"/>
        <cfvo type="max"/>
        <color rgb="FF63C384"/>
      </dataBar>
    </cfRule>
  </conditionalFormatting>
  <conditionalFormatting sqref="D5:F14">
    <cfRule type="dataBar" priority="64">
      <dataBar>
        <cfvo type="min"/>
        <cfvo type="max"/>
        <color theme="6" tint="-0.499984740745262"/>
      </dataBar>
    </cfRule>
    <cfRule type="dataBar" priority="65">
      <dataBar>
        <cfvo type="min"/>
        <cfvo type="max"/>
        <color theme="6" tint="-0.249977111117893"/>
      </dataBar>
    </cfRule>
    <cfRule type="dataBar" priority="66">
      <dataBar>
        <cfvo type="min"/>
        <cfvo type="max"/>
        <color rgb="FF63C384"/>
      </dataBar>
    </cfRule>
  </conditionalFormatting>
  <conditionalFormatting sqref="D5:F14">
    <cfRule type="dataBar" priority="41">
      <dataBar>
        <cfvo type="num" val="0"/>
        <cfvo type="max"/>
        <color rgb="FF638EC6"/>
      </dataBar>
    </cfRule>
    <cfRule type="dataBar" priority="42">
      <dataBar>
        <cfvo type="min"/>
        <cfvo type="max"/>
        <color theme="6" tint="-0.499984740745262"/>
      </dataBar>
    </cfRule>
    <cfRule type="dataBar" priority="43">
      <dataBar>
        <cfvo type="min"/>
        <cfvo type="max"/>
        <color theme="6" tint="-0.249977111117893"/>
      </dataBar>
    </cfRule>
    <cfRule type="dataBar" priority="44">
      <dataBar>
        <cfvo type="min"/>
        <cfvo type="max"/>
        <color rgb="FF63C384"/>
      </dataBar>
    </cfRule>
  </conditionalFormatting>
  <conditionalFormatting sqref="D5:F5">
    <cfRule type="dataBar" priority="37">
      <dataBar>
        <cfvo type="num" val="0"/>
        <cfvo type="max"/>
        <color rgb="FF638EC6"/>
      </dataBar>
    </cfRule>
    <cfRule type="dataBar" priority="38">
      <dataBar>
        <cfvo type="min"/>
        <cfvo type="max"/>
        <color theme="6" tint="-0.499984740745262"/>
      </dataBar>
    </cfRule>
    <cfRule type="dataBar" priority="39">
      <dataBar>
        <cfvo type="min"/>
        <cfvo type="max"/>
        <color theme="6" tint="-0.249977111117893"/>
      </dataBar>
    </cfRule>
    <cfRule type="dataBar" priority="40">
      <dataBar>
        <cfvo type="min"/>
        <cfvo type="max"/>
        <color rgb="FF63C384"/>
      </dataBar>
    </cfRule>
  </conditionalFormatting>
  <conditionalFormatting sqref="D6:F6">
    <cfRule type="dataBar" priority="33">
      <dataBar>
        <cfvo type="num" val="0"/>
        <cfvo type="max"/>
        <color rgb="FF638EC6"/>
      </dataBar>
    </cfRule>
    <cfRule type="dataBar" priority="34">
      <dataBar>
        <cfvo type="min"/>
        <cfvo type="max"/>
        <color theme="6" tint="-0.499984740745262"/>
      </dataBar>
    </cfRule>
    <cfRule type="dataBar" priority="35">
      <dataBar>
        <cfvo type="min"/>
        <cfvo type="max"/>
        <color theme="6" tint="-0.249977111117893"/>
      </dataBar>
    </cfRule>
    <cfRule type="dataBar" priority="36">
      <dataBar>
        <cfvo type="min"/>
        <cfvo type="max"/>
        <color rgb="FF63C384"/>
      </dataBar>
    </cfRule>
  </conditionalFormatting>
  <conditionalFormatting sqref="D7:F7">
    <cfRule type="dataBar" priority="29">
      <dataBar>
        <cfvo type="num" val="0"/>
        <cfvo type="max"/>
        <color rgb="FF638EC6"/>
      </dataBar>
    </cfRule>
    <cfRule type="dataBar" priority="30">
      <dataBar>
        <cfvo type="min"/>
        <cfvo type="max"/>
        <color theme="6" tint="-0.499984740745262"/>
      </dataBar>
    </cfRule>
    <cfRule type="dataBar" priority="31">
      <dataBar>
        <cfvo type="min"/>
        <cfvo type="max"/>
        <color theme="6" tint="-0.249977111117893"/>
      </dataBar>
    </cfRule>
    <cfRule type="dataBar" priority="32">
      <dataBar>
        <cfvo type="min"/>
        <cfvo type="max"/>
        <color rgb="FF63C384"/>
      </dataBar>
    </cfRule>
  </conditionalFormatting>
  <conditionalFormatting sqref="D8:F8">
    <cfRule type="dataBar" priority="25">
      <dataBar>
        <cfvo type="num" val="0"/>
        <cfvo type="max"/>
        <color rgb="FF638EC6"/>
      </dataBar>
    </cfRule>
    <cfRule type="dataBar" priority="26">
      <dataBar>
        <cfvo type="min"/>
        <cfvo type="max"/>
        <color theme="6" tint="-0.499984740745262"/>
      </dataBar>
    </cfRule>
    <cfRule type="dataBar" priority="27">
      <dataBar>
        <cfvo type="min"/>
        <cfvo type="max"/>
        <color theme="6" tint="-0.249977111117893"/>
      </dataBar>
    </cfRule>
    <cfRule type="dataBar" priority="28">
      <dataBar>
        <cfvo type="min"/>
        <cfvo type="max"/>
        <color rgb="FF63C384"/>
      </dataBar>
    </cfRule>
  </conditionalFormatting>
  <conditionalFormatting sqref="D9:F9">
    <cfRule type="dataBar" priority="21">
      <dataBar>
        <cfvo type="num" val="0"/>
        <cfvo type="max"/>
        <color rgb="FF638EC6"/>
      </dataBar>
    </cfRule>
    <cfRule type="dataBar" priority="22">
      <dataBar>
        <cfvo type="min"/>
        <cfvo type="max"/>
        <color theme="6" tint="-0.499984740745262"/>
      </dataBar>
    </cfRule>
    <cfRule type="dataBar" priority="23">
      <dataBar>
        <cfvo type="min"/>
        <cfvo type="max"/>
        <color theme="6" tint="-0.249977111117893"/>
      </dataBar>
    </cfRule>
    <cfRule type="dataBar" priority="24">
      <dataBar>
        <cfvo type="min"/>
        <cfvo type="max"/>
        <color rgb="FF63C384"/>
      </dataBar>
    </cfRule>
  </conditionalFormatting>
  <conditionalFormatting sqref="D10:F10">
    <cfRule type="dataBar" priority="17">
      <dataBar>
        <cfvo type="num" val="0"/>
        <cfvo type="max"/>
        <color rgb="FF638EC6"/>
      </dataBar>
    </cfRule>
    <cfRule type="dataBar" priority="18">
      <dataBar>
        <cfvo type="min"/>
        <cfvo type="max"/>
        <color theme="6" tint="-0.499984740745262"/>
      </dataBar>
    </cfRule>
    <cfRule type="dataBar" priority="19">
      <dataBar>
        <cfvo type="min"/>
        <cfvo type="max"/>
        <color theme="6" tint="-0.249977111117893"/>
      </dataBar>
    </cfRule>
    <cfRule type="dataBar" priority="20">
      <dataBar>
        <cfvo type="min"/>
        <cfvo type="max"/>
        <color rgb="FF63C384"/>
      </dataBar>
    </cfRule>
  </conditionalFormatting>
  <conditionalFormatting sqref="D11:F11">
    <cfRule type="dataBar" priority="13">
      <dataBar>
        <cfvo type="num" val="0"/>
        <cfvo type="max"/>
        <color rgb="FF638EC6"/>
      </dataBar>
    </cfRule>
    <cfRule type="dataBar" priority="14">
      <dataBar>
        <cfvo type="min"/>
        <cfvo type="max"/>
        <color theme="6" tint="-0.499984740745262"/>
      </dataBar>
    </cfRule>
    <cfRule type="dataBar" priority="15">
      <dataBar>
        <cfvo type="min"/>
        <cfvo type="max"/>
        <color theme="6" tint="-0.249977111117893"/>
      </dataBar>
    </cfRule>
    <cfRule type="dataBar" priority="16">
      <dataBar>
        <cfvo type="min"/>
        <cfvo type="max"/>
        <color rgb="FF63C384"/>
      </dataBar>
    </cfRule>
  </conditionalFormatting>
  <conditionalFormatting sqref="D12:F12">
    <cfRule type="dataBar" priority="9">
      <dataBar>
        <cfvo type="num" val="0"/>
        <cfvo type="max"/>
        <color rgb="FF638EC6"/>
      </dataBar>
    </cfRule>
    <cfRule type="dataBar" priority="10">
      <dataBar>
        <cfvo type="min"/>
        <cfvo type="max"/>
        <color theme="6" tint="-0.499984740745262"/>
      </dataBar>
    </cfRule>
    <cfRule type="dataBar" priority="11">
      <dataBar>
        <cfvo type="min"/>
        <cfvo type="max"/>
        <color theme="6" tint="-0.249977111117893"/>
      </dataBar>
    </cfRule>
    <cfRule type="dataBar" priority="12">
      <dataBar>
        <cfvo type="min"/>
        <cfvo type="max"/>
        <color rgb="FF63C384"/>
      </dataBar>
    </cfRule>
  </conditionalFormatting>
  <conditionalFormatting sqref="D13:F13">
    <cfRule type="dataBar" priority="5">
      <dataBar>
        <cfvo type="num" val="0"/>
        <cfvo type="max"/>
        <color rgb="FF638EC6"/>
      </dataBar>
    </cfRule>
    <cfRule type="dataBar" priority="6">
      <dataBar>
        <cfvo type="min"/>
        <cfvo type="max"/>
        <color theme="6" tint="-0.499984740745262"/>
      </dataBar>
    </cfRule>
    <cfRule type="dataBar" priority="7">
      <dataBar>
        <cfvo type="min"/>
        <cfvo type="max"/>
        <color theme="6" tint="-0.249977111117893"/>
      </dataBar>
    </cfRule>
    <cfRule type="dataBar" priority="8">
      <dataBar>
        <cfvo type="min"/>
        <cfvo type="max"/>
        <color rgb="FF63C384"/>
      </dataBar>
    </cfRule>
  </conditionalFormatting>
  <conditionalFormatting sqref="D14:F14">
    <cfRule type="dataBar" priority="1">
      <dataBar>
        <cfvo type="num" val="0"/>
        <cfvo type="max"/>
        <color rgb="FF638EC6"/>
      </dataBar>
    </cfRule>
    <cfRule type="dataBar" priority="2">
      <dataBar>
        <cfvo type="min"/>
        <cfvo type="max"/>
        <color theme="6" tint="-0.499984740745262"/>
      </dataBar>
    </cfRule>
    <cfRule type="dataBar" priority="3">
      <dataBar>
        <cfvo type="min"/>
        <cfvo type="max"/>
        <color theme="6" tint="-0.249977111117893"/>
      </dataBar>
    </cfRule>
    <cfRule type="dataBar" priority="4">
      <dataBar>
        <cfvo type="min"/>
        <cfvo type="max"/>
        <color rgb="FF63C384"/>
      </dataBar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zoomScaleNormal="100" workbookViewId="0">
      <selection activeCell="C17" sqref="C17"/>
    </sheetView>
  </sheetViews>
  <sheetFormatPr defaultColWidth="9.109375" defaultRowHeight="18" x14ac:dyDescent="0.35"/>
  <cols>
    <col min="1" max="1" width="15.6640625" style="14" bestFit="1" customWidth="1"/>
    <col min="2" max="2" width="7.6640625" style="26" bestFit="1" customWidth="1"/>
    <col min="3" max="3" width="18.109375" style="44" bestFit="1" customWidth="1"/>
    <col min="4" max="4" width="6.33203125" style="44" bestFit="1" customWidth="1"/>
    <col min="5" max="5" width="9.109375" style="44" bestFit="1" customWidth="1"/>
    <col min="6" max="6" width="14.33203125" style="14" bestFit="1" customWidth="1"/>
    <col min="7" max="8" width="25.6640625" style="14" customWidth="1"/>
    <col min="9" max="9" width="7.6640625" style="14" hidden="1" customWidth="1"/>
    <col min="10" max="10" width="9.109375" style="14"/>
    <col min="11" max="11" width="10" style="14" bestFit="1" customWidth="1"/>
    <col min="12" max="12" width="4" style="14" customWidth="1"/>
    <col min="13" max="13" width="8.109375" style="15" customWidth="1"/>
    <col min="14" max="14" width="8.33203125" style="15" customWidth="1"/>
    <col min="15" max="15" width="6.6640625" style="15" customWidth="1"/>
    <col min="16" max="16384" width="9.109375" style="14"/>
  </cols>
  <sheetData>
    <row r="1" spans="1:15" ht="18.600000000000001" thickBot="1" x14ac:dyDescent="0.4">
      <c r="A1" s="11"/>
      <c r="B1" s="12"/>
      <c r="C1" s="13"/>
      <c r="D1" s="13"/>
      <c r="E1" s="13"/>
      <c r="F1" s="74" t="s">
        <v>0</v>
      </c>
      <c r="G1" s="74"/>
      <c r="H1" s="74"/>
    </row>
    <row r="2" spans="1:15" ht="18.600000000000001" thickBot="1" x14ac:dyDescent="0.4">
      <c r="A2" s="11"/>
      <c r="B2" s="12"/>
      <c r="C2" s="13"/>
      <c r="D2" s="13"/>
      <c r="E2" s="13"/>
      <c r="F2" s="16" t="s">
        <v>1</v>
      </c>
      <c r="G2" s="16" t="s">
        <v>11</v>
      </c>
      <c r="H2" s="16" t="s">
        <v>10</v>
      </c>
      <c r="I2" s="17"/>
    </row>
    <row r="3" spans="1:15" s="21" customFormat="1" ht="18.600000000000001" thickBot="1" x14ac:dyDescent="0.4">
      <c r="A3" s="18"/>
      <c r="B3" s="53" t="s">
        <v>18</v>
      </c>
      <c r="C3" s="16"/>
      <c r="D3" s="53" t="s">
        <v>18</v>
      </c>
      <c r="E3" s="16" t="s">
        <v>18</v>
      </c>
      <c r="F3" s="19">
        <f>SUM(F4:F14)</f>
        <v>0.31952229852551994</v>
      </c>
      <c r="G3" s="19">
        <f>SUM(G4:G14)</f>
        <v>0.3408140198342558</v>
      </c>
      <c r="H3" s="19">
        <f>SUM(H4:H14)</f>
        <v>0.3396636816402242</v>
      </c>
      <c r="I3" s="20">
        <f>SUM(F3:H3)</f>
        <v>0.99999999999999989</v>
      </c>
      <c r="M3" s="15"/>
      <c r="N3" s="15"/>
      <c r="O3" s="15"/>
    </row>
    <row r="4" spans="1:15" s="25" customFormat="1" ht="27.9" customHeight="1" x14ac:dyDescent="0.3">
      <c r="A4" s="75" t="s">
        <v>15</v>
      </c>
      <c r="B4" s="78">
        <f>VLOOKUP(A4,Level1!$B$3:$D$6,3,0)</f>
        <v>0.12903225806451613</v>
      </c>
      <c r="C4" s="22" t="s">
        <v>5</v>
      </c>
      <c r="D4" s="55">
        <f>Costs!$D$3</f>
        <v>0.625</v>
      </c>
      <c r="E4" s="23">
        <f>$B$4*D4</f>
        <v>8.0645161290322578E-2</v>
      </c>
      <c r="F4" s="32">
        <f>$E4*Choices!D4/Choices!$G4</f>
        <v>2.5556565197637438E-2</v>
      </c>
      <c r="G4" s="32">
        <f>$E4*Choices!E4/Choices!$G4</f>
        <v>2.9532030895047703E-2</v>
      </c>
      <c r="H4" s="32">
        <f>$E4*Choices!F4/Choices!$G4</f>
        <v>2.5556565197637438E-2</v>
      </c>
      <c r="I4" s="24">
        <f>SUM(F4:H4)</f>
        <v>8.0645161290322578E-2</v>
      </c>
      <c r="M4" s="26"/>
      <c r="N4" s="26"/>
      <c r="O4" s="26"/>
    </row>
    <row r="5" spans="1:15" s="25" customFormat="1" ht="27.9" customHeight="1" x14ac:dyDescent="0.3">
      <c r="A5" s="76"/>
      <c r="B5" s="79"/>
      <c r="C5" s="27" t="s">
        <v>4</v>
      </c>
      <c r="D5" s="56">
        <f>Costs!$D4</f>
        <v>0.125</v>
      </c>
      <c r="E5" s="28">
        <f t="shared" ref="E5:E6" si="0">$B$4*D5</f>
        <v>1.6129032258064516E-2</v>
      </c>
      <c r="F5" s="34">
        <f>$E5*Choices!D5/Choices!$G5</f>
        <v>4.7146401985111667E-3</v>
      </c>
      <c r="G5" s="34">
        <f>$E5*Choices!E5/Choices!$G5</f>
        <v>5.7071960297766754E-3</v>
      </c>
      <c r="H5" s="34">
        <f>$E5*Choices!F5/Choices!$G5</f>
        <v>5.7071960297766754E-3</v>
      </c>
      <c r="I5" s="24">
        <f t="shared" ref="I5:I14" si="1">SUM(F5:H5)</f>
        <v>1.6129032258064516E-2</v>
      </c>
      <c r="M5" s="26"/>
      <c r="N5" s="26"/>
      <c r="O5" s="26"/>
    </row>
    <row r="6" spans="1:15" s="25" customFormat="1" ht="27.9" customHeight="1" thickBot="1" x14ac:dyDescent="0.35">
      <c r="A6" s="77"/>
      <c r="B6" s="80"/>
      <c r="C6" s="29" t="s">
        <v>6</v>
      </c>
      <c r="D6" s="57">
        <f>Costs!$D5</f>
        <v>0.25</v>
      </c>
      <c r="E6" s="30">
        <f t="shared" si="0"/>
        <v>3.2258064516129031E-2</v>
      </c>
      <c r="F6" s="36">
        <f>$E6*Choices!D6/Choices!$G6</f>
        <v>7.1684587813620063E-3</v>
      </c>
      <c r="G6" s="36">
        <f>$E6*Choices!E6/Choices!$G6</f>
        <v>1.4336917562724013E-2</v>
      </c>
      <c r="H6" s="36">
        <f>$E6*Choices!F6/Choices!$G6</f>
        <v>1.0752688172043012E-2</v>
      </c>
      <c r="I6" s="24">
        <f t="shared" si="1"/>
        <v>3.2258064516129031E-2</v>
      </c>
      <c r="M6" s="26"/>
      <c r="N6" s="26"/>
      <c r="O6" s="26"/>
    </row>
    <row r="7" spans="1:15" s="25" customFormat="1" ht="27.9" customHeight="1" x14ac:dyDescent="0.3">
      <c r="A7" s="75" t="s">
        <v>2</v>
      </c>
      <c r="B7" s="78">
        <f>VLOOKUP(A7,Level1!$B$3:$D$6,3,0)</f>
        <v>0.38709677419354838</v>
      </c>
      <c r="C7" s="22" t="s">
        <v>7</v>
      </c>
      <c r="D7" s="55">
        <f>Performance!D3</f>
        <v>0.16666666666666666</v>
      </c>
      <c r="E7" s="23">
        <f>$B$7*D7</f>
        <v>6.4516129032258063E-2</v>
      </c>
      <c r="F7" s="32">
        <f>$E7*Choices!D7/Choices!$G7</f>
        <v>2.1649707728945658E-2</v>
      </c>
      <c r="G7" s="32">
        <f>$E7*Choices!E7/Choices!$G7</f>
        <v>2.1649707728945658E-2</v>
      </c>
      <c r="H7" s="32">
        <f>$E7*Choices!F7/Choices!$G7</f>
        <v>2.1216713574366747E-2</v>
      </c>
      <c r="I7" s="24">
        <f t="shared" si="1"/>
        <v>6.4516129032258063E-2</v>
      </c>
      <c r="M7" s="26"/>
      <c r="N7" s="26"/>
      <c r="O7" s="26"/>
    </row>
    <row r="8" spans="1:15" s="25" customFormat="1" ht="27.9" customHeight="1" x14ac:dyDescent="0.3">
      <c r="A8" s="76"/>
      <c r="B8" s="79"/>
      <c r="C8" s="27" t="s">
        <v>13</v>
      </c>
      <c r="D8" s="56">
        <f>Performance!D4</f>
        <v>0.33333333333333331</v>
      </c>
      <c r="E8" s="28">
        <f t="shared" ref="E8:E10" si="2">$B$7*D8</f>
        <v>0.12903225806451613</v>
      </c>
      <c r="F8" s="34">
        <f>$E8*Choices!D8/Choices!$G8</f>
        <v>4.2457915250020732E-2</v>
      </c>
      <c r="G8" s="34">
        <f>$E8*Choices!E8/Choices!$G8</f>
        <v>4.3453022638693092E-2</v>
      </c>
      <c r="H8" s="34">
        <f>$E8*Choices!F8/Choices!$G8</f>
        <v>4.3121320175802301E-2</v>
      </c>
      <c r="I8" s="24">
        <f t="shared" si="1"/>
        <v>0.12903225806451613</v>
      </c>
      <c r="M8" s="26"/>
      <c r="N8" s="26"/>
      <c r="O8" s="26"/>
    </row>
    <row r="9" spans="1:15" s="25" customFormat="1" ht="27.9" customHeight="1" x14ac:dyDescent="0.3">
      <c r="A9" s="76"/>
      <c r="B9" s="79"/>
      <c r="C9" s="27" t="s">
        <v>8</v>
      </c>
      <c r="D9" s="56">
        <f>Performance!D5</f>
        <v>0.25</v>
      </c>
      <c r="E9" s="28">
        <f t="shared" si="2"/>
        <v>9.6774193548387094E-2</v>
      </c>
      <c r="F9" s="34">
        <f>$E9*Choices!D9/Choices!$G9</f>
        <v>3.3370411568409343E-2</v>
      </c>
      <c r="G9" s="34">
        <f>$E9*Choices!E9/Choices!$G9</f>
        <v>3.0033370411568408E-2</v>
      </c>
      <c r="H9" s="34">
        <f>$E9*Choices!F9/Choices!$G9</f>
        <v>3.3370411568409343E-2</v>
      </c>
      <c r="I9" s="24">
        <f t="shared" si="1"/>
        <v>9.6774193548387094E-2</v>
      </c>
      <c r="M9" s="26"/>
      <c r="N9" s="26"/>
      <c r="O9" s="26"/>
    </row>
    <row r="10" spans="1:15" s="25" customFormat="1" ht="27.9" customHeight="1" thickBot="1" x14ac:dyDescent="0.35">
      <c r="A10" s="77"/>
      <c r="B10" s="80"/>
      <c r="C10" s="29" t="s">
        <v>9</v>
      </c>
      <c r="D10" s="57">
        <f>Performance!D6</f>
        <v>0.25</v>
      </c>
      <c r="E10" s="30">
        <f t="shared" si="2"/>
        <v>9.6774193548387094E-2</v>
      </c>
      <c r="F10" s="36">
        <f>$E10*Choices!D10/Choices!$G10</f>
        <v>1.9510926118626433E-2</v>
      </c>
      <c r="G10" s="36">
        <f>$E10*Choices!E10/Choices!$G10</f>
        <v>3.9021852237252866E-2</v>
      </c>
      <c r="H10" s="36">
        <f>$E10*Choices!F10/Choices!$G10</f>
        <v>3.8241415192507809E-2</v>
      </c>
      <c r="I10" s="24">
        <f t="shared" si="1"/>
        <v>9.6774193548387108E-2</v>
      </c>
      <c r="M10" s="26"/>
      <c r="N10" s="26"/>
      <c r="O10" s="26"/>
    </row>
    <row r="11" spans="1:15" s="25" customFormat="1" ht="27.9" customHeight="1" x14ac:dyDescent="0.3">
      <c r="A11" s="75" t="s">
        <v>3</v>
      </c>
      <c r="B11" s="78">
        <f>VLOOKUP(A11,Level1!$B$3:$D$6,3,0)</f>
        <v>0.32258064516129031</v>
      </c>
      <c r="C11" s="31" t="s">
        <v>12</v>
      </c>
      <c r="D11" s="58">
        <f>Comfort!D3</f>
        <v>0.4</v>
      </c>
      <c r="E11" s="32">
        <f>$B$11*D11</f>
        <v>0.12903225806451613</v>
      </c>
      <c r="F11" s="32">
        <f>$E11*Choices!D11/Choices!$G11</f>
        <v>4.4880785413744746E-2</v>
      </c>
      <c r="G11" s="32">
        <f>$E11*Choices!E11/Choices!$G11</f>
        <v>4.2840749713119977E-2</v>
      </c>
      <c r="H11" s="32">
        <f>$E11*Choices!F11/Choices!$G11</f>
        <v>4.1310722937651409E-2</v>
      </c>
      <c r="I11" s="24">
        <f t="shared" si="1"/>
        <v>0.12903225806451613</v>
      </c>
      <c r="M11" s="26"/>
      <c r="N11" s="26"/>
      <c r="O11" s="26"/>
    </row>
    <row r="12" spans="1:15" s="25" customFormat="1" ht="27.9" customHeight="1" x14ac:dyDescent="0.3">
      <c r="A12" s="76"/>
      <c r="B12" s="79"/>
      <c r="C12" s="33" t="s">
        <v>19</v>
      </c>
      <c r="D12" s="59">
        <f>Comfort!D4</f>
        <v>0.33333333333333331</v>
      </c>
      <c r="E12" s="34">
        <f t="shared" ref="E12:E13" si="3">$B$11*D12</f>
        <v>0.1075268817204301</v>
      </c>
      <c r="F12" s="34">
        <f>$E12*Choices!D12/Choices!$G12</f>
        <v>3.6266463065470503E-2</v>
      </c>
      <c r="G12" s="34">
        <f>$E12*Choices!E12/Choices!$G12</f>
        <v>3.6266463065470503E-2</v>
      </c>
      <c r="H12" s="34">
        <f>$E12*Choices!F12/Choices!$G12</f>
        <v>3.4993955589489083E-2</v>
      </c>
      <c r="I12" s="24">
        <f t="shared" si="1"/>
        <v>0.1075268817204301</v>
      </c>
      <c r="M12" s="26"/>
      <c r="N12" s="26"/>
      <c r="O12" s="26"/>
    </row>
    <row r="13" spans="1:15" s="25" customFormat="1" ht="27.9" customHeight="1" thickBot="1" x14ac:dyDescent="0.35">
      <c r="A13" s="77"/>
      <c r="B13" s="80"/>
      <c r="C13" s="35" t="s">
        <v>17</v>
      </c>
      <c r="D13" s="60">
        <f>Comfort!D5</f>
        <v>0.26666666666666666</v>
      </c>
      <c r="E13" s="36">
        <f t="shared" si="3"/>
        <v>8.6021505376344079E-2</v>
      </c>
      <c r="F13" s="36">
        <f>$E13*Choices!D13/Choices!$G13</f>
        <v>3.0182984342576869E-2</v>
      </c>
      <c r="G13" s="36">
        <f>$E13*Choices!E13/Choices!$G13</f>
        <v>3.0182984342576869E-2</v>
      </c>
      <c r="H13" s="36">
        <f>$E13*Choices!F13/Choices!$G13</f>
        <v>2.5655536691190341E-2</v>
      </c>
      <c r="I13" s="24">
        <f t="shared" si="1"/>
        <v>8.6021505376344079E-2</v>
      </c>
      <c r="M13" s="26"/>
      <c r="N13" s="26"/>
      <c r="O13" s="26"/>
    </row>
    <row r="14" spans="1:15" s="25" customFormat="1" ht="27.9" customHeight="1" thickBot="1" x14ac:dyDescent="0.35">
      <c r="A14" s="37" t="s">
        <v>14</v>
      </c>
      <c r="B14" s="54">
        <f>VLOOKUP(A14,Level1!$B$3:$D$6,3,0)</f>
        <v>0.16129032258064516</v>
      </c>
      <c r="C14" s="39"/>
      <c r="D14" s="61"/>
      <c r="E14" s="38">
        <f>B14</f>
        <v>0.16129032258064516</v>
      </c>
      <c r="F14" s="38">
        <f>$E14*Choices!D14/Choices!$G14</f>
        <v>5.3763440860215055E-2</v>
      </c>
      <c r="G14" s="38">
        <f>$E14*Choices!E14/Choices!$G14</f>
        <v>4.7789725209080043E-2</v>
      </c>
      <c r="H14" s="38">
        <f>$E14*Choices!F14/Choices!$G14</f>
        <v>5.9737156511350059E-2</v>
      </c>
      <c r="I14" s="24">
        <f t="shared" si="1"/>
        <v>0.16129032258064516</v>
      </c>
      <c r="M14" s="26"/>
      <c r="N14" s="26"/>
      <c r="O14" s="26"/>
    </row>
    <row r="15" spans="1:15" s="25" customFormat="1" ht="20.100000000000001" customHeight="1" x14ac:dyDescent="0.3">
      <c r="B15" s="40">
        <f>SUM(B4:B14)</f>
        <v>0.99999999999999989</v>
      </c>
      <c r="C15" s="41"/>
      <c r="D15" s="41"/>
      <c r="E15" s="42">
        <f>SUM(E4:E14)</f>
        <v>1</v>
      </c>
      <c r="I15" s="43">
        <f>SUM(I4:I14)</f>
        <v>1</v>
      </c>
      <c r="M15" s="26"/>
      <c r="N15" s="26"/>
      <c r="O15" s="26"/>
    </row>
  </sheetData>
  <mergeCells count="7">
    <mergeCell ref="F1:H1"/>
    <mergeCell ref="A4:A6"/>
    <mergeCell ref="A7:A10"/>
    <mergeCell ref="A11:A13"/>
    <mergeCell ref="B4:B6"/>
    <mergeCell ref="B7:B10"/>
    <mergeCell ref="B11:B13"/>
  </mergeCells>
  <conditionalFormatting sqref="F4:H14">
    <cfRule type="dataBar" priority="3">
      <dataBar>
        <cfvo type="min"/>
        <cfvo type="max"/>
        <color rgb="FFD6007B"/>
      </dataBar>
    </cfRule>
  </conditionalFormatting>
  <conditionalFormatting sqref="F2:H2">
    <cfRule type="expression" dxfId="0" priority="5">
      <formula>F$3=MAX($F$3:$H$3)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Level1</vt:lpstr>
      <vt:lpstr>Costs</vt:lpstr>
      <vt:lpstr>Performance</vt:lpstr>
      <vt:lpstr>Comfort</vt:lpstr>
      <vt:lpstr>Style</vt:lpstr>
      <vt:lpstr>Choices</vt:lpstr>
      <vt:lpstr>FinalRatings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mcgillj</dc:creator>
  <cp:lastModifiedBy>Jeff McGill</cp:lastModifiedBy>
  <cp:lastPrinted>2009-12-21T01:38:40Z</cp:lastPrinted>
  <dcterms:created xsi:type="dcterms:W3CDTF">2009-12-08T04:14:08Z</dcterms:created>
  <dcterms:modified xsi:type="dcterms:W3CDTF">2011-10-05T22:36:05Z</dcterms:modified>
</cp:coreProperties>
</file>